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2 Pol" sheetId="13" r:id="rId5"/>
    <sheet name="SO 01 03 Pol" sheetId="14" r:id="rId6"/>
    <sheet name="SO 01 04 Pol" sheetId="15" r:id="rId7"/>
    <sheet name="SO 01 05 Pol" sheetId="16" r:id="rId8"/>
    <sheet name="SO 01 06 Pol" sheetId="17" r:id="rId9"/>
    <sheet name="SO 01 07 Pol" sheetId="18" r:id="rId10"/>
    <sheet name="SO 01 08 Pol" sheetId="19" r:id="rId11"/>
    <sheet name="SO 02 01 Pol" sheetId="20" r:id="rId12"/>
    <sheet name="SO 02 02 Pol" sheetId="21" r:id="rId13"/>
    <sheet name="SO 02 03 Pol" sheetId="22" r:id="rId14"/>
    <sheet name="VN 00 Pol" sheetId="23" r:id="rId15"/>
    <sheet name="VN 01 Pol" sheetId="24" r:id="rId16"/>
    <sheet name="VN 02 Pol" sheetId="25" r:id="rId17"/>
    <sheet name="PS 01 DPS.01.1 Pol" sheetId="26" r:id="rId18"/>
    <sheet name="PS 01 DPS.01.2 Pol" sheetId="27" r:id="rId19"/>
    <sheet name="PS 01 DPS.01.3.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17">'PS 01 DPS.01.1 Pol'!$1:$7</definedName>
    <definedName name="_xlnm.Print_Titles" localSheetId="18">'PS 01 DPS.01.2 Pol'!$1:$7</definedName>
    <definedName name="_xlnm.Print_Titles" localSheetId="19">'PS 01 DPS.01.3. Pol'!$1:$7</definedName>
    <definedName name="_xlnm.Print_Titles" localSheetId="3">'SO 01 01 Pol'!$1:$7</definedName>
    <definedName name="_xlnm.Print_Titles" localSheetId="4">'SO 01 02 Pol'!$1:$7</definedName>
    <definedName name="_xlnm.Print_Titles" localSheetId="5">'SO 01 03 Pol'!$1:$7</definedName>
    <definedName name="_xlnm.Print_Titles" localSheetId="6">'SO 01 04 Pol'!$1:$7</definedName>
    <definedName name="_xlnm.Print_Titles" localSheetId="7">'SO 01 05 Pol'!$1:$7</definedName>
    <definedName name="_xlnm.Print_Titles" localSheetId="8">'SO 01 06 Pol'!$1:$7</definedName>
    <definedName name="_xlnm.Print_Titles" localSheetId="9">'SO 01 07 Pol'!$1:$7</definedName>
    <definedName name="_xlnm.Print_Titles" localSheetId="10">'SO 01 08 Pol'!$1:$7</definedName>
    <definedName name="_xlnm.Print_Titles" localSheetId="11">'SO 02 01 Pol'!$1:$7</definedName>
    <definedName name="_xlnm.Print_Titles" localSheetId="12">'SO 02 02 Pol'!$1:$7</definedName>
    <definedName name="_xlnm.Print_Titles" localSheetId="13">'SO 02 03 Pol'!$1:$7</definedName>
    <definedName name="_xlnm.Print_Titles" localSheetId="14">'VN 00 Pol'!$1:$7</definedName>
    <definedName name="_xlnm.Print_Titles" localSheetId="15">'VN 01 Pol'!$1:$7</definedName>
    <definedName name="_xlnm.Print_Titles" localSheetId="16">'VN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7">'PS 01 DPS.01.1 Pol'!$A$1:$W$50</definedName>
    <definedName name="_xlnm.Print_Area" localSheetId="18">'PS 01 DPS.01.2 Pol'!$A$1:$W$25</definedName>
    <definedName name="_xlnm.Print_Area" localSheetId="19">'PS 01 DPS.01.3. Pol'!$A$1:$W$25</definedName>
    <definedName name="_xlnm.Print_Area" localSheetId="3">'SO 01 01 Pol'!$A$1:$W$842</definedName>
    <definedName name="_xlnm.Print_Area" localSheetId="4">'SO 01 02 Pol'!$A$1:$W$63</definedName>
    <definedName name="_xlnm.Print_Area" localSheetId="5">'SO 01 03 Pol'!$A$1:$W$102</definedName>
    <definedName name="_xlnm.Print_Area" localSheetId="6">'SO 01 04 Pol'!$A$1:$W$87</definedName>
    <definedName name="_xlnm.Print_Area" localSheetId="7">'SO 01 05 Pol'!$A$1:$W$253</definedName>
    <definedName name="_xlnm.Print_Area" localSheetId="8">'SO 01 06 Pol'!$A$1:$W$227</definedName>
    <definedName name="_xlnm.Print_Area" localSheetId="9">'SO 01 07 Pol'!$A$1:$W$175</definedName>
    <definedName name="_xlnm.Print_Area" localSheetId="10">'SO 01 08 Pol'!$A$1:$W$41</definedName>
    <definedName name="_xlnm.Print_Area" localSheetId="11">'SO 02 01 Pol'!$A$1:$W$1413</definedName>
    <definedName name="_xlnm.Print_Area" localSheetId="12">'SO 02 02 Pol'!$A$1:$W$701</definedName>
    <definedName name="_xlnm.Print_Area" localSheetId="13">'SO 02 03 Pol'!$A$1:$W$202</definedName>
    <definedName name="_xlnm.Print_Area" localSheetId="1">Stavba!$A$1:$J$111</definedName>
    <definedName name="_xlnm.Print_Area" localSheetId="14">'VN 00 Pol'!$A$1:$W$98</definedName>
    <definedName name="_xlnm.Print_Area" localSheetId="15">'VN 01 Pol'!$A$1:$W$312</definedName>
    <definedName name="_xlnm.Print_Area" localSheetId="16">'VN 02 Pol'!$A$1:$W$134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0" i="1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79"/>
  <c r="I78"/>
  <c r="I77"/>
  <c r="I76"/>
  <c r="I75"/>
  <c r="I73"/>
  <c r="I72"/>
  <c r="I71"/>
  <c r="I70"/>
  <c r="I68"/>
  <c r="G60"/>
  <c r="F60"/>
  <c r="G58"/>
  <c r="F58"/>
  <c r="G56"/>
  <c r="F56"/>
  <c r="G52"/>
  <c r="F52"/>
  <c r="G51"/>
  <c r="F51"/>
  <c r="G50"/>
  <c r="F50"/>
  <c r="G48"/>
  <c r="F48"/>
  <c r="G47"/>
  <c r="F47"/>
  <c r="G46"/>
  <c r="F46"/>
  <c r="G43"/>
  <c r="F43"/>
  <c r="G42"/>
  <c r="F42"/>
  <c r="G41"/>
  <c r="F41"/>
  <c r="G40"/>
  <c r="F40"/>
  <c r="G19" i="28"/>
  <c r="G8"/>
  <c r="O8"/>
  <c r="G9"/>
  <c r="M9" s="1"/>
  <c r="M8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AE19"/>
  <c r="AF19"/>
  <c r="G19" i="27"/>
  <c r="G8"/>
  <c r="O8"/>
  <c r="G9"/>
  <c r="I9"/>
  <c r="I8" s="1"/>
  <c r="K9"/>
  <c r="K8" s="1"/>
  <c r="M9"/>
  <c r="M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AE19"/>
  <c r="AF19"/>
  <c r="G44" i="26"/>
  <c r="G8"/>
  <c r="O8"/>
  <c r="G9"/>
  <c r="I9"/>
  <c r="I8" s="1"/>
  <c r="K9"/>
  <c r="K8" s="1"/>
  <c r="M9"/>
  <c r="O9"/>
  <c r="Q9"/>
  <c r="Q8" s="1"/>
  <c r="V9"/>
  <c r="V8" s="1"/>
  <c r="G12"/>
  <c r="M12" s="1"/>
  <c r="I12"/>
  <c r="K12"/>
  <c r="O12"/>
  <c r="Q12"/>
  <c r="V12"/>
  <c r="G16"/>
  <c r="M16" s="1"/>
  <c r="I16"/>
  <c r="I15" s="1"/>
  <c r="K16"/>
  <c r="K15" s="1"/>
  <c r="O16"/>
  <c r="O15" s="1"/>
  <c r="Q16"/>
  <c r="Q15" s="1"/>
  <c r="V16"/>
  <c r="V15" s="1"/>
  <c r="G19"/>
  <c r="I19"/>
  <c r="K19"/>
  <c r="M19"/>
  <c r="O19"/>
  <c r="Q19"/>
  <c r="V19"/>
  <c r="G22"/>
  <c r="I22"/>
  <c r="K22"/>
  <c r="M22"/>
  <c r="O22"/>
  <c r="Q22"/>
  <c r="V22"/>
  <c r="G25"/>
  <c r="I25"/>
  <c r="K25"/>
  <c r="M25"/>
  <c r="O25"/>
  <c r="Q25"/>
  <c r="V25"/>
  <c r="G28"/>
  <c r="M28" s="1"/>
  <c r="I28"/>
  <c r="K28"/>
  <c r="O28"/>
  <c r="Q28"/>
  <c r="V28"/>
  <c r="G31"/>
  <c r="I31"/>
  <c r="K31"/>
  <c r="M31"/>
  <c r="O31"/>
  <c r="Q31"/>
  <c r="V31"/>
  <c r="G34"/>
  <c r="I34"/>
  <c r="K34"/>
  <c r="M34"/>
  <c r="O34"/>
  <c r="Q34"/>
  <c r="V34"/>
  <c r="G37"/>
  <c r="I37"/>
  <c r="K37"/>
  <c r="M37"/>
  <c r="O37"/>
  <c r="Q37"/>
  <c r="V37"/>
  <c r="G40"/>
  <c r="M40" s="1"/>
  <c r="I40"/>
  <c r="K40"/>
  <c r="O40"/>
  <c r="Q40"/>
  <c r="V40"/>
  <c r="AE44"/>
  <c r="AF44"/>
  <c r="G128" i="25"/>
  <c r="BA58"/>
  <c r="BA42"/>
  <c r="BA10"/>
  <c r="G9"/>
  <c r="I9"/>
  <c r="K9"/>
  <c r="M9"/>
  <c r="O9"/>
  <c r="Q9"/>
  <c r="V9"/>
  <c r="G41"/>
  <c r="G8" s="1"/>
  <c r="I41"/>
  <c r="K41"/>
  <c r="O41"/>
  <c r="O8" s="1"/>
  <c r="Q41"/>
  <c r="V41"/>
  <c r="G57"/>
  <c r="M57" s="1"/>
  <c r="I57"/>
  <c r="I8" s="1"/>
  <c r="K57"/>
  <c r="O57"/>
  <c r="Q57"/>
  <c r="Q8" s="1"/>
  <c r="V57"/>
  <c r="G60"/>
  <c r="M60" s="1"/>
  <c r="I60"/>
  <c r="K60"/>
  <c r="K8" s="1"/>
  <c r="O60"/>
  <c r="Q60"/>
  <c r="V60"/>
  <c r="V8" s="1"/>
  <c r="G64"/>
  <c r="I64"/>
  <c r="K64"/>
  <c r="M64"/>
  <c r="O64"/>
  <c r="Q64"/>
  <c r="V64"/>
  <c r="G69"/>
  <c r="M69" s="1"/>
  <c r="I69"/>
  <c r="K69"/>
  <c r="O69"/>
  <c r="Q69"/>
  <c r="V69"/>
  <c r="G75"/>
  <c r="M75" s="1"/>
  <c r="I75"/>
  <c r="I74" s="1"/>
  <c r="K75"/>
  <c r="K74" s="1"/>
  <c r="O75"/>
  <c r="Q75"/>
  <c r="Q74" s="1"/>
  <c r="V75"/>
  <c r="V74" s="1"/>
  <c r="G107"/>
  <c r="I107"/>
  <c r="K107"/>
  <c r="M107"/>
  <c r="O107"/>
  <c r="Q107"/>
  <c r="V107"/>
  <c r="G110"/>
  <c r="I110"/>
  <c r="K110"/>
  <c r="M110"/>
  <c r="O110"/>
  <c r="Q110"/>
  <c r="V110"/>
  <c r="G112"/>
  <c r="M112" s="1"/>
  <c r="I112"/>
  <c r="K112"/>
  <c r="O112"/>
  <c r="O74" s="1"/>
  <c r="Q112"/>
  <c r="V112"/>
  <c r="AE128"/>
  <c r="AF128"/>
  <c r="BA235" i="24"/>
  <c r="BA197"/>
  <c r="BA160"/>
  <c r="BA157"/>
  <c r="BA150"/>
  <c r="BA146"/>
  <c r="BA96"/>
  <c r="BA88"/>
  <c r="BA59"/>
  <c r="BA48"/>
  <c r="BA38"/>
  <c r="BA30"/>
  <c r="BA25"/>
  <c r="BA21"/>
  <c r="BA16"/>
  <c r="BA13"/>
  <c r="BA10"/>
  <c r="G9"/>
  <c r="M9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20"/>
  <c r="I20"/>
  <c r="K20"/>
  <c r="M20"/>
  <c r="O20"/>
  <c r="Q20"/>
  <c r="V20"/>
  <c r="G24"/>
  <c r="M24" s="1"/>
  <c r="I24"/>
  <c r="K24"/>
  <c r="O24"/>
  <c r="Q24"/>
  <c r="V24"/>
  <c r="G29"/>
  <c r="I29"/>
  <c r="K29"/>
  <c r="M29"/>
  <c r="O29"/>
  <c r="Q29"/>
  <c r="V29"/>
  <c r="G37"/>
  <c r="I37"/>
  <c r="K37"/>
  <c r="M37"/>
  <c r="O37"/>
  <c r="Q37"/>
  <c r="V37"/>
  <c r="G47"/>
  <c r="I47"/>
  <c r="K47"/>
  <c r="M47"/>
  <c r="O47"/>
  <c r="Q47"/>
  <c r="V47"/>
  <c r="G51"/>
  <c r="M51" s="1"/>
  <c r="I51"/>
  <c r="K51"/>
  <c r="O51"/>
  <c r="Q51"/>
  <c r="V51"/>
  <c r="G55"/>
  <c r="I55"/>
  <c r="K55"/>
  <c r="M55"/>
  <c r="O55"/>
  <c r="Q55"/>
  <c r="V55"/>
  <c r="G58"/>
  <c r="I58"/>
  <c r="K58"/>
  <c r="M58"/>
  <c r="O58"/>
  <c r="Q58"/>
  <c r="V58"/>
  <c r="G62"/>
  <c r="I62"/>
  <c r="K62"/>
  <c r="M62"/>
  <c r="O62"/>
  <c r="Q62"/>
  <c r="V62"/>
  <c r="G68"/>
  <c r="M68" s="1"/>
  <c r="I68"/>
  <c r="K68"/>
  <c r="O68"/>
  <c r="Q68"/>
  <c r="V68"/>
  <c r="G73"/>
  <c r="I73"/>
  <c r="K73"/>
  <c r="M73"/>
  <c r="O73"/>
  <c r="Q73"/>
  <c r="V73"/>
  <c r="G77"/>
  <c r="I77"/>
  <c r="K77"/>
  <c r="M77"/>
  <c r="O77"/>
  <c r="Q77"/>
  <c r="V77"/>
  <c r="G81"/>
  <c r="I81"/>
  <c r="K81"/>
  <c r="M81"/>
  <c r="O81"/>
  <c r="Q81"/>
  <c r="V81"/>
  <c r="G87"/>
  <c r="M87" s="1"/>
  <c r="I87"/>
  <c r="K87"/>
  <c r="O87"/>
  <c r="Q87"/>
  <c r="V87"/>
  <c r="G91"/>
  <c r="M91" s="1"/>
  <c r="I91"/>
  <c r="K91"/>
  <c r="O91"/>
  <c r="Q91"/>
  <c r="V91"/>
  <c r="G95"/>
  <c r="I95"/>
  <c r="K95"/>
  <c r="M95"/>
  <c r="O95"/>
  <c r="Q95"/>
  <c r="V95"/>
  <c r="G98"/>
  <c r="I98"/>
  <c r="K98"/>
  <c r="M98"/>
  <c r="O98"/>
  <c r="Q98"/>
  <c r="V98"/>
  <c r="G100"/>
  <c r="M100" s="1"/>
  <c r="I100"/>
  <c r="K100"/>
  <c r="O100"/>
  <c r="Q100"/>
  <c r="V100"/>
  <c r="G103"/>
  <c r="M103" s="1"/>
  <c r="I103"/>
  <c r="K103"/>
  <c r="O103"/>
  <c r="Q103"/>
  <c r="V103"/>
  <c r="G109"/>
  <c r="I109"/>
  <c r="K109"/>
  <c r="M109"/>
  <c r="O109"/>
  <c r="Q109"/>
  <c r="V109"/>
  <c r="G111"/>
  <c r="I111"/>
  <c r="K111"/>
  <c r="M111"/>
  <c r="O111"/>
  <c r="Q111"/>
  <c r="V111"/>
  <c r="G114"/>
  <c r="M114" s="1"/>
  <c r="I114"/>
  <c r="K114"/>
  <c r="O114"/>
  <c r="Q114"/>
  <c r="V114"/>
  <c r="G117"/>
  <c r="I117"/>
  <c r="K117"/>
  <c r="M117"/>
  <c r="O117"/>
  <c r="Q117"/>
  <c r="V117"/>
  <c r="G121"/>
  <c r="I121"/>
  <c r="K121"/>
  <c r="M121"/>
  <c r="O121"/>
  <c r="Q121"/>
  <c r="V121"/>
  <c r="G125"/>
  <c r="M125" s="1"/>
  <c r="I125"/>
  <c r="I124" s="1"/>
  <c r="K125"/>
  <c r="K124" s="1"/>
  <c r="O125"/>
  <c r="Q125"/>
  <c r="Q124" s="1"/>
  <c r="V125"/>
  <c r="V124" s="1"/>
  <c r="G129"/>
  <c r="M129" s="1"/>
  <c r="I129"/>
  <c r="K129"/>
  <c r="O129"/>
  <c r="Q129"/>
  <c r="V129"/>
  <c r="G133"/>
  <c r="I133"/>
  <c r="K133"/>
  <c r="M133"/>
  <c r="O133"/>
  <c r="Q133"/>
  <c r="V133"/>
  <c r="G137"/>
  <c r="G124" s="1"/>
  <c r="I137"/>
  <c r="K137"/>
  <c r="O137"/>
  <c r="O124" s="1"/>
  <c r="Q137"/>
  <c r="V137"/>
  <c r="G141"/>
  <c r="M141" s="1"/>
  <c r="I141"/>
  <c r="K141"/>
  <c r="O141"/>
  <c r="Q141"/>
  <c r="V141"/>
  <c r="G145"/>
  <c r="I145"/>
  <c r="K145"/>
  <c r="M145"/>
  <c r="O145"/>
  <c r="Q145"/>
  <c r="V145"/>
  <c r="G149"/>
  <c r="I149"/>
  <c r="K149"/>
  <c r="M149"/>
  <c r="O149"/>
  <c r="Q149"/>
  <c r="V149"/>
  <c r="G156"/>
  <c r="M156" s="1"/>
  <c r="I156"/>
  <c r="K156"/>
  <c r="O156"/>
  <c r="Q156"/>
  <c r="V156"/>
  <c r="G159"/>
  <c r="M159" s="1"/>
  <c r="I159"/>
  <c r="K159"/>
  <c r="O159"/>
  <c r="Q159"/>
  <c r="V159"/>
  <c r="G162"/>
  <c r="I162"/>
  <c r="K162"/>
  <c r="M162"/>
  <c r="O162"/>
  <c r="Q162"/>
  <c r="V162"/>
  <c r="G167"/>
  <c r="I167"/>
  <c r="K167"/>
  <c r="M167"/>
  <c r="O167"/>
  <c r="Q167"/>
  <c r="V167"/>
  <c r="G171"/>
  <c r="M171" s="1"/>
  <c r="I171"/>
  <c r="K171"/>
  <c r="O171"/>
  <c r="Q171"/>
  <c r="V171"/>
  <c r="G176"/>
  <c r="M176" s="1"/>
  <c r="I176"/>
  <c r="K176"/>
  <c r="O176"/>
  <c r="Q176"/>
  <c r="V176"/>
  <c r="K181"/>
  <c r="V181"/>
  <c r="G182"/>
  <c r="I182"/>
  <c r="K182"/>
  <c r="M182"/>
  <c r="O182"/>
  <c r="Q182"/>
  <c r="V182"/>
  <c r="G186"/>
  <c r="G181" s="1"/>
  <c r="I186"/>
  <c r="K186"/>
  <c r="O186"/>
  <c r="O181" s="1"/>
  <c r="Q186"/>
  <c r="V186"/>
  <c r="G191"/>
  <c r="M191" s="1"/>
  <c r="I191"/>
  <c r="I181" s="1"/>
  <c r="K191"/>
  <c r="O191"/>
  <c r="Q191"/>
  <c r="Q181" s="1"/>
  <c r="V191"/>
  <c r="G196"/>
  <c r="I196"/>
  <c r="K196"/>
  <c r="M196"/>
  <c r="O196"/>
  <c r="Q196"/>
  <c r="V196"/>
  <c r="G200"/>
  <c r="G195" s="1"/>
  <c r="I200"/>
  <c r="K200"/>
  <c r="O200"/>
  <c r="O195" s="1"/>
  <c r="Q200"/>
  <c r="V200"/>
  <c r="G203"/>
  <c r="M203" s="1"/>
  <c r="I203"/>
  <c r="I195" s="1"/>
  <c r="K203"/>
  <c r="O203"/>
  <c r="Q203"/>
  <c r="Q195" s="1"/>
  <c r="V203"/>
  <c r="G207"/>
  <c r="M207" s="1"/>
  <c r="I207"/>
  <c r="K207"/>
  <c r="K195" s="1"/>
  <c r="O207"/>
  <c r="Q207"/>
  <c r="V207"/>
  <c r="V195" s="1"/>
  <c r="G210"/>
  <c r="I210"/>
  <c r="K210"/>
  <c r="M210"/>
  <c r="O210"/>
  <c r="Q210"/>
  <c r="V210"/>
  <c r="G213"/>
  <c r="M213" s="1"/>
  <c r="I213"/>
  <c r="K213"/>
  <c r="O213"/>
  <c r="Q213"/>
  <c r="V213"/>
  <c r="G217"/>
  <c r="M217" s="1"/>
  <c r="I217"/>
  <c r="K217"/>
  <c r="O217"/>
  <c r="Q217"/>
  <c r="V217"/>
  <c r="G221"/>
  <c r="M221" s="1"/>
  <c r="I221"/>
  <c r="K221"/>
  <c r="O221"/>
  <c r="Q221"/>
  <c r="V221"/>
  <c r="G223"/>
  <c r="I223"/>
  <c r="K223"/>
  <c r="M223"/>
  <c r="O223"/>
  <c r="Q223"/>
  <c r="V223"/>
  <c r="G227"/>
  <c r="M227" s="1"/>
  <c r="I227"/>
  <c r="K227"/>
  <c r="O227"/>
  <c r="Q227"/>
  <c r="V227"/>
  <c r="G229"/>
  <c r="M229" s="1"/>
  <c r="I229"/>
  <c r="K229"/>
  <c r="O229"/>
  <c r="Q229"/>
  <c r="V229"/>
  <c r="G231"/>
  <c r="M231" s="1"/>
  <c r="I231"/>
  <c r="K231"/>
  <c r="O231"/>
  <c r="Q231"/>
  <c r="V231"/>
  <c r="G234"/>
  <c r="I234"/>
  <c r="K234"/>
  <c r="M234"/>
  <c r="O234"/>
  <c r="Q234"/>
  <c r="V234"/>
  <c r="G238"/>
  <c r="M238" s="1"/>
  <c r="I238"/>
  <c r="K238"/>
  <c r="O238"/>
  <c r="Q238"/>
  <c r="V238"/>
  <c r="G240"/>
  <c r="M240" s="1"/>
  <c r="I240"/>
  <c r="K240"/>
  <c r="O240"/>
  <c r="Q240"/>
  <c r="V240"/>
  <c r="G242"/>
  <c r="M242" s="1"/>
  <c r="I242"/>
  <c r="K242"/>
  <c r="O242"/>
  <c r="Q242"/>
  <c r="V242"/>
  <c r="G247"/>
  <c r="G246" s="1"/>
  <c r="G306" s="1"/>
  <c r="I247"/>
  <c r="K247"/>
  <c r="O247"/>
  <c r="O246" s="1"/>
  <c r="Q247"/>
  <c r="V247"/>
  <c r="G250"/>
  <c r="M250" s="1"/>
  <c r="I250"/>
  <c r="I246" s="1"/>
  <c r="K250"/>
  <c r="O250"/>
  <c r="Q250"/>
  <c r="Q246" s="1"/>
  <c r="V250"/>
  <c r="G253"/>
  <c r="M253" s="1"/>
  <c r="I253"/>
  <c r="K253"/>
  <c r="K246" s="1"/>
  <c r="O253"/>
  <c r="Q253"/>
  <c r="V253"/>
  <c r="V246" s="1"/>
  <c r="G256"/>
  <c r="I256"/>
  <c r="K256"/>
  <c r="M256"/>
  <c r="O256"/>
  <c r="Q256"/>
  <c r="V256"/>
  <c r="G259"/>
  <c r="M259" s="1"/>
  <c r="I259"/>
  <c r="K259"/>
  <c r="O259"/>
  <c r="Q259"/>
  <c r="V259"/>
  <c r="G262"/>
  <c r="M262" s="1"/>
  <c r="I262"/>
  <c r="K262"/>
  <c r="O262"/>
  <c r="Q262"/>
  <c r="V262"/>
  <c r="G264"/>
  <c r="M264" s="1"/>
  <c r="I264"/>
  <c r="K264"/>
  <c r="O264"/>
  <c r="Q264"/>
  <c r="V264"/>
  <c r="G266"/>
  <c r="I266"/>
  <c r="K266"/>
  <c r="M266"/>
  <c r="O266"/>
  <c r="Q266"/>
  <c r="V266"/>
  <c r="G270"/>
  <c r="M270" s="1"/>
  <c r="I270"/>
  <c r="K270"/>
  <c r="O270"/>
  <c r="Q270"/>
  <c r="V270"/>
  <c r="G272"/>
  <c r="M272" s="1"/>
  <c r="I272"/>
  <c r="K272"/>
  <c r="O272"/>
  <c r="Q272"/>
  <c r="V272"/>
  <c r="G274"/>
  <c r="M274" s="1"/>
  <c r="I274"/>
  <c r="K274"/>
  <c r="O274"/>
  <c r="Q274"/>
  <c r="V274"/>
  <c r="G276"/>
  <c r="I276"/>
  <c r="K276"/>
  <c r="M276"/>
  <c r="O276"/>
  <c r="Q276"/>
  <c r="V276"/>
  <c r="G278"/>
  <c r="M278" s="1"/>
  <c r="I278"/>
  <c r="K278"/>
  <c r="O278"/>
  <c r="Q278"/>
  <c r="V278"/>
  <c r="G280"/>
  <c r="M280" s="1"/>
  <c r="I280"/>
  <c r="K280"/>
  <c r="O280"/>
  <c r="Q280"/>
  <c r="V280"/>
  <c r="G283"/>
  <c r="I283"/>
  <c r="K283"/>
  <c r="M283"/>
  <c r="O283"/>
  <c r="Q283"/>
  <c r="V283"/>
  <c r="G286"/>
  <c r="G282" s="1"/>
  <c r="I286"/>
  <c r="K286"/>
  <c r="O286"/>
  <c r="O282" s="1"/>
  <c r="Q286"/>
  <c r="V286"/>
  <c r="G289"/>
  <c r="M289" s="1"/>
  <c r="I289"/>
  <c r="I282" s="1"/>
  <c r="K289"/>
  <c r="O289"/>
  <c r="Q289"/>
  <c r="Q282" s="1"/>
  <c r="V289"/>
  <c r="G293"/>
  <c r="M293" s="1"/>
  <c r="I293"/>
  <c r="K293"/>
  <c r="K282" s="1"/>
  <c r="O293"/>
  <c r="Q293"/>
  <c r="V293"/>
  <c r="V282" s="1"/>
  <c r="I297"/>
  <c r="K297"/>
  <c r="Q297"/>
  <c r="V297"/>
  <c r="G298"/>
  <c r="G297" s="1"/>
  <c r="I298"/>
  <c r="K298"/>
  <c r="O298"/>
  <c r="O297" s="1"/>
  <c r="Q298"/>
  <c r="V298"/>
  <c r="AE306"/>
  <c r="F59" i="1" s="1"/>
  <c r="AF306" i="24"/>
  <c r="G59" i="1" s="1"/>
  <c r="G92" i="23"/>
  <c r="BA89"/>
  <c r="BA83"/>
  <c r="BA80"/>
  <c r="BA77"/>
  <c r="BA74"/>
  <c r="BA71"/>
  <c r="BA68"/>
  <c r="BA64"/>
  <c r="BA61"/>
  <c r="BA58"/>
  <c r="BA55"/>
  <c r="BA48"/>
  <c r="BA44"/>
  <c r="BA42"/>
  <c r="BA39"/>
  <c r="BA35"/>
  <c r="BA23"/>
  <c r="BA18"/>
  <c r="BA14"/>
  <c r="BA11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6"/>
  <c r="I16"/>
  <c r="K16"/>
  <c r="M16"/>
  <c r="O16"/>
  <c r="Q16"/>
  <c r="V16"/>
  <c r="G26"/>
  <c r="M26" s="1"/>
  <c r="I26"/>
  <c r="K26"/>
  <c r="O26"/>
  <c r="O8" s="1"/>
  <c r="Q26"/>
  <c r="V26"/>
  <c r="G37"/>
  <c r="I37"/>
  <c r="K37"/>
  <c r="M37"/>
  <c r="O37"/>
  <c r="Q37"/>
  <c r="V37"/>
  <c r="G47"/>
  <c r="I47"/>
  <c r="K47"/>
  <c r="M47"/>
  <c r="O47"/>
  <c r="Q47"/>
  <c r="V47"/>
  <c r="G50"/>
  <c r="I50"/>
  <c r="K50"/>
  <c r="M50"/>
  <c r="O50"/>
  <c r="Q50"/>
  <c r="V50"/>
  <c r="G54"/>
  <c r="M54" s="1"/>
  <c r="I54"/>
  <c r="I53" s="1"/>
  <c r="K54"/>
  <c r="K53" s="1"/>
  <c r="O54"/>
  <c r="Q54"/>
  <c r="Q53" s="1"/>
  <c r="V54"/>
  <c r="V53" s="1"/>
  <c r="G57"/>
  <c r="I57"/>
  <c r="K57"/>
  <c r="M57"/>
  <c r="O57"/>
  <c r="Q57"/>
  <c r="V57"/>
  <c r="G60"/>
  <c r="I60"/>
  <c r="K60"/>
  <c r="M60"/>
  <c r="O60"/>
  <c r="Q60"/>
  <c r="V60"/>
  <c r="G63"/>
  <c r="M63" s="1"/>
  <c r="I63"/>
  <c r="K63"/>
  <c r="O63"/>
  <c r="O53" s="1"/>
  <c r="Q63"/>
  <c r="V63"/>
  <c r="G67"/>
  <c r="I67"/>
  <c r="K67"/>
  <c r="M67"/>
  <c r="O67"/>
  <c r="Q67"/>
  <c r="V67"/>
  <c r="G70"/>
  <c r="I70"/>
  <c r="K70"/>
  <c r="M70"/>
  <c r="O70"/>
  <c r="Q70"/>
  <c r="V70"/>
  <c r="G73"/>
  <c r="I73"/>
  <c r="K73"/>
  <c r="M73"/>
  <c r="O73"/>
  <c r="Q73"/>
  <c r="V73"/>
  <c r="G76"/>
  <c r="M76" s="1"/>
  <c r="I76"/>
  <c r="K76"/>
  <c r="O76"/>
  <c r="Q76"/>
  <c r="V76"/>
  <c r="G79"/>
  <c r="I79"/>
  <c r="K79"/>
  <c r="M79"/>
  <c r="O79"/>
  <c r="Q79"/>
  <c r="V79"/>
  <c r="G82"/>
  <c r="I82"/>
  <c r="K82"/>
  <c r="M82"/>
  <c r="O82"/>
  <c r="Q82"/>
  <c r="V82"/>
  <c r="G85"/>
  <c r="I85"/>
  <c r="K85"/>
  <c r="M85"/>
  <c r="O85"/>
  <c r="Q85"/>
  <c r="V85"/>
  <c r="G88"/>
  <c r="M88" s="1"/>
  <c r="I88"/>
  <c r="K88"/>
  <c r="O88"/>
  <c r="Q88"/>
  <c r="V88"/>
  <c r="AE92"/>
  <c r="AF92"/>
  <c r="G196" i="22"/>
  <c r="BA108"/>
  <c r="BA71"/>
  <c r="BA62"/>
  <c r="BA34"/>
  <c r="BA30"/>
  <c r="BA23"/>
  <c r="BA18"/>
  <c r="BA14"/>
  <c r="BA10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7"/>
  <c r="I17"/>
  <c r="K17"/>
  <c r="M17"/>
  <c r="O17"/>
  <c r="Q17"/>
  <c r="V17"/>
  <c r="G22"/>
  <c r="G8" s="1"/>
  <c r="I22"/>
  <c r="K22"/>
  <c r="O22"/>
  <c r="O8" s="1"/>
  <c r="Q22"/>
  <c r="V22"/>
  <c r="G29"/>
  <c r="M29" s="1"/>
  <c r="I29"/>
  <c r="K29"/>
  <c r="O29"/>
  <c r="Q29"/>
  <c r="V29"/>
  <c r="G33"/>
  <c r="I33"/>
  <c r="K33"/>
  <c r="M33"/>
  <c r="O33"/>
  <c r="Q33"/>
  <c r="V33"/>
  <c r="G37"/>
  <c r="I37"/>
  <c r="K37"/>
  <c r="M37"/>
  <c r="O37"/>
  <c r="Q37"/>
  <c r="V37"/>
  <c r="G43"/>
  <c r="M43" s="1"/>
  <c r="I43"/>
  <c r="K43"/>
  <c r="O43"/>
  <c r="Q43"/>
  <c r="V43"/>
  <c r="G48"/>
  <c r="M48" s="1"/>
  <c r="I48"/>
  <c r="K48"/>
  <c r="O48"/>
  <c r="Q48"/>
  <c r="V48"/>
  <c r="G52"/>
  <c r="I52"/>
  <c r="K52"/>
  <c r="M52"/>
  <c r="O52"/>
  <c r="Q52"/>
  <c r="V52"/>
  <c r="G56"/>
  <c r="I56"/>
  <c r="K56"/>
  <c r="M56"/>
  <c r="O56"/>
  <c r="Q56"/>
  <c r="V56"/>
  <c r="G61"/>
  <c r="M61" s="1"/>
  <c r="I61"/>
  <c r="K61"/>
  <c r="O61"/>
  <c r="Q61"/>
  <c r="V61"/>
  <c r="G65"/>
  <c r="M65" s="1"/>
  <c r="I65"/>
  <c r="K65"/>
  <c r="O65"/>
  <c r="Q65"/>
  <c r="V65"/>
  <c r="G70"/>
  <c r="I70"/>
  <c r="K70"/>
  <c r="M70"/>
  <c r="O70"/>
  <c r="Q70"/>
  <c r="V70"/>
  <c r="G73"/>
  <c r="I73"/>
  <c r="K73"/>
  <c r="M73"/>
  <c r="O73"/>
  <c r="Q73"/>
  <c r="V73"/>
  <c r="G75"/>
  <c r="M75" s="1"/>
  <c r="I75"/>
  <c r="K75"/>
  <c r="O75"/>
  <c r="Q75"/>
  <c r="V75"/>
  <c r="G79"/>
  <c r="M79" s="1"/>
  <c r="I79"/>
  <c r="K79"/>
  <c r="O79"/>
  <c r="Q79"/>
  <c r="V79"/>
  <c r="G85"/>
  <c r="I85"/>
  <c r="K85"/>
  <c r="M85"/>
  <c r="O85"/>
  <c r="Q85"/>
  <c r="V85"/>
  <c r="G87"/>
  <c r="I87"/>
  <c r="K87"/>
  <c r="M87"/>
  <c r="O87"/>
  <c r="Q87"/>
  <c r="V87"/>
  <c r="G90"/>
  <c r="M90" s="1"/>
  <c r="I90"/>
  <c r="K90"/>
  <c r="O90"/>
  <c r="Q90"/>
  <c r="V90"/>
  <c r="G93"/>
  <c r="M93" s="1"/>
  <c r="I93"/>
  <c r="K93"/>
  <c r="O93"/>
  <c r="Q93"/>
  <c r="V93"/>
  <c r="G96"/>
  <c r="I96"/>
  <c r="K96"/>
  <c r="M96"/>
  <c r="O96"/>
  <c r="Q96"/>
  <c r="V96"/>
  <c r="G100"/>
  <c r="G99" s="1"/>
  <c r="I100"/>
  <c r="I99" s="1"/>
  <c r="K100"/>
  <c r="O100"/>
  <c r="O99" s="1"/>
  <c r="Q100"/>
  <c r="Q99" s="1"/>
  <c r="V100"/>
  <c r="G104"/>
  <c r="M104" s="1"/>
  <c r="I104"/>
  <c r="K104"/>
  <c r="O104"/>
  <c r="Q104"/>
  <c r="V104"/>
  <c r="G107"/>
  <c r="I107"/>
  <c r="K107"/>
  <c r="K99" s="1"/>
  <c r="M107"/>
  <c r="O107"/>
  <c r="Q107"/>
  <c r="V107"/>
  <c r="V99" s="1"/>
  <c r="G113"/>
  <c r="I113"/>
  <c r="K113"/>
  <c r="M113"/>
  <c r="O113"/>
  <c r="Q113"/>
  <c r="V113"/>
  <c r="G117"/>
  <c r="M117" s="1"/>
  <c r="I117"/>
  <c r="K117"/>
  <c r="O117"/>
  <c r="Q117"/>
  <c r="V117"/>
  <c r="G122"/>
  <c r="M122" s="1"/>
  <c r="I122"/>
  <c r="K122"/>
  <c r="O122"/>
  <c r="Q122"/>
  <c r="V122"/>
  <c r="I127"/>
  <c r="K127"/>
  <c r="Q127"/>
  <c r="V127"/>
  <c r="G128"/>
  <c r="G127" s="1"/>
  <c r="I128"/>
  <c r="K128"/>
  <c r="M128"/>
  <c r="O128"/>
  <c r="O127" s="1"/>
  <c r="Q128"/>
  <c r="V128"/>
  <c r="G132"/>
  <c r="M132" s="1"/>
  <c r="I132"/>
  <c r="K132"/>
  <c r="O132"/>
  <c r="Q132"/>
  <c r="V132"/>
  <c r="G135"/>
  <c r="I135"/>
  <c r="K135"/>
  <c r="K134" s="1"/>
  <c r="M135"/>
  <c r="O135"/>
  <c r="Q135"/>
  <c r="V135"/>
  <c r="V134" s="1"/>
  <c r="G139"/>
  <c r="I139"/>
  <c r="K139"/>
  <c r="M139"/>
  <c r="O139"/>
  <c r="Q139"/>
  <c r="V139"/>
  <c r="G141"/>
  <c r="G134" s="1"/>
  <c r="I141"/>
  <c r="K141"/>
  <c r="O141"/>
  <c r="O134" s="1"/>
  <c r="Q141"/>
  <c r="V141"/>
  <c r="G144"/>
  <c r="M144" s="1"/>
  <c r="I144"/>
  <c r="I134" s="1"/>
  <c r="K144"/>
  <c r="O144"/>
  <c r="Q144"/>
  <c r="Q134" s="1"/>
  <c r="V144"/>
  <c r="G146"/>
  <c r="I146"/>
  <c r="K146"/>
  <c r="M146"/>
  <c r="O146"/>
  <c r="Q146"/>
  <c r="V146"/>
  <c r="G148"/>
  <c r="I148"/>
  <c r="K148"/>
  <c r="M148"/>
  <c r="O148"/>
  <c r="Q148"/>
  <c r="V148"/>
  <c r="G150"/>
  <c r="M150" s="1"/>
  <c r="I150"/>
  <c r="K150"/>
  <c r="O150"/>
  <c r="Q150"/>
  <c r="V150"/>
  <c r="G152"/>
  <c r="M152" s="1"/>
  <c r="I152"/>
  <c r="K152"/>
  <c r="O152"/>
  <c r="Q152"/>
  <c r="V152"/>
  <c r="G155"/>
  <c r="I155"/>
  <c r="K155"/>
  <c r="M155"/>
  <c r="O155"/>
  <c r="Q155"/>
  <c r="V155"/>
  <c r="G160"/>
  <c r="G154" s="1"/>
  <c r="I160"/>
  <c r="K160"/>
  <c r="O160"/>
  <c r="O154" s="1"/>
  <c r="Q160"/>
  <c r="V160"/>
  <c r="G164"/>
  <c r="M164" s="1"/>
  <c r="I164"/>
  <c r="I154" s="1"/>
  <c r="K164"/>
  <c r="O164"/>
  <c r="Q164"/>
  <c r="Q154" s="1"/>
  <c r="V164"/>
  <c r="G168"/>
  <c r="M168" s="1"/>
  <c r="I168"/>
  <c r="K168"/>
  <c r="K154" s="1"/>
  <c r="O168"/>
  <c r="Q168"/>
  <c r="V168"/>
  <c r="V154" s="1"/>
  <c r="G171"/>
  <c r="I171"/>
  <c r="K171"/>
  <c r="M171"/>
  <c r="O171"/>
  <c r="Q171"/>
  <c r="V171"/>
  <c r="G173"/>
  <c r="M173" s="1"/>
  <c r="I173"/>
  <c r="K173"/>
  <c r="O173"/>
  <c r="Q173"/>
  <c r="V173"/>
  <c r="G175"/>
  <c r="M175" s="1"/>
  <c r="I175"/>
  <c r="K175"/>
  <c r="O175"/>
  <c r="Q175"/>
  <c r="V175"/>
  <c r="G177"/>
  <c r="M177" s="1"/>
  <c r="I177"/>
  <c r="K177"/>
  <c r="O177"/>
  <c r="Q177"/>
  <c r="V177"/>
  <c r="G179"/>
  <c r="I179"/>
  <c r="K179"/>
  <c r="M179"/>
  <c r="O179"/>
  <c r="Q179"/>
  <c r="V179"/>
  <c r="G182"/>
  <c r="M182" s="1"/>
  <c r="I182"/>
  <c r="K182"/>
  <c r="O182"/>
  <c r="Q182"/>
  <c r="V182"/>
  <c r="G184"/>
  <c r="M184" s="1"/>
  <c r="I184"/>
  <c r="K184"/>
  <c r="O184"/>
  <c r="Q184"/>
  <c r="V184"/>
  <c r="G186"/>
  <c r="M186" s="1"/>
  <c r="I186"/>
  <c r="K186"/>
  <c r="O186"/>
  <c r="Q186"/>
  <c r="V186"/>
  <c r="I188"/>
  <c r="K188"/>
  <c r="Q188"/>
  <c r="V188"/>
  <c r="G189"/>
  <c r="G188" s="1"/>
  <c r="I189"/>
  <c r="K189"/>
  <c r="O189"/>
  <c r="O188" s="1"/>
  <c r="Q189"/>
  <c r="V189"/>
  <c r="AE196"/>
  <c r="AF196"/>
  <c r="BA664" i="21"/>
  <c r="BA661"/>
  <c r="BA427"/>
  <c r="BA417"/>
  <c r="BA413"/>
  <c r="BA410"/>
  <c r="BA405"/>
  <c r="BA287"/>
  <c r="BA237"/>
  <c r="BA227"/>
  <c r="BA222"/>
  <c r="BA212"/>
  <c r="BA136"/>
  <c r="BA122"/>
  <c r="BA81"/>
  <c r="BA59"/>
  <c r="BA28"/>
  <c r="BA22"/>
  <c r="BA18"/>
  <c r="BA14"/>
  <c r="BA10"/>
  <c r="G9"/>
  <c r="I9"/>
  <c r="I8" s="1"/>
  <c r="K9"/>
  <c r="M9"/>
  <c r="O9"/>
  <c r="Q9"/>
  <c r="Q8" s="1"/>
  <c r="V9"/>
  <c r="G13"/>
  <c r="M13" s="1"/>
  <c r="I13"/>
  <c r="K13"/>
  <c r="O13"/>
  <c r="O8" s="1"/>
  <c r="Q13"/>
  <c r="V13"/>
  <c r="G17"/>
  <c r="I17"/>
  <c r="K17"/>
  <c r="M17"/>
  <c r="O17"/>
  <c r="Q17"/>
  <c r="V17"/>
  <c r="G21"/>
  <c r="M21" s="1"/>
  <c r="I21"/>
  <c r="K21"/>
  <c r="K8" s="1"/>
  <c r="O21"/>
  <c r="Q21"/>
  <c r="V21"/>
  <c r="V8" s="1"/>
  <c r="G27"/>
  <c r="I27"/>
  <c r="K27"/>
  <c r="M27"/>
  <c r="O27"/>
  <c r="Q27"/>
  <c r="V27"/>
  <c r="G58"/>
  <c r="M58" s="1"/>
  <c r="I58"/>
  <c r="K58"/>
  <c r="O58"/>
  <c r="Q58"/>
  <c r="V58"/>
  <c r="G62"/>
  <c r="I62"/>
  <c r="K62"/>
  <c r="M62"/>
  <c r="O62"/>
  <c r="Q62"/>
  <c r="V62"/>
  <c r="G71"/>
  <c r="M71" s="1"/>
  <c r="I71"/>
  <c r="K71"/>
  <c r="O71"/>
  <c r="Q71"/>
  <c r="V71"/>
  <c r="G74"/>
  <c r="I74"/>
  <c r="K74"/>
  <c r="M74"/>
  <c r="O74"/>
  <c r="Q74"/>
  <c r="V74"/>
  <c r="G77"/>
  <c r="M77" s="1"/>
  <c r="I77"/>
  <c r="K77"/>
  <c r="O77"/>
  <c r="Q77"/>
  <c r="V77"/>
  <c r="G80"/>
  <c r="I80"/>
  <c r="K80"/>
  <c r="M80"/>
  <c r="O80"/>
  <c r="Q80"/>
  <c r="V80"/>
  <c r="G84"/>
  <c r="M84" s="1"/>
  <c r="I84"/>
  <c r="K84"/>
  <c r="O84"/>
  <c r="Q84"/>
  <c r="V84"/>
  <c r="G89"/>
  <c r="I89"/>
  <c r="K89"/>
  <c r="M89"/>
  <c r="O89"/>
  <c r="Q89"/>
  <c r="V89"/>
  <c r="G94"/>
  <c r="M94" s="1"/>
  <c r="I94"/>
  <c r="K94"/>
  <c r="O94"/>
  <c r="Q94"/>
  <c r="V94"/>
  <c r="G96"/>
  <c r="I96"/>
  <c r="K96"/>
  <c r="M96"/>
  <c r="O96"/>
  <c r="Q96"/>
  <c r="V96"/>
  <c r="G99"/>
  <c r="M99" s="1"/>
  <c r="I99"/>
  <c r="K99"/>
  <c r="O99"/>
  <c r="Q99"/>
  <c r="V99"/>
  <c r="G121"/>
  <c r="I121"/>
  <c r="K121"/>
  <c r="M121"/>
  <c r="O121"/>
  <c r="Q121"/>
  <c r="V121"/>
  <c r="G132"/>
  <c r="M132" s="1"/>
  <c r="I132"/>
  <c r="K132"/>
  <c r="O132"/>
  <c r="Q132"/>
  <c r="V132"/>
  <c r="G135"/>
  <c r="I135"/>
  <c r="K135"/>
  <c r="M135"/>
  <c r="O135"/>
  <c r="Q135"/>
  <c r="V135"/>
  <c r="G141"/>
  <c r="M141" s="1"/>
  <c r="I141"/>
  <c r="K141"/>
  <c r="O141"/>
  <c r="Q141"/>
  <c r="V141"/>
  <c r="G143"/>
  <c r="I143"/>
  <c r="K143"/>
  <c r="M143"/>
  <c r="O143"/>
  <c r="Q143"/>
  <c r="V143"/>
  <c r="G147"/>
  <c r="M147" s="1"/>
  <c r="I147"/>
  <c r="K147"/>
  <c r="O147"/>
  <c r="Q147"/>
  <c r="V147"/>
  <c r="G162"/>
  <c r="I162"/>
  <c r="K162"/>
  <c r="M162"/>
  <c r="O162"/>
  <c r="Q162"/>
  <c r="V162"/>
  <c r="G165"/>
  <c r="M165" s="1"/>
  <c r="I165"/>
  <c r="K165"/>
  <c r="O165"/>
  <c r="Q165"/>
  <c r="V165"/>
  <c r="G168"/>
  <c r="I168"/>
  <c r="K168"/>
  <c r="M168"/>
  <c r="O168"/>
  <c r="Q168"/>
  <c r="V168"/>
  <c r="G171"/>
  <c r="M171" s="1"/>
  <c r="I171"/>
  <c r="K171"/>
  <c r="O171"/>
  <c r="Q171"/>
  <c r="V171"/>
  <c r="G174"/>
  <c r="I174"/>
  <c r="K174"/>
  <c r="M174"/>
  <c r="O174"/>
  <c r="Q174"/>
  <c r="V174"/>
  <c r="G178"/>
  <c r="I178"/>
  <c r="I177" s="1"/>
  <c r="K178"/>
  <c r="M178"/>
  <c r="O178"/>
  <c r="Q178"/>
  <c r="Q177" s="1"/>
  <c r="V178"/>
  <c r="G181"/>
  <c r="M181" s="1"/>
  <c r="I181"/>
  <c r="K181"/>
  <c r="O181"/>
  <c r="O177" s="1"/>
  <c r="Q181"/>
  <c r="V181"/>
  <c r="G196"/>
  <c r="M196" s="1"/>
  <c r="I196"/>
  <c r="K196"/>
  <c r="O196"/>
  <c r="Q196"/>
  <c r="V196"/>
  <c r="G205"/>
  <c r="M205" s="1"/>
  <c r="I205"/>
  <c r="K205"/>
  <c r="K177" s="1"/>
  <c r="O205"/>
  <c r="Q205"/>
  <c r="V205"/>
  <c r="V177" s="1"/>
  <c r="G208"/>
  <c r="I208"/>
  <c r="K208"/>
  <c r="M208"/>
  <c r="O208"/>
  <c r="Q208"/>
  <c r="V208"/>
  <c r="G211"/>
  <c r="M211" s="1"/>
  <c r="I211"/>
  <c r="K211"/>
  <c r="O211"/>
  <c r="Q211"/>
  <c r="V211"/>
  <c r="G221"/>
  <c r="M221" s="1"/>
  <c r="I221"/>
  <c r="K221"/>
  <c r="O221"/>
  <c r="Q221"/>
  <c r="V221"/>
  <c r="G226"/>
  <c r="M226" s="1"/>
  <c r="I226"/>
  <c r="K226"/>
  <c r="O226"/>
  <c r="Q226"/>
  <c r="V226"/>
  <c r="G236"/>
  <c r="I236"/>
  <c r="K236"/>
  <c r="M236"/>
  <c r="O236"/>
  <c r="Q236"/>
  <c r="V236"/>
  <c r="G239"/>
  <c r="M239" s="1"/>
  <c r="I239"/>
  <c r="K239"/>
  <c r="O239"/>
  <c r="Q239"/>
  <c r="V239"/>
  <c r="G242"/>
  <c r="M242" s="1"/>
  <c r="I242"/>
  <c r="K242"/>
  <c r="O242"/>
  <c r="Q242"/>
  <c r="V242"/>
  <c r="G246"/>
  <c r="M246" s="1"/>
  <c r="I246"/>
  <c r="K246"/>
  <c r="O246"/>
  <c r="Q246"/>
  <c r="V246"/>
  <c r="G251"/>
  <c r="I251"/>
  <c r="K251"/>
  <c r="M251"/>
  <c r="O251"/>
  <c r="Q251"/>
  <c r="V251"/>
  <c r="G256"/>
  <c r="O256"/>
  <c r="G257"/>
  <c r="M257" s="1"/>
  <c r="M256" s="1"/>
  <c r="I257"/>
  <c r="I256" s="1"/>
  <c r="K257"/>
  <c r="O257"/>
  <c r="Q257"/>
  <c r="Q256" s="1"/>
  <c r="V257"/>
  <c r="G260"/>
  <c r="M260" s="1"/>
  <c r="I260"/>
  <c r="K260"/>
  <c r="K256" s="1"/>
  <c r="O260"/>
  <c r="Q260"/>
  <c r="V260"/>
  <c r="V256" s="1"/>
  <c r="G265"/>
  <c r="M265" s="1"/>
  <c r="M264" s="1"/>
  <c r="I265"/>
  <c r="I264" s="1"/>
  <c r="K265"/>
  <c r="O265"/>
  <c r="O264" s="1"/>
  <c r="Q265"/>
  <c r="Q264" s="1"/>
  <c r="V265"/>
  <c r="G274"/>
  <c r="M274" s="1"/>
  <c r="I274"/>
  <c r="K274"/>
  <c r="K264" s="1"/>
  <c r="O274"/>
  <c r="Q274"/>
  <c r="V274"/>
  <c r="V264" s="1"/>
  <c r="G279"/>
  <c r="I279"/>
  <c r="K279"/>
  <c r="M279"/>
  <c r="O279"/>
  <c r="Q279"/>
  <c r="V279"/>
  <c r="G283"/>
  <c r="I283"/>
  <c r="K283"/>
  <c r="M283"/>
  <c r="O283"/>
  <c r="Q283"/>
  <c r="V283"/>
  <c r="G286"/>
  <c r="M286" s="1"/>
  <c r="I286"/>
  <c r="I285" s="1"/>
  <c r="K286"/>
  <c r="K285" s="1"/>
  <c r="O286"/>
  <c r="Q286"/>
  <c r="Q285" s="1"/>
  <c r="V286"/>
  <c r="V285" s="1"/>
  <c r="G295"/>
  <c r="I295"/>
  <c r="K295"/>
  <c r="M295"/>
  <c r="O295"/>
  <c r="Q295"/>
  <c r="V295"/>
  <c r="G298"/>
  <c r="I298"/>
  <c r="K298"/>
  <c r="M298"/>
  <c r="O298"/>
  <c r="Q298"/>
  <c r="V298"/>
  <c r="G308"/>
  <c r="G285" s="1"/>
  <c r="I308"/>
  <c r="K308"/>
  <c r="O308"/>
  <c r="O285" s="1"/>
  <c r="Q308"/>
  <c r="V308"/>
  <c r="G317"/>
  <c r="M317" s="1"/>
  <c r="I317"/>
  <c r="K317"/>
  <c r="O317"/>
  <c r="Q317"/>
  <c r="V317"/>
  <c r="G321"/>
  <c r="I321"/>
  <c r="K321"/>
  <c r="M321"/>
  <c r="O321"/>
  <c r="Q321"/>
  <c r="V321"/>
  <c r="G331"/>
  <c r="I331"/>
  <c r="K331"/>
  <c r="M331"/>
  <c r="O331"/>
  <c r="Q331"/>
  <c r="V331"/>
  <c r="G333"/>
  <c r="M333" s="1"/>
  <c r="I333"/>
  <c r="K333"/>
  <c r="O333"/>
  <c r="Q333"/>
  <c r="V333"/>
  <c r="G336"/>
  <c r="M336" s="1"/>
  <c r="I336"/>
  <c r="K336"/>
  <c r="O336"/>
  <c r="Q336"/>
  <c r="V336"/>
  <c r="G345"/>
  <c r="I345"/>
  <c r="K345"/>
  <c r="M345"/>
  <c r="O345"/>
  <c r="Q345"/>
  <c r="V345"/>
  <c r="G348"/>
  <c r="I348"/>
  <c r="K348"/>
  <c r="M348"/>
  <c r="O348"/>
  <c r="Q348"/>
  <c r="V348"/>
  <c r="G351"/>
  <c r="M351" s="1"/>
  <c r="I351"/>
  <c r="K351"/>
  <c r="O351"/>
  <c r="Q351"/>
  <c r="V351"/>
  <c r="G353"/>
  <c r="M353" s="1"/>
  <c r="I353"/>
  <c r="K353"/>
  <c r="O353"/>
  <c r="Q353"/>
  <c r="V353"/>
  <c r="G356"/>
  <c r="G355" s="1"/>
  <c r="G695" s="1"/>
  <c r="I356"/>
  <c r="I355" s="1"/>
  <c r="K356"/>
  <c r="M356"/>
  <c r="O356"/>
  <c r="O355" s="1"/>
  <c r="Q356"/>
  <c r="Q355" s="1"/>
  <c r="V356"/>
  <c r="G359"/>
  <c r="M359" s="1"/>
  <c r="I359"/>
  <c r="K359"/>
  <c r="O359"/>
  <c r="Q359"/>
  <c r="V359"/>
  <c r="G362"/>
  <c r="I362"/>
  <c r="K362"/>
  <c r="M362"/>
  <c r="O362"/>
  <c r="Q362"/>
  <c r="V362"/>
  <c r="G364"/>
  <c r="I364"/>
  <c r="K364"/>
  <c r="K355" s="1"/>
  <c r="M364"/>
  <c r="O364"/>
  <c r="Q364"/>
  <c r="V364"/>
  <c r="V355" s="1"/>
  <c r="G368"/>
  <c r="I368"/>
  <c r="K368"/>
  <c r="M368"/>
  <c r="O368"/>
  <c r="Q368"/>
  <c r="V368"/>
  <c r="G373"/>
  <c r="M373" s="1"/>
  <c r="I373"/>
  <c r="K373"/>
  <c r="O373"/>
  <c r="Q373"/>
  <c r="V373"/>
  <c r="G378"/>
  <c r="I378"/>
  <c r="K378"/>
  <c r="M378"/>
  <c r="O378"/>
  <c r="Q378"/>
  <c r="V378"/>
  <c r="G381"/>
  <c r="I381"/>
  <c r="K381"/>
  <c r="M381"/>
  <c r="O381"/>
  <c r="Q381"/>
  <c r="V381"/>
  <c r="G384"/>
  <c r="I384"/>
  <c r="K384"/>
  <c r="M384"/>
  <c r="O384"/>
  <c r="Q384"/>
  <c r="V384"/>
  <c r="G388"/>
  <c r="M388" s="1"/>
  <c r="I388"/>
  <c r="K388"/>
  <c r="O388"/>
  <c r="Q388"/>
  <c r="V388"/>
  <c r="G393"/>
  <c r="I393"/>
  <c r="K393"/>
  <c r="M393"/>
  <c r="O393"/>
  <c r="Q393"/>
  <c r="V393"/>
  <c r="G398"/>
  <c r="I398"/>
  <c r="K398"/>
  <c r="M398"/>
  <c r="O398"/>
  <c r="Q398"/>
  <c r="V398"/>
  <c r="G400"/>
  <c r="I400"/>
  <c r="K400"/>
  <c r="M400"/>
  <c r="O400"/>
  <c r="Q400"/>
  <c r="V400"/>
  <c r="G402"/>
  <c r="M402" s="1"/>
  <c r="I402"/>
  <c r="K402"/>
  <c r="O402"/>
  <c r="Q402"/>
  <c r="V402"/>
  <c r="G404"/>
  <c r="I404"/>
  <c r="K404"/>
  <c r="M404"/>
  <c r="O404"/>
  <c r="Q404"/>
  <c r="V404"/>
  <c r="G409"/>
  <c r="I409"/>
  <c r="K409"/>
  <c r="M409"/>
  <c r="O409"/>
  <c r="Q409"/>
  <c r="V409"/>
  <c r="G412"/>
  <c r="I412"/>
  <c r="K412"/>
  <c r="M412"/>
  <c r="O412"/>
  <c r="Q412"/>
  <c r="V412"/>
  <c r="G416"/>
  <c r="M416" s="1"/>
  <c r="I416"/>
  <c r="K416"/>
  <c r="O416"/>
  <c r="Q416"/>
  <c r="V416"/>
  <c r="G420"/>
  <c r="M420" s="1"/>
  <c r="I420"/>
  <c r="K420"/>
  <c r="O420"/>
  <c r="Q420"/>
  <c r="V420"/>
  <c r="G423"/>
  <c r="I423"/>
  <c r="K423"/>
  <c r="M423"/>
  <c r="O423"/>
  <c r="Q423"/>
  <c r="V423"/>
  <c r="G426"/>
  <c r="I426"/>
  <c r="K426"/>
  <c r="M426"/>
  <c r="O426"/>
  <c r="Q426"/>
  <c r="V426"/>
  <c r="G431"/>
  <c r="M431" s="1"/>
  <c r="I431"/>
  <c r="K431"/>
  <c r="O431"/>
  <c r="Q431"/>
  <c r="V431"/>
  <c r="G434"/>
  <c r="M434" s="1"/>
  <c r="I434"/>
  <c r="K434"/>
  <c r="O434"/>
  <c r="Q434"/>
  <c r="V434"/>
  <c r="G437"/>
  <c r="I437"/>
  <c r="K437"/>
  <c r="M437"/>
  <c r="O437"/>
  <c r="Q437"/>
  <c r="V437"/>
  <c r="G440"/>
  <c r="I440"/>
  <c r="K440"/>
  <c r="M440"/>
  <c r="O440"/>
  <c r="Q440"/>
  <c r="V440"/>
  <c r="G443"/>
  <c r="M443" s="1"/>
  <c r="I443"/>
  <c r="K443"/>
  <c r="O443"/>
  <c r="Q443"/>
  <c r="V443"/>
  <c r="G445"/>
  <c r="M445" s="1"/>
  <c r="I445"/>
  <c r="K445"/>
  <c r="O445"/>
  <c r="Q445"/>
  <c r="V445"/>
  <c r="G448"/>
  <c r="I448"/>
  <c r="K448"/>
  <c r="M448"/>
  <c r="O448"/>
  <c r="Q448"/>
  <c r="V448"/>
  <c r="G450"/>
  <c r="I450"/>
  <c r="K450"/>
  <c r="M450"/>
  <c r="O450"/>
  <c r="Q450"/>
  <c r="V450"/>
  <c r="G453"/>
  <c r="M453" s="1"/>
  <c r="I453"/>
  <c r="K453"/>
  <c r="O453"/>
  <c r="Q453"/>
  <c r="V453"/>
  <c r="G458"/>
  <c r="I458"/>
  <c r="K458"/>
  <c r="M458"/>
  <c r="O458"/>
  <c r="Q458"/>
  <c r="V458"/>
  <c r="G461"/>
  <c r="I461"/>
  <c r="K461"/>
  <c r="M461"/>
  <c r="O461"/>
  <c r="Q461"/>
  <c r="V461"/>
  <c r="G468"/>
  <c r="I468"/>
  <c r="K468"/>
  <c r="M468"/>
  <c r="O468"/>
  <c r="Q468"/>
  <c r="V468"/>
  <c r="G473"/>
  <c r="M473" s="1"/>
  <c r="I473"/>
  <c r="K473"/>
  <c r="O473"/>
  <c r="Q473"/>
  <c r="V473"/>
  <c r="G478"/>
  <c r="I478"/>
  <c r="K478"/>
  <c r="M478"/>
  <c r="O478"/>
  <c r="Q478"/>
  <c r="V478"/>
  <c r="G480"/>
  <c r="I480"/>
  <c r="K480"/>
  <c r="M480"/>
  <c r="O480"/>
  <c r="Q480"/>
  <c r="V480"/>
  <c r="G483"/>
  <c r="I483"/>
  <c r="K483"/>
  <c r="M483"/>
  <c r="O483"/>
  <c r="Q483"/>
  <c r="V483"/>
  <c r="G485"/>
  <c r="M485" s="1"/>
  <c r="I485"/>
  <c r="K485"/>
  <c r="O485"/>
  <c r="Q485"/>
  <c r="V485"/>
  <c r="G488"/>
  <c r="I488"/>
  <c r="K488"/>
  <c r="M488"/>
  <c r="O488"/>
  <c r="Q488"/>
  <c r="V488"/>
  <c r="G490"/>
  <c r="I490"/>
  <c r="K490"/>
  <c r="M490"/>
  <c r="O490"/>
  <c r="Q490"/>
  <c r="V490"/>
  <c r="G492"/>
  <c r="I492"/>
  <c r="K492"/>
  <c r="M492"/>
  <c r="O492"/>
  <c r="Q492"/>
  <c r="V492"/>
  <c r="G494"/>
  <c r="M494" s="1"/>
  <c r="I494"/>
  <c r="K494"/>
  <c r="O494"/>
  <c r="Q494"/>
  <c r="V494"/>
  <c r="G496"/>
  <c r="M496" s="1"/>
  <c r="I496"/>
  <c r="K496"/>
  <c r="O496"/>
  <c r="Q496"/>
  <c r="V496"/>
  <c r="G498"/>
  <c r="M498" s="1"/>
  <c r="I498"/>
  <c r="K498"/>
  <c r="O498"/>
  <c r="Q498"/>
  <c r="V498"/>
  <c r="G501"/>
  <c r="I501"/>
  <c r="K501"/>
  <c r="M501"/>
  <c r="O501"/>
  <c r="Q501"/>
  <c r="V501"/>
  <c r="G503"/>
  <c r="M503" s="1"/>
  <c r="I503"/>
  <c r="K503"/>
  <c r="O503"/>
  <c r="Q503"/>
  <c r="V503"/>
  <c r="G505"/>
  <c r="I505"/>
  <c r="K505"/>
  <c r="M505"/>
  <c r="O505"/>
  <c r="Q505"/>
  <c r="V505"/>
  <c r="G507"/>
  <c r="I507"/>
  <c r="K507"/>
  <c r="M507"/>
  <c r="O507"/>
  <c r="Q507"/>
  <c r="V507"/>
  <c r="G510"/>
  <c r="I510"/>
  <c r="K510"/>
  <c r="M510"/>
  <c r="O510"/>
  <c r="Q510"/>
  <c r="V510"/>
  <c r="G513"/>
  <c r="M513" s="1"/>
  <c r="I513"/>
  <c r="K513"/>
  <c r="O513"/>
  <c r="Q513"/>
  <c r="V513"/>
  <c r="G516"/>
  <c r="I516"/>
  <c r="K516"/>
  <c r="M516"/>
  <c r="O516"/>
  <c r="Q516"/>
  <c r="V516"/>
  <c r="G519"/>
  <c r="M519" s="1"/>
  <c r="I519"/>
  <c r="K519"/>
  <c r="O519"/>
  <c r="Q519"/>
  <c r="V519"/>
  <c r="G522"/>
  <c r="I522"/>
  <c r="K522"/>
  <c r="M522"/>
  <c r="O522"/>
  <c r="Q522"/>
  <c r="V522"/>
  <c r="G525"/>
  <c r="M525" s="1"/>
  <c r="I525"/>
  <c r="K525"/>
  <c r="O525"/>
  <c r="Q525"/>
  <c r="V525"/>
  <c r="G528"/>
  <c r="I528"/>
  <c r="K528"/>
  <c r="M528"/>
  <c r="O528"/>
  <c r="Q528"/>
  <c r="V528"/>
  <c r="G532"/>
  <c r="I532"/>
  <c r="K532"/>
  <c r="M532"/>
  <c r="O532"/>
  <c r="Q532"/>
  <c r="V532"/>
  <c r="G534"/>
  <c r="I534"/>
  <c r="K534"/>
  <c r="M534"/>
  <c r="O534"/>
  <c r="Q534"/>
  <c r="V534"/>
  <c r="G536"/>
  <c r="M536" s="1"/>
  <c r="I536"/>
  <c r="K536"/>
  <c r="O536"/>
  <c r="Q536"/>
  <c r="V536"/>
  <c r="G538"/>
  <c r="M538" s="1"/>
  <c r="I538"/>
  <c r="K538"/>
  <c r="O538"/>
  <c r="Q538"/>
  <c r="V538"/>
  <c r="G540"/>
  <c r="I540"/>
  <c r="K540"/>
  <c r="M540"/>
  <c r="O540"/>
  <c r="Q540"/>
  <c r="V540"/>
  <c r="G542"/>
  <c r="I542"/>
  <c r="K542"/>
  <c r="M542"/>
  <c r="O542"/>
  <c r="Q542"/>
  <c r="V542"/>
  <c r="G544"/>
  <c r="M544" s="1"/>
  <c r="I544"/>
  <c r="K544"/>
  <c r="O544"/>
  <c r="Q544"/>
  <c r="V544"/>
  <c r="G546"/>
  <c r="M546" s="1"/>
  <c r="I546"/>
  <c r="K546"/>
  <c r="O546"/>
  <c r="Q546"/>
  <c r="V546"/>
  <c r="G548"/>
  <c r="I548"/>
  <c r="K548"/>
  <c r="M548"/>
  <c r="O548"/>
  <c r="Q548"/>
  <c r="V548"/>
  <c r="G550"/>
  <c r="I550"/>
  <c r="K550"/>
  <c r="M550"/>
  <c r="O550"/>
  <c r="Q550"/>
  <c r="V550"/>
  <c r="G552"/>
  <c r="I552"/>
  <c r="K552"/>
  <c r="M552"/>
  <c r="O552"/>
  <c r="Q552"/>
  <c r="V552"/>
  <c r="G554"/>
  <c r="M554" s="1"/>
  <c r="I554"/>
  <c r="K554"/>
  <c r="O554"/>
  <c r="Q554"/>
  <c r="V554"/>
  <c r="G556"/>
  <c r="M556" s="1"/>
  <c r="I556"/>
  <c r="K556"/>
  <c r="O556"/>
  <c r="Q556"/>
  <c r="V556"/>
  <c r="G558"/>
  <c r="I558"/>
  <c r="K558"/>
  <c r="M558"/>
  <c r="O558"/>
  <c r="Q558"/>
  <c r="V558"/>
  <c r="G560"/>
  <c r="I560"/>
  <c r="K560"/>
  <c r="M560"/>
  <c r="O560"/>
  <c r="Q560"/>
  <c r="V560"/>
  <c r="G564"/>
  <c r="M564" s="1"/>
  <c r="I564"/>
  <c r="K564"/>
  <c r="O564"/>
  <c r="Q564"/>
  <c r="V564"/>
  <c r="G566"/>
  <c r="M566" s="1"/>
  <c r="I566"/>
  <c r="K566"/>
  <c r="O566"/>
  <c r="Q566"/>
  <c r="V566"/>
  <c r="G568"/>
  <c r="I568"/>
  <c r="K568"/>
  <c r="M568"/>
  <c r="O568"/>
  <c r="Q568"/>
  <c r="V568"/>
  <c r="G570"/>
  <c r="I570"/>
  <c r="K570"/>
  <c r="M570"/>
  <c r="O570"/>
  <c r="Q570"/>
  <c r="V570"/>
  <c r="G572"/>
  <c r="M572" s="1"/>
  <c r="I572"/>
  <c r="K572"/>
  <c r="O572"/>
  <c r="Q572"/>
  <c r="V572"/>
  <c r="G574"/>
  <c r="I574"/>
  <c r="K574"/>
  <c r="M574"/>
  <c r="O574"/>
  <c r="Q574"/>
  <c r="V574"/>
  <c r="G576"/>
  <c r="I576"/>
  <c r="K576"/>
  <c r="M576"/>
  <c r="O576"/>
  <c r="Q576"/>
  <c r="V576"/>
  <c r="G580"/>
  <c r="I580"/>
  <c r="K580"/>
  <c r="M580"/>
  <c r="O580"/>
  <c r="Q580"/>
  <c r="V580"/>
  <c r="G582"/>
  <c r="M582" s="1"/>
  <c r="I582"/>
  <c r="K582"/>
  <c r="O582"/>
  <c r="Q582"/>
  <c r="V582"/>
  <c r="G584"/>
  <c r="I584"/>
  <c r="K584"/>
  <c r="M584"/>
  <c r="O584"/>
  <c r="Q584"/>
  <c r="V584"/>
  <c r="G586"/>
  <c r="I586"/>
  <c r="K586"/>
  <c r="M586"/>
  <c r="O586"/>
  <c r="Q586"/>
  <c r="V586"/>
  <c r="G588"/>
  <c r="I588"/>
  <c r="K588"/>
  <c r="M588"/>
  <c r="O588"/>
  <c r="Q588"/>
  <c r="V588"/>
  <c r="G590"/>
  <c r="M590" s="1"/>
  <c r="I590"/>
  <c r="K590"/>
  <c r="O590"/>
  <c r="Q590"/>
  <c r="V590"/>
  <c r="G592"/>
  <c r="I592"/>
  <c r="K592"/>
  <c r="M592"/>
  <c r="O592"/>
  <c r="Q592"/>
  <c r="V592"/>
  <c r="G594"/>
  <c r="I594"/>
  <c r="K594"/>
  <c r="M594"/>
  <c r="O594"/>
  <c r="Q594"/>
  <c r="V594"/>
  <c r="G596"/>
  <c r="I596"/>
  <c r="K596"/>
  <c r="M596"/>
  <c r="O596"/>
  <c r="Q596"/>
  <c r="V596"/>
  <c r="G598"/>
  <c r="M598" s="1"/>
  <c r="I598"/>
  <c r="K598"/>
  <c r="O598"/>
  <c r="Q598"/>
  <c r="V598"/>
  <c r="G600"/>
  <c r="M600" s="1"/>
  <c r="I600"/>
  <c r="K600"/>
  <c r="O600"/>
  <c r="Q600"/>
  <c r="V600"/>
  <c r="G602"/>
  <c r="I602"/>
  <c r="K602"/>
  <c r="M602"/>
  <c r="O602"/>
  <c r="Q602"/>
  <c r="V602"/>
  <c r="G605"/>
  <c r="I605"/>
  <c r="K605"/>
  <c r="M605"/>
  <c r="O605"/>
  <c r="Q605"/>
  <c r="V605"/>
  <c r="G607"/>
  <c r="M607" s="1"/>
  <c r="I607"/>
  <c r="K607"/>
  <c r="O607"/>
  <c r="Q607"/>
  <c r="V607"/>
  <c r="G609"/>
  <c r="I609"/>
  <c r="K609"/>
  <c r="M609"/>
  <c r="O609"/>
  <c r="Q609"/>
  <c r="V609"/>
  <c r="G611"/>
  <c r="I611"/>
  <c r="K611"/>
  <c r="M611"/>
  <c r="O611"/>
  <c r="Q611"/>
  <c r="V611"/>
  <c r="G613"/>
  <c r="I613"/>
  <c r="K613"/>
  <c r="M613"/>
  <c r="O613"/>
  <c r="Q613"/>
  <c r="V613"/>
  <c r="G615"/>
  <c r="M615" s="1"/>
  <c r="I615"/>
  <c r="K615"/>
  <c r="O615"/>
  <c r="Q615"/>
  <c r="V615"/>
  <c r="I617"/>
  <c r="Q617"/>
  <c r="G618"/>
  <c r="I618"/>
  <c r="K618"/>
  <c r="K617" s="1"/>
  <c r="M618"/>
  <c r="M617" s="1"/>
  <c r="O618"/>
  <c r="Q618"/>
  <c r="V618"/>
  <c r="V617" s="1"/>
  <c r="G621"/>
  <c r="G617" s="1"/>
  <c r="I621"/>
  <c r="K621"/>
  <c r="M621"/>
  <c r="O621"/>
  <c r="O617" s="1"/>
  <c r="Q621"/>
  <c r="V621"/>
  <c r="G625"/>
  <c r="G626"/>
  <c r="M626" s="1"/>
  <c r="I626"/>
  <c r="I625" s="1"/>
  <c r="K626"/>
  <c r="K625" s="1"/>
  <c r="O626"/>
  <c r="Q626"/>
  <c r="Q625" s="1"/>
  <c r="V626"/>
  <c r="V625" s="1"/>
  <c r="G628"/>
  <c r="I628"/>
  <c r="K628"/>
  <c r="M628"/>
  <c r="O628"/>
  <c r="Q628"/>
  <c r="V628"/>
  <c r="G630"/>
  <c r="I630"/>
  <c r="K630"/>
  <c r="M630"/>
  <c r="O630"/>
  <c r="Q630"/>
  <c r="V630"/>
  <c r="G632"/>
  <c r="M632" s="1"/>
  <c r="I632"/>
  <c r="K632"/>
  <c r="O632"/>
  <c r="O625" s="1"/>
  <c r="Q632"/>
  <c r="V632"/>
  <c r="G635"/>
  <c r="M635" s="1"/>
  <c r="I635"/>
  <c r="K635"/>
  <c r="O635"/>
  <c r="Q635"/>
  <c r="V635"/>
  <c r="G639"/>
  <c r="I639"/>
  <c r="K639"/>
  <c r="M639"/>
  <c r="O639"/>
  <c r="Q639"/>
  <c r="V639"/>
  <c r="G641"/>
  <c r="I641"/>
  <c r="K641"/>
  <c r="M641"/>
  <c r="O641"/>
  <c r="Q641"/>
  <c r="V641"/>
  <c r="G644"/>
  <c r="O644"/>
  <c r="G645"/>
  <c r="M645" s="1"/>
  <c r="M644" s="1"/>
  <c r="I645"/>
  <c r="I644" s="1"/>
  <c r="K645"/>
  <c r="K644" s="1"/>
  <c r="O645"/>
  <c r="Q645"/>
  <c r="Q644" s="1"/>
  <c r="V645"/>
  <c r="V644" s="1"/>
  <c r="K654"/>
  <c r="V654"/>
  <c r="G655"/>
  <c r="G654" s="1"/>
  <c r="I655"/>
  <c r="I654" s="1"/>
  <c r="K655"/>
  <c r="M655"/>
  <c r="M654" s="1"/>
  <c r="O655"/>
  <c r="O654" s="1"/>
  <c r="Q655"/>
  <c r="Q654" s="1"/>
  <c r="V655"/>
  <c r="G657"/>
  <c r="G658"/>
  <c r="I658"/>
  <c r="I657" s="1"/>
  <c r="K658"/>
  <c r="K657" s="1"/>
  <c r="M658"/>
  <c r="O658"/>
  <c r="Q658"/>
  <c r="Q657" s="1"/>
  <c r="V658"/>
  <c r="V657" s="1"/>
  <c r="G660"/>
  <c r="I660"/>
  <c r="K660"/>
  <c r="M660"/>
  <c r="O660"/>
  <c r="Q660"/>
  <c r="V660"/>
  <c r="G663"/>
  <c r="I663"/>
  <c r="K663"/>
  <c r="M663"/>
  <c r="O663"/>
  <c r="Q663"/>
  <c r="V663"/>
  <c r="G667"/>
  <c r="M667" s="1"/>
  <c r="I667"/>
  <c r="K667"/>
  <c r="O667"/>
  <c r="O657" s="1"/>
  <c r="Q667"/>
  <c r="V667"/>
  <c r="G669"/>
  <c r="I669"/>
  <c r="K669"/>
  <c r="M669"/>
  <c r="O669"/>
  <c r="Q669"/>
  <c r="V669"/>
  <c r="G673"/>
  <c r="G672" s="1"/>
  <c r="I673"/>
  <c r="I672" s="1"/>
  <c r="K673"/>
  <c r="M673"/>
  <c r="O673"/>
  <c r="O672" s="1"/>
  <c r="Q673"/>
  <c r="Q672" s="1"/>
  <c r="V673"/>
  <c r="G677"/>
  <c r="M677" s="1"/>
  <c r="I677"/>
  <c r="K677"/>
  <c r="O677"/>
  <c r="Q677"/>
  <c r="V677"/>
  <c r="G683"/>
  <c r="I683"/>
  <c r="K683"/>
  <c r="M683"/>
  <c r="O683"/>
  <c r="Q683"/>
  <c r="V683"/>
  <c r="G689"/>
  <c r="I689"/>
  <c r="K689"/>
  <c r="K672" s="1"/>
  <c r="M689"/>
  <c r="O689"/>
  <c r="Q689"/>
  <c r="V689"/>
  <c r="V672" s="1"/>
  <c r="AE695"/>
  <c r="F55" i="1" s="1"/>
  <c r="BA1400" i="20"/>
  <c r="BA1397"/>
  <c r="BA963"/>
  <c r="BA747"/>
  <c r="BA699"/>
  <c r="BA623"/>
  <c r="BA620"/>
  <c r="BA592"/>
  <c r="BA554"/>
  <c r="BA318"/>
  <c r="BA259"/>
  <c r="BA186"/>
  <c r="BA154"/>
  <c r="BA38"/>
  <c r="BA30"/>
  <c r="BA25"/>
  <c r="BA21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20"/>
  <c r="M20" s="1"/>
  <c r="I20"/>
  <c r="K20"/>
  <c r="O20"/>
  <c r="O8" s="1"/>
  <c r="Q20"/>
  <c r="V20"/>
  <c r="G24"/>
  <c r="M24" s="1"/>
  <c r="I24"/>
  <c r="K24"/>
  <c r="O24"/>
  <c r="Q24"/>
  <c r="V24"/>
  <c r="G29"/>
  <c r="I29"/>
  <c r="K29"/>
  <c r="M29"/>
  <c r="O29"/>
  <c r="Q29"/>
  <c r="V29"/>
  <c r="G37"/>
  <c r="I37"/>
  <c r="K37"/>
  <c r="M37"/>
  <c r="O37"/>
  <c r="Q37"/>
  <c r="V37"/>
  <c r="G153"/>
  <c r="M153" s="1"/>
  <c r="I153"/>
  <c r="K153"/>
  <c r="O153"/>
  <c r="Q153"/>
  <c r="V153"/>
  <c r="G157"/>
  <c r="M157" s="1"/>
  <c r="I157"/>
  <c r="K157"/>
  <c r="O157"/>
  <c r="Q157"/>
  <c r="V157"/>
  <c r="G162"/>
  <c r="I162"/>
  <c r="K162"/>
  <c r="M162"/>
  <c r="O162"/>
  <c r="Q162"/>
  <c r="V162"/>
  <c r="G179"/>
  <c r="I179"/>
  <c r="K179"/>
  <c r="M179"/>
  <c r="O179"/>
  <c r="Q179"/>
  <c r="V179"/>
  <c r="G182"/>
  <c r="M182" s="1"/>
  <c r="I182"/>
  <c r="K182"/>
  <c r="O182"/>
  <c r="Q182"/>
  <c r="V182"/>
  <c r="G185"/>
  <c r="M185" s="1"/>
  <c r="I185"/>
  <c r="K185"/>
  <c r="O185"/>
  <c r="Q185"/>
  <c r="V185"/>
  <c r="G189"/>
  <c r="I189"/>
  <c r="K189"/>
  <c r="M189"/>
  <c r="O189"/>
  <c r="Q189"/>
  <c r="V189"/>
  <c r="G195"/>
  <c r="I195"/>
  <c r="K195"/>
  <c r="M195"/>
  <c r="O195"/>
  <c r="Q195"/>
  <c r="V195"/>
  <c r="G200"/>
  <c r="M200" s="1"/>
  <c r="I200"/>
  <c r="K200"/>
  <c r="O200"/>
  <c r="Q200"/>
  <c r="V200"/>
  <c r="G204"/>
  <c r="M204" s="1"/>
  <c r="I204"/>
  <c r="K204"/>
  <c r="O204"/>
  <c r="Q204"/>
  <c r="V204"/>
  <c r="G208"/>
  <c r="I208"/>
  <c r="K208"/>
  <c r="M208"/>
  <c r="O208"/>
  <c r="Q208"/>
  <c r="V208"/>
  <c r="G258"/>
  <c r="I258"/>
  <c r="K258"/>
  <c r="M258"/>
  <c r="O258"/>
  <c r="Q258"/>
  <c r="V258"/>
  <c r="G294"/>
  <c r="M294" s="1"/>
  <c r="I294"/>
  <c r="K294"/>
  <c r="O294"/>
  <c r="Q294"/>
  <c r="V294"/>
  <c r="G317"/>
  <c r="M317" s="1"/>
  <c r="I317"/>
  <c r="K317"/>
  <c r="O317"/>
  <c r="Q317"/>
  <c r="V317"/>
  <c r="G320"/>
  <c r="I320"/>
  <c r="K320"/>
  <c r="M320"/>
  <c r="O320"/>
  <c r="Q320"/>
  <c r="V320"/>
  <c r="G322"/>
  <c r="I322"/>
  <c r="K322"/>
  <c r="M322"/>
  <c r="O322"/>
  <c r="Q322"/>
  <c r="V322"/>
  <c r="G344"/>
  <c r="M344" s="1"/>
  <c r="I344"/>
  <c r="K344"/>
  <c r="O344"/>
  <c r="Q344"/>
  <c r="V344"/>
  <c r="G392"/>
  <c r="M392" s="1"/>
  <c r="I392"/>
  <c r="K392"/>
  <c r="O392"/>
  <c r="Q392"/>
  <c r="V392"/>
  <c r="G394"/>
  <c r="I394"/>
  <c r="K394"/>
  <c r="M394"/>
  <c r="O394"/>
  <c r="Q394"/>
  <c r="V394"/>
  <c r="G397"/>
  <c r="I397"/>
  <c r="K397"/>
  <c r="M397"/>
  <c r="O397"/>
  <c r="Q397"/>
  <c r="V397"/>
  <c r="G400"/>
  <c r="M400" s="1"/>
  <c r="I400"/>
  <c r="K400"/>
  <c r="O400"/>
  <c r="Q400"/>
  <c r="V400"/>
  <c r="G404"/>
  <c r="M404" s="1"/>
  <c r="I404"/>
  <c r="K404"/>
  <c r="O404"/>
  <c r="Q404"/>
  <c r="V404"/>
  <c r="G408"/>
  <c r="I408"/>
  <c r="K408"/>
  <c r="M408"/>
  <c r="O408"/>
  <c r="Q408"/>
  <c r="V408"/>
  <c r="G420"/>
  <c r="M420" s="1"/>
  <c r="I420"/>
  <c r="K420"/>
  <c r="O420"/>
  <c r="Q420"/>
  <c r="V420"/>
  <c r="G425"/>
  <c r="M425" s="1"/>
  <c r="I425"/>
  <c r="I407" s="1"/>
  <c r="K425"/>
  <c r="O425"/>
  <c r="Q425"/>
  <c r="V425"/>
  <c r="G454"/>
  <c r="I454"/>
  <c r="K454"/>
  <c r="M454"/>
  <c r="O454"/>
  <c r="Q454"/>
  <c r="V454"/>
  <c r="G500"/>
  <c r="I500"/>
  <c r="K500"/>
  <c r="M500"/>
  <c r="O500"/>
  <c r="Q500"/>
  <c r="V500"/>
  <c r="G538"/>
  <c r="M538" s="1"/>
  <c r="I538"/>
  <c r="K538"/>
  <c r="O538"/>
  <c r="Q538"/>
  <c r="V538"/>
  <c r="G553"/>
  <c r="M553" s="1"/>
  <c r="I553"/>
  <c r="K553"/>
  <c r="O553"/>
  <c r="Q553"/>
  <c r="V553"/>
  <c r="G591"/>
  <c r="I591"/>
  <c r="K591"/>
  <c r="M591"/>
  <c r="O591"/>
  <c r="Q591"/>
  <c r="V591"/>
  <c r="G619"/>
  <c r="I619"/>
  <c r="K619"/>
  <c r="M619"/>
  <c r="O619"/>
  <c r="Q619"/>
  <c r="V619"/>
  <c r="G622"/>
  <c r="M622" s="1"/>
  <c r="I622"/>
  <c r="K622"/>
  <c r="O622"/>
  <c r="Q622"/>
  <c r="V622"/>
  <c r="G625"/>
  <c r="M625" s="1"/>
  <c r="I625"/>
  <c r="K625"/>
  <c r="O625"/>
  <c r="Q625"/>
  <c r="V625"/>
  <c r="G675"/>
  <c r="I675"/>
  <c r="K675"/>
  <c r="M675"/>
  <c r="O675"/>
  <c r="Q675"/>
  <c r="V675"/>
  <c r="G681"/>
  <c r="M681" s="1"/>
  <c r="I681"/>
  <c r="K681"/>
  <c r="O681"/>
  <c r="Q681"/>
  <c r="V681"/>
  <c r="G685"/>
  <c r="M685" s="1"/>
  <c r="I685"/>
  <c r="K685"/>
  <c r="O685"/>
  <c r="Q685"/>
  <c r="V685"/>
  <c r="G687"/>
  <c r="M687" s="1"/>
  <c r="I687"/>
  <c r="K687"/>
  <c r="O687"/>
  <c r="Q687"/>
  <c r="V687"/>
  <c r="G692"/>
  <c r="I692"/>
  <c r="K692"/>
  <c r="M692"/>
  <c r="O692"/>
  <c r="Q692"/>
  <c r="V692"/>
  <c r="K697"/>
  <c r="V697"/>
  <c r="G698"/>
  <c r="M698" s="1"/>
  <c r="M697" s="1"/>
  <c r="I698"/>
  <c r="I697" s="1"/>
  <c r="K698"/>
  <c r="O698"/>
  <c r="O697" s="1"/>
  <c r="Q698"/>
  <c r="Q697" s="1"/>
  <c r="V698"/>
  <c r="G702"/>
  <c r="I702"/>
  <c r="I701" s="1"/>
  <c r="K702"/>
  <c r="K701" s="1"/>
  <c r="M702"/>
  <c r="O702"/>
  <c r="Q702"/>
  <c r="Q701" s="1"/>
  <c r="V702"/>
  <c r="V701" s="1"/>
  <c r="G721"/>
  <c r="I721"/>
  <c r="K721"/>
  <c r="M721"/>
  <c r="O721"/>
  <c r="Q721"/>
  <c r="V721"/>
  <c r="G724"/>
  <c r="I724"/>
  <c r="K724"/>
  <c r="M724"/>
  <c r="O724"/>
  <c r="Q724"/>
  <c r="V724"/>
  <c r="G729"/>
  <c r="G701" s="1"/>
  <c r="I729"/>
  <c r="K729"/>
  <c r="O729"/>
  <c r="O701" s="1"/>
  <c r="Q729"/>
  <c r="V729"/>
  <c r="G733"/>
  <c r="I733"/>
  <c r="K733"/>
  <c r="M733"/>
  <c r="O733"/>
  <c r="Q733"/>
  <c r="V733"/>
  <c r="G739"/>
  <c r="I739"/>
  <c r="K739"/>
  <c r="M739"/>
  <c r="O739"/>
  <c r="Q739"/>
  <c r="V739"/>
  <c r="G742"/>
  <c r="I742"/>
  <c r="K742"/>
  <c r="M742"/>
  <c r="O742"/>
  <c r="Q742"/>
  <c r="V742"/>
  <c r="G746"/>
  <c r="I746"/>
  <c r="I745" s="1"/>
  <c r="K746"/>
  <c r="K745" s="1"/>
  <c r="M746"/>
  <c r="O746"/>
  <c r="Q746"/>
  <c r="Q745" s="1"/>
  <c r="V746"/>
  <c r="V745" s="1"/>
  <c r="G767"/>
  <c r="I767"/>
  <c r="K767"/>
  <c r="M767"/>
  <c r="O767"/>
  <c r="Q767"/>
  <c r="V767"/>
  <c r="G781"/>
  <c r="I781"/>
  <c r="K781"/>
  <c r="M781"/>
  <c r="O781"/>
  <c r="Q781"/>
  <c r="V781"/>
  <c r="G827"/>
  <c r="G745" s="1"/>
  <c r="I827"/>
  <c r="K827"/>
  <c r="O827"/>
  <c r="O745" s="1"/>
  <c r="Q827"/>
  <c r="V827"/>
  <c r="G841"/>
  <c r="I841"/>
  <c r="K841"/>
  <c r="M841"/>
  <c r="O841"/>
  <c r="Q841"/>
  <c r="V841"/>
  <c r="G878"/>
  <c r="I878"/>
  <c r="K878"/>
  <c r="M878"/>
  <c r="O878"/>
  <c r="Q878"/>
  <c r="V878"/>
  <c r="G893"/>
  <c r="I893"/>
  <c r="K893"/>
  <c r="M893"/>
  <c r="O893"/>
  <c r="Q893"/>
  <c r="V893"/>
  <c r="G931"/>
  <c r="M931" s="1"/>
  <c r="I931"/>
  <c r="K931"/>
  <c r="O931"/>
  <c r="Q931"/>
  <c r="V931"/>
  <c r="G937"/>
  <c r="I937"/>
  <c r="K937"/>
  <c r="M937"/>
  <c r="O937"/>
  <c r="Q937"/>
  <c r="V937"/>
  <c r="G940"/>
  <c r="I940"/>
  <c r="K940"/>
  <c r="M940"/>
  <c r="O940"/>
  <c r="Q940"/>
  <c r="V940"/>
  <c r="G944"/>
  <c r="I944"/>
  <c r="K944"/>
  <c r="M944"/>
  <c r="O944"/>
  <c r="Q944"/>
  <c r="V944"/>
  <c r="G946"/>
  <c r="M946" s="1"/>
  <c r="I946"/>
  <c r="K946"/>
  <c r="O946"/>
  <c r="Q946"/>
  <c r="V946"/>
  <c r="G948"/>
  <c r="I948"/>
  <c r="K948"/>
  <c r="M948"/>
  <c r="O948"/>
  <c r="Q948"/>
  <c r="V948"/>
  <c r="G962"/>
  <c r="I962"/>
  <c r="K962"/>
  <c r="M962"/>
  <c r="O962"/>
  <c r="Q962"/>
  <c r="V962"/>
  <c r="G974"/>
  <c r="I974"/>
  <c r="K974"/>
  <c r="M974"/>
  <c r="O974"/>
  <c r="Q974"/>
  <c r="V974"/>
  <c r="G976"/>
  <c r="M976" s="1"/>
  <c r="I976"/>
  <c r="K976"/>
  <c r="O976"/>
  <c r="Q976"/>
  <c r="V976"/>
  <c r="G978"/>
  <c r="I978"/>
  <c r="K978"/>
  <c r="M978"/>
  <c r="O978"/>
  <c r="Q978"/>
  <c r="V978"/>
  <c r="G983"/>
  <c r="I983"/>
  <c r="I982" s="1"/>
  <c r="K983"/>
  <c r="M983"/>
  <c r="O983"/>
  <c r="Q983"/>
  <c r="Q982" s="1"/>
  <c r="V983"/>
  <c r="G1002"/>
  <c r="M1002" s="1"/>
  <c r="I1002"/>
  <c r="K1002"/>
  <c r="O1002"/>
  <c r="O982" s="1"/>
  <c r="Q1002"/>
  <c r="V1002"/>
  <c r="G1005"/>
  <c r="I1005"/>
  <c r="K1005"/>
  <c r="M1005"/>
  <c r="O1005"/>
  <c r="Q1005"/>
  <c r="V1005"/>
  <c r="G1008"/>
  <c r="M1008" s="1"/>
  <c r="I1008"/>
  <c r="K1008"/>
  <c r="K982" s="1"/>
  <c r="O1008"/>
  <c r="Q1008"/>
  <c r="V1008"/>
  <c r="V982" s="1"/>
  <c r="G1012"/>
  <c r="I1012"/>
  <c r="K1012"/>
  <c r="M1012"/>
  <c r="O1012"/>
  <c r="Q1012"/>
  <c r="V1012"/>
  <c r="G1015"/>
  <c r="M1015" s="1"/>
  <c r="I1015"/>
  <c r="K1015"/>
  <c r="O1015"/>
  <c r="Q1015"/>
  <c r="V1015"/>
  <c r="G1019"/>
  <c r="I1019"/>
  <c r="K1019"/>
  <c r="M1019"/>
  <c r="O1019"/>
  <c r="Q1019"/>
  <c r="V1019"/>
  <c r="G1022"/>
  <c r="M1022" s="1"/>
  <c r="I1022"/>
  <c r="K1022"/>
  <c r="O1022"/>
  <c r="Q1022"/>
  <c r="V1022"/>
  <c r="G1024"/>
  <c r="I1024"/>
  <c r="K1024"/>
  <c r="M1024"/>
  <c r="O1024"/>
  <c r="Q1024"/>
  <c r="V1024"/>
  <c r="G1027"/>
  <c r="M1027" s="1"/>
  <c r="I1027"/>
  <c r="K1027"/>
  <c r="O1027"/>
  <c r="Q1027"/>
  <c r="V1027"/>
  <c r="G1030"/>
  <c r="I1030"/>
  <c r="K1030"/>
  <c r="M1030"/>
  <c r="O1030"/>
  <c r="Q1030"/>
  <c r="V1030"/>
  <c r="G1052"/>
  <c r="M1052" s="1"/>
  <c r="I1052"/>
  <c r="K1052"/>
  <c r="O1052"/>
  <c r="Q1052"/>
  <c r="V1052"/>
  <c r="G1063"/>
  <c r="I1063"/>
  <c r="K1063"/>
  <c r="M1063"/>
  <c r="O1063"/>
  <c r="Q1063"/>
  <c r="V1063"/>
  <c r="G1065"/>
  <c r="M1065" s="1"/>
  <c r="I1065"/>
  <c r="K1065"/>
  <c r="O1065"/>
  <c r="Q1065"/>
  <c r="V1065"/>
  <c r="G1067"/>
  <c r="I1067"/>
  <c r="K1067"/>
  <c r="M1067"/>
  <c r="O1067"/>
  <c r="Q1067"/>
  <c r="V1067"/>
  <c r="G1071"/>
  <c r="M1071" s="1"/>
  <c r="I1071"/>
  <c r="K1071"/>
  <c r="O1071"/>
  <c r="Q1071"/>
  <c r="V1071"/>
  <c r="G1082"/>
  <c r="I1082"/>
  <c r="K1082"/>
  <c r="M1082"/>
  <c r="O1082"/>
  <c r="Q1082"/>
  <c r="V1082"/>
  <c r="G1088"/>
  <c r="M1088" s="1"/>
  <c r="I1088"/>
  <c r="K1088"/>
  <c r="O1088"/>
  <c r="Q1088"/>
  <c r="V1088"/>
  <c r="G1091"/>
  <c r="I1091"/>
  <c r="K1091"/>
  <c r="M1091"/>
  <c r="O1091"/>
  <c r="Q1091"/>
  <c r="V1091"/>
  <c r="G1103"/>
  <c r="M1103" s="1"/>
  <c r="I1103"/>
  <c r="K1103"/>
  <c r="O1103"/>
  <c r="Q1103"/>
  <c r="V1103"/>
  <c r="G1106"/>
  <c r="I1106"/>
  <c r="K1106"/>
  <c r="M1106"/>
  <c r="O1106"/>
  <c r="Q1106"/>
  <c r="V1106"/>
  <c r="G1109"/>
  <c r="M1109" s="1"/>
  <c r="I1109"/>
  <c r="K1109"/>
  <c r="O1109"/>
  <c r="Q1109"/>
  <c r="V1109"/>
  <c r="G1121"/>
  <c r="I1121"/>
  <c r="K1121"/>
  <c r="M1121"/>
  <c r="O1121"/>
  <c r="Q1121"/>
  <c r="V1121"/>
  <c r="G1124"/>
  <c r="M1124" s="1"/>
  <c r="I1124"/>
  <c r="K1124"/>
  <c r="O1124"/>
  <c r="Q1124"/>
  <c r="V1124"/>
  <c r="G1135"/>
  <c r="I1135"/>
  <c r="K1135"/>
  <c r="M1135"/>
  <c r="O1135"/>
  <c r="Q1135"/>
  <c r="V1135"/>
  <c r="G1150"/>
  <c r="M1150" s="1"/>
  <c r="I1150"/>
  <c r="K1150"/>
  <c r="O1150"/>
  <c r="Q1150"/>
  <c r="V1150"/>
  <c r="G1156"/>
  <c r="I1156"/>
  <c r="K1156"/>
  <c r="M1156"/>
  <c r="O1156"/>
  <c r="Q1156"/>
  <c r="V1156"/>
  <c r="G1168"/>
  <c r="M1168" s="1"/>
  <c r="I1168"/>
  <c r="K1168"/>
  <c r="O1168"/>
  <c r="Q1168"/>
  <c r="V1168"/>
  <c r="G1182"/>
  <c r="I1182"/>
  <c r="K1182"/>
  <c r="M1182"/>
  <c r="O1182"/>
  <c r="Q1182"/>
  <c r="V1182"/>
  <c r="G1198"/>
  <c r="M1198" s="1"/>
  <c r="I1198"/>
  <c r="K1198"/>
  <c r="O1198"/>
  <c r="Q1198"/>
  <c r="V1198"/>
  <c r="G1212"/>
  <c r="I1212"/>
  <c r="K1212"/>
  <c r="M1212"/>
  <c r="O1212"/>
  <c r="Q1212"/>
  <c r="V1212"/>
  <c r="G1230"/>
  <c r="M1230" s="1"/>
  <c r="I1230"/>
  <c r="K1230"/>
  <c r="O1230"/>
  <c r="Q1230"/>
  <c r="V1230"/>
  <c r="G1233"/>
  <c r="I1233"/>
  <c r="K1233"/>
  <c r="M1233"/>
  <c r="O1233"/>
  <c r="Q1233"/>
  <c r="V1233"/>
  <c r="G1249"/>
  <c r="M1249" s="1"/>
  <c r="I1249"/>
  <c r="K1249"/>
  <c r="O1249"/>
  <c r="Q1249"/>
  <c r="V1249"/>
  <c r="G1266"/>
  <c r="I1266"/>
  <c r="K1266"/>
  <c r="M1266"/>
  <c r="O1266"/>
  <c r="Q1266"/>
  <c r="V1266"/>
  <c r="G1273"/>
  <c r="M1273" s="1"/>
  <c r="I1273"/>
  <c r="K1273"/>
  <c r="O1273"/>
  <c r="Q1273"/>
  <c r="V1273"/>
  <c r="G1291"/>
  <c r="I1291"/>
  <c r="K1291"/>
  <c r="M1291"/>
  <c r="O1291"/>
  <c r="Q1291"/>
  <c r="V1291"/>
  <c r="G1293"/>
  <c r="M1293" s="1"/>
  <c r="I1293"/>
  <c r="K1293"/>
  <c r="O1293"/>
  <c r="Q1293"/>
  <c r="V1293"/>
  <c r="G1300"/>
  <c r="I1300"/>
  <c r="K1300"/>
  <c r="M1300"/>
  <c r="O1300"/>
  <c r="Q1300"/>
  <c r="V1300"/>
  <c r="G1305"/>
  <c r="M1305" s="1"/>
  <c r="I1305"/>
  <c r="K1305"/>
  <c r="O1305"/>
  <c r="Q1305"/>
  <c r="V1305"/>
  <c r="G1314"/>
  <c r="I1314"/>
  <c r="K1314"/>
  <c r="M1314"/>
  <c r="O1314"/>
  <c r="Q1314"/>
  <c r="V1314"/>
  <c r="G1318"/>
  <c r="M1318" s="1"/>
  <c r="I1318"/>
  <c r="K1318"/>
  <c r="O1318"/>
  <c r="Q1318"/>
  <c r="V1318"/>
  <c r="G1323"/>
  <c r="I1323"/>
  <c r="K1323"/>
  <c r="M1323"/>
  <c r="O1323"/>
  <c r="Q1323"/>
  <c r="V1323"/>
  <c r="G1326"/>
  <c r="M1326" s="1"/>
  <c r="I1326"/>
  <c r="K1326"/>
  <c r="O1326"/>
  <c r="Q1326"/>
  <c r="V1326"/>
  <c r="G1329"/>
  <c r="I1329"/>
  <c r="K1329"/>
  <c r="M1329"/>
  <c r="O1329"/>
  <c r="Q1329"/>
  <c r="V1329"/>
  <c r="G1333"/>
  <c r="M1333" s="1"/>
  <c r="I1333"/>
  <c r="K1333"/>
  <c r="O1333"/>
  <c r="Q1333"/>
  <c r="V1333"/>
  <c r="G1337"/>
  <c r="I1337"/>
  <c r="K1337"/>
  <c r="M1337"/>
  <c r="O1337"/>
  <c r="Q1337"/>
  <c r="V1337"/>
  <c r="G1341"/>
  <c r="M1341" s="1"/>
  <c r="I1341"/>
  <c r="K1341"/>
  <c r="O1341"/>
  <c r="Q1341"/>
  <c r="V1341"/>
  <c r="G1345"/>
  <c r="I1345"/>
  <c r="K1345"/>
  <c r="M1345"/>
  <c r="O1345"/>
  <c r="Q1345"/>
  <c r="V1345"/>
  <c r="G1349"/>
  <c r="M1349" s="1"/>
  <c r="I1349"/>
  <c r="K1349"/>
  <c r="O1349"/>
  <c r="Q1349"/>
  <c r="V1349"/>
  <c r="G1353"/>
  <c r="I1353"/>
  <c r="K1353"/>
  <c r="M1353"/>
  <c r="O1353"/>
  <c r="Q1353"/>
  <c r="V1353"/>
  <c r="G1357"/>
  <c r="M1357" s="1"/>
  <c r="I1357"/>
  <c r="K1357"/>
  <c r="O1357"/>
  <c r="Q1357"/>
  <c r="V1357"/>
  <c r="G1360"/>
  <c r="I1360"/>
  <c r="K1360"/>
  <c r="M1360"/>
  <c r="O1360"/>
  <c r="Q1360"/>
  <c r="V1360"/>
  <c r="G1363"/>
  <c r="M1363" s="1"/>
  <c r="I1363"/>
  <c r="K1363"/>
  <c r="O1363"/>
  <c r="Q1363"/>
  <c r="V1363"/>
  <c r="G1368"/>
  <c r="G1367" s="1"/>
  <c r="I1368"/>
  <c r="K1368"/>
  <c r="K1367" s="1"/>
  <c r="O1368"/>
  <c r="O1367" s="1"/>
  <c r="Q1368"/>
  <c r="V1368"/>
  <c r="V1367" s="1"/>
  <c r="G1371"/>
  <c r="I1371"/>
  <c r="K1371"/>
  <c r="M1371"/>
  <c r="O1371"/>
  <c r="Q1371"/>
  <c r="V1371"/>
  <c r="G1374"/>
  <c r="M1374" s="1"/>
  <c r="I1374"/>
  <c r="K1374"/>
  <c r="O1374"/>
  <c r="Q1374"/>
  <c r="V1374"/>
  <c r="G1378"/>
  <c r="I1378"/>
  <c r="I1367" s="1"/>
  <c r="K1378"/>
  <c r="M1378"/>
  <c r="O1378"/>
  <c r="Q1378"/>
  <c r="Q1367" s="1"/>
  <c r="V1378"/>
  <c r="G1382"/>
  <c r="K1382"/>
  <c r="O1382"/>
  <c r="V1382"/>
  <c r="G1383"/>
  <c r="I1383"/>
  <c r="I1382" s="1"/>
  <c r="K1383"/>
  <c r="M1383"/>
  <c r="M1382" s="1"/>
  <c r="O1383"/>
  <c r="Q1383"/>
  <c r="Q1382" s="1"/>
  <c r="V1383"/>
  <c r="G1392"/>
  <c r="I1392"/>
  <c r="I1391" s="1"/>
  <c r="K1392"/>
  <c r="M1392"/>
  <c r="O1392"/>
  <c r="Q1392"/>
  <c r="Q1391" s="1"/>
  <c r="V1392"/>
  <c r="G1394"/>
  <c r="M1394" s="1"/>
  <c r="I1394"/>
  <c r="K1394"/>
  <c r="K1391" s="1"/>
  <c r="O1394"/>
  <c r="Q1394"/>
  <c r="V1394"/>
  <c r="V1391" s="1"/>
  <c r="G1396"/>
  <c r="I1396"/>
  <c r="K1396"/>
  <c r="M1396"/>
  <c r="O1396"/>
  <c r="Q1396"/>
  <c r="V1396"/>
  <c r="G1399"/>
  <c r="G1391" s="1"/>
  <c r="I1399"/>
  <c r="K1399"/>
  <c r="O1399"/>
  <c r="O1391" s="1"/>
  <c r="Q1399"/>
  <c r="V1399"/>
  <c r="G1402"/>
  <c r="I1402"/>
  <c r="K1402"/>
  <c r="M1402"/>
  <c r="O1402"/>
  <c r="Q1402"/>
  <c r="V1402"/>
  <c r="G1404"/>
  <c r="M1404" s="1"/>
  <c r="I1404"/>
  <c r="K1404"/>
  <c r="O1404"/>
  <c r="Q1404"/>
  <c r="V1404"/>
  <c r="AE1407"/>
  <c r="AF1407"/>
  <c r="G54" i="1" s="1"/>
  <c r="G35" i="19"/>
  <c r="G9"/>
  <c r="I9"/>
  <c r="K9"/>
  <c r="K8" s="1"/>
  <c r="M9"/>
  <c r="O9"/>
  <c r="Q9"/>
  <c r="V9"/>
  <c r="V8" s="1"/>
  <c r="G11"/>
  <c r="AF35" s="1"/>
  <c r="I11"/>
  <c r="K11"/>
  <c r="M11"/>
  <c r="O11"/>
  <c r="O8" s="1"/>
  <c r="Q11"/>
  <c r="V11"/>
  <c r="G13"/>
  <c r="M13" s="1"/>
  <c r="I13"/>
  <c r="K13"/>
  <c r="O13"/>
  <c r="Q13"/>
  <c r="V13"/>
  <c r="G15"/>
  <c r="M15" s="1"/>
  <c r="I15"/>
  <c r="I8" s="1"/>
  <c r="K15"/>
  <c r="O15"/>
  <c r="Q15"/>
  <c r="Q8" s="1"/>
  <c r="V15"/>
  <c r="G17"/>
  <c r="I17"/>
  <c r="K17"/>
  <c r="M17"/>
  <c r="O17"/>
  <c r="Q17"/>
  <c r="V17"/>
  <c r="G19"/>
  <c r="I19"/>
  <c r="K19"/>
  <c r="M19"/>
  <c r="O19"/>
  <c r="Q19"/>
  <c r="V19"/>
  <c r="G21"/>
  <c r="M21" s="1"/>
  <c r="I21"/>
  <c r="K21"/>
  <c r="O21"/>
  <c r="Q21"/>
  <c r="V21"/>
  <c r="G24"/>
  <c r="I24"/>
  <c r="K24"/>
  <c r="K23" s="1"/>
  <c r="M24"/>
  <c r="O24"/>
  <c r="Q24"/>
  <c r="V24"/>
  <c r="V23" s="1"/>
  <c r="G26"/>
  <c r="G23" s="1"/>
  <c r="I26"/>
  <c r="K26"/>
  <c r="M26"/>
  <c r="O26"/>
  <c r="O23" s="1"/>
  <c r="Q26"/>
  <c r="V26"/>
  <c r="G28"/>
  <c r="M28" s="1"/>
  <c r="I28"/>
  <c r="K28"/>
  <c r="O28"/>
  <c r="Q28"/>
  <c r="V28"/>
  <c r="G30"/>
  <c r="M30" s="1"/>
  <c r="I30"/>
  <c r="I23" s="1"/>
  <c r="K30"/>
  <c r="O30"/>
  <c r="Q30"/>
  <c r="Q23" s="1"/>
  <c r="V30"/>
  <c r="G32"/>
  <c r="I32"/>
  <c r="K32"/>
  <c r="M32"/>
  <c r="O32"/>
  <c r="Q32"/>
  <c r="V32"/>
  <c r="AE35"/>
  <c r="G169" i="18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M15" s="1"/>
  <c r="I15"/>
  <c r="K15"/>
  <c r="O15"/>
  <c r="O8" s="1"/>
  <c r="Q15"/>
  <c r="V15"/>
  <c r="G17"/>
  <c r="I17"/>
  <c r="K17"/>
  <c r="M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I59"/>
  <c r="K59"/>
  <c r="M59"/>
  <c r="O59"/>
  <c r="Q59"/>
  <c r="V59"/>
  <c r="G61"/>
  <c r="I61"/>
  <c r="K61"/>
  <c r="M61"/>
  <c r="O61"/>
  <c r="Q61"/>
  <c r="V61"/>
  <c r="G63"/>
  <c r="M63" s="1"/>
  <c r="I63"/>
  <c r="K63"/>
  <c r="O63"/>
  <c r="Q63"/>
  <c r="V63"/>
  <c r="G65"/>
  <c r="I65"/>
  <c r="K65"/>
  <c r="M65"/>
  <c r="O65"/>
  <c r="Q65"/>
  <c r="V65"/>
  <c r="G67"/>
  <c r="I67"/>
  <c r="K67"/>
  <c r="M67"/>
  <c r="O67"/>
  <c r="Q67"/>
  <c r="V67"/>
  <c r="G69"/>
  <c r="I69"/>
  <c r="K69"/>
  <c r="M69"/>
  <c r="O69"/>
  <c r="Q69"/>
  <c r="V69"/>
  <c r="G71"/>
  <c r="M71" s="1"/>
  <c r="I71"/>
  <c r="K71"/>
  <c r="O71"/>
  <c r="Q71"/>
  <c r="V71"/>
  <c r="G73"/>
  <c r="I73"/>
  <c r="K73"/>
  <c r="M73"/>
  <c r="O73"/>
  <c r="Q73"/>
  <c r="V73"/>
  <c r="G75"/>
  <c r="I75"/>
  <c r="K75"/>
  <c r="M75"/>
  <c r="O75"/>
  <c r="Q75"/>
  <c r="V75"/>
  <c r="G77"/>
  <c r="I77"/>
  <c r="K77"/>
  <c r="M77"/>
  <c r="O77"/>
  <c r="Q77"/>
  <c r="V77"/>
  <c r="G79"/>
  <c r="M79" s="1"/>
  <c r="I79"/>
  <c r="K79"/>
  <c r="O79"/>
  <c r="Q79"/>
  <c r="V79"/>
  <c r="G81"/>
  <c r="M81" s="1"/>
  <c r="I81"/>
  <c r="K81"/>
  <c r="O81"/>
  <c r="Q81"/>
  <c r="V81"/>
  <c r="G83"/>
  <c r="I83"/>
  <c r="K83"/>
  <c r="M83"/>
  <c r="O83"/>
  <c r="Q83"/>
  <c r="V83"/>
  <c r="G85"/>
  <c r="I85"/>
  <c r="K85"/>
  <c r="M85"/>
  <c r="O85"/>
  <c r="Q85"/>
  <c r="V85"/>
  <c r="G87"/>
  <c r="M87" s="1"/>
  <c r="I87"/>
  <c r="K87"/>
  <c r="O87"/>
  <c r="Q87"/>
  <c r="V87"/>
  <c r="G89"/>
  <c r="M89" s="1"/>
  <c r="I89"/>
  <c r="K89"/>
  <c r="O89"/>
  <c r="Q89"/>
  <c r="V89"/>
  <c r="G92"/>
  <c r="I92"/>
  <c r="K92"/>
  <c r="M92"/>
  <c r="O92"/>
  <c r="Q92"/>
  <c r="V92"/>
  <c r="G94"/>
  <c r="I94"/>
  <c r="K94"/>
  <c r="M94"/>
  <c r="O94"/>
  <c r="Q94"/>
  <c r="V94"/>
  <c r="G96"/>
  <c r="M96" s="1"/>
  <c r="I96"/>
  <c r="K96"/>
  <c r="O96"/>
  <c r="Q96"/>
  <c r="V96"/>
  <c r="G98"/>
  <c r="I98"/>
  <c r="K98"/>
  <c r="M98"/>
  <c r="O98"/>
  <c r="Q98"/>
  <c r="V98"/>
  <c r="G100"/>
  <c r="I100"/>
  <c r="K100"/>
  <c r="M100"/>
  <c r="O100"/>
  <c r="Q100"/>
  <c r="V100"/>
  <c r="G102"/>
  <c r="I102"/>
  <c r="K102"/>
  <c r="M102"/>
  <c r="O102"/>
  <c r="Q102"/>
  <c r="V102"/>
  <c r="G104"/>
  <c r="M104" s="1"/>
  <c r="I104"/>
  <c r="K104"/>
  <c r="O104"/>
  <c r="Q104"/>
  <c r="V104"/>
  <c r="G106"/>
  <c r="I106"/>
  <c r="K106"/>
  <c r="M106"/>
  <c r="O106"/>
  <c r="Q106"/>
  <c r="V106"/>
  <c r="G108"/>
  <c r="I108"/>
  <c r="K108"/>
  <c r="M108"/>
  <c r="O108"/>
  <c r="Q108"/>
  <c r="V108"/>
  <c r="G110"/>
  <c r="I110"/>
  <c r="K110"/>
  <c r="M110"/>
  <c r="O110"/>
  <c r="Q110"/>
  <c r="V110"/>
  <c r="G112"/>
  <c r="M112" s="1"/>
  <c r="I112"/>
  <c r="K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8"/>
  <c r="I118"/>
  <c r="K118"/>
  <c r="M118"/>
  <c r="O118"/>
  <c r="Q118"/>
  <c r="V118"/>
  <c r="G120"/>
  <c r="M120" s="1"/>
  <c r="I120"/>
  <c r="K120"/>
  <c r="O120"/>
  <c r="Q120"/>
  <c r="V120"/>
  <c r="G122"/>
  <c r="I122"/>
  <c r="K122"/>
  <c r="M122"/>
  <c r="O122"/>
  <c r="Q122"/>
  <c r="V122"/>
  <c r="G124"/>
  <c r="I124"/>
  <c r="K124"/>
  <c r="M124"/>
  <c r="O124"/>
  <c r="Q124"/>
  <c r="V124"/>
  <c r="G126"/>
  <c r="I126"/>
  <c r="K126"/>
  <c r="M126"/>
  <c r="O126"/>
  <c r="Q126"/>
  <c r="V126"/>
  <c r="G128"/>
  <c r="M128" s="1"/>
  <c r="I128"/>
  <c r="K128"/>
  <c r="O128"/>
  <c r="Q128"/>
  <c r="V128"/>
  <c r="G130"/>
  <c r="I130"/>
  <c r="K130"/>
  <c r="M130"/>
  <c r="O130"/>
  <c r="Q130"/>
  <c r="V130"/>
  <c r="G132"/>
  <c r="I132"/>
  <c r="K132"/>
  <c r="M132"/>
  <c r="O132"/>
  <c r="Q132"/>
  <c r="V132"/>
  <c r="G134"/>
  <c r="I134"/>
  <c r="K134"/>
  <c r="M134"/>
  <c r="O134"/>
  <c r="Q134"/>
  <c r="V134"/>
  <c r="G136"/>
  <c r="M136" s="1"/>
  <c r="I136"/>
  <c r="K136"/>
  <c r="O136"/>
  <c r="Q136"/>
  <c r="V136"/>
  <c r="G138"/>
  <c r="I138"/>
  <c r="K138"/>
  <c r="M138"/>
  <c r="O138"/>
  <c r="Q138"/>
  <c r="V138"/>
  <c r="G140"/>
  <c r="I140"/>
  <c r="K140"/>
  <c r="M140"/>
  <c r="O140"/>
  <c r="Q140"/>
  <c r="V140"/>
  <c r="G142"/>
  <c r="I142"/>
  <c r="K142"/>
  <c r="M142"/>
  <c r="O142"/>
  <c r="Q142"/>
  <c r="V142"/>
  <c r="G144"/>
  <c r="M144" s="1"/>
  <c r="I144"/>
  <c r="K144"/>
  <c r="O144"/>
  <c r="Q144"/>
  <c r="V144"/>
  <c r="G146"/>
  <c r="M146" s="1"/>
  <c r="I146"/>
  <c r="K146"/>
  <c r="O146"/>
  <c r="Q146"/>
  <c r="V146"/>
  <c r="G148"/>
  <c r="I148"/>
  <c r="K148"/>
  <c r="M148"/>
  <c r="O148"/>
  <c r="Q148"/>
  <c r="V148"/>
  <c r="G150"/>
  <c r="I150"/>
  <c r="K150"/>
  <c r="M150"/>
  <c r="O150"/>
  <c r="Q150"/>
  <c r="V150"/>
  <c r="G152"/>
  <c r="M152" s="1"/>
  <c r="I152"/>
  <c r="K152"/>
  <c r="O152"/>
  <c r="Q152"/>
  <c r="V152"/>
  <c r="G154"/>
  <c r="I154"/>
  <c r="K154"/>
  <c r="M154"/>
  <c r="O154"/>
  <c r="Q154"/>
  <c r="V154"/>
  <c r="G156"/>
  <c r="I156"/>
  <c r="K156"/>
  <c r="M156"/>
  <c r="O156"/>
  <c r="Q156"/>
  <c r="V156"/>
  <c r="G158"/>
  <c r="I158"/>
  <c r="K158"/>
  <c r="M158"/>
  <c r="O158"/>
  <c r="Q158"/>
  <c r="V158"/>
  <c r="G160"/>
  <c r="M160" s="1"/>
  <c r="I160"/>
  <c r="K160"/>
  <c r="O160"/>
  <c r="Q160"/>
  <c r="V160"/>
  <c r="G162"/>
  <c r="I162"/>
  <c r="K162"/>
  <c r="M162"/>
  <c r="O162"/>
  <c r="Q162"/>
  <c r="V162"/>
  <c r="G164"/>
  <c r="I164"/>
  <c r="K164"/>
  <c r="M164"/>
  <c r="O164"/>
  <c r="Q164"/>
  <c r="V164"/>
  <c r="G166"/>
  <c r="I166"/>
  <c r="K166"/>
  <c r="M166"/>
  <c r="O166"/>
  <c r="Q166"/>
  <c r="V166"/>
  <c r="AE169"/>
  <c r="G221" i="17"/>
  <c r="BA155"/>
  <c r="BA152"/>
  <c r="BA148"/>
  <c r="BA107"/>
  <c r="BA103"/>
  <c r="BA55"/>
  <c r="BA46"/>
  <c r="BA32"/>
  <c r="BA21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20"/>
  <c r="M20" s="1"/>
  <c r="I20"/>
  <c r="K20"/>
  <c r="O20"/>
  <c r="O8" s="1"/>
  <c r="Q20"/>
  <c r="V20"/>
  <c r="G24"/>
  <c r="M24" s="1"/>
  <c r="I24"/>
  <c r="K24"/>
  <c r="O24"/>
  <c r="Q24"/>
  <c r="V24"/>
  <c r="G28"/>
  <c r="I28"/>
  <c r="K28"/>
  <c r="M28"/>
  <c r="O28"/>
  <c r="Q28"/>
  <c r="V28"/>
  <c r="G31"/>
  <c r="I31"/>
  <c r="K31"/>
  <c r="M31"/>
  <c r="O31"/>
  <c r="Q31"/>
  <c r="V31"/>
  <c r="G35"/>
  <c r="M35" s="1"/>
  <c r="I35"/>
  <c r="K35"/>
  <c r="O35"/>
  <c r="Q35"/>
  <c r="V35"/>
  <c r="G39"/>
  <c r="M39" s="1"/>
  <c r="I39"/>
  <c r="K39"/>
  <c r="O39"/>
  <c r="Q39"/>
  <c r="V39"/>
  <c r="G45"/>
  <c r="I45"/>
  <c r="K45"/>
  <c r="M45"/>
  <c r="O45"/>
  <c r="Q45"/>
  <c r="V45"/>
  <c r="G49"/>
  <c r="I49"/>
  <c r="K49"/>
  <c r="M49"/>
  <c r="O49"/>
  <c r="Q49"/>
  <c r="V49"/>
  <c r="G54"/>
  <c r="M54" s="1"/>
  <c r="I54"/>
  <c r="K54"/>
  <c r="O54"/>
  <c r="Q54"/>
  <c r="V54"/>
  <c r="G57"/>
  <c r="M57" s="1"/>
  <c r="I57"/>
  <c r="K57"/>
  <c r="O57"/>
  <c r="Q57"/>
  <c r="V57"/>
  <c r="G59"/>
  <c r="I59"/>
  <c r="K59"/>
  <c r="M59"/>
  <c r="O59"/>
  <c r="Q59"/>
  <c r="V59"/>
  <c r="G64"/>
  <c r="I64"/>
  <c r="K64"/>
  <c r="M64"/>
  <c r="O64"/>
  <c r="Q64"/>
  <c r="V64"/>
  <c r="G67"/>
  <c r="M67" s="1"/>
  <c r="I67"/>
  <c r="K67"/>
  <c r="O67"/>
  <c r="Q67"/>
  <c r="V67"/>
  <c r="G71"/>
  <c r="I71"/>
  <c r="K71"/>
  <c r="K70" s="1"/>
  <c r="M71"/>
  <c r="O71"/>
  <c r="Q71"/>
  <c r="V71"/>
  <c r="V70" s="1"/>
  <c r="G74"/>
  <c r="G70" s="1"/>
  <c r="I74"/>
  <c r="K74"/>
  <c r="M74"/>
  <c r="O74"/>
  <c r="O70" s="1"/>
  <c r="Q74"/>
  <c r="V74"/>
  <c r="G77"/>
  <c r="M77" s="1"/>
  <c r="I77"/>
  <c r="K77"/>
  <c r="O77"/>
  <c r="Q77"/>
  <c r="V77"/>
  <c r="G81"/>
  <c r="M81" s="1"/>
  <c r="I81"/>
  <c r="I70" s="1"/>
  <c r="K81"/>
  <c r="O81"/>
  <c r="Q81"/>
  <c r="Q70" s="1"/>
  <c r="V81"/>
  <c r="G85"/>
  <c r="I85"/>
  <c r="K85"/>
  <c r="M85"/>
  <c r="O85"/>
  <c r="Q85"/>
  <c r="V85"/>
  <c r="G90"/>
  <c r="I90"/>
  <c r="K90"/>
  <c r="M90"/>
  <c r="O90"/>
  <c r="Q90"/>
  <c r="V90"/>
  <c r="G96"/>
  <c r="M96" s="1"/>
  <c r="I96"/>
  <c r="I95" s="1"/>
  <c r="K96"/>
  <c r="K95" s="1"/>
  <c r="O96"/>
  <c r="Q96"/>
  <c r="Q95" s="1"/>
  <c r="V96"/>
  <c r="V95" s="1"/>
  <c r="G99"/>
  <c r="I99"/>
  <c r="K99"/>
  <c r="M99"/>
  <c r="O99"/>
  <c r="Q99"/>
  <c r="V99"/>
  <c r="G102"/>
  <c r="I102"/>
  <c r="K102"/>
  <c r="M102"/>
  <c r="O102"/>
  <c r="Q102"/>
  <c r="V102"/>
  <c r="G106"/>
  <c r="M106" s="1"/>
  <c r="I106"/>
  <c r="K106"/>
  <c r="O106"/>
  <c r="O95" s="1"/>
  <c r="Q106"/>
  <c r="V106"/>
  <c r="I109"/>
  <c r="Q109"/>
  <c r="G110"/>
  <c r="I110"/>
  <c r="K110"/>
  <c r="K109" s="1"/>
  <c r="M110"/>
  <c r="M109" s="1"/>
  <c r="O110"/>
  <c r="Q110"/>
  <c r="V110"/>
  <c r="V109" s="1"/>
  <c r="G114"/>
  <c r="G109" s="1"/>
  <c r="I114"/>
  <c r="K114"/>
  <c r="M114"/>
  <c r="O114"/>
  <c r="O109" s="1"/>
  <c r="Q114"/>
  <c r="V114"/>
  <c r="G118"/>
  <c r="M118" s="1"/>
  <c r="I118"/>
  <c r="I117" s="1"/>
  <c r="K118"/>
  <c r="K117" s="1"/>
  <c r="O118"/>
  <c r="Q118"/>
  <c r="Q117" s="1"/>
  <c r="V118"/>
  <c r="V117" s="1"/>
  <c r="G122"/>
  <c r="I122"/>
  <c r="K122"/>
  <c r="M122"/>
  <c r="O122"/>
  <c r="Q122"/>
  <c r="V122"/>
  <c r="G124"/>
  <c r="I124"/>
  <c r="K124"/>
  <c r="M124"/>
  <c r="O124"/>
  <c r="Q124"/>
  <c r="V124"/>
  <c r="G127"/>
  <c r="M127" s="1"/>
  <c r="I127"/>
  <c r="K127"/>
  <c r="O127"/>
  <c r="O117" s="1"/>
  <c r="Q127"/>
  <c r="V127"/>
  <c r="G130"/>
  <c r="M130" s="1"/>
  <c r="I130"/>
  <c r="K130"/>
  <c r="O130"/>
  <c r="Q130"/>
  <c r="V130"/>
  <c r="G133"/>
  <c r="G132" s="1"/>
  <c r="I133"/>
  <c r="K133"/>
  <c r="M133"/>
  <c r="O133"/>
  <c r="O132" s="1"/>
  <c r="Q133"/>
  <c r="V133"/>
  <c r="G135"/>
  <c r="M135" s="1"/>
  <c r="I135"/>
  <c r="I132" s="1"/>
  <c r="K135"/>
  <c r="O135"/>
  <c r="Q135"/>
  <c r="Q132" s="1"/>
  <c r="V135"/>
  <c r="G137"/>
  <c r="M137" s="1"/>
  <c r="I137"/>
  <c r="K137"/>
  <c r="O137"/>
  <c r="Q137"/>
  <c r="V137"/>
  <c r="G140"/>
  <c r="I140"/>
  <c r="K140"/>
  <c r="K132" s="1"/>
  <c r="M140"/>
  <c r="O140"/>
  <c r="Q140"/>
  <c r="V140"/>
  <c r="V132" s="1"/>
  <c r="G142"/>
  <c r="I142"/>
  <c r="K142"/>
  <c r="M142"/>
  <c r="O142"/>
  <c r="Q142"/>
  <c r="V142"/>
  <c r="G144"/>
  <c r="M144" s="1"/>
  <c r="I144"/>
  <c r="K144"/>
  <c r="O144"/>
  <c r="Q144"/>
  <c r="V144"/>
  <c r="G147"/>
  <c r="M147" s="1"/>
  <c r="I147"/>
  <c r="K147"/>
  <c r="O147"/>
  <c r="Q147"/>
  <c r="V147"/>
  <c r="G151"/>
  <c r="I151"/>
  <c r="K151"/>
  <c r="M151"/>
  <c r="O151"/>
  <c r="Q151"/>
  <c r="V151"/>
  <c r="G154"/>
  <c r="I154"/>
  <c r="K154"/>
  <c r="M154"/>
  <c r="O154"/>
  <c r="Q154"/>
  <c r="V154"/>
  <c r="G158"/>
  <c r="M158" s="1"/>
  <c r="I158"/>
  <c r="K158"/>
  <c r="O158"/>
  <c r="Q158"/>
  <c r="V158"/>
  <c r="G161"/>
  <c r="M161" s="1"/>
  <c r="I161"/>
  <c r="K161"/>
  <c r="O161"/>
  <c r="Q161"/>
  <c r="V161"/>
  <c r="G164"/>
  <c r="I164"/>
  <c r="K164"/>
  <c r="M164"/>
  <c r="O164"/>
  <c r="Q164"/>
  <c r="V164"/>
  <c r="G167"/>
  <c r="I167"/>
  <c r="K167"/>
  <c r="M167"/>
  <c r="O167"/>
  <c r="Q167"/>
  <c r="V167"/>
  <c r="G170"/>
  <c r="M170" s="1"/>
  <c r="I170"/>
  <c r="K170"/>
  <c r="O170"/>
  <c r="Q170"/>
  <c r="V170"/>
  <c r="G172"/>
  <c r="M172" s="1"/>
  <c r="I172"/>
  <c r="K172"/>
  <c r="O172"/>
  <c r="Q172"/>
  <c r="V172"/>
  <c r="G174"/>
  <c r="I174"/>
  <c r="K174"/>
  <c r="M174"/>
  <c r="O174"/>
  <c r="Q174"/>
  <c r="V174"/>
  <c r="G177"/>
  <c r="I177"/>
  <c r="K177"/>
  <c r="M177"/>
  <c r="O177"/>
  <c r="Q177"/>
  <c r="V177"/>
  <c r="G180"/>
  <c r="M180" s="1"/>
  <c r="I180"/>
  <c r="K180"/>
  <c r="O180"/>
  <c r="Q180"/>
  <c r="V180"/>
  <c r="G182"/>
  <c r="M182" s="1"/>
  <c r="I182"/>
  <c r="K182"/>
  <c r="O182"/>
  <c r="Q182"/>
  <c r="V182"/>
  <c r="G184"/>
  <c r="I184"/>
  <c r="K184"/>
  <c r="M184"/>
  <c r="O184"/>
  <c r="Q184"/>
  <c r="V184"/>
  <c r="G186"/>
  <c r="I186"/>
  <c r="K186"/>
  <c r="M186"/>
  <c r="O186"/>
  <c r="Q186"/>
  <c r="V186"/>
  <c r="G188"/>
  <c r="M188" s="1"/>
  <c r="I188"/>
  <c r="K188"/>
  <c r="O188"/>
  <c r="Q188"/>
  <c r="V188"/>
  <c r="G190"/>
  <c r="M190" s="1"/>
  <c r="I190"/>
  <c r="K190"/>
  <c r="O190"/>
  <c r="Q190"/>
  <c r="V190"/>
  <c r="G192"/>
  <c r="I192"/>
  <c r="K192"/>
  <c r="M192"/>
  <c r="O192"/>
  <c r="Q192"/>
  <c r="V192"/>
  <c r="G194"/>
  <c r="I194"/>
  <c r="K194"/>
  <c r="M194"/>
  <c r="O194"/>
  <c r="Q194"/>
  <c r="V194"/>
  <c r="G196"/>
  <c r="M196" s="1"/>
  <c r="I196"/>
  <c r="K196"/>
  <c r="O196"/>
  <c r="Q196"/>
  <c r="V196"/>
  <c r="G198"/>
  <c r="M198" s="1"/>
  <c r="I198"/>
  <c r="K198"/>
  <c r="O198"/>
  <c r="Q198"/>
  <c r="V198"/>
  <c r="G200"/>
  <c r="I200"/>
  <c r="K200"/>
  <c r="M200"/>
  <c r="O200"/>
  <c r="Q200"/>
  <c r="V200"/>
  <c r="G203"/>
  <c r="I203"/>
  <c r="K203"/>
  <c r="M203"/>
  <c r="O203"/>
  <c r="Q203"/>
  <c r="V203"/>
  <c r="G205"/>
  <c r="M205" s="1"/>
  <c r="I205"/>
  <c r="K205"/>
  <c r="O205"/>
  <c r="Q205"/>
  <c r="V205"/>
  <c r="G207"/>
  <c r="I207"/>
  <c r="O207"/>
  <c r="Q207"/>
  <c r="G208"/>
  <c r="I208"/>
  <c r="K208"/>
  <c r="K207" s="1"/>
  <c r="M208"/>
  <c r="M207" s="1"/>
  <c r="O208"/>
  <c r="Q208"/>
  <c r="V208"/>
  <c r="V207" s="1"/>
  <c r="K212"/>
  <c r="V212"/>
  <c r="G213"/>
  <c r="M213" s="1"/>
  <c r="M212" s="1"/>
  <c r="I213"/>
  <c r="I212" s="1"/>
  <c r="K213"/>
  <c r="O213"/>
  <c r="O212" s="1"/>
  <c r="Q213"/>
  <c r="Q212" s="1"/>
  <c r="V213"/>
  <c r="AE221"/>
  <c r="AF221"/>
  <c r="BA242" i="16"/>
  <c r="BA94"/>
  <c r="BA91"/>
  <c r="BA68"/>
  <c r="BA57"/>
  <c r="BA41"/>
  <c r="BA29"/>
  <c r="BA21"/>
  <c r="BA16"/>
  <c r="BA13"/>
  <c r="BA10"/>
  <c r="G9"/>
  <c r="G8" s="1"/>
  <c r="I9"/>
  <c r="K9"/>
  <c r="K8" s="1"/>
  <c r="O9"/>
  <c r="O8" s="1"/>
  <c r="Q9"/>
  <c r="V9"/>
  <c r="V8" s="1"/>
  <c r="G12"/>
  <c r="M12" s="1"/>
  <c r="I12"/>
  <c r="I8" s="1"/>
  <c r="K12"/>
  <c r="O12"/>
  <c r="Q12"/>
  <c r="Q8" s="1"/>
  <c r="V12"/>
  <c r="G15"/>
  <c r="M15" s="1"/>
  <c r="I15"/>
  <c r="K15"/>
  <c r="O15"/>
  <c r="Q15"/>
  <c r="V15"/>
  <c r="G20"/>
  <c r="I20"/>
  <c r="K20"/>
  <c r="M20"/>
  <c r="O20"/>
  <c r="Q20"/>
  <c r="V20"/>
  <c r="G28"/>
  <c r="M28" s="1"/>
  <c r="I28"/>
  <c r="K28"/>
  <c r="O28"/>
  <c r="Q28"/>
  <c r="V28"/>
  <c r="G32"/>
  <c r="M32" s="1"/>
  <c r="I32"/>
  <c r="K32"/>
  <c r="O32"/>
  <c r="Q32"/>
  <c r="V32"/>
  <c r="G37"/>
  <c r="M37" s="1"/>
  <c r="I37"/>
  <c r="K37"/>
  <c r="O37"/>
  <c r="Q37"/>
  <c r="V37"/>
  <c r="G40"/>
  <c r="I40"/>
  <c r="K40"/>
  <c r="M40"/>
  <c r="O40"/>
  <c r="Q40"/>
  <c r="V40"/>
  <c r="G44"/>
  <c r="I44"/>
  <c r="K44"/>
  <c r="M44"/>
  <c r="O44"/>
  <c r="Q44"/>
  <c r="V44"/>
  <c r="G48"/>
  <c r="M48" s="1"/>
  <c r="I48"/>
  <c r="K48"/>
  <c r="O48"/>
  <c r="Q48"/>
  <c r="V48"/>
  <c r="G56"/>
  <c r="M56" s="1"/>
  <c r="I56"/>
  <c r="K56"/>
  <c r="O56"/>
  <c r="Q56"/>
  <c r="V56"/>
  <c r="G62"/>
  <c r="I62"/>
  <c r="K62"/>
  <c r="M62"/>
  <c r="O62"/>
  <c r="Q62"/>
  <c r="V62"/>
  <c r="G67"/>
  <c r="I67"/>
  <c r="K67"/>
  <c r="M67"/>
  <c r="O67"/>
  <c r="Q67"/>
  <c r="V67"/>
  <c r="G74"/>
  <c r="M74" s="1"/>
  <c r="I74"/>
  <c r="K74"/>
  <c r="O74"/>
  <c r="Q74"/>
  <c r="V74"/>
  <c r="G76"/>
  <c r="M76" s="1"/>
  <c r="I76"/>
  <c r="K76"/>
  <c r="O76"/>
  <c r="Q76"/>
  <c r="V76"/>
  <c r="G79"/>
  <c r="I79"/>
  <c r="K79"/>
  <c r="M79"/>
  <c r="O79"/>
  <c r="Q79"/>
  <c r="V79"/>
  <c r="G82"/>
  <c r="K82"/>
  <c r="O82"/>
  <c r="V82"/>
  <c r="G83"/>
  <c r="M83" s="1"/>
  <c r="M82" s="1"/>
  <c r="I83"/>
  <c r="I82" s="1"/>
  <c r="K83"/>
  <c r="O83"/>
  <c r="Q83"/>
  <c r="Q82" s="1"/>
  <c r="V83"/>
  <c r="G88"/>
  <c r="I88"/>
  <c r="I87" s="1"/>
  <c r="K88"/>
  <c r="M88"/>
  <c r="O88"/>
  <c r="Q88"/>
  <c r="Q87" s="1"/>
  <c r="V88"/>
  <c r="G90"/>
  <c r="M90" s="1"/>
  <c r="I90"/>
  <c r="K90"/>
  <c r="O90"/>
  <c r="O87" s="1"/>
  <c r="Q90"/>
  <c r="V90"/>
  <c r="G93"/>
  <c r="I93"/>
  <c r="K93"/>
  <c r="M93"/>
  <c r="O93"/>
  <c r="Q93"/>
  <c r="V93"/>
  <c r="G98"/>
  <c r="M98" s="1"/>
  <c r="I98"/>
  <c r="K98"/>
  <c r="K87" s="1"/>
  <c r="O98"/>
  <c r="Q98"/>
  <c r="V98"/>
  <c r="V87" s="1"/>
  <c r="G103"/>
  <c r="I103"/>
  <c r="K103"/>
  <c r="M103"/>
  <c r="O103"/>
  <c r="Q103"/>
  <c r="V103"/>
  <c r="G108"/>
  <c r="M108" s="1"/>
  <c r="I108"/>
  <c r="K108"/>
  <c r="O108"/>
  <c r="Q108"/>
  <c r="V108"/>
  <c r="G111"/>
  <c r="M111" s="1"/>
  <c r="M110" s="1"/>
  <c r="I111"/>
  <c r="I110" s="1"/>
  <c r="K111"/>
  <c r="K110" s="1"/>
  <c r="O111"/>
  <c r="Q111"/>
  <c r="Q110" s="1"/>
  <c r="V111"/>
  <c r="V110" s="1"/>
  <c r="G117"/>
  <c r="I117"/>
  <c r="K117"/>
  <c r="M117"/>
  <c r="O117"/>
  <c r="Q117"/>
  <c r="V117"/>
  <c r="G123"/>
  <c r="G110" s="1"/>
  <c r="I123"/>
  <c r="K123"/>
  <c r="M123"/>
  <c r="O123"/>
  <c r="O110" s="1"/>
  <c r="Q123"/>
  <c r="V123"/>
  <c r="G129"/>
  <c r="M129" s="1"/>
  <c r="I129"/>
  <c r="I128" s="1"/>
  <c r="K129"/>
  <c r="K128" s="1"/>
  <c r="O129"/>
  <c r="Q129"/>
  <c r="Q128" s="1"/>
  <c r="V129"/>
  <c r="V128" s="1"/>
  <c r="G134"/>
  <c r="I134"/>
  <c r="K134"/>
  <c r="M134"/>
  <c r="O134"/>
  <c r="Q134"/>
  <c r="V134"/>
  <c r="G137"/>
  <c r="I137"/>
  <c r="K137"/>
  <c r="M137"/>
  <c r="O137"/>
  <c r="Q137"/>
  <c r="V137"/>
  <c r="G140"/>
  <c r="G128" s="1"/>
  <c r="G247" s="1"/>
  <c r="I140"/>
  <c r="K140"/>
  <c r="O140"/>
  <c r="O128" s="1"/>
  <c r="Q140"/>
  <c r="V140"/>
  <c r="G143"/>
  <c r="M143" s="1"/>
  <c r="I143"/>
  <c r="K143"/>
  <c r="O143"/>
  <c r="Q143"/>
  <c r="V143"/>
  <c r="G146"/>
  <c r="I146"/>
  <c r="K146"/>
  <c r="M146"/>
  <c r="O146"/>
  <c r="Q146"/>
  <c r="V146"/>
  <c r="G149"/>
  <c r="I149"/>
  <c r="K149"/>
  <c r="M149"/>
  <c r="O149"/>
  <c r="Q149"/>
  <c r="V149"/>
  <c r="G152"/>
  <c r="M152" s="1"/>
  <c r="I152"/>
  <c r="K152"/>
  <c r="O152"/>
  <c r="Q152"/>
  <c r="V152"/>
  <c r="G155"/>
  <c r="M155" s="1"/>
  <c r="I155"/>
  <c r="K155"/>
  <c r="O155"/>
  <c r="Q155"/>
  <c r="V155"/>
  <c r="G158"/>
  <c r="I158"/>
  <c r="K158"/>
  <c r="M158"/>
  <c r="O158"/>
  <c r="Q158"/>
  <c r="V158"/>
  <c r="G160"/>
  <c r="I160"/>
  <c r="K160"/>
  <c r="M160"/>
  <c r="O160"/>
  <c r="Q160"/>
  <c r="V160"/>
  <c r="G162"/>
  <c r="M162" s="1"/>
  <c r="I162"/>
  <c r="K162"/>
  <c r="O162"/>
  <c r="Q162"/>
  <c r="V162"/>
  <c r="G165"/>
  <c r="M165" s="1"/>
  <c r="I165"/>
  <c r="K165"/>
  <c r="O165"/>
  <c r="Q165"/>
  <c r="V165"/>
  <c r="G168"/>
  <c r="I168"/>
  <c r="K168"/>
  <c r="M168"/>
  <c r="O168"/>
  <c r="Q168"/>
  <c r="V168"/>
  <c r="G173"/>
  <c r="I173"/>
  <c r="K173"/>
  <c r="M173"/>
  <c r="O173"/>
  <c r="Q173"/>
  <c r="V173"/>
  <c r="G175"/>
  <c r="M175" s="1"/>
  <c r="I175"/>
  <c r="K175"/>
  <c r="O175"/>
  <c r="Q175"/>
  <c r="V175"/>
  <c r="G177"/>
  <c r="M177" s="1"/>
  <c r="I177"/>
  <c r="K177"/>
  <c r="O177"/>
  <c r="Q177"/>
  <c r="V177"/>
  <c r="G179"/>
  <c r="I179"/>
  <c r="K179"/>
  <c r="M179"/>
  <c r="O179"/>
  <c r="Q179"/>
  <c r="V179"/>
  <c r="G181"/>
  <c r="I181"/>
  <c r="K181"/>
  <c r="M181"/>
  <c r="O181"/>
  <c r="Q181"/>
  <c r="V181"/>
  <c r="G185"/>
  <c r="M185" s="1"/>
  <c r="I185"/>
  <c r="K185"/>
  <c r="O185"/>
  <c r="Q185"/>
  <c r="V185"/>
  <c r="G188"/>
  <c r="M188" s="1"/>
  <c r="I188"/>
  <c r="K188"/>
  <c r="O188"/>
  <c r="Q188"/>
  <c r="V188"/>
  <c r="G192"/>
  <c r="I192"/>
  <c r="K192"/>
  <c r="M192"/>
  <c r="O192"/>
  <c r="Q192"/>
  <c r="V192"/>
  <c r="G196"/>
  <c r="I196"/>
  <c r="K196"/>
  <c r="M196"/>
  <c r="O196"/>
  <c r="Q196"/>
  <c r="V196"/>
  <c r="G200"/>
  <c r="M200" s="1"/>
  <c r="I200"/>
  <c r="K200"/>
  <c r="O200"/>
  <c r="Q200"/>
  <c r="V200"/>
  <c r="G205"/>
  <c r="M205" s="1"/>
  <c r="I205"/>
  <c r="K205"/>
  <c r="O205"/>
  <c r="Q205"/>
  <c r="V205"/>
  <c r="G210"/>
  <c r="I210"/>
  <c r="K210"/>
  <c r="M210"/>
  <c r="O210"/>
  <c r="Q210"/>
  <c r="V210"/>
  <c r="G216"/>
  <c r="I216"/>
  <c r="K216"/>
  <c r="M216"/>
  <c r="O216"/>
  <c r="Q216"/>
  <c r="V216"/>
  <c r="G219"/>
  <c r="M219" s="1"/>
  <c r="I219"/>
  <c r="K219"/>
  <c r="O219"/>
  <c r="Q219"/>
  <c r="V219"/>
  <c r="G224"/>
  <c r="M224" s="1"/>
  <c r="I224"/>
  <c r="K224"/>
  <c r="O224"/>
  <c r="Q224"/>
  <c r="V224"/>
  <c r="G226"/>
  <c r="I226"/>
  <c r="K226"/>
  <c r="M226"/>
  <c r="O226"/>
  <c r="Q226"/>
  <c r="V226"/>
  <c r="G228"/>
  <c r="I228"/>
  <c r="K228"/>
  <c r="M228"/>
  <c r="O228"/>
  <c r="Q228"/>
  <c r="V228"/>
  <c r="G232"/>
  <c r="O232"/>
  <c r="G233"/>
  <c r="M233" s="1"/>
  <c r="M232" s="1"/>
  <c r="I233"/>
  <c r="I232" s="1"/>
  <c r="K233"/>
  <c r="K232" s="1"/>
  <c r="O233"/>
  <c r="Q233"/>
  <c r="Q232" s="1"/>
  <c r="V233"/>
  <c r="V232" s="1"/>
  <c r="K240"/>
  <c r="V240"/>
  <c r="G241"/>
  <c r="G240" s="1"/>
  <c r="I241"/>
  <c r="K241"/>
  <c r="M241"/>
  <c r="O241"/>
  <c r="O240" s="1"/>
  <c r="Q241"/>
  <c r="V241"/>
  <c r="G244"/>
  <c r="M244" s="1"/>
  <c r="I244"/>
  <c r="I240" s="1"/>
  <c r="K244"/>
  <c r="O244"/>
  <c r="Q244"/>
  <c r="Q240" s="1"/>
  <c r="V244"/>
  <c r="AE247"/>
  <c r="AF247"/>
  <c r="G49" i="1" s="1"/>
  <c r="G81" i="15"/>
  <c r="BA17"/>
  <c r="BA10"/>
  <c r="G9"/>
  <c r="G8" s="1"/>
  <c r="I9"/>
  <c r="I8" s="1"/>
  <c r="K9"/>
  <c r="O9"/>
  <c r="O8" s="1"/>
  <c r="Q9"/>
  <c r="Q8" s="1"/>
  <c r="V9"/>
  <c r="G16"/>
  <c r="M16" s="1"/>
  <c r="I16"/>
  <c r="K16"/>
  <c r="O16"/>
  <c r="Q16"/>
  <c r="V16"/>
  <c r="G20"/>
  <c r="I20"/>
  <c r="K20"/>
  <c r="K8" s="1"/>
  <c r="M20"/>
  <c r="O20"/>
  <c r="Q20"/>
  <c r="V20"/>
  <c r="V8" s="1"/>
  <c r="G23"/>
  <c r="I23"/>
  <c r="K23"/>
  <c r="M23"/>
  <c r="O23"/>
  <c r="Q23"/>
  <c r="V23"/>
  <c r="G25"/>
  <c r="O25"/>
  <c r="G26"/>
  <c r="M26" s="1"/>
  <c r="M25" s="1"/>
  <c r="I26"/>
  <c r="I25" s="1"/>
  <c r="K26"/>
  <c r="K25" s="1"/>
  <c r="O26"/>
  <c r="Q26"/>
  <c r="Q25" s="1"/>
  <c r="V26"/>
  <c r="V25" s="1"/>
  <c r="G29"/>
  <c r="I29"/>
  <c r="K29"/>
  <c r="M29"/>
  <c r="O29"/>
  <c r="Q29"/>
  <c r="V29"/>
  <c r="K34"/>
  <c r="V34"/>
  <c r="G35"/>
  <c r="G34" s="1"/>
  <c r="I35"/>
  <c r="I34" s="1"/>
  <c r="K35"/>
  <c r="O35"/>
  <c r="O34" s="1"/>
  <c r="Q35"/>
  <c r="Q34" s="1"/>
  <c r="V35"/>
  <c r="G40"/>
  <c r="I40"/>
  <c r="O40"/>
  <c r="Q40"/>
  <c r="G41"/>
  <c r="I41"/>
  <c r="K41"/>
  <c r="K40" s="1"/>
  <c r="M41"/>
  <c r="M40" s="1"/>
  <c r="O41"/>
  <c r="Q41"/>
  <c r="V41"/>
  <c r="V40" s="1"/>
  <c r="G44"/>
  <c r="I44"/>
  <c r="K44"/>
  <c r="M44"/>
  <c r="O44"/>
  <c r="Q44"/>
  <c r="V44"/>
  <c r="G47"/>
  <c r="O47"/>
  <c r="G48"/>
  <c r="M48" s="1"/>
  <c r="M47" s="1"/>
  <c r="I48"/>
  <c r="I47" s="1"/>
  <c r="K48"/>
  <c r="K47" s="1"/>
  <c r="O48"/>
  <c r="Q48"/>
  <c r="Q47" s="1"/>
  <c r="V48"/>
  <c r="V47" s="1"/>
  <c r="G54"/>
  <c r="G53" s="1"/>
  <c r="I54"/>
  <c r="K54"/>
  <c r="M54"/>
  <c r="O54"/>
  <c r="O53" s="1"/>
  <c r="Q54"/>
  <c r="V54"/>
  <c r="G56"/>
  <c r="M56" s="1"/>
  <c r="I56"/>
  <c r="K56"/>
  <c r="O56"/>
  <c r="Q56"/>
  <c r="V56"/>
  <c r="G58"/>
  <c r="M58" s="1"/>
  <c r="I58"/>
  <c r="I53" s="1"/>
  <c r="K58"/>
  <c r="O58"/>
  <c r="Q58"/>
  <c r="Q53" s="1"/>
  <c r="V58"/>
  <c r="G61"/>
  <c r="I61"/>
  <c r="K61"/>
  <c r="K53" s="1"/>
  <c r="M61"/>
  <c r="O61"/>
  <c r="Q61"/>
  <c r="V61"/>
  <c r="V53" s="1"/>
  <c r="G64"/>
  <c r="I64"/>
  <c r="K64"/>
  <c r="M64"/>
  <c r="O64"/>
  <c r="Q64"/>
  <c r="V64"/>
  <c r="G67"/>
  <c r="M67" s="1"/>
  <c r="I67"/>
  <c r="K67"/>
  <c r="O67"/>
  <c r="Q67"/>
  <c r="V67"/>
  <c r="G69"/>
  <c r="M69" s="1"/>
  <c r="I69"/>
  <c r="K69"/>
  <c r="O69"/>
  <c r="Q69"/>
  <c r="V69"/>
  <c r="G71"/>
  <c r="I71"/>
  <c r="K71"/>
  <c r="M71"/>
  <c r="O71"/>
  <c r="Q71"/>
  <c r="V71"/>
  <c r="G74"/>
  <c r="I74"/>
  <c r="K74"/>
  <c r="M74"/>
  <c r="O74"/>
  <c r="Q74"/>
  <c r="V74"/>
  <c r="AE81"/>
  <c r="G96" i="14"/>
  <c r="BA60"/>
  <c r="BA39"/>
  <c r="G9"/>
  <c r="G8" s="1"/>
  <c r="I9"/>
  <c r="I8" s="1"/>
  <c r="K9"/>
  <c r="O9"/>
  <c r="O8" s="1"/>
  <c r="Q9"/>
  <c r="Q8" s="1"/>
  <c r="V9"/>
  <c r="G14"/>
  <c r="M14" s="1"/>
  <c r="I14"/>
  <c r="K14"/>
  <c r="O14"/>
  <c r="Q14"/>
  <c r="V14"/>
  <c r="G18"/>
  <c r="I18"/>
  <c r="K18"/>
  <c r="K8" s="1"/>
  <c r="M18"/>
  <c r="O18"/>
  <c r="Q18"/>
  <c r="V18"/>
  <c r="V8" s="1"/>
  <c r="G22"/>
  <c r="I22"/>
  <c r="K22"/>
  <c r="M22"/>
  <c r="O22"/>
  <c r="Q22"/>
  <c r="V22"/>
  <c r="G27"/>
  <c r="M27" s="1"/>
  <c r="I27"/>
  <c r="K27"/>
  <c r="O27"/>
  <c r="Q27"/>
  <c r="V27"/>
  <c r="G34"/>
  <c r="I34"/>
  <c r="I33" s="1"/>
  <c r="K34"/>
  <c r="K33" s="1"/>
  <c r="M34"/>
  <c r="M33" s="1"/>
  <c r="O34"/>
  <c r="Q34"/>
  <c r="Q33" s="1"/>
  <c r="V34"/>
  <c r="V33" s="1"/>
  <c r="G38"/>
  <c r="I38"/>
  <c r="K38"/>
  <c r="M38"/>
  <c r="O38"/>
  <c r="Q38"/>
  <c r="V38"/>
  <c r="G42"/>
  <c r="I42"/>
  <c r="K42"/>
  <c r="M42"/>
  <c r="O42"/>
  <c r="Q42"/>
  <c r="V42"/>
  <c r="G46"/>
  <c r="M46" s="1"/>
  <c r="I46"/>
  <c r="K46"/>
  <c r="O46"/>
  <c r="O33" s="1"/>
  <c r="Q46"/>
  <c r="V46"/>
  <c r="G51"/>
  <c r="I51"/>
  <c r="K51"/>
  <c r="M51"/>
  <c r="O51"/>
  <c r="Q51"/>
  <c r="V51"/>
  <c r="G53"/>
  <c r="I53"/>
  <c r="K53"/>
  <c r="M53"/>
  <c r="O53"/>
  <c r="Q53"/>
  <c r="V53"/>
  <c r="G56"/>
  <c r="I56"/>
  <c r="K56"/>
  <c r="M56"/>
  <c r="O56"/>
  <c r="Q56"/>
  <c r="V56"/>
  <c r="G59"/>
  <c r="M59" s="1"/>
  <c r="I59"/>
  <c r="K59"/>
  <c r="O59"/>
  <c r="Q59"/>
  <c r="V59"/>
  <c r="G64"/>
  <c r="G63" s="1"/>
  <c r="I64"/>
  <c r="K64"/>
  <c r="K63" s="1"/>
  <c r="M64"/>
  <c r="O64"/>
  <c r="O63" s="1"/>
  <c r="Q64"/>
  <c r="V64"/>
  <c r="V63" s="1"/>
  <c r="G68"/>
  <c r="I68"/>
  <c r="K68"/>
  <c r="M68"/>
  <c r="O68"/>
  <c r="Q68"/>
  <c r="V68"/>
  <c r="G74"/>
  <c r="M74" s="1"/>
  <c r="I74"/>
  <c r="K74"/>
  <c r="O74"/>
  <c r="Q74"/>
  <c r="V74"/>
  <c r="G76"/>
  <c r="I76"/>
  <c r="I63" s="1"/>
  <c r="K76"/>
  <c r="M76"/>
  <c r="O76"/>
  <c r="Q76"/>
  <c r="Q63" s="1"/>
  <c r="V76"/>
  <c r="G79"/>
  <c r="I79"/>
  <c r="K79"/>
  <c r="M79"/>
  <c r="O79"/>
  <c r="Q79"/>
  <c r="V79"/>
  <c r="G82"/>
  <c r="I82"/>
  <c r="K82"/>
  <c r="M82"/>
  <c r="O82"/>
  <c r="Q82"/>
  <c r="V82"/>
  <c r="G85"/>
  <c r="M85" s="1"/>
  <c r="I85"/>
  <c r="K85"/>
  <c r="O85"/>
  <c r="Q85"/>
  <c r="V85"/>
  <c r="I88"/>
  <c r="Q88"/>
  <c r="G89"/>
  <c r="G88" s="1"/>
  <c r="I89"/>
  <c r="K89"/>
  <c r="K88" s="1"/>
  <c r="M89"/>
  <c r="M88" s="1"/>
  <c r="O89"/>
  <c r="O88" s="1"/>
  <c r="Q89"/>
  <c r="V89"/>
  <c r="V88" s="1"/>
  <c r="AE96"/>
  <c r="G57" i="13"/>
  <c r="BA41"/>
  <c r="BA22"/>
  <c r="BA19"/>
  <c r="BA16"/>
  <c r="BA13"/>
  <c r="BA10"/>
  <c r="G9"/>
  <c r="AF57" s="1"/>
  <c r="I9"/>
  <c r="I8" s="1"/>
  <c r="K9"/>
  <c r="O9"/>
  <c r="Q9"/>
  <c r="Q8" s="1"/>
  <c r="V9"/>
  <c r="G12"/>
  <c r="M12" s="1"/>
  <c r="I12"/>
  <c r="K12"/>
  <c r="K8" s="1"/>
  <c r="O12"/>
  <c r="Q12"/>
  <c r="V12"/>
  <c r="V8" s="1"/>
  <c r="G15"/>
  <c r="I15"/>
  <c r="K15"/>
  <c r="M15"/>
  <c r="O15"/>
  <c r="Q15"/>
  <c r="V15"/>
  <c r="G18"/>
  <c r="G8" s="1"/>
  <c r="I18"/>
  <c r="K18"/>
  <c r="O18"/>
  <c r="O8" s="1"/>
  <c r="Q18"/>
  <c r="V18"/>
  <c r="G21"/>
  <c r="M21" s="1"/>
  <c r="I21"/>
  <c r="K21"/>
  <c r="O21"/>
  <c r="Q21"/>
  <c r="V21"/>
  <c r="G25"/>
  <c r="M25" s="1"/>
  <c r="I25"/>
  <c r="K25"/>
  <c r="O25"/>
  <c r="Q25"/>
  <c r="V25"/>
  <c r="G28"/>
  <c r="I28"/>
  <c r="K28"/>
  <c r="M28"/>
  <c r="O28"/>
  <c r="Q28"/>
  <c r="V28"/>
  <c r="G31"/>
  <c r="M31" s="1"/>
  <c r="I31"/>
  <c r="K31"/>
  <c r="O31"/>
  <c r="Q31"/>
  <c r="V31"/>
  <c r="G34"/>
  <c r="M34" s="1"/>
  <c r="I34"/>
  <c r="K34"/>
  <c r="O34"/>
  <c r="Q34"/>
  <c r="V34"/>
  <c r="G37"/>
  <c r="M37" s="1"/>
  <c r="I37"/>
  <c r="K37"/>
  <c r="O37"/>
  <c r="Q37"/>
  <c r="V37"/>
  <c r="G40"/>
  <c r="I40"/>
  <c r="K40"/>
  <c r="M40"/>
  <c r="O40"/>
  <c r="Q40"/>
  <c r="V40"/>
  <c r="G43"/>
  <c r="M43" s="1"/>
  <c r="I43"/>
  <c r="K43"/>
  <c r="O43"/>
  <c r="Q43"/>
  <c r="V43"/>
  <c r="G47"/>
  <c r="M47" s="1"/>
  <c r="I47"/>
  <c r="K47"/>
  <c r="O47"/>
  <c r="Q47"/>
  <c r="V47"/>
  <c r="G50"/>
  <c r="K50"/>
  <c r="O50"/>
  <c r="V50"/>
  <c r="G51"/>
  <c r="I51"/>
  <c r="I50" s="1"/>
  <c r="K51"/>
  <c r="M51"/>
  <c r="M50" s="1"/>
  <c r="O51"/>
  <c r="Q51"/>
  <c r="Q50" s="1"/>
  <c r="V51"/>
  <c r="AE57"/>
  <c r="BA808" i="12"/>
  <c r="BA457"/>
  <c r="BA453"/>
  <c r="BA398"/>
  <c r="BA314"/>
  <c r="BA279"/>
  <c r="BA275"/>
  <c r="BA220"/>
  <c r="BA217"/>
  <c r="BA213"/>
  <c r="BA196"/>
  <c r="BA192"/>
  <c r="BA187"/>
  <c r="BA167"/>
  <c r="BA149"/>
  <c r="BA98"/>
  <c r="BA92"/>
  <c r="BA75"/>
  <c r="BA45"/>
  <c r="BA41"/>
  <c r="BA37"/>
  <c r="BA33"/>
  <c r="BA29"/>
  <c r="BA25"/>
  <c r="BA21"/>
  <c r="BA16"/>
  <c r="BA13"/>
  <c r="BA10"/>
  <c r="G9"/>
  <c r="I9"/>
  <c r="I8" s="1"/>
  <c r="K9"/>
  <c r="K8" s="1"/>
  <c r="M9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20"/>
  <c r="M20" s="1"/>
  <c r="I20"/>
  <c r="K20"/>
  <c r="O20"/>
  <c r="O8" s="1"/>
  <c r="Q20"/>
  <c r="V20"/>
  <c r="G24"/>
  <c r="I24"/>
  <c r="K24"/>
  <c r="M24"/>
  <c r="O24"/>
  <c r="Q24"/>
  <c r="V24"/>
  <c r="G28"/>
  <c r="I28"/>
  <c r="K28"/>
  <c r="M28"/>
  <c r="O28"/>
  <c r="Q28"/>
  <c r="V28"/>
  <c r="G32"/>
  <c r="I32"/>
  <c r="K32"/>
  <c r="M32"/>
  <c r="O32"/>
  <c r="Q32"/>
  <c r="V32"/>
  <c r="G36"/>
  <c r="M36" s="1"/>
  <c r="I36"/>
  <c r="K36"/>
  <c r="O36"/>
  <c r="Q36"/>
  <c r="V36"/>
  <c r="G40"/>
  <c r="I40"/>
  <c r="K40"/>
  <c r="M40"/>
  <c r="O40"/>
  <c r="Q40"/>
  <c r="V40"/>
  <c r="G44"/>
  <c r="I44"/>
  <c r="K44"/>
  <c r="M44"/>
  <c r="O44"/>
  <c r="Q44"/>
  <c r="V44"/>
  <c r="G48"/>
  <c r="I48"/>
  <c r="K48"/>
  <c r="M48"/>
  <c r="O48"/>
  <c r="Q48"/>
  <c r="V48"/>
  <c r="G53"/>
  <c r="M53" s="1"/>
  <c r="I53"/>
  <c r="K53"/>
  <c r="O53"/>
  <c r="Q53"/>
  <c r="V53"/>
  <c r="G58"/>
  <c r="I58"/>
  <c r="K58"/>
  <c r="M58"/>
  <c r="O58"/>
  <c r="Q58"/>
  <c r="V58"/>
  <c r="G60"/>
  <c r="I60"/>
  <c r="K60"/>
  <c r="M60"/>
  <c r="O60"/>
  <c r="Q60"/>
  <c r="V60"/>
  <c r="G63"/>
  <c r="I63"/>
  <c r="K63"/>
  <c r="M63"/>
  <c r="O63"/>
  <c r="Q63"/>
  <c r="V63"/>
  <c r="G71"/>
  <c r="M71" s="1"/>
  <c r="I71"/>
  <c r="K71"/>
  <c r="O71"/>
  <c r="Q71"/>
  <c r="V71"/>
  <c r="G74"/>
  <c r="I74"/>
  <c r="K74"/>
  <c r="K73" s="1"/>
  <c r="M74"/>
  <c r="O74"/>
  <c r="Q74"/>
  <c r="V74"/>
  <c r="V73" s="1"/>
  <c r="G77"/>
  <c r="G73" s="1"/>
  <c r="I77"/>
  <c r="K77"/>
  <c r="M77"/>
  <c r="O77"/>
  <c r="O73" s="1"/>
  <c r="Q77"/>
  <c r="V77"/>
  <c r="G81"/>
  <c r="M81" s="1"/>
  <c r="I81"/>
  <c r="K81"/>
  <c r="O81"/>
  <c r="Q81"/>
  <c r="V81"/>
  <c r="G86"/>
  <c r="M86" s="1"/>
  <c r="I86"/>
  <c r="I73" s="1"/>
  <c r="K86"/>
  <c r="O86"/>
  <c r="Q86"/>
  <c r="Q73" s="1"/>
  <c r="V86"/>
  <c r="G91"/>
  <c r="I91"/>
  <c r="K91"/>
  <c r="M91"/>
  <c r="O91"/>
  <c r="Q91"/>
  <c r="V91"/>
  <c r="G97"/>
  <c r="I97"/>
  <c r="K97"/>
  <c r="M97"/>
  <c r="O97"/>
  <c r="Q97"/>
  <c r="V97"/>
  <c r="G101"/>
  <c r="M101" s="1"/>
  <c r="I101"/>
  <c r="K101"/>
  <c r="O101"/>
  <c r="Q101"/>
  <c r="V101"/>
  <c r="G106"/>
  <c r="M106" s="1"/>
  <c r="I106"/>
  <c r="K106"/>
  <c r="O106"/>
  <c r="Q106"/>
  <c r="V106"/>
  <c r="G110"/>
  <c r="I110"/>
  <c r="K110"/>
  <c r="M110"/>
  <c r="O110"/>
  <c r="Q110"/>
  <c r="V110"/>
  <c r="G114"/>
  <c r="M114" s="1"/>
  <c r="I114"/>
  <c r="I113" s="1"/>
  <c r="K114"/>
  <c r="O114"/>
  <c r="Q114"/>
  <c r="Q113" s="1"/>
  <c r="V114"/>
  <c r="G117"/>
  <c r="M117" s="1"/>
  <c r="I117"/>
  <c r="K117"/>
  <c r="K113" s="1"/>
  <c r="O117"/>
  <c r="Q117"/>
  <c r="V117"/>
  <c r="V113" s="1"/>
  <c r="G119"/>
  <c r="I119"/>
  <c r="K119"/>
  <c r="M119"/>
  <c r="O119"/>
  <c r="Q119"/>
  <c r="V119"/>
  <c r="G121"/>
  <c r="M121" s="1"/>
  <c r="I121"/>
  <c r="K121"/>
  <c r="O121"/>
  <c r="O113" s="1"/>
  <c r="Q121"/>
  <c r="V121"/>
  <c r="G123"/>
  <c r="M123" s="1"/>
  <c r="I123"/>
  <c r="K123"/>
  <c r="O123"/>
  <c r="Q123"/>
  <c r="V123"/>
  <c r="G125"/>
  <c r="M125" s="1"/>
  <c r="I125"/>
  <c r="K125"/>
  <c r="O125"/>
  <c r="Q125"/>
  <c r="V125"/>
  <c r="G127"/>
  <c r="I127"/>
  <c r="K127"/>
  <c r="M127"/>
  <c r="O127"/>
  <c r="Q127"/>
  <c r="V127"/>
  <c r="G130"/>
  <c r="M130" s="1"/>
  <c r="I130"/>
  <c r="I129" s="1"/>
  <c r="K130"/>
  <c r="O130"/>
  <c r="Q130"/>
  <c r="Q129" s="1"/>
  <c r="V130"/>
  <c r="G134"/>
  <c r="M134" s="1"/>
  <c r="I134"/>
  <c r="K134"/>
  <c r="K129" s="1"/>
  <c r="O134"/>
  <c r="Q134"/>
  <c r="V134"/>
  <c r="V129" s="1"/>
  <c r="G139"/>
  <c r="I139"/>
  <c r="K139"/>
  <c r="M139"/>
  <c r="O139"/>
  <c r="Q139"/>
  <c r="V139"/>
  <c r="G142"/>
  <c r="G129" s="1"/>
  <c r="I142"/>
  <c r="K142"/>
  <c r="O142"/>
  <c r="O129" s="1"/>
  <c r="Q142"/>
  <c r="V142"/>
  <c r="G144"/>
  <c r="M144" s="1"/>
  <c r="I144"/>
  <c r="K144"/>
  <c r="O144"/>
  <c r="Q144"/>
  <c r="V144"/>
  <c r="G146"/>
  <c r="M146" s="1"/>
  <c r="I146"/>
  <c r="K146"/>
  <c r="O146"/>
  <c r="Q146"/>
  <c r="V146"/>
  <c r="G148"/>
  <c r="I148"/>
  <c r="K148"/>
  <c r="M148"/>
  <c r="O148"/>
  <c r="Q148"/>
  <c r="V148"/>
  <c r="G152"/>
  <c r="M152" s="1"/>
  <c r="I152"/>
  <c r="K152"/>
  <c r="O152"/>
  <c r="Q152"/>
  <c r="V152"/>
  <c r="G155"/>
  <c r="M155" s="1"/>
  <c r="I155"/>
  <c r="K155"/>
  <c r="O155"/>
  <c r="Q155"/>
  <c r="V155"/>
  <c r="G157"/>
  <c r="M157" s="1"/>
  <c r="I157"/>
  <c r="K157"/>
  <c r="O157"/>
  <c r="Q157"/>
  <c r="V157"/>
  <c r="G159"/>
  <c r="I159"/>
  <c r="K159"/>
  <c r="M159"/>
  <c r="O159"/>
  <c r="Q159"/>
  <c r="V159"/>
  <c r="G161"/>
  <c r="M161" s="1"/>
  <c r="I161"/>
  <c r="K161"/>
  <c r="O161"/>
  <c r="Q161"/>
  <c r="V161"/>
  <c r="G163"/>
  <c r="M163" s="1"/>
  <c r="I163"/>
  <c r="K163"/>
  <c r="O163"/>
  <c r="Q163"/>
  <c r="V163"/>
  <c r="G166"/>
  <c r="I166"/>
  <c r="K166"/>
  <c r="M166"/>
  <c r="O166"/>
  <c r="Q166"/>
  <c r="V166"/>
  <c r="G174"/>
  <c r="G165" s="1"/>
  <c r="I174"/>
  <c r="K174"/>
  <c r="O174"/>
  <c r="O165" s="1"/>
  <c r="Q174"/>
  <c r="V174"/>
  <c r="G181"/>
  <c r="M181" s="1"/>
  <c r="I181"/>
  <c r="I165" s="1"/>
  <c r="K181"/>
  <c r="O181"/>
  <c r="Q181"/>
  <c r="Q165" s="1"/>
  <c r="V181"/>
  <c r="G186"/>
  <c r="M186" s="1"/>
  <c r="I186"/>
  <c r="K186"/>
  <c r="K165" s="1"/>
  <c r="O186"/>
  <c r="Q186"/>
  <c r="V186"/>
  <c r="V165" s="1"/>
  <c r="G191"/>
  <c r="I191"/>
  <c r="K191"/>
  <c r="O191"/>
  <c r="Q191"/>
  <c r="Q190" s="1"/>
  <c r="V191"/>
  <c r="G195"/>
  <c r="M195" s="1"/>
  <c r="I195"/>
  <c r="K195"/>
  <c r="O195"/>
  <c r="Q195"/>
  <c r="V195"/>
  <c r="G199"/>
  <c r="M199" s="1"/>
  <c r="I199"/>
  <c r="K199"/>
  <c r="K190" s="1"/>
  <c r="O199"/>
  <c r="Q199"/>
  <c r="V199"/>
  <c r="V190" s="1"/>
  <c r="G203"/>
  <c r="I203"/>
  <c r="K203"/>
  <c r="M203"/>
  <c r="O203"/>
  <c r="Q203"/>
  <c r="V203"/>
  <c r="G209"/>
  <c r="M209" s="1"/>
  <c r="I209"/>
  <c r="K209"/>
  <c r="O209"/>
  <c r="Q209"/>
  <c r="V209"/>
  <c r="G212"/>
  <c r="M212" s="1"/>
  <c r="I212"/>
  <c r="K212"/>
  <c r="O212"/>
  <c r="Q212"/>
  <c r="V212"/>
  <c r="G216"/>
  <c r="I216"/>
  <c r="K216"/>
  <c r="M216"/>
  <c r="O216"/>
  <c r="Q216"/>
  <c r="V216"/>
  <c r="G219"/>
  <c r="I219"/>
  <c r="K219"/>
  <c r="M219"/>
  <c r="O219"/>
  <c r="Q219"/>
  <c r="V219"/>
  <c r="G224"/>
  <c r="M224" s="1"/>
  <c r="I224"/>
  <c r="K224"/>
  <c r="O224"/>
  <c r="Q224"/>
  <c r="V224"/>
  <c r="G228"/>
  <c r="M228" s="1"/>
  <c r="I228"/>
  <c r="K228"/>
  <c r="O228"/>
  <c r="Q228"/>
  <c r="V228"/>
  <c r="G231"/>
  <c r="I231"/>
  <c r="K231"/>
  <c r="M231"/>
  <c r="O231"/>
  <c r="Q231"/>
  <c r="V231"/>
  <c r="G236"/>
  <c r="I236"/>
  <c r="K236"/>
  <c r="M236"/>
  <c r="O236"/>
  <c r="Q236"/>
  <c r="V236"/>
  <c r="G240"/>
  <c r="M240" s="1"/>
  <c r="I240"/>
  <c r="K240"/>
  <c r="O240"/>
  <c r="Q240"/>
  <c r="V240"/>
  <c r="G242"/>
  <c r="M242" s="1"/>
  <c r="I242"/>
  <c r="K242"/>
  <c r="O242"/>
  <c r="Q242"/>
  <c r="V242"/>
  <c r="G248"/>
  <c r="I248"/>
  <c r="K248"/>
  <c r="M248"/>
  <c r="O248"/>
  <c r="Q248"/>
  <c r="V248"/>
  <c r="G252"/>
  <c r="I252"/>
  <c r="K252"/>
  <c r="M252"/>
  <c r="O252"/>
  <c r="Q252"/>
  <c r="V252"/>
  <c r="G255"/>
  <c r="M255" s="1"/>
  <c r="I255"/>
  <c r="K255"/>
  <c r="O255"/>
  <c r="Q255"/>
  <c r="V255"/>
  <c r="G259"/>
  <c r="I259"/>
  <c r="O259"/>
  <c r="Q259"/>
  <c r="G260"/>
  <c r="I260"/>
  <c r="K260"/>
  <c r="K259" s="1"/>
  <c r="M260"/>
  <c r="M259" s="1"/>
  <c r="O260"/>
  <c r="Q260"/>
  <c r="V260"/>
  <c r="V259" s="1"/>
  <c r="G264"/>
  <c r="I264"/>
  <c r="K264"/>
  <c r="M264"/>
  <c r="O264"/>
  <c r="Q264"/>
  <c r="V264"/>
  <c r="G274"/>
  <c r="M274" s="1"/>
  <c r="I274"/>
  <c r="I273" s="1"/>
  <c r="K274"/>
  <c r="K273" s="1"/>
  <c r="O274"/>
  <c r="Q274"/>
  <c r="Q273" s="1"/>
  <c r="V274"/>
  <c r="V273" s="1"/>
  <c r="G278"/>
  <c r="I278"/>
  <c r="K278"/>
  <c r="M278"/>
  <c r="O278"/>
  <c r="Q278"/>
  <c r="V278"/>
  <c r="G283"/>
  <c r="I283"/>
  <c r="K283"/>
  <c r="M283"/>
  <c r="O283"/>
  <c r="Q283"/>
  <c r="V283"/>
  <c r="G287"/>
  <c r="G273" s="1"/>
  <c r="I287"/>
  <c r="K287"/>
  <c r="O287"/>
  <c r="O273" s="1"/>
  <c r="Q287"/>
  <c r="V287"/>
  <c r="G290"/>
  <c r="M290" s="1"/>
  <c r="I290"/>
  <c r="K290"/>
  <c r="O290"/>
  <c r="Q290"/>
  <c r="V290"/>
  <c r="G296"/>
  <c r="I296"/>
  <c r="K296"/>
  <c r="M296"/>
  <c r="O296"/>
  <c r="Q296"/>
  <c r="V296"/>
  <c r="K299"/>
  <c r="V299"/>
  <c r="G300"/>
  <c r="G299" s="1"/>
  <c r="I300"/>
  <c r="I299" s="1"/>
  <c r="K300"/>
  <c r="O300"/>
  <c r="O299" s="1"/>
  <c r="Q300"/>
  <c r="Q299" s="1"/>
  <c r="V300"/>
  <c r="G305"/>
  <c r="M305" s="1"/>
  <c r="I305"/>
  <c r="K305"/>
  <c r="O305"/>
  <c r="Q305"/>
  <c r="V305"/>
  <c r="G309"/>
  <c r="G308" s="1"/>
  <c r="I309"/>
  <c r="K309"/>
  <c r="M309"/>
  <c r="O309"/>
  <c r="O308" s="1"/>
  <c r="Q309"/>
  <c r="V309"/>
  <c r="G311"/>
  <c r="M311" s="1"/>
  <c r="I311"/>
  <c r="K311"/>
  <c r="O311"/>
  <c r="Q311"/>
  <c r="V311"/>
  <c r="G313"/>
  <c r="M313" s="1"/>
  <c r="I313"/>
  <c r="I308" s="1"/>
  <c r="K313"/>
  <c r="O313"/>
  <c r="Q313"/>
  <c r="Q308" s="1"/>
  <c r="V313"/>
  <c r="G317"/>
  <c r="I317"/>
  <c r="K317"/>
  <c r="K308" s="1"/>
  <c r="M317"/>
  <c r="O317"/>
  <c r="Q317"/>
  <c r="V317"/>
  <c r="V308" s="1"/>
  <c r="G319"/>
  <c r="I319"/>
  <c r="K319"/>
  <c r="M319"/>
  <c r="O319"/>
  <c r="Q319"/>
  <c r="V319"/>
  <c r="G321"/>
  <c r="M321" s="1"/>
  <c r="I321"/>
  <c r="K321"/>
  <c r="O321"/>
  <c r="Q321"/>
  <c r="V321"/>
  <c r="G325"/>
  <c r="M325" s="1"/>
  <c r="I325"/>
  <c r="K325"/>
  <c r="O325"/>
  <c r="Q325"/>
  <c r="V325"/>
  <c r="G329"/>
  <c r="I329"/>
  <c r="K329"/>
  <c r="M329"/>
  <c r="O329"/>
  <c r="Q329"/>
  <c r="V329"/>
  <c r="G333"/>
  <c r="I333"/>
  <c r="K333"/>
  <c r="M333"/>
  <c r="O333"/>
  <c r="Q333"/>
  <c r="V333"/>
  <c r="G337"/>
  <c r="M337" s="1"/>
  <c r="I337"/>
  <c r="K337"/>
  <c r="O337"/>
  <c r="Q337"/>
  <c r="V337"/>
  <c r="I341"/>
  <c r="Q341"/>
  <c r="G342"/>
  <c r="I342"/>
  <c r="K342"/>
  <c r="K341" s="1"/>
  <c r="M342"/>
  <c r="O342"/>
  <c r="Q342"/>
  <c r="V342"/>
  <c r="V341" s="1"/>
  <c r="G344"/>
  <c r="I344"/>
  <c r="K344"/>
  <c r="M344"/>
  <c r="O344"/>
  <c r="Q344"/>
  <c r="V344"/>
  <c r="G348"/>
  <c r="G341" s="1"/>
  <c r="I348"/>
  <c r="K348"/>
  <c r="O348"/>
  <c r="O341" s="1"/>
  <c r="Q348"/>
  <c r="V348"/>
  <c r="I351"/>
  <c r="Q351"/>
  <c r="G352"/>
  <c r="I352"/>
  <c r="K352"/>
  <c r="K351" s="1"/>
  <c r="M352"/>
  <c r="O352"/>
  <c r="Q352"/>
  <c r="V352"/>
  <c r="V351" s="1"/>
  <c r="G355"/>
  <c r="I355"/>
  <c r="K355"/>
  <c r="M355"/>
  <c r="O355"/>
  <c r="Q355"/>
  <c r="V355"/>
  <c r="G357"/>
  <c r="G351" s="1"/>
  <c r="I357"/>
  <c r="K357"/>
  <c r="O357"/>
  <c r="O351" s="1"/>
  <c r="Q357"/>
  <c r="V357"/>
  <c r="G360"/>
  <c r="I360"/>
  <c r="I359" s="1"/>
  <c r="K360"/>
  <c r="K359" s="1"/>
  <c r="M360"/>
  <c r="M359" s="1"/>
  <c r="O360"/>
  <c r="Q360"/>
  <c r="Q359" s="1"/>
  <c r="V360"/>
  <c r="V359" s="1"/>
  <c r="G363"/>
  <c r="I363"/>
  <c r="K363"/>
  <c r="M363"/>
  <c r="O363"/>
  <c r="Q363"/>
  <c r="V363"/>
  <c r="G367"/>
  <c r="G359" s="1"/>
  <c r="I367"/>
  <c r="K367"/>
  <c r="M367"/>
  <c r="O367"/>
  <c r="O359" s="1"/>
  <c r="Q367"/>
  <c r="V367"/>
  <c r="G371"/>
  <c r="M371" s="1"/>
  <c r="I371"/>
  <c r="I370" s="1"/>
  <c r="K371"/>
  <c r="K370" s="1"/>
  <c r="O371"/>
  <c r="Q371"/>
  <c r="Q370" s="1"/>
  <c r="V371"/>
  <c r="V370" s="1"/>
  <c r="G377"/>
  <c r="I377"/>
  <c r="K377"/>
  <c r="M377"/>
  <c r="O377"/>
  <c r="Q377"/>
  <c r="V377"/>
  <c r="G386"/>
  <c r="I386"/>
  <c r="K386"/>
  <c r="M386"/>
  <c r="O386"/>
  <c r="Q386"/>
  <c r="V386"/>
  <c r="G388"/>
  <c r="M388" s="1"/>
  <c r="I388"/>
  <c r="K388"/>
  <c r="O388"/>
  <c r="O370" s="1"/>
  <c r="Q388"/>
  <c r="V388"/>
  <c r="G390"/>
  <c r="I390"/>
  <c r="K390"/>
  <c r="M390"/>
  <c r="O390"/>
  <c r="Q390"/>
  <c r="V390"/>
  <c r="G392"/>
  <c r="I392"/>
  <c r="K392"/>
  <c r="M392"/>
  <c r="O392"/>
  <c r="Q392"/>
  <c r="V392"/>
  <c r="G394"/>
  <c r="I394"/>
  <c r="K394"/>
  <c r="M394"/>
  <c r="O394"/>
  <c r="Q394"/>
  <c r="V394"/>
  <c r="G396"/>
  <c r="O396"/>
  <c r="G397"/>
  <c r="I397"/>
  <c r="I396" s="1"/>
  <c r="K397"/>
  <c r="K396" s="1"/>
  <c r="M397"/>
  <c r="M396" s="1"/>
  <c r="O397"/>
  <c r="Q397"/>
  <c r="Q396" s="1"/>
  <c r="V397"/>
  <c r="V396" s="1"/>
  <c r="G406"/>
  <c r="G405" s="1"/>
  <c r="I406"/>
  <c r="I405" s="1"/>
  <c r="K406"/>
  <c r="M406"/>
  <c r="O406"/>
  <c r="O405" s="1"/>
  <c r="Q406"/>
  <c r="Q405" s="1"/>
  <c r="V406"/>
  <c r="G410"/>
  <c r="M410" s="1"/>
  <c r="I410"/>
  <c r="K410"/>
  <c r="O410"/>
  <c r="Q410"/>
  <c r="V410"/>
  <c r="G414"/>
  <c r="I414"/>
  <c r="K414"/>
  <c r="M414"/>
  <c r="O414"/>
  <c r="Q414"/>
  <c r="V414"/>
  <c r="G418"/>
  <c r="I418"/>
  <c r="K418"/>
  <c r="K405" s="1"/>
  <c r="M418"/>
  <c r="O418"/>
  <c r="Q418"/>
  <c r="V418"/>
  <c r="V405" s="1"/>
  <c r="G422"/>
  <c r="I422"/>
  <c r="K422"/>
  <c r="M422"/>
  <c r="O422"/>
  <c r="Q422"/>
  <c r="V422"/>
  <c r="G429"/>
  <c r="I429"/>
  <c r="I428" s="1"/>
  <c r="K429"/>
  <c r="K428" s="1"/>
  <c r="M429"/>
  <c r="M428" s="1"/>
  <c r="O429"/>
  <c r="Q429"/>
  <c r="Q428" s="1"/>
  <c r="V429"/>
  <c r="V428" s="1"/>
  <c r="G434"/>
  <c r="I434"/>
  <c r="K434"/>
  <c r="M434"/>
  <c r="O434"/>
  <c r="Q434"/>
  <c r="V434"/>
  <c r="G437"/>
  <c r="I437"/>
  <c r="K437"/>
  <c r="M437"/>
  <c r="O437"/>
  <c r="Q437"/>
  <c r="V437"/>
  <c r="G440"/>
  <c r="M440" s="1"/>
  <c r="I440"/>
  <c r="K440"/>
  <c r="O440"/>
  <c r="O428" s="1"/>
  <c r="Q440"/>
  <c r="V440"/>
  <c r="G443"/>
  <c r="I443"/>
  <c r="K443"/>
  <c r="M443"/>
  <c r="O443"/>
  <c r="Q443"/>
  <c r="V443"/>
  <c r="G445"/>
  <c r="I445"/>
  <c r="K445"/>
  <c r="M445"/>
  <c r="O445"/>
  <c r="Q445"/>
  <c r="V445"/>
  <c r="G452"/>
  <c r="M452" s="1"/>
  <c r="I452"/>
  <c r="I451" s="1"/>
  <c r="K452"/>
  <c r="K451" s="1"/>
  <c r="O452"/>
  <c r="O451" s="1"/>
  <c r="Q452"/>
  <c r="Q451" s="1"/>
  <c r="V452"/>
  <c r="V451" s="1"/>
  <c r="G456"/>
  <c r="I456"/>
  <c r="K456"/>
  <c r="M456"/>
  <c r="O456"/>
  <c r="Q456"/>
  <c r="V456"/>
  <c r="G462"/>
  <c r="I462"/>
  <c r="K462"/>
  <c r="M462"/>
  <c r="O462"/>
  <c r="Q462"/>
  <c r="V462"/>
  <c r="G464"/>
  <c r="I464"/>
  <c r="K464"/>
  <c r="M464"/>
  <c r="O464"/>
  <c r="Q464"/>
  <c r="V464"/>
  <c r="G466"/>
  <c r="M466" s="1"/>
  <c r="I466"/>
  <c r="K466"/>
  <c r="O466"/>
  <c r="Q466"/>
  <c r="V466"/>
  <c r="G468"/>
  <c r="I468"/>
  <c r="K468"/>
  <c r="M468"/>
  <c r="O468"/>
  <c r="Q468"/>
  <c r="V468"/>
  <c r="G470"/>
  <c r="I470"/>
  <c r="K470"/>
  <c r="M470"/>
  <c r="O470"/>
  <c r="Q470"/>
  <c r="V470"/>
  <c r="G477"/>
  <c r="M477" s="1"/>
  <c r="I477"/>
  <c r="I476" s="1"/>
  <c r="K477"/>
  <c r="K476" s="1"/>
  <c r="O477"/>
  <c r="O476" s="1"/>
  <c r="Q477"/>
  <c r="Q476" s="1"/>
  <c r="V477"/>
  <c r="V476" s="1"/>
  <c r="G481"/>
  <c r="I481"/>
  <c r="K481"/>
  <c r="M481"/>
  <c r="O481"/>
  <c r="Q481"/>
  <c r="V481"/>
  <c r="G485"/>
  <c r="I485"/>
  <c r="K485"/>
  <c r="M485"/>
  <c r="O485"/>
  <c r="Q485"/>
  <c r="V485"/>
  <c r="G487"/>
  <c r="I487"/>
  <c r="K487"/>
  <c r="M487"/>
  <c r="O487"/>
  <c r="Q487"/>
  <c r="V487"/>
  <c r="G489"/>
  <c r="M489" s="1"/>
  <c r="I489"/>
  <c r="K489"/>
  <c r="O489"/>
  <c r="Q489"/>
  <c r="V489"/>
  <c r="G491"/>
  <c r="I491"/>
  <c r="K491"/>
  <c r="M491"/>
  <c r="O491"/>
  <c r="Q491"/>
  <c r="V491"/>
  <c r="G498"/>
  <c r="G497" s="1"/>
  <c r="I498"/>
  <c r="I497" s="1"/>
  <c r="K498"/>
  <c r="M498"/>
  <c r="O498"/>
  <c r="O497" s="1"/>
  <c r="Q498"/>
  <c r="Q497" s="1"/>
  <c r="V498"/>
  <c r="G500"/>
  <c r="M500" s="1"/>
  <c r="I500"/>
  <c r="K500"/>
  <c r="O500"/>
  <c r="Q500"/>
  <c r="V500"/>
  <c r="G503"/>
  <c r="I503"/>
  <c r="K503"/>
  <c r="M503"/>
  <c r="O503"/>
  <c r="Q503"/>
  <c r="V503"/>
  <c r="G505"/>
  <c r="I505"/>
  <c r="K505"/>
  <c r="K497" s="1"/>
  <c r="M505"/>
  <c r="O505"/>
  <c r="Q505"/>
  <c r="V505"/>
  <c r="V497" s="1"/>
  <c r="G507"/>
  <c r="I507"/>
  <c r="K507"/>
  <c r="M507"/>
  <c r="O507"/>
  <c r="Q507"/>
  <c r="V507"/>
  <c r="G509"/>
  <c r="M509" s="1"/>
  <c r="I509"/>
  <c r="K509"/>
  <c r="O509"/>
  <c r="Q509"/>
  <c r="V509"/>
  <c r="G511"/>
  <c r="I511"/>
  <c r="K511"/>
  <c r="M511"/>
  <c r="O511"/>
  <c r="Q511"/>
  <c r="V511"/>
  <c r="G513"/>
  <c r="I513"/>
  <c r="K513"/>
  <c r="M513"/>
  <c r="O513"/>
  <c r="Q513"/>
  <c r="V513"/>
  <c r="G515"/>
  <c r="I515"/>
  <c r="K515"/>
  <c r="M515"/>
  <c r="O515"/>
  <c r="Q515"/>
  <c r="V515"/>
  <c r="G517"/>
  <c r="M517" s="1"/>
  <c r="I517"/>
  <c r="K517"/>
  <c r="O517"/>
  <c r="Q517"/>
  <c r="V517"/>
  <c r="G520"/>
  <c r="I520"/>
  <c r="K520"/>
  <c r="M520"/>
  <c r="O520"/>
  <c r="Q520"/>
  <c r="V520"/>
  <c r="G527"/>
  <c r="G526" s="1"/>
  <c r="I527"/>
  <c r="I526" s="1"/>
  <c r="K527"/>
  <c r="M527"/>
  <c r="O527"/>
  <c r="O526" s="1"/>
  <c r="Q527"/>
  <c r="Q526" s="1"/>
  <c r="V527"/>
  <c r="G529"/>
  <c r="M529" s="1"/>
  <c r="I529"/>
  <c r="K529"/>
  <c r="O529"/>
  <c r="Q529"/>
  <c r="V529"/>
  <c r="G531"/>
  <c r="I531"/>
  <c r="K531"/>
  <c r="M531"/>
  <c r="O531"/>
  <c r="Q531"/>
  <c r="V531"/>
  <c r="G533"/>
  <c r="I533"/>
  <c r="K533"/>
  <c r="K526" s="1"/>
  <c r="M533"/>
  <c r="O533"/>
  <c r="Q533"/>
  <c r="V533"/>
  <c r="V526" s="1"/>
  <c r="G535"/>
  <c r="I535"/>
  <c r="K535"/>
  <c r="M535"/>
  <c r="O535"/>
  <c r="Q535"/>
  <c r="V535"/>
  <c r="G537"/>
  <c r="M537" s="1"/>
  <c r="I537"/>
  <c r="K537"/>
  <c r="O537"/>
  <c r="Q537"/>
  <c r="V537"/>
  <c r="G539"/>
  <c r="I539"/>
  <c r="K539"/>
  <c r="M539"/>
  <c r="O539"/>
  <c r="Q539"/>
  <c r="V539"/>
  <c r="G542"/>
  <c r="I542"/>
  <c r="K542"/>
  <c r="M542"/>
  <c r="O542"/>
  <c r="Q542"/>
  <c r="V542"/>
  <c r="G544"/>
  <c r="I544"/>
  <c r="K544"/>
  <c r="M544"/>
  <c r="O544"/>
  <c r="Q544"/>
  <c r="V544"/>
  <c r="G546"/>
  <c r="M546" s="1"/>
  <c r="I546"/>
  <c r="K546"/>
  <c r="O546"/>
  <c r="Q546"/>
  <c r="V546"/>
  <c r="G548"/>
  <c r="I548"/>
  <c r="K548"/>
  <c r="M548"/>
  <c r="O548"/>
  <c r="Q548"/>
  <c r="V548"/>
  <c r="G550"/>
  <c r="I550"/>
  <c r="K550"/>
  <c r="M550"/>
  <c r="O550"/>
  <c r="Q550"/>
  <c r="V550"/>
  <c r="G552"/>
  <c r="I552"/>
  <c r="K552"/>
  <c r="M552"/>
  <c r="O552"/>
  <c r="Q552"/>
  <c r="V552"/>
  <c r="G554"/>
  <c r="M554" s="1"/>
  <c r="I554"/>
  <c r="K554"/>
  <c r="O554"/>
  <c r="Q554"/>
  <c r="V554"/>
  <c r="G556"/>
  <c r="I556"/>
  <c r="K556"/>
  <c r="M556"/>
  <c r="O556"/>
  <c r="Q556"/>
  <c r="V556"/>
  <c r="G558"/>
  <c r="I558"/>
  <c r="K558"/>
  <c r="M558"/>
  <c r="O558"/>
  <c r="Q558"/>
  <c r="V558"/>
  <c r="G560"/>
  <c r="I560"/>
  <c r="K560"/>
  <c r="M560"/>
  <c r="O560"/>
  <c r="Q560"/>
  <c r="V560"/>
  <c r="G567"/>
  <c r="I567"/>
  <c r="I566" s="1"/>
  <c r="K567"/>
  <c r="K566" s="1"/>
  <c r="M567"/>
  <c r="O567"/>
  <c r="Q567"/>
  <c r="Q566" s="1"/>
  <c r="V567"/>
  <c r="V566" s="1"/>
  <c r="G570"/>
  <c r="I570"/>
  <c r="K570"/>
  <c r="M570"/>
  <c r="O570"/>
  <c r="Q570"/>
  <c r="V570"/>
  <c r="G573"/>
  <c r="I573"/>
  <c r="K573"/>
  <c r="M573"/>
  <c r="O573"/>
  <c r="Q573"/>
  <c r="V573"/>
  <c r="G576"/>
  <c r="M576" s="1"/>
  <c r="I576"/>
  <c r="K576"/>
  <c r="O576"/>
  <c r="O566" s="1"/>
  <c r="Q576"/>
  <c r="V576"/>
  <c r="G579"/>
  <c r="I579"/>
  <c r="K579"/>
  <c r="M579"/>
  <c r="O579"/>
  <c r="Q579"/>
  <c r="V579"/>
  <c r="G581"/>
  <c r="I581"/>
  <c r="K581"/>
  <c r="M581"/>
  <c r="O581"/>
  <c r="Q581"/>
  <c r="V581"/>
  <c r="G584"/>
  <c r="I584"/>
  <c r="K584"/>
  <c r="M584"/>
  <c r="O584"/>
  <c r="Q584"/>
  <c r="V584"/>
  <c r="G586"/>
  <c r="M586" s="1"/>
  <c r="I586"/>
  <c r="K586"/>
  <c r="O586"/>
  <c r="Q586"/>
  <c r="V586"/>
  <c r="G589"/>
  <c r="I589"/>
  <c r="K589"/>
  <c r="M589"/>
  <c r="O589"/>
  <c r="Q589"/>
  <c r="V589"/>
  <c r="G592"/>
  <c r="I592"/>
  <c r="K592"/>
  <c r="M592"/>
  <c r="O592"/>
  <c r="Q592"/>
  <c r="V592"/>
  <c r="G595"/>
  <c r="I595"/>
  <c r="K595"/>
  <c r="M595"/>
  <c r="O595"/>
  <c r="Q595"/>
  <c r="V595"/>
  <c r="G598"/>
  <c r="M598" s="1"/>
  <c r="I598"/>
  <c r="K598"/>
  <c r="O598"/>
  <c r="Q598"/>
  <c r="V598"/>
  <c r="G601"/>
  <c r="I601"/>
  <c r="K601"/>
  <c r="M601"/>
  <c r="O601"/>
  <c r="Q601"/>
  <c r="V601"/>
  <c r="G604"/>
  <c r="I604"/>
  <c r="K604"/>
  <c r="M604"/>
  <c r="O604"/>
  <c r="Q604"/>
  <c r="V604"/>
  <c r="G608"/>
  <c r="I608"/>
  <c r="K608"/>
  <c r="M608"/>
  <c r="O608"/>
  <c r="Q608"/>
  <c r="V608"/>
  <c r="G615"/>
  <c r="M615" s="1"/>
  <c r="I615"/>
  <c r="I614" s="1"/>
  <c r="K615"/>
  <c r="K614" s="1"/>
  <c r="O615"/>
  <c r="Q615"/>
  <c r="Q614" s="1"/>
  <c r="V615"/>
  <c r="V614" s="1"/>
  <c r="G617"/>
  <c r="I617"/>
  <c r="K617"/>
  <c r="M617"/>
  <c r="O617"/>
  <c r="Q617"/>
  <c r="V617"/>
  <c r="G621"/>
  <c r="I621"/>
  <c r="K621"/>
  <c r="M621"/>
  <c r="O621"/>
  <c r="Q621"/>
  <c r="V621"/>
  <c r="G623"/>
  <c r="M623" s="1"/>
  <c r="I623"/>
  <c r="K623"/>
  <c r="O623"/>
  <c r="O614" s="1"/>
  <c r="Q623"/>
  <c r="V623"/>
  <c r="G625"/>
  <c r="M625" s="1"/>
  <c r="I625"/>
  <c r="K625"/>
  <c r="O625"/>
  <c r="Q625"/>
  <c r="V625"/>
  <c r="G628"/>
  <c r="I628"/>
  <c r="K628"/>
  <c r="M628"/>
  <c r="O628"/>
  <c r="Q628"/>
  <c r="V628"/>
  <c r="G632"/>
  <c r="I632"/>
  <c r="K632"/>
  <c r="M632"/>
  <c r="O632"/>
  <c r="Q632"/>
  <c r="V632"/>
  <c r="G634"/>
  <c r="M634" s="1"/>
  <c r="I634"/>
  <c r="K634"/>
  <c r="O634"/>
  <c r="Q634"/>
  <c r="V634"/>
  <c r="G636"/>
  <c r="I636"/>
  <c r="K636"/>
  <c r="M636"/>
  <c r="O636"/>
  <c r="Q636"/>
  <c r="V636"/>
  <c r="G638"/>
  <c r="I638"/>
  <c r="K638"/>
  <c r="M638"/>
  <c r="O638"/>
  <c r="Q638"/>
  <c r="V638"/>
  <c r="G645"/>
  <c r="M645" s="1"/>
  <c r="I645"/>
  <c r="I644" s="1"/>
  <c r="K645"/>
  <c r="K644" s="1"/>
  <c r="O645"/>
  <c r="O644" s="1"/>
  <c r="Q645"/>
  <c r="Q644" s="1"/>
  <c r="V645"/>
  <c r="V644" s="1"/>
  <c r="G651"/>
  <c r="I651"/>
  <c r="K651"/>
  <c r="M651"/>
  <c r="O651"/>
  <c r="Q651"/>
  <c r="V651"/>
  <c r="G654"/>
  <c r="I654"/>
  <c r="K654"/>
  <c r="M654"/>
  <c r="O654"/>
  <c r="Q654"/>
  <c r="V654"/>
  <c r="G658"/>
  <c r="I658"/>
  <c r="K658"/>
  <c r="M658"/>
  <c r="O658"/>
  <c r="Q658"/>
  <c r="V658"/>
  <c r="G660"/>
  <c r="M660" s="1"/>
  <c r="I660"/>
  <c r="K660"/>
  <c r="O660"/>
  <c r="Q660"/>
  <c r="V660"/>
  <c r="G662"/>
  <c r="I662"/>
  <c r="K662"/>
  <c r="M662"/>
  <c r="O662"/>
  <c r="Q662"/>
  <c r="V662"/>
  <c r="G664"/>
  <c r="I664"/>
  <c r="K664"/>
  <c r="M664"/>
  <c r="O664"/>
  <c r="Q664"/>
  <c r="V664"/>
  <c r="G666"/>
  <c r="I666"/>
  <c r="K666"/>
  <c r="M666"/>
  <c r="O666"/>
  <c r="Q666"/>
  <c r="V666"/>
  <c r="G669"/>
  <c r="M669" s="1"/>
  <c r="I669"/>
  <c r="K669"/>
  <c r="O669"/>
  <c r="Q669"/>
  <c r="V669"/>
  <c r="G671"/>
  <c r="M671" s="1"/>
  <c r="I671"/>
  <c r="K671"/>
  <c r="O671"/>
  <c r="Q671"/>
  <c r="V671"/>
  <c r="G678"/>
  <c r="G677" s="1"/>
  <c r="I678"/>
  <c r="I677" s="1"/>
  <c r="K678"/>
  <c r="M678"/>
  <c r="O678"/>
  <c r="O677" s="1"/>
  <c r="Q678"/>
  <c r="Q677" s="1"/>
  <c r="V678"/>
  <c r="G682"/>
  <c r="M682" s="1"/>
  <c r="I682"/>
  <c r="K682"/>
  <c r="O682"/>
  <c r="Q682"/>
  <c r="V682"/>
  <c r="G684"/>
  <c r="I684"/>
  <c r="K684"/>
  <c r="M684"/>
  <c r="O684"/>
  <c r="Q684"/>
  <c r="V684"/>
  <c r="G687"/>
  <c r="I687"/>
  <c r="K687"/>
  <c r="K677" s="1"/>
  <c r="M687"/>
  <c r="O687"/>
  <c r="Q687"/>
  <c r="V687"/>
  <c r="V677" s="1"/>
  <c r="G689"/>
  <c r="I689"/>
  <c r="K689"/>
  <c r="M689"/>
  <c r="O689"/>
  <c r="Q689"/>
  <c r="V689"/>
  <c r="G696"/>
  <c r="I696"/>
  <c r="I695" s="1"/>
  <c r="K696"/>
  <c r="K695" s="1"/>
  <c r="M696"/>
  <c r="O696"/>
  <c r="Q696"/>
  <c r="Q695" s="1"/>
  <c r="V696"/>
  <c r="V695" s="1"/>
  <c r="G698"/>
  <c r="I698"/>
  <c r="K698"/>
  <c r="M698"/>
  <c r="O698"/>
  <c r="Q698"/>
  <c r="V698"/>
  <c r="G700"/>
  <c r="I700"/>
  <c r="K700"/>
  <c r="M700"/>
  <c r="O700"/>
  <c r="Q700"/>
  <c r="V700"/>
  <c r="G702"/>
  <c r="M702" s="1"/>
  <c r="I702"/>
  <c r="K702"/>
  <c r="O702"/>
  <c r="O695" s="1"/>
  <c r="Q702"/>
  <c r="V702"/>
  <c r="G704"/>
  <c r="I704"/>
  <c r="K704"/>
  <c r="M704"/>
  <c r="O704"/>
  <c r="Q704"/>
  <c r="V704"/>
  <c r="G706"/>
  <c r="I706"/>
  <c r="K706"/>
  <c r="M706"/>
  <c r="O706"/>
  <c r="Q706"/>
  <c r="V706"/>
  <c r="G708"/>
  <c r="I708"/>
  <c r="K708"/>
  <c r="M708"/>
  <c r="O708"/>
  <c r="Q708"/>
  <c r="V708"/>
  <c r="G710"/>
  <c r="M710" s="1"/>
  <c r="I710"/>
  <c r="K710"/>
  <c r="O710"/>
  <c r="Q710"/>
  <c r="V710"/>
  <c r="G712"/>
  <c r="I712"/>
  <c r="K712"/>
  <c r="M712"/>
  <c r="O712"/>
  <c r="Q712"/>
  <c r="V712"/>
  <c r="G714"/>
  <c r="I714"/>
  <c r="K714"/>
  <c r="M714"/>
  <c r="O714"/>
  <c r="Q714"/>
  <c r="V714"/>
  <c r="G716"/>
  <c r="I716"/>
  <c r="K716"/>
  <c r="M716"/>
  <c r="O716"/>
  <c r="Q716"/>
  <c r="V716"/>
  <c r="G719"/>
  <c r="M719" s="1"/>
  <c r="I719"/>
  <c r="K719"/>
  <c r="O719"/>
  <c r="Q719"/>
  <c r="V719"/>
  <c r="G723"/>
  <c r="I723"/>
  <c r="K723"/>
  <c r="M723"/>
  <c r="O723"/>
  <c r="Q723"/>
  <c r="V723"/>
  <c r="G727"/>
  <c r="I727"/>
  <c r="K727"/>
  <c r="M727"/>
  <c r="O727"/>
  <c r="Q727"/>
  <c r="V727"/>
  <c r="G731"/>
  <c r="I731"/>
  <c r="K731"/>
  <c r="M731"/>
  <c r="O731"/>
  <c r="Q731"/>
  <c r="V731"/>
  <c r="G735"/>
  <c r="M735" s="1"/>
  <c r="I735"/>
  <c r="K735"/>
  <c r="O735"/>
  <c r="Q735"/>
  <c r="V735"/>
  <c r="G739"/>
  <c r="I739"/>
  <c r="K739"/>
  <c r="M739"/>
  <c r="O739"/>
  <c r="Q739"/>
  <c r="V739"/>
  <c r="G746"/>
  <c r="G745" s="1"/>
  <c r="I746"/>
  <c r="I745" s="1"/>
  <c r="K746"/>
  <c r="M746"/>
  <c r="O746"/>
  <c r="O745" s="1"/>
  <c r="Q746"/>
  <c r="Q745" s="1"/>
  <c r="V746"/>
  <c r="G748"/>
  <c r="M748" s="1"/>
  <c r="I748"/>
  <c r="K748"/>
  <c r="O748"/>
  <c r="Q748"/>
  <c r="V748"/>
  <c r="G750"/>
  <c r="I750"/>
  <c r="K750"/>
  <c r="M750"/>
  <c r="O750"/>
  <c r="Q750"/>
  <c r="V750"/>
  <c r="G752"/>
  <c r="I752"/>
  <c r="K752"/>
  <c r="K745" s="1"/>
  <c r="M752"/>
  <c r="O752"/>
  <c r="Q752"/>
  <c r="V752"/>
  <c r="V745" s="1"/>
  <c r="G754"/>
  <c r="I754"/>
  <c r="K754"/>
  <c r="M754"/>
  <c r="O754"/>
  <c r="Q754"/>
  <c r="V754"/>
  <c r="G756"/>
  <c r="G757"/>
  <c r="I757"/>
  <c r="I756" s="1"/>
  <c r="K757"/>
  <c r="K756" s="1"/>
  <c r="M757"/>
  <c r="M756" s="1"/>
  <c r="O757"/>
  <c r="Q757"/>
  <c r="Q756" s="1"/>
  <c r="V757"/>
  <c r="V756" s="1"/>
  <c r="G760"/>
  <c r="I760"/>
  <c r="K760"/>
  <c r="M760"/>
  <c r="O760"/>
  <c r="Q760"/>
  <c r="V760"/>
  <c r="G763"/>
  <c r="I763"/>
  <c r="K763"/>
  <c r="M763"/>
  <c r="O763"/>
  <c r="Q763"/>
  <c r="V763"/>
  <c r="G766"/>
  <c r="M766" s="1"/>
  <c r="I766"/>
  <c r="K766"/>
  <c r="O766"/>
  <c r="O756" s="1"/>
  <c r="Q766"/>
  <c r="V766"/>
  <c r="G768"/>
  <c r="I768"/>
  <c r="K768"/>
  <c r="M768"/>
  <c r="O768"/>
  <c r="Q768"/>
  <c r="V768"/>
  <c r="K774"/>
  <c r="V774"/>
  <c r="G775"/>
  <c r="G774" s="1"/>
  <c r="I775"/>
  <c r="I774" s="1"/>
  <c r="K775"/>
  <c r="M775"/>
  <c r="O775"/>
  <c r="O774" s="1"/>
  <c r="Q775"/>
  <c r="Q774" s="1"/>
  <c r="V775"/>
  <c r="G778"/>
  <c r="M778" s="1"/>
  <c r="I778"/>
  <c r="K778"/>
  <c r="O778"/>
  <c r="Q778"/>
  <c r="V778"/>
  <c r="G785"/>
  <c r="G784" s="1"/>
  <c r="I785"/>
  <c r="K785"/>
  <c r="K784" s="1"/>
  <c r="M785"/>
  <c r="M784" s="1"/>
  <c r="O785"/>
  <c r="O784" s="1"/>
  <c r="Q785"/>
  <c r="V785"/>
  <c r="V784" s="1"/>
  <c r="G789"/>
  <c r="I789"/>
  <c r="K789"/>
  <c r="M789"/>
  <c r="O789"/>
  <c r="Q789"/>
  <c r="V789"/>
  <c r="G791"/>
  <c r="M791" s="1"/>
  <c r="I791"/>
  <c r="K791"/>
  <c r="O791"/>
  <c r="Q791"/>
  <c r="V791"/>
  <c r="G793"/>
  <c r="I793"/>
  <c r="I784" s="1"/>
  <c r="K793"/>
  <c r="M793"/>
  <c r="O793"/>
  <c r="Q793"/>
  <c r="Q784" s="1"/>
  <c r="V793"/>
  <c r="G796"/>
  <c r="I796"/>
  <c r="K796"/>
  <c r="M796"/>
  <c r="O796"/>
  <c r="Q796"/>
  <c r="V796"/>
  <c r="G802"/>
  <c r="M802" s="1"/>
  <c r="M801" s="1"/>
  <c r="I802"/>
  <c r="I801" s="1"/>
  <c r="K802"/>
  <c r="K801" s="1"/>
  <c r="O802"/>
  <c r="O801" s="1"/>
  <c r="Q802"/>
  <c r="Q801" s="1"/>
  <c r="V802"/>
  <c r="V801" s="1"/>
  <c r="G804"/>
  <c r="I804"/>
  <c r="K804"/>
  <c r="M804"/>
  <c r="O804"/>
  <c r="Q804"/>
  <c r="V804"/>
  <c r="G807"/>
  <c r="I807"/>
  <c r="K807"/>
  <c r="M807"/>
  <c r="O807"/>
  <c r="Q807"/>
  <c r="V807"/>
  <c r="G812"/>
  <c r="I812"/>
  <c r="K812"/>
  <c r="M812"/>
  <c r="O812"/>
  <c r="Q812"/>
  <c r="V812"/>
  <c r="G815"/>
  <c r="M815" s="1"/>
  <c r="I815"/>
  <c r="K815"/>
  <c r="O815"/>
  <c r="Q815"/>
  <c r="V815"/>
  <c r="G819"/>
  <c r="I819"/>
  <c r="K819"/>
  <c r="M819"/>
  <c r="O819"/>
  <c r="Q819"/>
  <c r="V819"/>
  <c r="K822"/>
  <c r="V822"/>
  <c r="G823"/>
  <c r="G822" s="1"/>
  <c r="I823"/>
  <c r="I822" s="1"/>
  <c r="K823"/>
  <c r="M823"/>
  <c r="O823"/>
  <c r="O822" s="1"/>
  <c r="Q823"/>
  <c r="Q822" s="1"/>
  <c r="V823"/>
  <c r="G833"/>
  <c r="M833" s="1"/>
  <c r="I833"/>
  <c r="K833"/>
  <c r="O833"/>
  <c r="Q833"/>
  <c r="V833"/>
  <c r="AE836"/>
  <c r="F45" i="1" s="1"/>
  <c r="I20"/>
  <c r="I19"/>
  <c r="I17"/>
  <c r="H60"/>
  <c r="I60" s="1"/>
  <c r="H58"/>
  <c r="I58" s="1"/>
  <c r="H56"/>
  <c r="I56" s="1"/>
  <c r="H52"/>
  <c r="I52" s="1"/>
  <c r="H51"/>
  <c r="I51" s="1"/>
  <c r="H50"/>
  <c r="I50" s="1"/>
  <c r="H48"/>
  <c r="I48" s="1"/>
  <c r="H47"/>
  <c r="I47" s="1"/>
  <c r="H46"/>
  <c r="I46" s="1"/>
  <c r="H43"/>
  <c r="I43" s="1"/>
  <c r="H42"/>
  <c r="I42" s="1"/>
  <c r="H41"/>
  <c r="I41" s="1"/>
  <c r="H40"/>
  <c r="I40" s="1"/>
  <c r="AF836" i="12" l="1"/>
  <c r="G45" i="1" s="1"/>
  <c r="H45" s="1"/>
  <c r="I45" s="1"/>
  <c r="O190" i="12"/>
  <c r="G190"/>
  <c r="F44" i="1"/>
  <c r="I190" i="12"/>
  <c r="H59" i="1"/>
  <c r="I59" s="1"/>
  <c r="F57"/>
  <c r="H57" s="1"/>
  <c r="I57" s="1"/>
  <c r="G57"/>
  <c r="F53"/>
  <c r="F49"/>
  <c r="H49" s="1"/>
  <c r="I49" s="1"/>
  <c r="I18"/>
  <c r="V407" i="20"/>
  <c r="K407"/>
  <c r="Q407"/>
  <c r="F54" i="1"/>
  <c r="H54" s="1"/>
  <c r="I54" s="1"/>
  <c r="F39"/>
  <c r="O407" i="20"/>
  <c r="G407"/>
  <c r="M8" i="26"/>
  <c r="M15"/>
  <c r="G15"/>
  <c r="M74" i="25"/>
  <c r="M8"/>
  <c r="G74"/>
  <c r="M41"/>
  <c r="M8" i="24"/>
  <c r="M282"/>
  <c r="M298"/>
  <c r="M297" s="1"/>
  <c r="M286"/>
  <c r="M247"/>
  <c r="M246" s="1"/>
  <c r="M200"/>
  <c r="M195" s="1"/>
  <c r="M186"/>
  <c r="M181" s="1"/>
  <c r="M137"/>
  <c r="M124" s="1"/>
  <c r="G8"/>
  <c r="M8" i="23"/>
  <c r="M53"/>
  <c r="G53"/>
  <c r="G8"/>
  <c r="M127" i="22"/>
  <c r="M189"/>
  <c r="M188" s="1"/>
  <c r="M160"/>
  <c r="M154" s="1"/>
  <c r="M141"/>
  <c r="M134" s="1"/>
  <c r="M100"/>
  <c r="M99" s="1"/>
  <c r="M22"/>
  <c r="M8" s="1"/>
  <c r="M177" i="21"/>
  <c r="M8"/>
  <c r="M657"/>
  <c r="M625"/>
  <c r="M355"/>
  <c r="M672"/>
  <c r="AF695"/>
  <c r="G55" i="1" s="1"/>
  <c r="H55" s="1"/>
  <c r="I55" s="1"/>
  <c r="G264" i="21"/>
  <c r="G177"/>
  <c r="G8"/>
  <c r="M308"/>
  <c r="M285" s="1"/>
  <c r="M8" i="20"/>
  <c r="M1391"/>
  <c r="M982"/>
  <c r="M407"/>
  <c r="M1368"/>
  <c r="M1367" s="1"/>
  <c r="G8"/>
  <c r="G982"/>
  <c r="I80" i="1" s="1"/>
  <c r="G697" i="20"/>
  <c r="M1399"/>
  <c r="M827"/>
  <c r="M745" s="1"/>
  <c r="M729"/>
  <c r="M701" s="1"/>
  <c r="M23" i="19"/>
  <c r="M8"/>
  <c r="G8"/>
  <c r="M8" i="18"/>
  <c r="G8"/>
  <c r="AF169"/>
  <c r="M95" i="17"/>
  <c r="M8"/>
  <c r="M132"/>
  <c r="M117"/>
  <c r="M70"/>
  <c r="G117"/>
  <c r="G95"/>
  <c r="G8"/>
  <c r="G212"/>
  <c r="M240" i="16"/>
  <c r="M87"/>
  <c r="M140"/>
  <c r="M128" s="1"/>
  <c r="G87"/>
  <c r="M9"/>
  <c r="M8" s="1"/>
  <c r="M53" i="15"/>
  <c r="M35"/>
  <c r="M34" s="1"/>
  <c r="M9"/>
  <c r="M8" s="1"/>
  <c r="AF81"/>
  <c r="M63" i="14"/>
  <c r="G33"/>
  <c r="M9"/>
  <c r="M8" s="1"/>
  <c r="AF96"/>
  <c r="M9" i="13"/>
  <c r="M8" s="1"/>
  <c r="M18"/>
  <c r="M822" i="12"/>
  <c r="M774"/>
  <c r="M677"/>
  <c r="M370"/>
  <c r="M614"/>
  <c r="M695"/>
  <c r="M566"/>
  <c r="M745"/>
  <c r="M497"/>
  <c r="M308"/>
  <c r="M476"/>
  <c r="M644"/>
  <c r="M526"/>
  <c r="M451"/>
  <c r="M405"/>
  <c r="M113"/>
  <c r="M73"/>
  <c r="M8"/>
  <c r="G695"/>
  <c r="G614"/>
  <c r="G566"/>
  <c r="G428"/>
  <c r="G370"/>
  <c r="M357"/>
  <c r="M351" s="1"/>
  <c r="M348"/>
  <c r="M341" s="1"/>
  <c r="M300"/>
  <c r="M299" s="1"/>
  <c r="M287"/>
  <c r="M273" s="1"/>
  <c r="M191"/>
  <c r="M190" s="1"/>
  <c r="M174"/>
  <c r="M165" s="1"/>
  <c r="M142"/>
  <c r="M129" s="1"/>
  <c r="G8"/>
  <c r="G801"/>
  <c r="G644"/>
  <c r="G476"/>
  <c r="G451"/>
  <c r="G113"/>
  <c r="J28" i="1"/>
  <c r="J26"/>
  <c r="G38"/>
  <c r="F38"/>
  <c r="H32"/>
  <c r="J23"/>
  <c r="J24"/>
  <c r="J25"/>
  <c r="J27"/>
  <c r="E24"/>
  <c r="E26"/>
  <c r="H44" l="1"/>
  <c r="I44" s="1"/>
  <c r="G44"/>
  <c r="I74"/>
  <c r="G836" i="12"/>
  <c r="G39" i="1"/>
  <c r="G61" s="1"/>
  <c r="G25" s="1"/>
  <c r="A25" s="1"/>
  <c r="A26" s="1"/>
  <c r="G26" s="1"/>
  <c r="G53"/>
  <c r="H53" s="1"/>
  <c r="I53" s="1"/>
  <c r="G1407" i="20"/>
  <c r="I69" i="1"/>
  <c r="F61"/>
  <c r="H39" l="1"/>
  <c r="H61" s="1"/>
  <c r="I16"/>
  <c r="I21" s="1"/>
  <c r="I111"/>
  <c r="G23"/>
  <c r="A23" s="1"/>
  <c r="A24" s="1"/>
  <c r="G24" s="1"/>
  <c r="A27" s="1"/>
  <c r="A29" s="1"/>
  <c r="G29" s="1"/>
  <c r="G27" s="1"/>
  <c r="G28"/>
  <c r="I39" l="1"/>
  <c r="I61" s="1"/>
  <c r="J77"/>
  <c r="J72"/>
  <c r="J110"/>
  <c r="J74"/>
  <c r="J102"/>
  <c r="J85"/>
  <c r="J101"/>
  <c r="J80"/>
  <c r="J68"/>
  <c r="J98"/>
  <c r="J75"/>
  <c r="J105"/>
  <c r="J86"/>
  <c r="J88"/>
  <c r="J91"/>
  <c r="J81"/>
  <c r="J109"/>
  <c r="J96"/>
  <c r="J82"/>
  <c r="J108"/>
  <c r="J87"/>
  <c r="J83"/>
  <c r="J90"/>
  <c r="J79"/>
  <c r="J70"/>
  <c r="J99"/>
  <c r="J76"/>
  <c r="J78"/>
  <c r="J106"/>
  <c r="J69"/>
  <c r="J95"/>
  <c r="J71"/>
  <c r="J73"/>
  <c r="J94"/>
  <c r="J89"/>
  <c r="J84"/>
  <c r="J100"/>
  <c r="J97"/>
  <c r="J107"/>
  <c r="J92"/>
  <c r="J93"/>
  <c r="J103"/>
  <c r="J104"/>
  <c r="J46" l="1"/>
  <c r="J47"/>
  <c r="J40"/>
  <c r="J43"/>
  <c r="J55"/>
  <c r="J51"/>
  <c r="J59"/>
  <c r="J60"/>
  <c r="J56"/>
  <c r="J42"/>
  <c r="J48"/>
  <c r="J44"/>
  <c r="J41"/>
  <c r="J39"/>
  <c r="J61" s="1"/>
  <c r="J54"/>
  <c r="J50"/>
  <c r="J58"/>
  <c r="J52"/>
  <c r="J57"/>
  <c r="J53"/>
  <c r="J49"/>
  <c r="J45"/>
  <c r="J11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<sst xmlns="http://schemas.openxmlformats.org/spreadsheetml/2006/main" count="13917" uniqueCount="2922">
  <si>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</si>
  <si>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</si>
  <si>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</si>
  <si>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</si>
  <si>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</si>
  <si>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</si>
  <si>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</si>
  <si>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</si>
  <si>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</si>
  <si>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</si>
  <si>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</si>
  <si>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</si>
  <si>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</si>
  <si>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</si>
  <si>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</si>
  <si>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</si>
  <si>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</si>
  <si>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</si>
  <si>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</si>
  <si>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</si>
  <si>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</si>
  <si>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</si>
  <si>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</si>
  <si>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</si>
  <si>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</si>
  <si>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</si>
  <si>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</si>
  <si>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</si>
  <si>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</si>
  <si>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</si>
  <si>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</si>
  <si>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</si>
  <si>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</si>
  <si>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</si>
  <si>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</si>
  <si>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</si>
  <si>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</si>
  <si>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</si>
  <si>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</si>
  <si>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</si>
  <si>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</si>
  <si>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</si>
  <si>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</si>
  <si>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2248</t>
  </si>
  <si>
    <t>Kanalizace a ČOV Čekyně</t>
  </si>
  <si>
    <t>Stavba</t>
  </si>
  <si>
    <t>PS 01</t>
  </si>
  <si>
    <t>Provozní soubory ČOV</t>
  </si>
  <si>
    <t>DPS.01.1</t>
  </si>
  <si>
    <t>Strojně technologická zařízení</t>
  </si>
  <si>
    <t>DPS.01.2</t>
  </si>
  <si>
    <t>Provozní rozvod silnoproudu</t>
  </si>
  <si>
    <t>DPS.01.3.</t>
  </si>
  <si>
    <t>Měření a regulace-ASŘTP</t>
  </si>
  <si>
    <t>SO 01</t>
  </si>
  <si>
    <t>Čistírna odpadních vod</t>
  </si>
  <si>
    <t>01</t>
  </si>
  <si>
    <t>Stavební část ČOV</t>
  </si>
  <si>
    <t>02</t>
  </si>
  <si>
    <t>Příprava území a terénní úpravy</t>
  </si>
  <si>
    <t>03</t>
  </si>
  <si>
    <t>Komunikace a zpevněné plochy</t>
  </si>
  <si>
    <t>04</t>
  </si>
  <si>
    <t>Oplocení ČOV</t>
  </si>
  <si>
    <t>05</t>
  </si>
  <si>
    <t>Odpadní potrubí a výústní objekt z ČOV</t>
  </si>
  <si>
    <t>06</t>
  </si>
  <si>
    <t>Vodovodní přípojka pro ČOV</t>
  </si>
  <si>
    <t>07</t>
  </si>
  <si>
    <t>Elektroinstalace ČOV</t>
  </si>
  <si>
    <t>08</t>
  </si>
  <si>
    <t>Přípojka NN k ČOV</t>
  </si>
  <si>
    <t>SO 02</t>
  </si>
  <si>
    <t>Kanalizace Čekyně</t>
  </si>
  <si>
    <t>Stoky splaškové kanalizace</t>
  </si>
  <si>
    <t>Přeložky sítí na trase kanalizace</t>
  </si>
  <si>
    <t>Výtlak V-1</t>
  </si>
  <si>
    <t>VN</t>
  </si>
  <si>
    <t>Nezpůsobilé výdaje</t>
  </si>
  <si>
    <t>00</t>
  </si>
  <si>
    <t>Ostatní a vedlejší náklady</t>
  </si>
  <si>
    <t>Odbočky na splaškových stokách</t>
  </si>
  <si>
    <t>Finální úpravy komunikací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</si>
  <si>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</si>
  <si>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</si>
  <si>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</si>
  <si>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</si>
  <si>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</si>
  <si>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</si>
  <si>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</si>
  <si>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</si>
  <si>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</si>
  <si>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</si>
  <si>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23</t>
  </si>
  <si>
    <t>Štětové stěny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</si>
  <si>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</si>
  <si>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</si>
  <si>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</si>
  <si>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</si>
  <si>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</si>
  <si>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</si>
  <si>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</si>
  <si>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</si>
  <si>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</si>
  <si>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</si>
  <si>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</si>
  <si>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</si>
  <si>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</si>
  <si>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</si>
  <si>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</si>
  <si>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</si>
  <si>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</si>
  <si>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</si>
  <si>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</si>
  <si>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</si>
  <si>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</si>
  <si>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</si>
  <si>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</si>
  <si>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</si>
  <si>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</si>
  <si>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</si>
  <si>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</si>
  <si>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</si>
  <si>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</si>
  <si>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</si>
  <si>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</si>
  <si>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</si>
  <si>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</si>
  <si>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</si>
  <si>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</si>
  <si>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</si>
  <si>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</si>
  <si>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</si>
  <si>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</si>
  <si>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</si>
  <si>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</si>
  <si>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</si>
  <si>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</si>
  <si>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</si>
  <si>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</si>
  <si>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</si>
  <si>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</si>
  <si>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</si>
  <si>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</si>
  <si>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</si>
  <si>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</si>
  <si>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</si>
  <si>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</si>
  <si>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</si>
  <si>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</si>
  <si>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</si>
  <si>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</si>
  <si>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</si>
  <si>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</si>
  <si>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</si>
  <si>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</si>
  <si>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</si>
  <si>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</si>
  <si>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</si>
  <si>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</si>
  <si>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</si>
  <si>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</si>
  <si>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</si>
  <si>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M35</t>
  </si>
  <si>
    <t>Montáže čerpadel, kompresorů</t>
  </si>
  <si>
    <t>M46</t>
  </si>
  <si>
    <t>Zemní práce při montážích</t>
  </si>
  <si>
    <t>D96</t>
  </si>
  <si>
    <t>Přesuny suti a vybouraných hmot</t>
  </si>
  <si>
    <t>PSU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</si>
  <si>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</si>
  <si>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</si>
  <si>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</si>
  <si>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</si>
  <si>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</si>
  <si>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</si>
  <si>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</si>
  <si>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</si>
  <si>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</si>
  <si>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</si>
  <si>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</si>
  <si>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</si>
  <si>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</si>
  <si>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</si>
  <si>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</si>
  <si>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</si>
  <si>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</si>
  <si>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</si>
  <si>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</si>
  <si>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</si>
  <si>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</si>
  <si>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</si>
  <si>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</si>
  <si>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</si>
  <si>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</si>
  <si>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</si>
  <si>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</si>
  <si>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</si>
  <si>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115101201R00</t>
  </si>
  <si>
    <t>Čerpání vody na dopravní výšku do 10 m_x000D_
 s uvažovaným průměrným přítokem do 500 l/min</t>
  </si>
  <si>
    <t>h</t>
  </si>
  <si>
    <t>800-1</t>
  </si>
  <si>
    <t>RTS 18/ I</t>
  </si>
  <si>
    <t>POL1_1</t>
  </si>
  <si>
    <t>na vzdálenost od hladiny vody v jímce po výšku roviny proložené osou nejvyššího bodu výtlačného potrubí. Včetně odpadní potrubí v délce do 20 m.</t>
  </si>
  <si>
    <t>SPI</t>
  </si>
  <si>
    <t>SPU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</si>
  <si>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</si>
  <si>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</si>
  <si>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</si>
  <si>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</si>
  <si>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131201113R00</t>
  </si>
  <si>
    <t>Hloubení nezapažených jam a zářezů do 10000 m3, v hornině 3, hloubení strojně</t>
  </si>
  <si>
    <t>m3</t>
  </si>
  <si>
    <t>POL1_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</si>
  <si>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</si>
  <si>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2*(32,50*3,50*2,00)</t>
  </si>
  <si>
    <t>VV</t>
  </si>
  <si>
    <t>2*(11,50*3,50*2,00)</t>
  </si>
  <si>
    <t>131201119R00</t>
  </si>
  <si>
    <t xml:space="preserve">Hloubení nezapažených jam a zářezů příplatek za lepivost, v hornině 3,  </t>
  </si>
  <si>
    <t>616,00/100*30</t>
  </si>
  <si>
    <t>131201203R00</t>
  </si>
  <si>
    <t>Hloubení zapažených jam a zářezů do 10000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</si>
  <si>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</si>
  <si>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(11,50*25,50*5,00)/100*80</t>
  </si>
  <si>
    <t>131201209R00</t>
  </si>
  <si>
    <t xml:space="preserve">Hloubení zapažených jam a zářezů příplatek za lepivost, v hornině 3,  </t>
  </si>
  <si>
    <t>1173,00/100*30</t>
  </si>
  <si>
    <t>131301203R00</t>
  </si>
  <si>
    <t>Hloubení zapažených jam a zářezů do 10000 m3, v hornině 4, hloubení ručně a strojně</t>
  </si>
  <si>
    <t>(11,50*25,00*5,00)/100*20</t>
  </si>
  <si>
    <t>131301209R00</t>
  </si>
  <si>
    <t xml:space="preserve">Hloubení zapažených jam a zářezů příplatek za lepivost, v hornině 4,  </t>
  </si>
  <si>
    <t>287,50/100*30</t>
  </si>
  <si>
    <t>134702401R00</t>
  </si>
  <si>
    <t>Vykopávky pro vodárenskou studnu spouštěnou v horninách 1 až 4 mimo horniny kašovité konzistence a tekoucí, půdorysné plochy do 4 m2, v hloubce do 10 m</t>
  </si>
  <si>
    <t>a spouštění pláště studny pro jakýkoliv tvar studny, se svislým přemístěním výkopku na terén a s vodorovným přemístěním výkopku do 20 m od kraje výkopu,</t>
  </si>
  <si>
    <t>4*(6,40*3,14*0,40*0,40)</t>
  </si>
  <si>
    <t>161101104R00</t>
  </si>
  <si>
    <t>Svislé přemístění výkopku z horniny 1 až 4, při hloubce výkopu přes 6 do 8 m</t>
  </si>
  <si>
    <t>bez naložení do dopravní nádoby, ale s vyprázdněním dopravní nádoby na hromadu nebo na dopravní prostředek,</t>
  </si>
  <si>
    <t>(616,00+1173,00+287,50)/100*19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</si>
  <si>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</si>
  <si>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</si>
  <si>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</si>
  <si>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meziskládka tam a zpět</t>
  </si>
  <si>
    <t>POP</t>
  </si>
  <si>
    <t>1162,50*2</t>
  </si>
  <si>
    <t>162701105R00</t>
  </si>
  <si>
    <t>Vodorovné přemístění výkopku z horniny 1 až 4, na vzdálenost přes 9 000  do 10 000 m</t>
  </si>
  <si>
    <t>tzrvalá skládka</t>
  </si>
  <si>
    <t>(616,00+1173,00+287,50)-1162,50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</si>
  <si>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</si>
  <si>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</si>
  <si>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</si>
  <si>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</si>
  <si>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1162,50/2</t>
  </si>
  <si>
    <t>174101101R00</t>
  </si>
  <si>
    <t>Zásyp sypaninou se zhutněním jam, šachet, rýh nebo kolem objektů v těchto vykopávkách</t>
  </si>
  <si>
    <t>z jakékoliv horniny s uložením výkopku po vrstvách,</t>
  </si>
  <si>
    <t>vytříděnou zeminou</t>
  </si>
  <si>
    <t>11,50*25,00*5,00</t>
  </si>
  <si>
    <t>odpočet ČOV : -8,10*22,00*5,00</t>
  </si>
  <si>
    <t>199000002R00</t>
  </si>
  <si>
    <t>Poplatky za skládku horniny 1- 4</t>
  </si>
  <si>
    <t>212752113R00</t>
  </si>
  <si>
    <t>Trativody z drenážních trubek DN od 130 do 160 mm</t>
  </si>
  <si>
    <t>m</t>
  </si>
  <si>
    <t>827-1</t>
  </si>
  <si>
    <t>se zřízením štěrkopískového lože pod trubky a s jejich obsypem v průměrném celkovém množství do 0,15 m3/m v otevřeném příkopu,</t>
  </si>
  <si>
    <t>271571111R00</t>
  </si>
  <si>
    <t xml:space="preserve">Polštáře zhutněné pod základy štěrkopísek tříděný,  </t>
  </si>
  <si>
    <t>800-2</t>
  </si>
  <si>
    <t>podkladní vrstva pod RŠ</t>
  </si>
  <si>
    <t>23,00*9,00*0,15</t>
  </si>
  <si>
    <t>273313511R00</t>
  </si>
  <si>
    <t>Beton základových desek prostý třídy C 12/15</t>
  </si>
  <si>
    <t>801-1</t>
  </si>
  <si>
    <t>dodávka a uložení betonu do připravené konstrukce,</t>
  </si>
  <si>
    <t>podkladní beton</t>
  </si>
  <si>
    <t>23,00*9,00*0,10</t>
  </si>
  <si>
    <t>273313621R00</t>
  </si>
  <si>
    <t>Beton základových desek prostý třídy C 20/25</t>
  </si>
  <si>
    <t>beton C 20/25 XC1</t>
  </si>
  <si>
    <t>1,40*2,40*1,00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</si>
  <si>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</si>
  <si>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</si>
  <si>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</si>
  <si>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</si>
  <si>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podkl.deska : 2*23,00*0,10+2*9,00*0,10</t>
  </si>
  <si>
    <t>zákl.deska : 2*23,00*0,40+2*9,00*0,40</t>
  </si>
  <si>
    <t>beton.základ 1,4x2,4 : 2*1,40*1,00+2*2,40*1,00</t>
  </si>
  <si>
    <t>273351216R00</t>
  </si>
  <si>
    <t>Bednění stěn základových desek odstranění</t>
  </si>
  <si>
    <t>Včetně očištění, vytřídění a uložení bedního materiálu.</t>
  </si>
  <si>
    <t>273361821R00</t>
  </si>
  <si>
    <t>Výztuž základových desek z betonářské oceli 10 505(R)</t>
  </si>
  <si>
    <t>t</t>
  </si>
  <si>
    <t>včetně distančních prvků</t>
  </si>
  <si>
    <t>nové označení oceli  B 500 B (R)</t>
  </si>
  <si>
    <t>vč.distančních prvků - pruhy v.280-202 ks</t>
  </si>
  <si>
    <t>273323611T00</t>
  </si>
  <si>
    <t>Železobeton základ. desek vodostavební C 30/37 90d XA1,XC4;CI 0,40-Dmax 22-S3</t>
  </si>
  <si>
    <t>Vlastní</t>
  </si>
  <si>
    <t>Kalkul</t>
  </si>
  <si>
    <t>deska : 23,00*9,00*0,40</t>
  </si>
  <si>
    <t>přitížení : (23,00*0,40*0,40)+(9,00*0,40*0,40)</t>
  </si>
  <si>
    <t>592243556R</t>
  </si>
  <si>
    <t>skruž železobetonová TBS; DN = 800,0 mm; h = 1 000,0 mm; s = 90,00 mm; počet stupadel 4; ocelové s PE povlakem; beton C 40/50</t>
  </si>
  <si>
    <t>kus</t>
  </si>
  <si>
    <t>SPCM</t>
  </si>
  <si>
    <t>POL3_</t>
  </si>
  <si>
    <t>4*1</t>
  </si>
  <si>
    <t>231943212R00</t>
  </si>
  <si>
    <t>Stěny beraněné z ocelových štětovnic z terénu, zaberanění, od 0 do 8 m</t>
  </si>
  <si>
    <t>2*11,50*7,00+2*25,00*7,00</t>
  </si>
  <si>
    <t>237941112R00</t>
  </si>
  <si>
    <t>Vytažení štětových stěn z ocelových štětovnic do 2 roků, do 12 m, od 0 do 8 m</t>
  </si>
  <si>
    <t>23000699T00</t>
  </si>
  <si>
    <t>Předepnutí kotev silou 120 kN</t>
  </si>
  <si>
    <t xml:space="preserve">ks    </t>
  </si>
  <si>
    <t>Indiv</t>
  </si>
  <si>
    <t>230010009T00</t>
  </si>
  <si>
    <t>Ocelové rozepření štětovnic- převázka pažení,nosník 2U200 -montáž vč.dodávky</t>
  </si>
  <si>
    <t xml:space="preserve">t     </t>
  </si>
  <si>
    <t>230010011T</t>
  </si>
  <si>
    <t>Demontáž rozepření štětovnic</t>
  </si>
  <si>
    <t>13442220R1</t>
  </si>
  <si>
    <t>Štětovnice Larsen jakost S 270 GP ; profil VL 601</t>
  </si>
  <si>
    <t>RTS 17/ II</t>
  </si>
  <si>
    <t>POL3_1</t>
  </si>
  <si>
    <t>5339541899T00</t>
  </si>
  <si>
    <t>Dočasné lanové kotvy tvořené 3 pramenci,s mezí kluzu 1860 MPa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</si>
  <si>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</si>
  <si>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</si>
  <si>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7,50*3,50+2,30*2,65</t>
  </si>
  <si>
    <t>štít-plocha : 9,00</t>
  </si>
  <si>
    <t>311238634R00</t>
  </si>
  <si>
    <t xml:space="preserve">Zdivo nosné z cihel a tvarovek pálených tloušťky 380 mm,  , charakteristická pevnost v tlaku fk = 3,30 MPa, součinitel prostupu tepla U = 0,20 W/m2.K , hodnota pro zdivo bez omítky při vlhkosti 1%,  </t>
  </si>
  <si>
    <t>obvod.stěny : 2*15,00*3,00+1*7,50*3,00</t>
  </si>
  <si>
    <t>2*7,00*3,50+1*7,50*3,50</t>
  </si>
  <si>
    <t>štít-plocha : 2*9,00</t>
  </si>
  <si>
    <t>311238128R00</t>
  </si>
  <si>
    <t xml:space="preserve">Zdivo nosné z cihel a tvarovek pálených akusticky tlumivé tloušťka 300 mm, akustický útlum Rw = 58 dB, charakteristická pevnost v tlaku fk = 8,03 MPa,  </t>
  </si>
  <si>
    <t>4,30*2,65</t>
  </si>
  <si>
    <t>317121101R00</t>
  </si>
  <si>
    <t>Osazení překladu světlost otvoru do 105 cm</t>
  </si>
  <si>
    <t>317121102R00</t>
  </si>
  <si>
    <t>Osazení překladu světlost otvoru do 180 cm</t>
  </si>
  <si>
    <t>317121103R00</t>
  </si>
  <si>
    <t>Osazení překladu světlost otvoru do 375 cm</t>
  </si>
  <si>
    <t>342248112R00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</si>
  <si>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</si>
  <si>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</si>
  <si>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(3,80+2,50)*2,65</t>
  </si>
  <si>
    <t>317121109T00</t>
  </si>
  <si>
    <t>Zateplení překladu-tepelná izolace tl.100mm</t>
  </si>
  <si>
    <t xml:space="preserve">m2    </t>
  </si>
  <si>
    <t>16,00*0,25</t>
  </si>
  <si>
    <t>59340713.AR</t>
  </si>
  <si>
    <t>překlad nosný keramobetonový; l = 100,0 cm; š = 11,5 cm; h = 7,1 cm</t>
  </si>
  <si>
    <t>59340714.AR</t>
  </si>
  <si>
    <t>překlad nosný keramobetonový; l = 125,0 cm; š = 11,5 cm; h = 7,1 cm</t>
  </si>
  <si>
    <t>593407950R</t>
  </si>
  <si>
    <t>překlad nosný keramobetonový; l = 100,0 cm; š = 7,0 cm; h = 23,8 cm; max. světlost 750 mm; Mu 1,62 kNm</t>
  </si>
  <si>
    <t>593407951R</t>
  </si>
  <si>
    <t>překlad nosný keramobetonový; l = 125,0 cm; š = 7,0 cm; h = 23,8 cm; max. světlost 1 000 mm; Mu 3,06 kNm</t>
  </si>
  <si>
    <t>593407956R</t>
  </si>
  <si>
    <t>překlad nosný keramobetonový; l = 250,0 cm; š = 7,0 cm; h = 23,8 cm; max. světlost 2 000 mm; Mu 5,81 kNm</t>
  </si>
  <si>
    <t>380326143RU1</t>
  </si>
  <si>
    <t>Kompletní konstrukce z betonu železového vodostavebního třídy C 30/37, vliv prostředí XC4, tloušťky konstrukce přes 300 mm</t>
  </si>
  <si>
    <t>801-5</t>
  </si>
  <si>
    <t>čistíren odpadních vod (mimo budovy), nádrží, vodojemů, žlabů nebo kanálů, včetně pomocného pracovního lešení o výšce podlahy do 1900 mm a pro zatížení do 1,5 kPa,</t>
  </si>
  <si>
    <t xml:space="preserve"> beton C30/37 90d XA1,XC4,XF1;CI 0,40-Dmax 22-S3</t>
  </si>
  <si>
    <t>stěny : 2*22,00*4,75*0,40+2*7,30*4,75*0,40</t>
  </si>
  <si>
    <t>21,05*4,75*0,35</t>
  </si>
  <si>
    <t>7*3,50*4,75*0,35</t>
  </si>
  <si>
    <t>dosazovací nádrž-plocha : 2*5,20*3,50+5,20*3,50</t>
  </si>
  <si>
    <t>380356231R00</t>
  </si>
  <si>
    <t>Bednění kompletních konstrukcí neomítaných z betonu prostého nebo železového obyčejného,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</si>
  <si>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</si>
  <si>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</si>
  <si>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</si>
  <si>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vně : 2*22,00*4,75+2*8,20*4,75</t>
  </si>
  <si>
    <t>vni : 4*21,00*4,75+18*3,50*4,75</t>
  </si>
  <si>
    <t>380356232R00</t>
  </si>
  <si>
    <t>Bednění kompletních konstrukcí neomítaných z betonu prostého nebo železového obyčejného, ploch rovinných, odbednění</t>
  </si>
  <si>
    <t>380361007R00</t>
  </si>
  <si>
    <t>Výztuž kompletních konstrukcí z oceli z oceli 10 505</t>
  </si>
  <si>
    <t>čistíren odpadních vod (mimo budovy), nádrží, vodojemů, žlabů nebo kanálů , včetně pomocného pracovního lešení o výšce podlahy do 1900 mm a pro zatížení do 1,5 kPa,</t>
  </si>
  <si>
    <t>411166221R00</t>
  </si>
  <si>
    <t>Stropy z nosníků a keramických vložek, nadbetonávka osová vzdálenost nosníků 625 mm, délka nosníku od 2,25 do 3 m, tloušťka 19 cm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</si>
  <si>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</si>
  <si>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2,60*1,60</t>
  </si>
  <si>
    <t>411166261R00</t>
  </si>
  <si>
    <t xml:space="preserve">Stropy z nosníků a keramických vložek, nadbetonávka osová vzdálenost nosníků 625 mm, délka nosníku od 6,25 do 7 m, tloušťka 19 cm,  </t>
  </si>
  <si>
    <t>2,70*6,40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</si>
  <si>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</si>
  <si>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</si>
  <si>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</si>
  <si>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</si>
  <si>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</si>
  <si>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7,50*7,00</t>
  </si>
  <si>
    <t>otvory : 3*(4*0,70*0,20)+2*(4*0,60*0,20)</t>
  </si>
  <si>
    <t>(2*1,10*0,20*2*1,50*0,20)</t>
  </si>
  <si>
    <t>411351102R00</t>
  </si>
  <si>
    <t>Bednění stropů deskových, balkonových nebo plošných konzol plné, rovné, popř. s náběhy  , - odstranění</t>
  </si>
  <si>
    <t>411354171R00</t>
  </si>
  <si>
    <t>Podpěrná konstrukce bednění stropů do 5 kPa, -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</si>
  <si>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</si>
  <si>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</si>
  <si>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</si>
  <si>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</si>
  <si>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</si>
  <si>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</si>
  <si>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vč.distančních prvků - pruhy v.80-56 ks</t>
  </si>
  <si>
    <t>413941123T05</t>
  </si>
  <si>
    <t>Osazení ocelových válcovaných nosníků ve stropech Osazení válcovaných nosníků ve stropech č. 14 - 22, včetně dodávky profilu UPE č. 20</t>
  </si>
  <si>
    <t>I , IE, U , UE nebo L</t>
  </si>
  <si>
    <t>střední vaznice</t>
  </si>
  <si>
    <t>4139411259T3</t>
  </si>
  <si>
    <t>Osazení ocelových válcovaných nosníků ve stropech Osazení válcovaných nosníků ve stropech č.24 a výš, včetně dodávky profilu I č. 26</t>
  </si>
  <si>
    <t>417321414R00</t>
  </si>
  <si>
    <t>Železobeton ztužujících pásů a věnců třídy C 25/30</t>
  </si>
  <si>
    <t>beton C25/30 XC2 Dmax 22 S3</t>
  </si>
  <si>
    <t>V1 : 31,00*0,20*0,30</t>
  </si>
  <si>
    <t>V2 : 47,50*0,20*0,30</t>
  </si>
  <si>
    <t>417351115R00</t>
  </si>
  <si>
    <t>Bednění bočnic ztužujících pásů a věnců včetně vzpěr zřízení</t>
  </si>
  <si>
    <t>V1 : 2*31,00*0,20</t>
  </si>
  <si>
    <t>V2 : 2*47,50*0,20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</si>
  <si>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</si>
  <si>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</si>
  <si>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</si>
  <si>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</si>
  <si>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</si>
  <si>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V1 : 0,113</t>
  </si>
  <si>
    <t>V2 : 0,171</t>
  </si>
  <si>
    <t>457451111R00</t>
  </si>
  <si>
    <t xml:space="preserve">Cementový potěr bez vložky,  </t>
  </si>
  <si>
    <t>821-1</t>
  </si>
  <si>
    <t>tl. do 4 cm pod vodorovnou izolací nebo na ní, v předepsaném spádu, s vyhlazením povrchu,</t>
  </si>
  <si>
    <t>6,40*7,50</t>
  </si>
  <si>
    <t>417121109T10</t>
  </si>
  <si>
    <t>Zateplení věnců-tepelná izolace tl.80mm</t>
  </si>
  <si>
    <t>(31,00+47,50)*0,20</t>
  </si>
  <si>
    <t>457311119T00</t>
  </si>
  <si>
    <t>Vyrovnávací beton výplňový nebo spádový C 25/30</t>
  </si>
  <si>
    <t>typ C : 13,00*7,50*0,10</t>
  </si>
  <si>
    <t>akumul.nádrž-plocha : 2*2,2*3,50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</si>
  <si>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</si>
  <si>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</si>
  <si>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</si>
  <si>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2,60*4,00+3,80*2,60</t>
  </si>
  <si>
    <t>612421637R00</t>
  </si>
  <si>
    <t>Omítky vnitřní stěn vápenné nebo vápenocementové v podlaží i ve schodišti štukové</t>
  </si>
  <si>
    <t>2*7,00*3,50+2*7,50*3,50</t>
  </si>
  <si>
    <t>2*4,30*2,65</t>
  </si>
  <si>
    <t>2*7,50*3,50+2*2,30*2,65</t>
  </si>
  <si>
    <t>622319122RU1</t>
  </si>
  <si>
    <t>Zateplení soklu soklovým polystyrénem, tloušťky 100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</si>
  <si>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</si>
  <si>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2*22,00*0,15+2*8,20*0,15</t>
  </si>
  <si>
    <t>622325522R00</t>
  </si>
  <si>
    <t>Zateplení soklu extrudovaným polystyrénem, tloušťky 100 mm, kontaktní nátěr a akrylátová omítka</t>
  </si>
  <si>
    <t>pod terénem</t>
  </si>
  <si>
    <t>2*22,00*1,00+2*8,30*1,00</t>
  </si>
  <si>
    <t>622411121R00</t>
  </si>
  <si>
    <t>Barvení vnější omítky stěn do složitosti 3</t>
  </si>
  <si>
    <t>včetně podkladního pačokování do tří barev jakéhokoliv odstínu dvojnásobné</t>
  </si>
  <si>
    <t>odstín dle výběru investora</t>
  </si>
  <si>
    <t>622421131R00</t>
  </si>
  <si>
    <t>Omítky vnější stěn vápenné nebo vápenocementové hladké, složitost 1÷ 2</t>
  </si>
  <si>
    <t>omítka vápenocementová,bílá,tl.5 mm</t>
  </si>
  <si>
    <t>622472122R00</t>
  </si>
  <si>
    <t xml:space="preserve">Omítka vnější stěn z hotových maltových směsí minerální ze suché maltové směsi_x000D_
 stupeň složitosti 1÷2, ručně,  </t>
  </si>
  <si>
    <t>kompletní omítkové souvrství</t>
  </si>
  <si>
    <t>omítka tepelněizolační,perlitová tl.30mm</t>
  </si>
  <si>
    <t>2*(15,00*3,00)+2*(7,00*3,50)</t>
  </si>
  <si>
    <t>štítová stěna-plocha : 2*38,00</t>
  </si>
  <si>
    <t>553429012R</t>
  </si>
  <si>
    <t>lišta soklová; s okapničkou; pro desky tl. 100 mm; materiál Al; tl. 0,70 mm; š = 103,0 mm</t>
  </si>
  <si>
    <t>(2*22,00+2*8,30)*1,02</t>
  </si>
  <si>
    <t>631312511R00</t>
  </si>
  <si>
    <t xml:space="preserve">Mazanina z betonu prostého tl. přes 50 do 80 mm třídy C -/12,5 </t>
  </si>
  <si>
    <t>(z kameniva) hlazená dřevěným hladítkem</t>
  </si>
  <si>
    <t>Včetně vytvoření dilatačních spár, bez zaplnění.</t>
  </si>
  <si>
    <t>skladba F : (2,60*4,30+3,80*2,70)*0,05</t>
  </si>
  <si>
    <t>631361921RT5</t>
  </si>
  <si>
    <t>Výztuž mazanin z betonů a z lehkých betonů ze svařovaných sítí průměr drátu 6 mm, velikost oka 150/150 mm</t>
  </si>
  <si>
    <t>642942111RU2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</si>
  <si>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16 cm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</si>
  <si>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</si>
  <si>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</si>
  <si>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648991111RT4</t>
  </si>
  <si>
    <t>Osazení parapetních desek z plastických hmot Dodávka a osazení parapetních desek z plastických hmot šířky 200 mm</t>
  </si>
  <si>
    <t>a poloplastických hmot na montážní pěnu, zapravení omítky pod parapetem, těsnění spáry mezi parapetem a rámem okna, dodávka silikonu.</t>
  </si>
  <si>
    <t>4*2,00+1,00+0,60</t>
  </si>
  <si>
    <t>642942111T06</t>
  </si>
  <si>
    <t>Osazení zárubní dveřních obložkových, pl. do 2,5 m2, včetně dodávky hliníkové zárubně  90 x 197 cm</t>
  </si>
  <si>
    <t>642942229T05</t>
  </si>
  <si>
    <t>Osazení zárubní dveřních ocelových, pl. do 4,5 m2, včetně dodávky zárubně 190 x 260x 16 cm</t>
  </si>
  <si>
    <t>55345579T00</t>
  </si>
  <si>
    <t>Dveře ocelové plné dvoukřídlé 190x260 cm, zateplené,bezpečnostní</t>
  </si>
  <si>
    <t>vč.kování a zámků</t>
  </si>
  <si>
    <t>přesný popis viz.výpis dveří</t>
  </si>
  <si>
    <t>61162101T2</t>
  </si>
  <si>
    <t>Dveře vnitřní plastové plné 1kř.60x197 cm L/P</t>
  </si>
  <si>
    <t>vč.kování a zámků,prahů</t>
  </si>
  <si>
    <t>61162104T3</t>
  </si>
  <si>
    <t>Dveře vnitřní plastové  plné  1kř.90x197 cm L/P</t>
  </si>
  <si>
    <t>61162104T4</t>
  </si>
  <si>
    <t>Dveře vnitřní plastové  plné; zateplené  1kř.90x197 cm L/P</t>
  </si>
  <si>
    <t>61162104T5</t>
  </si>
  <si>
    <t>Dveře plechové,akustické, plné 1kř.90x197 cm L/P</t>
  </si>
  <si>
    <t>931981021R00</t>
  </si>
  <si>
    <t xml:space="preserve">Zřízení těsnění pracovní spáry bitumenovým plechem,  </t>
  </si>
  <si>
    <t>933901111R00</t>
  </si>
  <si>
    <t>Zkoušky objektů a vymývání provedení zkoušky vodotěsnosti betonové nádrže jakéhokoliv druhu a tvaru, o obsahu do 1000 m3</t>
  </si>
  <si>
    <t>-</t>
  </si>
  <si>
    <t>21,00*7,30*4,75</t>
  </si>
  <si>
    <t>933901311R00</t>
  </si>
  <si>
    <t>Zkoušky objektů a vymývání naplnění a vyprázdnění nádrže pro účely vymývací (proplachovací), o obsahu do 1000 m3</t>
  </si>
  <si>
    <t>941941031R00</t>
  </si>
  <si>
    <t>Montáž lešení lehkého pracovního řadového s podlahami šířky od 0,80 do 1,00 m, výšky do 10 m</t>
  </si>
  <si>
    <t>800-3</t>
  </si>
  <si>
    <t>včetně kotvení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</si>
  <si>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</si>
  <si>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</si>
  <si>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</si>
  <si>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</si>
  <si>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</si>
  <si>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</si>
  <si>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7,50*6,40</t>
  </si>
  <si>
    <t>952903112R00</t>
  </si>
  <si>
    <t>Vyčištění objektů při světlé výšce prostoru do 3,5 m čistíren odpadních vod, nádrží, žlabů nebo kanálů</t>
  </si>
  <si>
    <t>při světlé výšce prostoru do 3,5 m čistíren odpadních vod, nádrží, vodojemů, žlabů nebo kanálů</t>
  </si>
  <si>
    <t>21,00*7,30</t>
  </si>
  <si>
    <t>952903119R00</t>
  </si>
  <si>
    <t>Vyčištění objektů příplatek k ceně_x000D_
 za vyčištění prostorů jakékoliv výšky přes 3,5 m</t>
  </si>
  <si>
    <t>971042331R00</t>
  </si>
  <si>
    <t>Vybourání otvorů v betonových příčkách a zdech plochy do 0,09 m2, tloušťky do 150 mm</t>
  </si>
  <si>
    <t>801-3</t>
  </si>
  <si>
    <t>základových nebo nadzákladových,</t>
  </si>
  <si>
    <t>Včetně pomocného lešení o výšce podlahy do 1900 mm a pro zatížení do 1,5 kPa  (150 kg/m2).</t>
  </si>
  <si>
    <t>DN 250 : 1</t>
  </si>
  <si>
    <t>DN 150 : 1</t>
  </si>
  <si>
    <t>971042351R00</t>
  </si>
  <si>
    <t>Vybourání otvorů v betonových příčkách a zdech plochy do 0,09 m2, tloušťky do 450 mm</t>
  </si>
  <si>
    <t>DN 100 : 15</t>
  </si>
  <si>
    <t>DN 150 : 6</t>
  </si>
  <si>
    <t>DN 200 : 9</t>
  </si>
  <si>
    <t>DN 250 : 3</t>
  </si>
  <si>
    <t>DN 300 : 2</t>
  </si>
  <si>
    <t>2835519T01</t>
  </si>
  <si>
    <t>Prostupová řetězová těsnění - otvor DN 200; počet segmentů 9 ks</t>
  </si>
  <si>
    <t>2835519T02</t>
  </si>
  <si>
    <t>Prostupová řetězová těsnění - otvor DN 200; počet segmentů 14 ks</t>
  </si>
  <si>
    <t>2835519T03</t>
  </si>
  <si>
    <t>Prostupová řetězová těsnění - otvor DN 250; počet segmentů 18 ks</t>
  </si>
  <si>
    <t>2835519T04</t>
  </si>
  <si>
    <t>Prostupová řetězová těsnění - otvor DN 300; počet segmentů 22 ks</t>
  </si>
  <si>
    <t>2835519T15</t>
  </si>
  <si>
    <t>Zatěsnění prostupů stěn a stropů PUR pěnou včetně zapravení</t>
  </si>
  <si>
    <t>998011001R00</t>
  </si>
  <si>
    <t>Přesun hmot pro budovy s nosnou konstrukcí zděnou výšky do 6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</si>
  <si>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</si>
  <si>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</si>
  <si>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</si>
  <si>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17,18,19,20,21,23,24,25,29,31,32,33,34,35,36,37,38,39,40,41,42,43,44,45,46,47,49,50,51,52,53,55,57, : </t>
  </si>
  <si>
    <t xml:space="preserve">58,59,60,61,63,64,65,66,69,70,71,72,73,74,75,76,77,78,79,80,81,82,83,84,85,86,87,90,92,96,97,98,99, : </t>
  </si>
  <si>
    <t xml:space="preserve">100,101,102, : </t>
  </si>
  <si>
    <t>Součet: : 1335,11065</t>
  </si>
  <si>
    <t>711171559RT2</t>
  </si>
  <si>
    <t>Provedení izolace proti zemní vlhkosti termoplasty vodorovné, volně položené, fólie z PVC, tloušťky 1 mm</t>
  </si>
  <si>
    <t>800-711</t>
  </si>
  <si>
    <t>včetně fólie tl.1,0mm</t>
  </si>
  <si>
    <t>2*(22,00*0,40)+2*(8,30*0,40)</t>
  </si>
  <si>
    <t>711172559RT3</t>
  </si>
  <si>
    <t>Provedení izolace proti zemní vlhkosti termoplasty svislé, volně položené, fólie z PVC, tloušťky 1,5 mm</t>
  </si>
  <si>
    <t>včetně fólie tl.1,5mm</t>
  </si>
  <si>
    <t>2vrstvy : 2*(2*22,00*1,00+2*8,30*1,00)</t>
  </si>
  <si>
    <t>711212002RT4</t>
  </si>
  <si>
    <t>Izolace proti netlakové vodě - nátěry a stěrky stěrka hydroizolační  proti vlhkosti</t>
  </si>
  <si>
    <t>jednovrstvá</t>
  </si>
  <si>
    <t>69366198R</t>
  </si>
  <si>
    <t>geotextilie PP; funkce separační, ochranná, výztužná, filtrační; plošná hmotnost 300 g/m2; zpevněná oboustranně</t>
  </si>
  <si>
    <t>POL3_7</t>
  </si>
  <si>
    <t>dvě vrstvy</t>
  </si>
  <si>
    <t>121,20*2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</si>
  <si>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</si>
  <si>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</si>
  <si>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</si>
  <si>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104,105,106,107, : </t>
  </si>
  <si>
    <t>Součet: : 0,49523</t>
  </si>
  <si>
    <t>713111111R00</t>
  </si>
  <si>
    <t xml:space="preserve">Montáž tepelné izolace stropů kladené vrchem, volně,  </t>
  </si>
  <si>
    <t>800-713</t>
  </si>
  <si>
    <t>POL1_7</t>
  </si>
  <si>
    <t>2 vrstvy</t>
  </si>
  <si>
    <t>2*(4,80*7,00)</t>
  </si>
  <si>
    <t>2*(4,00*15,00)+3*(2,00*2,00)</t>
  </si>
  <si>
    <t>713134211RK3</t>
  </si>
  <si>
    <t>Montáž tepelné izolace stropů parotěsná zábrana na stěny s přelepením spojů, včetně dodávky fólie</t>
  </si>
  <si>
    <t>199,20*1,05</t>
  </si>
  <si>
    <t>63150840R</t>
  </si>
  <si>
    <t>deska izolační minerální vlákno; rovná hrana; tl. 40,0 mm; součinitel tepelné vodivosti 0,038 W/mK; R = 1,050 m2K/W; obj. hmotnost 30,00 kg/m3; hydrofobizováno</t>
  </si>
  <si>
    <t>199,20*1,02</t>
  </si>
  <si>
    <t>63150845R</t>
  </si>
  <si>
    <t>deska izolační minerální vlákno; rovná hrana; tl. 120,0 mm; součinitel tepelné vodivosti 0,038 W/mK; R = 3,200 m2K/W; obj. hmotnost 30,00 kg/m3; hydrofobizováno</t>
  </si>
  <si>
    <t>63150846R</t>
  </si>
  <si>
    <t>deska izolační minerální vlákno; rovná hrana; tl. 140,0 mm; součinitel tepelné vodivosti 0,038 W/mK; R = 3,750 m2K/W; obj. hmotnost 30,00 kg/m3; hydrofobizováno</t>
  </si>
  <si>
    <t>998713101R00</t>
  </si>
  <si>
    <t>Přesun hmot pro izolace tepelné v objektech výšky do 6 m</t>
  </si>
  <si>
    <t>50 m vodorovně</t>
  </si>
  <si>
    <t xml:space="preserve">110,111,112,113, : </t>
  </si>
  <si>
    <t>Součet: : 1,02975</t>
  </si>
  <si>
    <t>721176104R00</t>
  </si>
  <si>
    <t>Potrubí z plastových trub polypropylenové (PP), připojovací, D 75 mm, s 1,9 mm, DN 70</t>
  </si>
  <si>
    <t>800-721</t>
  </si>
  <si>
    <t>Potrubí včetně tvarovek, objímek a vložek pro tlumení hluku. Včetně zednických výpomocí.Potrubí zavěšeno pod stropem v upevňovacích objímkách.</t>
  </si>
  <si>
    <t>Včetně zřízení a demontáže pomocného lešení.</t>
  </si>
  <si>
    <t>721176105R00</t>
  </si>
  <si>
    <t>Potrubí z plastových trub polypropylenové (PP), připojovací, D 110 mm, s 2,7 mm, DN 100</t>
  </si>
  <si>
    <t>kanalizace : 26,00</t>
  </si>
  <si>
    <t>odvětrání čerp.nádrže : 8,00</t>
  </si>
  <si>
    <t>721211502R00</t>
  </si>
  <si>
    <t xml:space="preserve">Vpusti, zápachové uzávěrky a odtokové žlaby podlahové, D 110 mm, s nastavitelnou výškou vtoku, s ochranným roštem. jedním zaslepením, výška norné stěny 70 mm </t>
  </si>
  <si>
    <t>28348133R</t>
  </si>
  <si>
    <t>komínek střešní odvětrací; límec PVC; DN 110 mm; v = 350,0 mm; s dešťovou krytkou</t>
  </si>
  <si>
    <t>551625510R</t>
  </si>
  <si>
    <t>ventil přivzdušňovací pro splaškové potrubí, pro připojovací potrubí; DN 50/75; ABS</t>
  </si>
  <si>
    <t>7210049T00</t>
  </si>
  <si>
    <t>Odvětrávací hlavice pro odvětrání nad střešním pláštěm DN100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</si>
  <si>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</si>
  <si>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</si>
  <si>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</si>
  <si>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115,116,117,118,119, : </t>
  </si>
  <si>
    <t>Součet: : 0,07467</t>
  </si>
  <si>
    <t>722172412R00</t>
  </si>
  <si>
    <t>Potrubí z plastických hmot polypropylenové potrubí PP-R, D 25 mm, s 3,5 mm, PN 16, polyfúzně svařované, včetně zednických výpomocí</t>
  </si>
  <si>
    <t>Potrubí včetně tvarovek a zednických výpomocí.Zavěšené pod stropem v upevňovacích objímkách.</t>
  </si>
  <si>
    <t>Včetně pomocného lešení o výšce podlahy do 1900 mm a pro zatížení do 1,5 kPa.</t>
  </si>
  <si>
    <t>722172413R00</t>
  </si>
  <si>
    <t>Potrubí z plastických hmot polypropylenové potrubí PP-R, D 32 mm, s 4,4 mm, PN 16, polyfúzně svařované, včetně zednických výpomocí</t>
  </si>
  <si>
    <t>5511356972R</t>
  </si>
  <si>
    <t>kohout kulový vypouštěcí s hadicovou vývodkou a zátkou; PN 10; 3/4 "</t>
  </si>
  <si>
    <t>5511356981R</t>
  </si>
  <si>
    <t>kohout kulový výtokový; PN 10; 3/4 "; ovládání páčka</t>
  </si>
  <si>
    <t>55141111R</t>
  </si>
  <si>
    <t>ventil rohový pro vodovod, sanitu; kulový, rohový; DN 15 mm; pracovní teplota do 90 ° C; médium voda; 1/2" x 1/2"</t>
  </si>
  <si>
    <t>998722101R00</t>
  </si>
  <si>
    <t>Přesun hmot pro vnitřní vodovod v objektech výšky do 6 m</t>
  </si>
  <si>
    <t>vodorovně do 50 m</t>
  </si>
  <si>
    <t xml:space="preserve">122,123,124,125,126, : </t>
  </si>
  <si>
    <t>Součet: : 0,03250</t>
  </si>
  <si>
    <t>725119305R00</t>
  </si>
  <si>
    <t>Klozetové mísy montáž  kombinované</t>
  </si>
  <si>
    <t>soubor</t>
  </si>
  <si>
    <t>725219401R00</t>
  </si>
  <si>
    <t>Umyvadlo montáž na šrouby do zdiva</t>
  </si>
  <si>
    <t>Včetně dodání zápachové uzávěrky.</t>
  </si>
  <si>
    <t>725823121RT1</t>
  </si>
  <si>
    <t>Baterie umyvadlové a dřezové baterie umyvadlová, stojánková, ruční ovládání s otvíráním odpadu, standardní</t>
  </si>
  <si>
    <t>725845111RT1</t>
  </si>
  <si>
    <t>Baterie sprchové baterie sprchová nástěnná, ruční ovládání bez příslušentsví, standardní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</si>
  <si>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</si>
  <si>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</si>
  <si>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</si>
  <si>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</si>
  <si>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64214330R</t>
  </si>
  <si>
    <t>umyvadlo š = 550 mm; hl. 450 mm; diturvit; s otvorem pro baterii; s přepadem; bílá; uchycení šrouby</t>
  </si>
  <si>
    <t>64233514R</t>
  </si>
  <si>
    <t>klozet kombi stojící; h kloz. mísy 400 mm; š nádrže 370 mm; š kloz. mísy 360 mm; hl. 635 mm; splach. hluboké; odpad svislý; bílý; nádrž boční napouštění; objem splachování 3 nebo 6 l</t>
  </si>
  <si>
    <t>725001A</t>
  </si>
  <si>
    <t>Elektrický průtokový ohřívač vody</t>
  </si>
  <si>
    <t>725003</t>
  </si>
  <si>
    <t>Sprchový kout čtvrtkruh pr.900mm; plastová zástěna zasouvací, dodávka vč.montáže</t>
  </si>
  <si>
    <t>komplet-vanička +zástěna 1/4kruh</t>
  </si>
  <si>
    <t>998725101R00</t>
  </si>
  <si>
    <t>Přesun hmot pro zařizovací předměty v objektech výšky do 6 m</t>
  </si>
  <si>
    <t xml:space="preserve">128,129,130,131,133,134,135, : </t>
  </si>
  <si>
    <t>Součet: : 0,04614</t>
  </si>
  <si>
    <t>728111115R00</t>
  </si>
  <si>
    <t>Čtyřhranné plechové potrubí montáž čtyřhranného plechového potrubí, do průřezu 0,22 m2</t>
  </si>
  <si>
    <t>800-728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</si>
  <si>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</si>
  <si>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</si>
  <si>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728273150T00</t>
  </si>
  <si>
    <t>Hlavice ventilační přivětrávací montáž</t>
  </si>
  <si>
    <t>283789T980</t>
  </si>
  <si>
    <t>Izolace potrubí Al 40mm + oplechování</t>
  </si>
  <si>
    <t>286519T26</t>
  </si>
  <si>
    <t>Přetlaková klapka 50-25 do potrubí, vč.žaluzií</t>
  </si>
  <si>
    <t>429115T25</t>
  </si>
  <si>
    <t>Ventilátor potrubní  RP 50-25/4D ;0,6 kW; 400V; regulace otáček</t>
  </si>
  <si>
    <t>4297269104T2</t>
  </si>
  <si>
    <t>Ventilační turbína samonasávací,provedení AL, průměr 356mm, vč.příslušenství</t>
  </si>
  <si>
    <t>kpl</t>
  </si>
  <si>
    <t>spec.manžeta na šikmé střechy,ventil.potrubí dl.2,0m</t>
  </si>
  <si>
    <t>42981194R</t>
  </si>
  <si>
    <t>potrubí hladká roura; pozinkovaný plech; pr. 500,0 mm; l = 1 000 mm; použití pro rozvody vzduchu</t>
  </si>
  <si>
    <t>4298119T00</t>
  </si>
  <si>
    <t>Koleno 500x250 mm; pozinkovaný plech; použití pro rozvody vzduchu</t>
  </si>
  <si>
    <t>4848165T27</t>
  </si>
  <si>
    <t>Tlumič hluku TKU 50-25</t>
  </si>
  <si>
    <t>55138030T28</t>
  </si>
  <si>
    <t>Klapka uzavírací 500x250 + servopohon 230 V</t>
  </si>
  <si>
    <t>55138030T29</t>
  </si>
  <si>
    <t>Mřížka -pletivo 500x250 na potrubí</t>
  </si>
  <si>
    <t>598610213T</t>
  </si>
  <si>
    <t>Mřížka větrací 300x300 mm; se sítí,nasávací a protidešťovou žaluzií</t>
  </si>
  <si>
    <t>RTS 17/ I</t>
  </si>
  <si>
    <t>598610214T</t>
  </si>
  <si>
    <t>Mřížka větrací 300x300 mm; se sítí,nasávací</t>
  </si>
  <si>
    <t>598610215T</t>
  </si>
  <si>
    <t>Mřížka větrací 500x400 mm; se sítí,nasávací a protidešťovou žaluzií</t>
  </si>
  <si>
    <t>59861024T0</t>
  </si>
  <si>
    <t>Mřížka na konci potrubí větrací hlavice D 350 mm</t>
  </si>
  <si>
    <t>998728101R00</t>
  </si>
  <si>
    <t>Přesun hmot pro vzduchotechniku v objektech výšky do 6 m</t>
  </si>
  <si>
    <t xml:space="preserve">141,142,144,145,146,147,149,150,151,152,153,154, : </t>
  </si>
  <si>
    <t>Součet: : 0,30197</t>
  </si>
  <si>
    <t>762332110RT3</t>
  </si>
  <si>
    <t>Vázané konstrukce krovů s dodávkou řeziva_x000D_
 střech pultových, sedlových, valbových, stanových čtvercového nebo obdélníkového půdorysu z řeziva, fošny 6/16 cm</t>
  </si>
  <si>
    <t>800-762</t>
  </si>
  <si>
    <t>viz.výpis materiálu krovu</t>
  </si>
  <si>
    <t>762332110RT4</t>
  </si>
  <si>
    <t>Vázané konstrukce krovů s dodávkou řeziva_x000D_
 střech pultových, sedlových, valbových, stanových čtvercového nebo obdélníkového půdorysu z řeziva, hranoly 10/10 cm</t>
  </si>
  <si>
    <t>762334140RT2</t>
  </si>
  <si>
    <t>Vázané konstrukce krovů s dodávkou řeziva_x000D_
 střech pultových, sedlových, valbových, stanových čtvercového nebo obdélníkového půdorysu z řeziva spojovaného ocelovými spojkami, hranoly 16/22 cm</t>
  </si>
  <si>
    <t>762342204RT2</t>
  </si>
  <si>
    <t>Bednění a laťování montáž_x000D_
 kontralatí přibitím,  , s dodávkou latí 30x50 mm</t>
  </si>
  <si>
    <t>Montáž svislého laťování ve vzdálenosti 100 cm včetně dodávky řeziva a  spojovacích prostředků.</t>
  </si>
  <si>
    <t>762342203RT2</t>
  </si>
  <si>
    <t>Bednění a laťování s dodávkou řeziva_x000D_
 laťování střech o sklonu do 60°_x000D_
 při vzdálenost latí přes 220 do 360 mm, vodorovné, včetně dodávky latí 30/50 mm</t>
  </si>
  <si>
    <t>762354212T00</t>
  </si>
  <si>
    <t>Nadstřešní konstrukce s dodávkou řeziva_x000D_
 Montáž střešních vikýřů sedlových, včetně dodávky řeziva</t>
  </si>
  <si>
    <t>větrací stříšky-odvětrání prostoru nad biologickým čištěním</t>
  </si>
  <si>
    <t>762395000R00</t>
  </si>
  <si>
    <t>Spojovací a ochranné prostředky svory, prkna, hřebíky, pásová ocel, vruty, impregnace</t>
  </si>
  <si>
    <t>762332110T07</t>
  </si>
  <si>
    <t>Montáž vázaných krovů pravidelných do 120 cm2, včetně dodávky řeziva, hranoly 8/10</t>
  </si>
  <si>
    <t>762334110T01</t>
  </si>
  <si>
    <t>M.vázan.krovů pravidelných do 224cm2 ocel.spojkami, včetně dodávka řeziva, fošny 10/18 cm</t>
  </si>
  <si>
    <t>762334110T03</t>
  </si>
  <si>
    <t>M.vázan.krovů pravidelných do 224cm2 ocel.spojkami, včetně dodávka řeziva, hranoly 10/15 cm</t>
  </si>
  <si>
    <t>762334120RT06</t>
  </si>
  <si>
    <t>M.vázan.krovů pravidelných do 224cm2 ocel.spojkami, včetně dodávky řeziva, hranoly 10/14 cm</t>
  </si>
  <si>
    <t>762334140T08</t>
  </si>
  <si>
    <t>M.vázan.krovů pravidelných nad 450cm2 ocel.spojkami, včetně dodávky řeziva, hranoly 20/30 cm</t>
  </si>
  <si>
    <t>7624411119T02</t>
  </si>
  <si>
    <t>Montáž obložení střech s dodávkou dřevoštěpkových desek, tl.22 mm, 1 vrstva, upevnění přibíjením, včetně dodávky desky OSB  tl. 20 mm-polodrážka</t>
  </si>
  <si>
    <t>podbití střech</t>
  </si>
  <si>
    <t>70921402R</t>
  </si>
  <si>
    <t>síťovina ochranná proti ptákům; PP; se stabilizací proti UV; š = 2 700,0 mm; tl. vlákna 1,0 mm; velikost ok 30 mm</t>
  </si>
  <si>
    <t>odvětrání pláště střechy-výška 10cm.</t>
  </si>
  <si>
    <t>3*(2*2,00*0,10)</t>
  </si>
  <si>
    <t>998762102R00</t>
  </si>
  <si>
    <t>Přesun hmot pro konstrukce tesařské v objektech výšky do 12 m</t>
  </si>
  <si>
    <t xml:space="preserve">156,157,158,159,160,162,163,164,165,166,167,168,169, : </t>
  </si>
  <si>
    <t>Součet: : 7,12756</t>
  </si>
  <si>
    <t>764222420R00</t>
  </si>
  <si>
    <t xml:space="preserve">Oplechování říms a okapů z titanzinkového plechu výroba a montáž oplechování, včetně zhotovení rohů, spojů a dilatací_x000D_
 okapů na střechách s tvrdou krytinou, rš 330 mm,  </t>
  </si>
  <si>
    <t>800-764</t>
  </si>
  <si>
    <t>764225420T00</t>
  </si>
  <si>
    <t>Oplechování říms a okapů z titanzinkového plechu výroba a montáž oplechování, včetně zhotovení rohů, spojů a dilatací_x000D_
 Oplechování okapů na střechách tvrdá krytina a podkladním plechem ze segmentů délky do 500 mm, rš 250 mm</t>
  </si>
  <si>
    <t>včetně difuzní fólie, spojovacích prostředků a zednické výpomoci.</t>
  </si>
  <si>
    <t>okapnička : 44,50</t>
  </si>
  <si>
    <t>764252403R00</t>
  </si>
  <si>
    <t>Žlaby z titanzinkového plechu výroba a montáž žlabů včetně háků, čel, rohů, rovných hrdel a dilatací_x000D_
 podokapních půlkulatých, rš 330 mm</t>
  </si>
  <si>
    <t>764259411R00</t>
  </si>
  <si>
    <t>Žlaby z titanzinkového plechu výroba a montáž doplňků žlabů_x000D_
 kotlík kónický, pro trouby do průměru 150 mm</t>
  </si>
  <si>
    <t>764510450R00</t>
  </si>
  <si>
    <t>Oplechování parapetů z titanzinkového plechu výroba a montáž včetně rohů a spojovacích prostředků _x000D_
 rš 330 mm</t>
  </si>
  <si>
    <t>4*2,00+0,60+1,00</t>
  </si>
  <si>
    <t>764530440R00</t>
  </si>
  <si>
    <t>Oplechování zdí a nadezdívek z titanzinkového plechu výroba a montáž včetně rohů _x000D_
 rš 500 mm</t>
  </si>
  <si>
    <t>včetně spojovacích prostředků.</t>
  </si>
  <si>
    <t>u štítové zdi</t>
  </si>
  <si>
    <t>764554402R00</t>
  </si>
  <si>
    <t>Odpadní trouby z titanzinkového plechu výroba a montáž včetně zděří, manžet, odboček, kolen, odskoků, výpustí vody a přechodových kusů_x000D_
 kruhových, průměru 100 mm</t>
  </si>
  <si>
    <t>764225495T00</t>
  </si>
  <si>
    <t>Oplechování ventilační hlavice- titanzinkový plech,nad střešní rovinou</t>
  </si>
  <si>
    <t>55243550R</t>
  </si>
  <si>
    <t>lapač střešních splavenin světlost 100 mm</t>
  </si>
  <si>
    <t>998764101R00</t>
  </si>
  <si>
    <t>Přesun hmot pro konstrukce klempířské v objektech výšky do 6 m</t>
  </si>
  <si>
    <t xml:space="preserve">171,172,173,174,175,176,177,178,179, : </t>
  </si>
  <si>
    <t>Součet: : 0,67984</t>
  </si>
  <si>
    <t>765312412R00</t>
  </si>
  <si>
    <t xml:space="preserve">Krytina pálená střech jednoduchých z tašek drážkových, uložení na sucho, povrchová úprava engoba,  </t>
  </si>
  <si>
    <t>800-765</t>
  </si>
  <si>
    <t>Dodávka a montáž krytiny z tašek základních a polovičních včetně spojovacích prostředků.</t>
  </si>
  <si>
    <t>Taška engoba-Románská -červená</t>
  </si>
  <si>
    <t>2*((4,30*15,00)+(5,30*7,00))</t>
  </si>
  <si>
    <t>3*(2,00*2,00)</t>
  </si>
  <si>
    <t>765312432R00</t>
  </si>
  <si>
    <t>Krytina pálená doplňky drážková, hřeben s větracím pásem kovovým, povrchová úprava engoba</t>
  </si>
  <si>
    <t>7,00+15,00</t>
  </si>
  <si>
    <t>765312462R00</t>
  </si>
  <si>
    <t>Krytina pálená doplňky drážková, ukončení plochy taškami okrajovými, povrchová úprava engoba</t>
  </si>
  <si>
    <t>2*5,30+4,30</t>
  </si>
  <si>
    <t>3*1,20</t>
  </si>
  <si>
    <t>765312465R00</t>
  </si>
  <si>
    <t>765312472R00</t>
  </si>
  <si>
    <t xml:space="preserve">Krytina pálená doplňky drážková, hák protisněhový,  </t>
  </si>
  <si>
    <t>765312486R00</t>
  </si>
  <si>
    <t xml:space="preserve">Krytina pálená doplňky drážková, větrací pás okapní 500/10 cm hliníkový,  </t>
  </si>
  <si>
    <t>765312488R00</t>
  </si>
  <si>
    <t>Krytina pálená doplňky drážková, taška prostupová s nástavcem pro odvětrání, povrchová úprava engoba</t>
  </si>
  <si>
    <t>765901121R00</t>
  </si>
  <si>
    <t>Fólie parotěsné, difúzní a vodotěsné Fólie podstřešní difuzní na krokve,, fólie izolační střešní pojistná, hydroizolační; paropropustná; tloušťka 0,22 mm; plošná hmotnost 110 g/m2; PE; sd 1,60 až 2,40 m</t>
  </si>
  <si>
    <t>pojistná izolace</t>
  </si>
  <si>
    <t>Pás ochranný proti ptákům F15 5,0 x 0,08 m; role 22m, černý</t>
  </si>
  <si>
    <t>998765101R00</t>
  </si>
  <si>
    <t>Přesun hmot pro krytiny tvrdé v objektech výšky do 6 m</t>
  </si>
  <si>
    <t xml:space="preserve">181,182,183,184,185,186,187,188,189, : </t>
  </si>
  <si>
    <t>Součet: : 10,43462</t>
  </si>
  <si>
    <t>800-766</t>
  </si>
  <si>
    <t>2*(5,30*7,00)</t>
  </si>
  <si>
    <t>2*(15,00*4,30)+3*(2,00*2,00)</t>
  </si>
  <si>
    <t>766427112T00</t>
  </si>
  <si>
    <t>Podkladový rošt pro obložení podhledů, vč.dodávky řeziva</t>
  </si>
  <si>
    <t>215,20*1,05</t>
  </si>
  <si>
    <t>76600T229</t>
  </si>
  <si>
    <t>Dřevěný rám 1700x600 mm;pevné žaluzie a síťka proti hmyzu</t>
  </si>
  <si>
    <t>998766101R00</t>
  </si>
  <si>
    <t>Přesun hmot pro konstrukce truhlářské v objektech výšky do 6 m</t>
  </si>
  <si>
    <t xml:space="preserve">191,192,193,194, : </t>
  </si>
  <si>
    <t>Součet: : 2,99938</t>
  </si>
  <si>
    <t>899103111R00</t>
  </si>
  <si>
    <t>Osazení poklopů litinových a ocelových o hmotnost jednotlivě přes 100  do 150 kg</t>
  </si>
  <si>
    <t>767833100R00</t>
  </si>
  <si>
    <t>Montáž žebříků do zdiva , s bočnicemi z trubek nebo z tenkostěnných profilů</t>
  </si>
  <si>
    <t>800-767</t>
  </si>
  <si>
    <t>767161240T00</t>
  </si>
  <si>
    <t>Montáž zábradlí z kompozitních profilů</t>
  </si>
  <si>
    <t>767161240T01</t>
  </si>
  <si>
    <t>Montáž nosné konstrukce lávek z kompozitních profilů</t>
  </si>
  <si>
    <t>767161240T03</t>
  </si>
  <si>
    <t>Montáž roštů pochůzích lávek z kompozitních roštů</t>
  </si>
  <si>
    <t>767510111T00</t>
  </si>
  <si>
    <t>Montáž kanálových krytů - osazení</t>
  </si>
  <si>
    <t xml:space="preserve">m     </t>
  </si>
  <si>
    <t>28697452T2</t>
  </si>
  <si>
    <t>Poklop neerzový zdvojený  2 krát 800x600x50 mm, rám s těsněním</t>
  </si>
  <si>
    <t>28697453T2</t>
  </si>
  <si>
    <t>Poklop nerezový 800x800x50 mm, rám s těsněním</t>
  </si>
  <si>
    <t>28697453T3</t>
  </si>
  <si>
    <t>Poklop nerezový 700x700x50 mm, rám s těsněním</t>
  </si>
  <si>
    <t>3118630T01</t>
  </si>
  <si>
    <t>ZZ14 -Pomocný žebřík trubka pr.42,4 mm, délka 1660 mm</t>
  </si>
  <si>
    <t>55243787R</t>
  </si>
  <si>
    <t>stupadlo kapsové; ocelové; povrch PE HD; š = 180 mm</t>
  </si>
  <si>
    <t>vč.upevňovacích chemických kotev</t>
  </si>
  <si>
    <t>76700T031</t>
  </si>
  <si>
    <t>ZZ-11 Kompozitní rošt -šedý,protiskluz-30x1220x3660 mm; tl.30mm-plocha 33 m2, řezání roštu, vč.spojovacího a kotvícího materiálu</t>
  </si>
  <si>
    <t>pochůzí lávka,vodorovné krytí</t>
  </si>
  <si>
    <t>popis viz.příloha - výkres výrobků PSV č.1</t>
  </si>
  <si>
    <t>76700T032</t>
  </si>
  <si>
    <t>ZZ-12 Kompozitní I-profil 120x60x6mm, dl.6000mm</t>
  </si>
  <si>
    <t>pochůzí lávka,nosná část</t>
  </si>
  <si>
    <t>76700T033</t>
  </si>
  <si>
    <t>ZZ-12 Kompozitní U-profil 203x56x9,5mm šedý, dl.6000mm</t>
  </si>
  <si>
    <t>76700T034</t>
  </si>
  <si>
    <t>ZZ-12 Kotevní a spojovací  L-profil nerez-spojení U a I profilů, vč.spojovacího a kotvícího materiálu</t>
  </si>
  <si>
    <t>76700T035</t>
  </si>
  <si>
    <t>ZZ-13 Zábradlí -kompozit-O-profil 32x3,2 mm, dl.6000 m; čtvercový profil 50x50x6,4mm , dl.1300mm, vč.spojovacího a kotvícího materiálu</t>
  </si>
  <si>
    <t>pochůzí lávka,zábradlí celk.délky 58,0m</t>
  </si>
  <si>
    <t>podrobný popis viz.příloha - výkres výrobků PSV č.1</t>
  </si>
  <si>
    <t>998767101R00</t>
  </si>
  <si>
    <t>Přesun hmot pro kovové stavební doplňk. konstrukce v objektech výšky do 6 m</t>
  </si>
  <si>
    <t xml:space="preserve">196,197,198,199,200,201,202,203,204,205,206,207,208,209,210,211, : </t>
  </si>
  <si>
    <t>Součet: : 7,46830</t>
  </si>
  <si>
    <t>766621263R00</t>
  </si>
  <si>
    <t>Montáž oken kompletizovaných jednoduchých do zazděných okenních rámů, pevných,  , o ploše přes 0,81 do 1,50 m2</t>
  </si>
  <si>
    <t>766622244R00</t>
  </si>
  <si>
    <t>Montáž oken kompletizovaných zdvojených okenních křídel do zazděných okenních rámů, otevíravých nebo sklápěcích, tříkřídlových, o ploše do 2,50 m2</t>
  </si>
  <si>
    <t>61143006T1</t>
  </si>
  <si>
    <t>Okno plastové jednodílné 50 x 70 cm O, S; dvojsklo izolační, vč.kování</t>
  </si>
  <si>
    <t>61143006T2</t>
  </si>
  <si>
    <t>Okno plastové jednodílné 90 x 120 cm O, S; dvojsklo izolační, vč.kování</t>
  </si>
  <si>
    <t>6114312T0</t>
  </si>
  <si>
    <t>Okno plastové sdružené 190x120 cm (95x120-2krát) cm OS/O ;  dvojsklo izolační, vč.kování</t>
  </si>
  <si>
    <t>771212113R00</t>
  </si>
  <si>
    <t>Kladení dlažby keramické do tmele velikosti do 400 x 400 m</t>
  </si>
  <si>
    <t>800-771</t>
  </si>
  <si>
    <t>do tmele, rovnoběžně se stěnou, bez skládání složitých vzorů a tvarů.</t>
  </si>
  <si>
    <t>771411016R00</t>
  </si>
  <si>
    <t>Montáž soklíků z obkládaček pórovinových rovných, velikosti 300 x 150 mm, výšky 150 mm</t>
  </si>
  <si>
    <t>kladených do malty</t>
  </si>
  <si>
    <t>59763000.BR</t>
  </si>
  <si>
    <t>dlažba kameninová tažená; l = 200 mm; š = 300 mm; h = 25,0 mm; pro interiér, pro exteriér; mrazuvzdorná, kyselinovzdorná, nenasákavá</t>
  </si>
  <si>
    <t>RTS 10/ I</t>
  </si>
  <si>
    <t>3,80*1,05</t>
  </si>
  <si>
    <t>59764241T</t>
  </si>
  <si>
    <t>998771101R00</t>
  </si>
  <si>
    <t>Přesun hmot pro podlahy z dlaždic v objektech výšky do 6 m</t>
  </si>
  <si>
    <t xml:space="preserve">219,220,221, : </t>
  </si>
  <si>
    <t>Součet: : 0,44510</t>
  </si>
  <si>
    <t>776521100RU2</t>
  </si>
  <si>
    <t>Lepení povlakových podlah z plastů  Lepení povlakových podlah z plastů - pásy z PVC, montáž včetně dodávky podlahoviny, tl. 2,0 mm</t>
  </si>
  <si>
    <t>800-775</t>
  </si>
  <si>
    <t>místnost B : 6,00</t>
  </si>
  <si>
    <t>998776101R00</t>
  </si>
  <si>
    <t>Přesun hmot pro podlahy povlakové v objektech výšky do 6 m</t>
  </si>
  <si>
    <t xml:space="preserve">223, : </t>
  </si>
  <si>
    <t>Součet: : 0,02082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</si>
  <si>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</si>
  <si>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</si>
  <si>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</si>
  <si>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(2*2,60+2*1,40)*2,00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</si>
  <si>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</si>
  <si>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</si>
  <si>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58589980R</t>
  </si>
  <si>
    <t>tmel cementový; lepicí; pro interiér i exteriér; přilnavost k materiálům beton, omítky, keram. obklady, pórobeton; tepelná odolnost do 35 °C</t>
  </si>
  <si>
    <t>597813660R</t>
  </si>
  <si>
    <t>obklad keramický š = 198 mm; l = 248 mm; h = 6,8 mm; pro interiér; barva bílá; mat</t>
  </si>
  <si>
    <t>16,00*1,05</t>
  </si>
  <si>
    <t>998781101R00</t>
  </si>
  <si>
    <t>Přesun hmot pro obklady keramické v objektech výšky do 6 m</t>
  </si>
  <si>
    <t xml:space="preserve">226,227,228, : </t>
  </si>
  <si>
    <t>Součet: : 0,25568</t>
  </si>
  <si>
    <t>783851217R00</t>
  </si>
  <si>
    <t>Nátěry omítek a betonů epoxidové, epoxidehtové a epoxiesterové epoxidové, omítky stěn, napuštění</t>
  </si>
  <si>
    <t>800-783</t>
  </si>
  <si>
    <t>783851223R00</t>
  </si>
  <si>
    <t>Nátěry omítek a betonů epoxidové, epoxidehtové a epoxiesterové epoxidové, betonové podlahy, dvojnásobné</t>
  </si>
  <si>
    <t>typ B : 26,80+9,20</t>
  </si>
  <si>
    <t>783511329T00</t>
  </si>
  <si>
    <t>Nátěr protipožární kovových konstrukcí</t>
  </si>
  <si>
    <t>Provedení jedné vrstvy zpěňujícího protipožárního nátěru a vrstvy krycího protipožárního nátěru včetně dodávky.</t>
  </si>
  <si>
    <t>UPE č.200</t>
  </si>
  <si>
    <t>2*6,80</t>
  </si>
  <si>
    <t>783851219T00</t>
  </si>
  <si>
    <t>Zatahovací nátěr epoxidový stěn, napuštění</t>
  </si>
  <si>
    <t>spádový beton akum.nádrže : 2*5,60</t>
  </si>
  <si>
    <t>783942602T02</t>
  </si>
  <si>
    <t>Nátěr ochranný stěn; dvoukomponentní epoxidový nátěr,výška 1,5 m, bezbarvý</t>
  </si>
  <si>
    <t>včetně montáže, dodávky a demontáže pomocného lešení.</t>
  </si>
  <si>
    <t>míst.A : 22,50*1,50</t>
  </si>
  <si>
    <t>2352110T00</t>
  </si>
  <si>
    <t>2-komponentní epoxid/pryskyřicový nátěr beton.ploch-odolný agresivnímu prostředí,mechan.otěru</t>
  </si>
  <si>
    <t>kg</t>
  </si>
  <si>
    <t>0,2-0,25 kg/m2</t>
  </si>
  <si>
    <t>784191301R00</t>
  </si>
  <si>
    <t>Příprava povrchu Penetrace (napouštění) podkladu protiplísňová, jednonásobná</t>
  </si>
  <si>
    <t>800-784</t>
  </si>
  <si>
    <t>strop : 2,60*4,00+3,80*2,60</t>
  </si>
  <si>
    <t>784195612R00</t>
  </si>
  <si>
    <t>Malby z malířských směsí protiplísňové,  , bílé, dvojnásobné</t>
  </si>
  <si>
    <t>SUM</t>
  </si>
  <si>
    <t>JKSO:</t>
  </si>
  <si>
    <t>814.1</t>
  </si>
  <si>
    <t>Nádrže a jímky pozemní čistíren odpadních vod</t>
  </si>
  <si>
    <t>JKSO</t>
  </si>
  <si>
    <t xml:space="preserve"> m3</t>
  </si>
  <si>
    <t>svislá nosná konstrukce monolitická betonová plošná</t>
  </si>
  <si>
    <t>JKSOChar</t>
  </si>
  <si>
    <t>novostavba objektu</t>
  </si>
  <si>
    <t>JKSOAkce</t>
  </si>
  <si>
    <t>END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</si>
  <si>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</si>
  <si>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</si>
  <si>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</si>
  <si>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112101102R00</t>
  </si>
  <si>
    <t>Kácení stromů listnatých_x000D_
 o průměru kmene přes 300 do 500 mm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</si>
  <si>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</si>
  <si>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</si>
  <si>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</si>
  <si>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112201202R00</t>
  </si>
  <si>
    <t>Odřezání nebo odsekání pařezů v úrovni terénu o průměru přes 300 do 500 mm</t>
  </si>
  <si>
    <t>s vykopávkou potřebného pracovního prostoru a s jeho zahrnutím výkopkem, s odklizením vytěžené dřevní hmoty na vzdálenost do 50 m na hromady nebo s naložením na dopravní prostředek pro všechny sklony území,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</si>
  <si>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</si>
  <si>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</si>
  <si>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</si>
  <si>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>518,00*0,20</t>
  </si>
  <si>
    <t>162301102R00</t>
  </si>
  <si>
    <t>Vodorovné přemístění výkopku z horniny 1 až 4, na vzdálenost přes 500  do 1 000 m</t>
  </si>
  <si>
    <t>162301411R00</t>
  </si>
  <si>
    <t>Vodorovné přemístění větví, kmenů, nebo pařezů kmenů stromů listnatých, průměru kmene přes 100 do 300 mm, na vzdálenost do 5 000 m</t>
  </si>
  <si>
    <t xml:space="preserve"> s naložením, složením a dopravou,</t>
  </si>
  <si>
    <t>103,60/2</t>
  </si>
  <si>
    <t>180402111R00</t>
  </si>
  <si>
    <t>Založení trávníku parkový trávník, výsevem, v rovině nebo na svahu do 1:5</t>
  </si>
  <si>
    <t>823-1</t>
  </si>
  <si>
    <t>POL1_0</t>
  </si>
  <si>
    <t>na půdě předem připravené s pokosením, naložením, odvozem odpadu do 20 km a se složením,</t>
  </si>
  <si>
    <t>181101101R00</t>
  </si>
  <si>
    <t>Úprava pláně v zářezech v hornině 1 až 4, bez zhutnění</t>
  </si>
  <si>
    <t>vyrovnáním výškových rozdílů, ploch vodorovných a ploch do sklonu 1 : 5.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</si>
  <si>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</si>
  <si>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</si>
  <si>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</si>
  <si>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</si>
  <si>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</si>
  <si>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</si>
  <si>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rekultivace povrchu</t>
  </si>
  <si>
    <t>00572400R</t>
  </si>
  <si>
    <t>směs travní parková, pro běžnou zátěž</t>
  </si>
  <si>
    <t>453,00/50</t>
  </si>
  <si>
    <t>998231311R00</t>
  </si>
  <si>
    <t>Přesun hmot pro krajinářské a sadovnické úpravy přesun hmot pro sadovnické a krajinářské úpravy do 5000 m vodorovně, bez svislého přesunu</t>
  </si>
  <si>
    <t xml:space="preserve">3,13, : </t>
  </si>
  <si>
    <t>Součet: : 0,01006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</si>
  <si>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</si>
  <si>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</si>
  <si>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</si>
  <si>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příjezdová komun. : 20,00*0,45</t>
  </si>
  <si>
    <t>propoj.komun. : 38,50*0,20</t>
  </si>
  <si>
    <t>122201109R00</t>
  </si>
  <si>
    <t>Odkopávky a  prokopávky nezapažené v hornině 3_x000D_
 příplatek k cenám za lepivost horniny</t>
  </si>
  <si>
    <t>16,70/100*30</t>
  </si>
  <si>
    <t>37,90-16,70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</si>
  <si>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</si>
  <si>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</si>
  <si>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</si>
  <si>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příjezdová komun. : 76,00*0,40</t>
  </si>
  <si>
    <t>propoj.komun. : 37,50*0,20</t>
  </si>
  <si>
    <t>181101102R00</t>
  </si>
  <si>
    <t>Úprava pláně v zářezech v hornině 1 až 4, se zhutněním</t>
  </si>
  <si>
    <t>zpev.plocha : 271,00</t>
  </si>
  <si>
    <t>příjezdová komun. : 96,00</t>
  </si>
  <si>
    <t>propoj.komun. : 76,00</t>
  </si>
  <si>
    <t>564113510R00</t>
  </si>
  <si>
    <t>Podklad nebo podsyp z asfaltového recyklátu frakce 0-32 mm, tloušťka po zhutnění 10 cm</t>
  </si>
  <si>
    <t>822-1</t>
  </si>
  <si>
    <t>s rozprostřením, vlhčením a zhutněním</t>
  </si>
  <si>
    <t>564772111R00</t>
  </si>
  <si>
    <t>Podklad nebo kryt z kameniva hrubého s výplň. kam. tloušťka po zhutnění 250 mm</t>
  </si>
  <si>
    <t>kamenivo hrubé drcené vel. 32 - 63 mm s výplňovým kamenivem (vibrovaný štěrk), s rozprostřením, vlhčením a zhutněním</t>
  </si>
  <si>
    <t>564851111RT2</t>
  </si>
  <si>
    <t>Podklad ze štěrkodrti s rozprostřením a zhutněním frakce 0-32 mm, tloušťka po zhutnění 150 mm</t>
  </si>
  <si>
    <t>564861111RT4</t>
  </si>
  <si>
    <t>Podklad ze štěrkodrti s rozprostřením a zhutněním frakce 0-63 mm, tloušťka po zhutnění 200 mm</t>
  </si>
  <si>
    <t>573211112R00</t>
  </si>
  <si>
    <t>Postřik živičný spojovací bez posypu kamenivem z asfaltu silničního, v množství 0,2 kg/m2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</si>
  <si>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</si>
  <si>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</si>
  <si>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</si>
  <si>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</si>
  <si>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596811111RT4</t>
  </si>
  <si>
    <t>Kladení dlažby z betonových nebo kameninových dlaždic včetně dodávky dlaždic_x000D_
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</si>
  <si>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</si>
  <si>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kolem budovy ČOV : 44,00</t>
  </si>
  <si>
    <t>928621011T00</t>
  </si>
  <si>
    <t>Zálivka živičná spár dlažby Zálivka asfaltová spár tl. 10- 15 cm</t>
  </si>
  <si>
    <t>hloubky do 50 mm, s vyčištěním spár</t>
  </si>
  <si>
    <t>Včetně vyčištění spár před provedením zálivky.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</si>
  <si>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</si>
  <si>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</si>
  <si>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</si>
  <si>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obrub. : 67,50</t>
  </si>
  <si>
    <t>chodníkový obrub. : 51,00</t>
  </si>
  <si>
    <t>nájezdový obrub. : 12,00</t>
  </si>
  <si>
    <t>917932111R00</t>
  </si>
  <si>
    <t>Osazení silniční přídlažby  z betonových dlaždic o rozměru 500x250 mm,  , lože z betonu C12/15, bez dodávky přídlažby</t>
  </si>
  <si>
    <t>592162117R</t>
  </si>
  <si>
    <t>přídlažba silniční; beton; l = 500 mm; š = 250 mm; h = 100 mm; přírodní</t>
  </si>
  <si>
    <t>33,00*2</t>
  </si>
  <si>
    <t>59217420R</t>
  </si>
  <si>
    <t>obrubník chodníkový materiál beton; l = 1000,0 mm; š = 100,0 mm; h = 200,0 mm; barva šedá</t>
  </si>
  <si>
    <t>51,00*1,02</t>
  </si>
  <si>
    <t>59217488R</t>
  </si>
  <si>
    <t>obrubník silniční materiál beton; l = 1000,0 mm; š = 150,0 mm; h = 250,0 mm; barva šedá</t>
  </si>
  <si>
    <t>67,50*1,02</t>
  </si>
  <si>
    <t>59217490R</t>
  </si>
  <si>
    <t>obrubník silniční nájezdový; materiál beton; l = 1000,0 mm; š = 150,0 mm; h = 150,0 mm; barva šedá</t>
  </si>
  <si>
    <t>12,00*1,02</t>
  </si>
  <si>
    <t>998225111R00</t>
  </si>
  <si>
    <t>Přesun hmot komunikací a letišť, kryt živičný jakékoliv délky objektu</t>
  </si>
  <si>
    <t>vodorovně do 200 m</t>
  </si>
  <si>
    <t xml:space="preserve">6,7,8,9,10,11,12,13,14,15,16,17,18,19,20, : </t>
  </si>
  <si>
    <t>Součet: : 500,70123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</si>
  <si>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</si>
  <si>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</si>
  <si>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</si>
  <si>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pro základové patky sloupků oplocení</t>
  </si>
  <si>
    <t>sloupky : 23*(0,60*0,60*0,80)</t>
  </si>
  <si>
    <t>vzpěry : 12*(0,40*0,40*0,55)</t>
  </si>
  <si>
    <t>brán.sloupky : 2*(0,80*0,80*0,80)</t>
  </si>
  <si>
    <t>133201109R00</t>
  </si>
  <si>
    <t>Hloubení šachet v hornině 3_x000D_
 příplatek za lepivost horniny</t>
  </si>
  <si>
    <t>8,704/100*30</t>
  </si>
  <si>
    <t>271531114R00</t>
  </si>
  <si>
    <t>Polštáře zhutněné pod základy kamenivo drcené, frakce 8 - 16 mm</t>
  </si>
  <si>
    <t>62,00*0,30*0,10</t>
  </si>
  <si>
    <t>275313511R00</t>
  </si>
  <si>
    <t>Beton základových patek prostý třídy C 12/15</t>
  </si>
  <si>
    <t>338171122T02</t>
  </si>
  <si>
    <t>Osazení sloupků plot.ocel. do 3,0 m, zabet.C 12/15</t>
  </si>
  <si>
    <t>sloupky : 23</t>
  </si>
  <si>
    <t>vzpěry : 12</t>
  </si>
  <si>
    <t>brán.sloupky : 2</t>
  </si>
  <si>
    <t>917762111R00</t>
  </si>
  <si>
    <t>Osazení silničního nebo chodníkového obrubníku ležatého, s boční opěrou z betonu prostého, do lože z betonu prostého C 12/15</t>
  </si>
  <si>
    <t>62,00*1,02</t>
  </si>
  <si>
    <t>998151115T00</t>
  </si>
  <si>
    <t>Přesun hmot, oplocení  do 5 km</t>
  </si>
  <si>
    <t xml:space="preserve">5,6,7,8,9, : </t>
  </si>
  <si>
    <t>Součet: : 44,99924</t>
  </si>
  <si>
    <t>767911120R00</t>
  </si>
  <si>
    <t>Montáž oplocení z pletiva strojového, o výšce do 1,6 m</t>
  </si>
  <si>
    <t>767920260R00</t>
  </si>
  <si>
    <t>Montáž vrat a vrátek k oplocení osazovaných na sloupky ocelové, o ploše jednotlivě přes 10 do 15 m2</t>
  </si>
  <si>
    <t>31327522R</t>
  </si>
  <si>
    <t>pletivo drátěné 4-hranné se zapl.napínacím drátem; h = 1,50 m; velikost ok 55 mm; d drátu 2,50 mm; povrch. úprava plast na pozink.drátu; barva zelená</t>
  </si>
  <si>
    <t>62,00*1,05</t>
  </si>
  <si>
    <t>31478110R</t>
  </si>
  <si>
    <t>drát ostnatý povrch PVC Fluidex zelený; balení po 100 m</t>
  </si>
  <si>
    <t>(65,00*3+6,00*3)*1,05</t>
  </si>
  <si>
    <t>55342655T</t>
  </si>
  <si>
    <t>Brána ocelová h = 2100 mm š = 6000 mm, sloupky,dvoudílná, sloupky,plné pole,ostnatý drát, FAB</t>
  </si>
  <si>
    <t>žárový pozink</t>
  </si>
  <si>
    <t>553462015R</t>
  </si>
  <si>
    <t>sloupek plotový ocel; válec; l = 2 750 mm; d 48 mm; povrch pozink, PVC</t>
  </si>
  <si>
    <t>553462051R</t>
  </si>
  <si>
    <t>vzpěra plotová, včetně hlavy; ocel; d 48 mm; l = 2 500 mm; povrch pozink, PVC; příslušenství hlava</t>
  </si>
  <si>
    <t>553462137T3</t>
  </si>
  <si>
    <t>sloupek plotový ocel; tl. stěny 4,50 mm; válec; l = 2900 mm; d 152 mm, povrch pozink</t>
  </si>
  <si>
    <t xml:space="preserve">13,15,16,17,18, : </t>
  </si>
  <si>
    <t>Součet: : 0,46483</t>
  </si>
  <si>
    <t>odtok : 96,00*1,10*0,20</t>
  </si>
  <si>
    <t>roz.pro RŠ : 4*(1,40*2,50)*0,20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</si>
  <si>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</si>
  <si>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</si>
  <si>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</si>
  <si>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odtok : 96,00*1,10*(1,60-0,20)</t>
  </si>
  <si>
    <t>roz.pro RŠ : 4*(1,40*2,50)*(1,60-0,20)</t>
  </si>
  <si>
    <t>obtok+propoj : (33,50+2,50)*1,10*1,80</t>
  </si>
  <si>
    <t>roz.pro RŠ : 3*(1,40*2,50)*1,80</t>
  </si>
  <si>
    <t>dešťová kanal. : 32,00*1,10*1,25</t>
  </si>
  <si>
    <t>132201219R00</t>
  </si>
  <si>
    <t xml:space="preserve">Hloubení rýh šířky přes 60 do 200 cm příplatek za lepivost, v hornině 3,  </t>
  </si>
  <si>
    <t>257,620/100*30</t>
  </si>
  <si>
    <t>151101101R00</t>
  </si>
  <si>
    <t>Zřízení pažení a rozepření stěn rýh příložné  pro jakoukoliv mezerovitost, hloubky do 2 m</t>
  </si>
  <si>
    <t>pro podzemní vedení pro všechny šířky rýhy,</t>
  </si>
  <si>
    <t>odtok : 96,00*1,60*2</t>
  </si>
  <si>
    <t>obtok : 36,000*1,80*2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</si>
  <si>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</si>
  <si>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</si>
  <si>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</si>
  <si>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</si>
  <si>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</si>
  <si>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301,62/100*50</t>
  </si>
  <si>
    <t>301,62-175,340</t>
  </si>
  <si>
    <t>odtok : 96,00*1,10*(1,60-0,15-0,55-0,20)</t>
  </si>
  <si>
    <t>obtok : 36,000*1,10*(1,80-0,15-0,55)</t>
  </si>
  <si>
    <t>dešťová kanal. : 32,00*1,10*(1,25-0,15-0,55)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</si>
  <si>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</si>
  <si>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</si>
  <si>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</si>
  <si>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odtok : 96,00*1,10*0,55</t>
  </si>
  <si>
    <t>obtok+propoj : (33,50+2,50)*1,10*0,55</t>
  </si>
  <si>
    <t>dešťová kanal. : 32,00*1,10*0,55</t>
  </si>
  <si>
    <t>odtok : 96,00*1,10</t>
  </si>
  <si>
    <t>roz.pro RŠ : 4*(1,40*2,50)</t>
  </si>
  <si>
    <t>181301113R00</t>
  </si>
  <si>
    <t>Rozprostření a urovnání ornice v rovině v souvislé ploše přes 500 m2, tloušťka vrstvy přes 150 do 200 mm</t>
  </si>
  <si>
    <t>obtok : 36,000*1,10</t>
  </si>
  <si>
    <t>roz.pro RŠ : 3*(1,40*2,50)</t>
  </si>
  <si>
    <t>119,60/50</t>
  </si>
  <si>
    <t>58337330R</t>
  </si>
  <si>
    <t>štěrkopísek frakce 0,0 až 22,0 mm; třída A</t>
  </si>
  <si>
    <t>99,22*1,80</t>
  </si>
  <si>
    <t>271531113R00</t>
  </si>
  <si>
    <t>Polštáře zhutněné pod základy kamenivo hrubé, drcené, frakce 16 - 32 mm</t>
  </si>
  <si>
    <t>podklad RŠ</t>
  </si>
  <si>
    <t>8*(1,60*1,60*0,10)</t>
  </si>
  <si>
    <t>341351902R00</t>
  </si>
  <si>
    <t>Bednění stěn a příček bednění otvoru plochy do 1,0 m2</t>
  </si>
  <si>
    <t>svislé nebo šikmé (odkloněné), půdorysně přímé nebo zalomené, stěn nosných, výplňových, nebo příček, včetně vzpěr nebo jiného zajištění</t>
  </si>
  <si>
    <t>380311552R00</t>
  </si>
  <si>
    <t>Kompletní konstrukce z betonu prostého třídy C 20/25, tloušťky konstrukce přes 150 do 300 mm</t>
  </si>
  <si>
    <t>(1,40*1,20*0,30)+(1,20*1,20*0,30)+(0,80*0,80*0,30)</t>
  </si>
  <si>
    <t>plocha : 2*0,70*0,20</t>
  </si>
  <si>
    <t>59321220R</t>
  </si>
  <si>
    <t>překlad nosný železobetonový; RZP; vylehčený dutinou; l = 119,0 cm; š = 14,0 cm; h = 21,5 cm</t>
  </si>
  <si>
    <t>451572111RK7</t>
  </si>
  <si>
    <t>Lože pod potrubí, stoky a drobné objekty z kameniva drobného těženého 0÷4 mm</t>
  </si>
  <si>
    <t>v otevřeném výkopu,</t>
  </si>
  <si>
    <t>odtok : 96,00*1,10*0,15</t>
  </si>
  <si>
    <t>obtok+propoj : (33,50+2,50)*1,10*0,15</t>
  </si>
  <si>
    <t>dešťová kanal. : 32,00*1,10*0,15</t>
  </si>
  <si>
    <t>461211711R00</t>
  </si>
  <si>
    <t>Patka z lomového kamene bez výplně spár</t>
  </si>
  <si>
    <t>832-1</t>
  </si>
  <si>
    <t>lomařsky upraveného pro dlažbu</t>
  </si>
  <si>
    <t>Včetně úpravy povrchu viditelných částí patky.</t>
  </si>
  <si>
    <t>hmotnost 200-500 kg</t>
  </si>
  <si>
    <t>5,50*1,00*0,60</t>
  </si>
  <si>
    <t>463211300R00</t>
  </si>
  <si>
    <t>Rovnanina z lomového kamene neupraveného lomový záhozový kámen, objem do 3 m3, hmotnost jednotlivých kamenů do 200 kg, urovnání líce a vyklínování spár úlomky kamene</t>
  </si>
  <si>
    <t>831-2</t>
  </si>
  <si>
    <t>pro podélné i příčné objekty</t>
  </si>
  <si>
    <t>na sucho,hmotnost 200-500 kg</t>
  </si>
  <si>
    <t>5,50*0,60*0,60+1,10*0,80*0,60</t>
  </si>
  <si>
    <t>871373121R00</t>
  </si>
  <si>
    <t>Montáž potrubí z trub z plastů těsněných gumovým kroužkem  DN 300 mm</t>
  </si>
  <si>
    <t>v otevřeném výkopu ve sklonu do 20 %,</t>
  </si>
  <si>
    <t>DN 250 : 96,00+33,50+2,50</t>
  </si>
  <si>
    <t>deště-DN 250 : 32,00</t>
  </si>
  <si>
    <t>877363121R00</t>
  </si>
  <si>
    <t>Montáž tvarovek na potrubí z trub z plastů těsněných gumovým kroužkem odbočných DN 250 mm</t>
  </si>
  <si>
    <t>877363123R00</t>
  </si>
  <si>
    <t>Montáž tvarovek na potrubí z trub z plastů těsněných gumovým kroužkem jednoosých DN 250 mm</t>
  </si>
  <si>
    <t>892581111R00</t>
  </si>
  <si>
    <t>Zkoušky těsnosti kanalizačního potrubí zkouška těsnosti kanalizačního potrubí vodou_x000D_
 do DN 300 mm</t>
  </si>
  <si>
    <t>vodou nebo vzduchem,</t>
  </si>
  <si>
    <t>892583111R00</t>
  </si>
  <si>
    <t>Zkoušky těsnosti kanalizačního potrubí zabezpečení konců kanalizačního potrubí při tlakových zkouškách vodou_x000D_
 do DN 300 mm</t>
  </si>
  <si>
    <t>úsek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</si>
  <si>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</si>
  <si>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</si>
  <si>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</si>
  <si>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</si>
  <si>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</si>
  <si>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</si>
  <si>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</si>
  <si>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</si>
  <si>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</si>
  <si>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899104111R00</t>
  </si>
  <si>
    <t>Osazení poklopů litinových a ocelových o hmotnost jednotlivě přes 150 kg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</si>
  <si>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</si>
  <si>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</si>
  <si>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</si>
  <si>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899623149T80</t>
  </si>
  <si>
    <t>Obetonování zhlaví kanalizační šachty betonem C12/15</t>
  </si>
  <si>
    <t>1*0,65</t>
  </si>
  <si>
    <t>28614552R</t>
  </si>
  <si>
    <t>(96,00/6*1,03)+(36,00/6*1,03)</t>
  </si>
  <si>
    <t>deště : 32,00/6*1,03</t>
  </si>
  <si>
    <t>28651988R</t>
  </si>
  <si>
    <t>vyústění PE; DN 250,0 mm; l = 1 000 mm; s protižabí klapkou</t>
  </si>
  <si>
    <t>28654572R</t>
  </si>
  <si>
    <t>odbočka PP; 45,0 °; d1 = 250 mm; d2 = 250 mm; hladká, hrdlovaná; spoj násuvný; DN 250,0 mm; DN2 250 mm</t>
  </si>
  <si>
    <t>28654608R</t>
  </si>
  <si>
    <t>koleno PP; 45,0 °; D = 250,0 mm; hladké, s 1 hrdlem; spoj násuvný</t>
  </si>
  <si>
    <t>28654609R</t>
  </si>
  <si>
    <t>koleno PP; 87,5 °; D = 250,0 mm; hladké, s 1 hrdlem; spoj násuvný</t>
  </si>
  <si>
    <t>55340322R</t>
  </si>
  <si>
    <t>poklop kanalizační s tlumící vložkou; litino-betonový; D výrobku 785 mm; únosnost D 400 kN; bez odvětrání</t>
  </si>
  <si>
    <t>obtok : 1</t>
  </si>
  <si>
    <t>Š regul. : 1</t>
  </si>
  <si>
    <t>5922434400T</t>
  </si>
  <si>
    <t>Prstenec vyrovnávací šachetní; betonový; TBW; DN = 625,0 mm; h = 40,0 mm; s = 120,00 mm, TBW-Q.1 63/4</t>
  </si>
  <si>
    <t>RTS 14/ I</t>
  </si>
  <si>
    <t>odtok : 1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</si>
  <si>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</si>
  <si>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</si>
  <si>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</si>
  <si>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</si>
  <si>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odtok : 3</t>
  </si>
  <si>
    <t>59224349.AR</t>
  </si>
  <si>
    <t>prstenec vyrovnávací šachetní; betonový; TBW; DN = 625,0 mm; h = 100,0 mm; s = 120,00 mm</t>
  </si>
  <si>
    <t>obtok : 3</t>
  </si>
  <si>
    <t>59224353.AR</t>
  </si>
  <si>
    <t>konus šachetní; železobetonový; TBR; d = 1 240,0 mm; DN = 1 000,0 mm; DN 2 = 625 mm; h = 580 mm; počet stupadel 2; ocelové s PE povlakem, kapsové</t>
  </si>
  <si>
    <t>obtok : 2</t>
  </si>
  <si>
    <t>59224356.AR</t>
  </si>
  <si>
    <t>skruž železobetonová TBS; DN = 1 000,0 mm; h = 250,0 mm; s = 120,00 mm; beton C 40/50</t>
  </si>
  <si>
    <t>odtok : 2</t>
  </si>
  <si>
    <t>Š3,Š6 : 2</t>
  </si>
  <si>
    <t>59224359.AR</t>
  </si>
  <si>
    <t>skruž železobetonová TBS; DN = 1 000,0 mm; h = 500,0 mm; s = 120,00 mm; beton C 40/50</t>
  </si>
  <si>
    <t>Š6 : 1</t>
  </si>
  <si>
    <t>59224362.AR</t>
  </si>
  <si>
    <t>skruž železobetonová TBS; DN = 1 000,0 mm; h = 1 000,0 mm; s = 120,00 mm; beton C 40/50</t>
  </si>
  <si>
    <t>59224366.AR</t>
  </si>
  <si>
    <t>dno šachetní přímé; železobeton; TBZ; DN = 1 000,0 mm; D odtoku do 400 mm; h = 600 mm; t = 150 mm; beton C 40/50</t>
  </si>
  <si>
    <t>5922436T00</t>
  </si>
  <si>
    <t>Dno osazeno Parshallovým žlabem-dno šachetní přímé TBZ-Q.1 100/60 V max. 40-měření průtoku</t>
  </si>
  <si>
    <t>5922436T02</t>
  </si>
  <si>
    <t>Poklop-kompozitní plný kryt pr.1000 mm- šedý,protiskluz oboustranně zakrytý, vč.rámu, L profil 76x76x6,4 mm</t>
  </si>
  <si>
    <t>59243342001T</t>
  </si>
  <si>
    <t>Poklop s litinovým rámem a betonovou výplní A-15 park, bez odvětrání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</si>
  <si>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</si>
  <si>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</si>
  <si>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</si>
  <si>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 xml:space="preserve">6,15,16,17,18,19,20,21,23,24,25,26,27,28,29,31,36,37,38,39,40,42,43,44,45,46,47,48,49,50,51,52,53, : </t>
  </si>
  <si>
    <t xml:space="preserve">54,55,56,57, : </t>
  </si>
  <si>
    <t>Součet: : 280,86131</t>
  </si>
  <si>
    <t>230200121T11</t>
  </si>
  <si>
    <t>Nasunutí potrubní sekce do ocel.chráničky, DN 400</t>
  </si>
  <si>
    <t>včetně montáže a dodávky vymezovacích objímek pro nasunutí sekce a koncových manžet k uzavření chráničky</t>
  </si>
  <si>
    <t>14362530T33</t>
  </si>
  <si>
    <t>Trubka ocelová bezešvá,hladká D457x14 mm</t>
  </si>
  <si>
    <t>POL3_9</t>
  </si>
  <si>
    <t>37,00*1,10*1,30</t>
  </si>
  <si>
    <t>roz.pro VŠ : 0,70*0,70*1,50</t>
  </si>
  <si>
    <t>53,645/100*30</t>
  </si>
  <si>
    <t>37,00*1,30*2</t>
  </si>
  <si>
    <t>53,645/100*50</t>
  </si>
  <si>
    <t>53,645-32,235</t>
  </si>
  <si>
    <t>32,00*1,10*(1,30-0,15-0,35)</t>
  </si>
  <si>
    <t>VŠ : 1,80*1,80*1,50</t>
  </si>
  <si>
    <t>odpočet VŠ : -1,00*(3,14*0,50*0,50)</t>
  </si>
  <si>
    <t>37,00*1,10*0,35</t>
  </si>
  <si>
    <t>8,50*1,10</t>
  </si>
  <si>
    <t>roz.pro VŠ : 0,70*0,70</t>
  </si>
  <si>
    <t>174101101T00</t>
  </si>
  <si>
    <t>Zásyp jam, rýh materiálem s mírou zhutnitelnosti dle TP 146</t>
  </si>
  <si>
    <t>včetně  drceného kameniva fr. 0-63 mm</t>
  </si>
  <si>
    <t>včetně strojního přemístění materiálu pro zásyp ze vzdálenosti do 10 m od okraje zásypu</t>
  </si>
  <si>
    <t>5,00*1,10*(1,30-0,15-0,35-0,45)</t>
  </si>
  <si>
    <t>9,350/50</t>
  </si>
  <si>
    <t>14,245*1,80</t>
  </si>
  <si>
    <t>113107620R00</t>
  </si>
  <si>
    <t>Odstranění podkladů nebo krytů z kameniva hrubého drceného, v ploše jednotlivě nad 50 m2, tloušťka vrstvy 200 mm</t>
  </si>
  <si>
    <t>5,00*1,10</t>
  </si>
  <si>
    <t>113108410R00</t>
  </si>
  <si>
    <t>Odstranění podkladů nebo krytů živičných, v ploše jednotlivě nad 50 m2, tloušťka vrstvy 100 mm</t>
  </si>
  <si>
    <t>5,00*1,50</t>
  </si>
  <si>
    <t>919735111R00</t>
  </si>
  <si>
    <t>Řezání stávajících krytů nebo podkladů živičných, hloubky do  50 mm</t>
  </si>
  <si>
    <t>včetně spotřeby vody</t>
  </si>
  <si>
    <t>5,00</t>
  </si>
  <si>
    <t>979082219R00</t>
  </si>
  <si>
    <t>Vodorovná doprava suti po suchu příplatek k ceně za každý další i započatý 1 km přes 1 km</t>
  </si>
  <si>
    <t>Eko skládka do 10 km</t>
  </si>
  <si>
    <t>4,070*9</t>
  </si>
  <si>
    <t>979082213R00</t>
  </si>
  <si>
    <t>Vodorovná doprava suti po suchu bez naložení, ale se složením a hrubým urovnáním na vzdálenost do 1 km</t>
  </si>
  <si>
    <t>POL8_</t>
  </si>
  <si>
    <t xml:space="preserve">Demontážní hmotnosti z položek s pořadovými čísly: : </t>
  </si>
  <si>
    <t xml:space="preserve">17,18, : </t>
  </si>
  <si>
    <t>Součet: : 4,07000</t>
  </si>
  <si>
    <t>979990113T01</t>
  </si>
  <si>
    <t>Poplatek za skládku suti-kamenivo,živice</t>
  </si>
  <si>
    <t>271571112R00</t>
  </si>
  <si>
    <t xml:space="preserve">Polštáře zhutněné pod základy štěrkopísek netříděný,  </t>
  </si>
  <si>
    <t>1,80*1,80*0,15</t>
  </si>
  <si>
    <t>1,20*1,20*0,10</t>
  </si>
  <si>
    <t>4*1,20*0,10</t>
  </si>
  <si>
    <t>37,00*1,10*0,15</t>
  </si>
  <si>
    <t>452313131R00</t>
  </si>
  <si>
    <t>Podkladní a zajišťovací konstrukce z betonu bloky pro potrubí , z betonu prostého třídy C 12/15</t>
  </si>
  <si>
    <t>z cementu portlandského nebo struskoportlandského, v otevřeném výkopu,</t>
  </si>
  <si>
    <t>564251111R00</t>
  </si>
  <si>
    <t>Podklad nebo podsyp ze štěrkopísku tloušťka po zhutnění 150 mm</t>
  </si>
  <si>
    <t>564861111R00</t>
  </si>
  <si>
    <t>857262121R00</t>
  </si>
  <si>
    <t>Montáž litinových tvarovek na potrubí litinovém tlakovém jednoosých, na potrubí z trub přírubových v otevřeném výkopu, v otevřeném kanálu nebo v šachtě, DN 100 mm</t>
  </si>
  <si>
    <t>857264121R00</t>
  </si>
  <si>
    <t>Montáž litinových tvarovek na potrubí litinovém tlakovém odbočných, na potrubí z trub přírubových v otevřeném výkopu, v otevřeném kanálu nebo v šachtě, DN 100 mm</t>
  </si>
  <si>
    <t>871181121R00</t>
  </si>
  <si>
    <t>Montáž potrubí z plastických hmot z tlakových trubek polyetylenových, vnějšího průměru 50 mm</t>
  </si>
  <si>
    <t>891213111R00</t>
  </si>
  <si>
    <t>Montáž vodovodních armatur na potrubí ventilů hlavních pro přípojky, DN 50 mm</t>
  </si>
  <si>
    <t>891247111R00</t>
  </si>
  <si>
    <t>Montáž vodovodních armatur na potrubí hydrantů podzemních (bez osazení poklopů),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</si>
  <si>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</si>
  <si>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</si>
  <si>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D 63 : 1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</si>
  <si>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</si>
  <si>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</si>
  <si>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</si>
  <si>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D 50 : 37,00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</si>
  <si>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</si>
  <si>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</si>
  <si>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</si>
  <si>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</si>
  <si>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</si>
  <si>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</si>
  <si>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899401111R00</t>
  </si>
  <si>
    <t>Osazení poklopů litinových ventilových</t>
  </si>
  <si>
    <t>včetně podezdění</t>
  </si>
  <si>
    <t>899401113R00</t>
  </si>
  <si>
    <t>Osazení poklopů litinových hydrantových</t>
  </si>
  <si>
    <t>899712111R00</t>
  </si>
  <si>
    <t>Orientační tabulky na vodovodních a kanalizačních řadech na zdivu</t>
  </si>
  <si>
    <t>Včetně dodání a připevnění tabulky.</t>
  </si>
  <si>
    <t>vč.dodávky sloupků</t>
  </si>
  <si>
    <t>899721111R00</t>
  </si>
  <si>
    <t>Výstražné fólie výstražná fólie pro vodovod, šířka 22 cm</t>
  </si>
  <si>
    <t>899731113R00</t>
  </si>
  <si>
    <t>Signalizační vodič CYY, 4 mm2</t>
  </si>
  <si>
    <t>893111111T01</t>
  </si>
  <si>
    <t>Šachta vodoměrná plastová,kruhová,samonosná pr.1000 mm; výška 1000 mm, objem 0,9m3</t>
  </si>
  <si>
    <t>VŠ včetně vystrojení</t>
  </si>
  <si>
    <t>28613754R</t>
  </si>
  <si>
    <t>trubka plastová vodovodní hladká; LDPE (PE 40); SDR 7,4; PN 10; D = 50,0 mm; s = 6,90 mm; l = 50000,0 mm</t>
  </si>
  <si>
    <t>37,00*1,015</t>
  </si>
  <si>
    <t>42200730R</t>
  </si>
  <si>
    <t>poklop uliční typ lehký; šedá litina; použití pro vodu; vnitř.pr.D = 90 mm; D = 160,0 mm; výška 155 mm; pro: armatura pro domovní přípojky</t>
  </si>
  <si>
    <t>42200760R</t>
  </si>
  <si>
    <t>poklop uliční typ k poz.hydrantu; šedá litina; použití pro vodu; vnitřní rozměr 310x205 mm; vnější rozměr 443x338 mm; výška 300 mm; pro: podzemní hydranty</t>
  </si>
  <si>
    <t>42228300R</t>
  </si>
  <si>
    <t>šoupátko s přírubami  krkové; měkcetěsnicí klínové; stav.délka krátká, L 150mm; DN 50; PN 16; médium pitná voda, neagresivní tekutina; těleso tvárná litina; vřeteno nerez; víko tvárná litina; klín tvárná litina</t>
  </si>
  <si>
    <t>4222830T01</t>
  </si>
  <si>
    <t>4227333T1</t>
  </si>
  <si>
    <t>42273K240T</t>
  </si>
  <si>
    <t>Hydrant podzemní dvojčinný PN 16 DN 80 krycí hloubka 1500</t>
  </si>
  <si>
    <t>42291510T0</t>
  </si>
  <si>
    <t>Deska podkladová šoupátková</t>
  </si>
  <si>
    <t>RTS 13/ I</t>
  </si>
  <si>
    <t>42291515T</t>
  </si>
  <si>
    <t>Deska podkladová hydrantová</t>
  </si>
  <si>
    <t>42293140R</t>
  </si>
  <si>
    <t>souprava zemní teleskopická pro domovní přípojky se šroub.napojením; DN 3/4" - 2"; krycí hloubka 1,3 - 1,8 m</t>
  </si>
  <si>
    <t>42293519T3</t>
  </si>
  <si>
    <t>Univerzální spojka jištěná v tahu; provedení hrdlo-příruba ; PN 16,0; DN 100 mm</t>
  </si>
  <si>
    <t>55118005R</t>
  </si>
  <si>
    <t>souprava vodoměrná šroubení, kohouty, zpětná klapka; vodoměr 1"; souprava 1"</t>
  </si>
  <si>
    <t>vč.vodoměru</t>
  </si>
  <si>
    <t>5512960T00</t>
  </si>
  <si>
    <t>Svěrná spojka s vnějším závitem 1" pro napojení potrubí PE D 6/4"</t>
  </si>
  <si>
    <t>552599943R</t>
  </si>
  <si>
    <t>tvarovka přírubová s přírubovou odbočkou tvárná litina; DN 1 = 100 mm; DN 2 = 80 mm; povrch. úprava práškový epoxid</t>
  </si>
  <si>
    <t>Zálivka živičná spár dlažby Zálivka asfaltová spár</t>
  </si>
  <si>
    <t xml:space="preserve">5,15,16,23,24,25,27,28,29,30,31,32,33,34,35,37,38,41,43,44,45,46,48,49,50,51,52,53,54,55,56,57,58, : </t>
  </si>
  <si>
    <t xml:space="preserve">59,60,61,62,63,64, : </t>
  </si>
  <si>
    <t>Součet: : 49,35766</t>
  </si>
  <si>
    <t>06_Dodávka</t>
  </si>
  <si>
    <t>El. přímotopný konektor 2000W - dodávka + montáž</t>
  </si>
  <si>
    <t>07_Dodávka</t>
  </si>
  <si>
    <t>El. přímotopný konektor 1000W - dodávka + montáž</t>
  </si>
  <si>
    <t>08_Dodávka</t>
  </si>
  <si>
    <t>Termostat ovl. ventilátoru dmýchárny - dodávka + montáž</t>
  </si>
  <si>
    <t>11_Dodávka</t>
  </si>
  <si>
    <t>FeZn nosný profil UW tl. 0,6mm, 75x40mm pro montáž svítidel v prostoru biologického čištění +, uchycení na nosné trámy</t>
  </si>
  <si>
    <t>210010301</t>
  </si>
  <si>
    <t>Montáž krabic přístrojových zapuštěných plastových kruhových KU 68/1, KU68/1301, KP67, KP68/2</t>
  </si>
  <si>
    <t>210010351</t>
  </si>
  <si>
    <t>Montáž rozvodek nástěnných plastových čtyřhranných ACIDUR vodič D do 4 mm2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</si>
  <si>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</si>
  <si>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</si>
  <si>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</si>
  <si>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</si>
  <si>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210100013</t>
  </si>
  <si>
    <t>Ukončení vodičů v rozváděči nebo na přístroji včetně zapojení průřezu žíly do 4 mm2</t>
  </si>
  <si>
    <t>210110021</t>
  </si>
  <si>
    <t>Montáž nástěnný vypínač nn jednopólový pro prostředí venkovní nebo mokré</t>
  </si>
  <si>
    <t>210110024</t>
  </si>
  <si>
    <t>Montáž nástěnný přepínač nn 6-střídavý pro prostředí venkovní nebo mokré</t>
  </si>
  <si>
    <t>210110031</t>
  </si>
  <si>
    <t>Montáž zapuštěný vypínač nn jednopólový bezšroubové připojení</t>
  </si>
  <si>
    <t>210110036</t>
  </si>
  <si>
    <t>Montáž zapuštěný přepínač nn 5-sériový bezšroubové připojení</t>
  </si>
  <si>
    <t>210111031</t>
  </si>
  <si>
    <t>Montáž zásuvka chráněná v krabici šroubové připojení 2P+PE prostředí venkovní, mokré</t>
  </si>
  <si>
    <t>210111041</t>
  </si>
  <si>
    <t>Montáž zásuvka (polo)zapuštěná bezšroubové připojení 2P+PE se zapojením vodičů</t>
  </si>
  <si>
    <t>210111042</t>
  </si>
  <si>
    <t>Montáž zásuvka (polo)zapuštěná bezšroubové připojení 2P+PE dvojí zapojení - průběžná</t>
  </si>
  <si>
    <t>210111062</t>
  </si>
  <si>
    <t>Montáž zásuvka nástěnná šroubové připojení 3P+N+PE se zapojením vodičů</t>
  </si>
  <si>
    <t>210200030</t>
  </si>
  <si>
    <t>Montáž svítidel žárovkových bytových nástěnných 1 zdroj se sklem</t>
  </si>
  <si>
    <t>210200070</t>
  </si>
  <si>
    <t>Montáž svítidel žárovkových průmyslových nástěnných přisazených 1 zdroj s košem</t>
  </si>
  <si>
    <t>210201025</t>
  </si>
  <si>
    <t>Montáž svítidel zářivkových bytových stropních přisazených 2 zdroje s krytem</t>
  </si>
  <si>
    <t>210201073</t>
  </si>
  <si>
    <t>Montáž svítidel zářivkových průmyslových stropních přisazených 2 zdroje s krytem</t>
  </si>
  <si>
    <t>210203003</t>
  </si>
  <si>
    <t>Montáž svítidel žárovkových bytových stropních přisazených 1 zdroj se sklem</t>
  </si>
  <si>
    <t>210220021</t>
  </si>
  <si>
    <t>Montáž uzemňovacího vedení vodičů FeZn pomocí svorek v zemi páskou do 120 mm2 v průmyslové výstavbě</t>
  </si>
  <si>
    <t>210220101</t>
  </si>
  <si>
    <t>Montáž hromosvodného vedení svodových vodičů s podpěrami průměru do 10 mm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</si>
  <si>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</si>
  <si>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</si>
  <si>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</si>
  <si>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</si>
  <si>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210220303</t>
  </si>
  <si>
    <t>Montáž svorek hromosvodných typu S0 na okapové žlaby</t>
  </si>
  <si>
    <t>210220372</t>
  </si>
  <si>
    <t>Montáž ochranných prvků - úhelníků nebo trubek do zdiva</t>
  </si>
  <si>
    <t>210220401</t>
  </si>
  <si>
    <t>Montáž vedení hromosvodné - štítků k označení svodů</t>
  </si>
  <si>
    <t>210220431</t>
  </si>
  <si>
    <t>Montáž vedení hromosvodné - tvarování prvků</t>
  </si>
  <si>
    <t>2102800011</t>
  </si>
  <si>
    <t>Zkoušky a prohlídky el rozvodů a zařízení celková prohlídka pro objem mtž prací do 100 000 Kč</t>
  </si>
  <si>
    <t>210280211</t>
  </si>
  <si>
    <t>Měření zemních odporů zemniče prvního nebo samostatného</t>
  </si>
  <si>
    <t>210800101</t>
  </si>
  <si>
    <t>Montáž měděných kabelů CYKY,CYBY,CYMY,NYM,CYKYLS,CYKYLo 2x1,5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</si>
  <si>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</si>
  <si>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</si>
  <si>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</si>
  <si>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</si>
  <si>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210800115</t>
  </si>
  <si>
    <t>Montáž měděných kabelů CYKY,CYBY,CYMY,NYM,CYKYLS,CYKYLo 5x1,5 mm2 uložených pod omítku ve stěně</t>
  </si>
  <si>
    <t>210800117</t>
  </si>
  <si>
    <t>Montáž měděných kabelů CYKY,CYBY,CYMY,NYM,CYKYLS,CYKYLo 5x4 mm2 uložených pod omítku ve stěně</t>
  </si>
  <si>
    <t>210800528</t>
  </si>
  <si>
    <t>Montáž měděných vodičů CY, HO5V, HO7V, NYY, YY 10 mm2 uložených volně</t>
  </si>
  <si>
    <t>210810054</t>
  </si>
  <si>
    <t>Montáž měděných kabelů CYKY, CYKYD, CYKYDY, NYM, NYY, YSLY 750 V 4x16mm2 uložených pevně</t>
  </si>
  <si>
    <t>345356331</t>
  </si>
  <si>
    <t>přepínač střídavý č.6 10A 3553-06629 do vlhka z plastu</t>
  </si>
  <si>
    <t>01_Dodávka</t>
  </si>
  <si>
    <t>R-01 - Řadová rozvodnice pod omítku. IP40/20, 48 modulů, hl. vypínač 100A/3, 3x poj. 32A, svodič, přepětí B+C, jistič 1x50A/3/B-rozv. RMD, proud.chr. s nadproud.ochr. 7xPFL7-16/1N/0,03-zás.230V,</t>
  </si>
  <si>
    <t>POL3_0</t>
  </si>
  <si>
    <t>ohřev TUV, přímotopy, jističe 1x16A/3/B-zás3f, 1x2A/3/C-vent.</t>
  </si>
  <si>
    <t>021_Dodávka</t>
  </si>
  <si>
    <t>Stropní zářivkové přisazené stropní, celoplastové, IP65, 2x36W EP</t>
  </si>
  <si>
    <t>022_Dodávka</t>
  </si>
  <si>
    <t>Stropní zářivkové přisazené stropní, IP20, 2x36W EP</t>
  </si>
  <si>
    <t>03_Dodávka</t>
  </si>
  <si>
    <t>Stropní/nástěnné přisazené svítidlo, kruhové, E27</t>
  </si>
  <si>
    <t>04_Dodávka</t>
  </si>
  <si>
    <t>Nástěnné venkovní svítidlo, IP44, E27</t>
  </si>
  <si>
    <t>09_Dodávka</t>
  </si>
  <si>
    <t>Krabice HOP se svorkovnicí a ochranné pospojování</t>
  </si>
  <si>
    <t>10_Dodávka</t>
  </si>
  <si>
    <t>Automatický topný kabel PFP s termostatem, typ PFP 2m/25W, Fenix Jeseník - ochrana přívodu vody, proti zamrznutí - mat. + montáž</t>
  </si>
  <si>
    <t>12_Dodávka</t>
  </si>
  <si>
    <t>úložný a ostatní drobný montážní materiál (převážná většina kabelů bude uložena v drátěných žlabech, jež jsou dodávkou v rámci elektroinstalace technologie)</t>
  </si>
  <si>
    <t>soub</t>
  </si>
  <si>
    <t>341110050</t>
  </si>
  <si>
    <t>kabel silový s Cu jádrem CYKY 2x1,5 mm2</t>
  </si>
  <si>
    <t>341110300</t>
  </si>
  <si>
    <t>kabel silový s Cu jádrem CYKY 3x1,5 mm2</t>
  </si>
  <si>
    <t>341110360</t>
  </si>
  <si>
    <t>kabel silový s Cu jádrem CYKY 3x2,5 mm2</t>
  </si>
  <si>
    <t>341110800</t>
  </si>
  <si>
    <t>kabel silový s Cu jádrem CYKY 4x16 mm2</t>
  </si>
  <si>
    <t>341110900</t>
  </si>
  <si>
    <t>kabel silový s Cu jádrem CYKY 5x1,5 mm2</t>
  </si>
  <si>
    <t>341110980</t>
  </si>
  <si>
    <t>kabel silový s Cu jádrem CYKY 5x4 mm2</t>
  </si>
  <si>
    <t>341413040</t>
  </si>
  <si>
    <t>vodič silový s Cu jádrem CYY 10 mm2</t>
  </si>
  <si>
    <t>345355120</t>
  </si>
  <si>
    <t>spínač jednopólový 10A Classic 3553-01289 bílý</t>
  </si>
  <si>
    <t>345355720</t>
  </si>
  <si>
    <t>spínač řazení 5 10A Classic 3553-01289 bílý</t>
  </si>
  <si>
    <t>345356330</t>
  </si>
  <si>
    <t>spínač č.1 10A 3553-01629 do vlhka z plastu</t>
  </si>
  <si>
    <t>345514850</t>
  </si>
  <si>
    <t>zásuvka krytá pro vlhké prostředí 5518-3929 S šedá 1x DIN.IP44</t>
  </si>
  <si>
    <t>345551000</t>
  </si>
  <si>
    <t>zásuvka 1násobná 16A Classic 3553-01289 bílá</t>
  </si>
  <si>
    <t>345715110</t>
  </si>
  <si>
    <t>krabice přístrojová instalační KP 68/2</t>
  </si>
  <si>
    <t>345715630</t>
  </si>
  <si>
    <t>rozvodka krabicová 6455-12</t>
  </si>
  <si>
    <t>347510140</t>
  </si>
  <si>
    <t>zářivka lineární 36W G13 denní bílá</t>
  </si>
  <si>
    <t>347741000</t>
  </si>
  <si>
    <t>žárovka LED E27 14W</t>
  </si>
  <si>
    <t>354311600</t>
  </si>
  <si>
    <t>svorka univerzální 669101 pro lano 4-16 mm2</t>
  </si>
  <si>
    <t>354410770</t>
  </si>
  <si>
    <t>drát průměr 8 mm AlMgSi</t>
  </si>
  <si>
    <t>354414700</t>
  </si>
  <si>
    <t>podpěra vedení PV11 FeZn pod taškovou krytinu 100 mm</t>
  </si>
  <si>
    <t>354414900</t>
  </si>
  <si>
    <t>podpěra vedení PV15 FeZn na hřebenáče a prejzovou krytinu 120 mm</t>
  </si>
  <si>
    <t>354418300</t>
  </si>
  <si>
    <t>úhelník ochranný OU 1.7 na ochranu svodu 1,7 m</t>
  </si>
  <si>
    <t>354418360</t>
  </si>
  <si>
    <t>držák ochranného úhelníku do zdiva DOU FeZn</t>
  </si>
  <si>
    <t>354418750</t>
  </si>
  <si>
    <t>svorka křížová SK pro vodič D6-10 mm</t>
  </si>
  <si>
    <t>354418950</t>
  </si>
  <si>
    <t>svorka připojovací SP1 k připojení kovových částí</t>
  </si>
  <si>
    <t>354419050</t>
  </si>
  <si>
    <t>svorka připojovací SOc k připojení okapových žlabů</t>
  </si>
  <si>
    <t>354419250</t>
  </si>
  <si>
    <t>svorka zkušební SZ pro lano D6-12 mm   FeZn</t>
  </si>
  <si>
    <t>354419860</t>
  </si>
  <si>
    <t>svorka odbočovací a spojovací SR 2a pro pásek 30x4 mm    FeZn</t>
  </si>
  <si>
    <t>354419960</t>
  </si>
  <si>
    <t>svorka odbočovací a spojovací SR 3a pro spojování kruhových a páskových vodičů    FeZn</t>
  </si>
  <si>
    <t>354420620</t>
  </si>
  <si>
    <t>pás zemnící 30 x 4 mm FeZn</t>
  </si>
  <si>
    <t>354421100</t>
  </si>
  <si>
    <t>štítek plastový č. 31 -  čísla svodů</t>
  </si>
  <si>
    <t>358112570</t>
  </si>
  <si>
    <t>zásuvka nástěnná IZG  1653  16 A, 250 V, 4pól.</t>
  </si>
  <si>
    <t>210190003R00</t>
  </si>
  <si>
    <t xml:space="preserve">Rozvaděče, rozvodné skříně, desky, svorkovnice montáž oceloplechových rozvodnic do váhy , 100 kg,  </t>
  </si>
  <si>
    <t>210010124</t>
  </si>
  <si>
    <t>Montáž trubek ochranných plastových tuhých D do 90 mm uložených volně</t>
  </si>
  <si>
    <t>210100004</t>
  </si>
  <si>
    <t>Ukončení vodičů v rozváděči nebo na přístroji včetně zapojení průřezu žíly do 25 mm2</t>
  </si>
  <si>
    <t>210810089</t>
  </si>
  <si>
    <t>Montáž měděných kabelů CYKY, NYM, NYY, YSLY 1 kV 4x25 mm2 uložených volně</t>
  </si>
  <si>
    <t>341116100</t>
  </si>
  <si>
    <t>kabel silový s Cu jádrem 1-CYKY 4x25 mm2</t>
  </si>
  <si>
    <t>345713520</t>
  </si>
  <si>
    <t>35711641T0</t>
  </si>
  <si>
    <t>Elektroměrový rozvaděč - plastový kompaktní pilíř ER112/PKP7P  s jističem 80A/3/</t>
  </si>
  <si>
    <t>460420022RT2</t>
  </si>
  <si>
    <t>Zřízení kabelového lože v rýze š. do 65 cm z písku, lože tloušťky 15 cm</t>
  </si>
  <si>
    <t>460201603</t>
  </si>
  <si>
    <t>Hloubení kabelových nezapažených rýh jakýchkoli rozměrů strojně v hornině tř 3</t>
  </si>
  <si>
    <t>460201611</t>
  </si>
  <si>
    <t>Zarovnání kabelových rýh š do 50 cm po výkopu strojně</t>
  </si>
  <si>
    <t>460490013</t>
  </si>
  <si>
    <t>Krytí kabelů výstražnou fólií šířky 34 cm</t>
  </si>
  <si>
    <t>460561901</t>
  </si>
  <si>
    <t>Zásyp rýh nebo jam strojně bez zhutnění v zástavbě</t>
  </si>
  <si>
    <t>ING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</si>
  <si>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</si>
  <si>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</si>
  <si>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</si>
  <si>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vodovod : 127*2,00</t>
  </si>
  <si>
    <t>plynovod : 100*2,00</t>
  </si>
  <si>
    <t>119001412R00</t>
  </si>
  <si>
    <t>Dočasné zajištění podzemního potrubí nebo vedení betonového potrubí_x000D_
 DN  přes 200  do 500 mm</t>
  </si>
  <si>
    <t>kanalizace : 14*2,00</t>
  </si>
  <si>
    <t>119001421R00</t>
  </si>
  <si>
    <t>Dočasné zajištění podzemního potrubí nebo vedení kabelů do 3 kabelů</t>
  </si>
  <si>
    <t>sděl.kabely : 72*2,00</t>
  </si>
  <si>
    <t>silové kabely : 70*2,00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</si>
  <si>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</si>
  <si>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</si>
  <si>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</si>
  <si>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vodovod : 127*2,00*1,10*1,60</t>
  </si>
  <si>
    <t>plynovod : 100*2,00*1,10*1,30</t>
  </si>
  <si>
    <t>kanalizace : 14*2,00*1,10*2,20</t>
  </si>
  <si>
    <t>sděl.kabely : 72*2,00*1,10*1,10</t>
  </si>
  <si>
    <t>silové kabely : 70*2,00*1,10*1,10</t>
  </si>
  <si>
    <t xml:space="preserve">kubatury dle PP př.č.D3.3. : </t>
  </si>
  <si>
    <t>stoka A : 3977,00</t>
  </si>
  <si>
    <t>roz.pro RŠ : 40*(1,40*2,50)*2,50</t>
  </si>
  <si>
    <t>stoka A-1 : 1425,00</t>
  </si>
  <si>
    <t>roz.pro RŠ : 14*(1,40*2,50)*2,30</t>
  </si>
  <si>
    <t>stoka A-1-1 : 351,00</t>
  </si>
  <si>
    <t>roz.pro RŠ : 4*(1,40*2,50)*2,20</t>
  </si>
  <si>
    <t>stoka A-1-2 : 636,00</t>
  </si>
  <si>
    <t>roz.pro RŠ : 6*(1,40*2,50)*2,10</t>
  </si>
  <si>
    <t>stoka A-1-2-1 : 257,00</t>
  </si>
  <si>
    <t>roz.pro RŠ : 3*(1,40*2,50)*2,00</t>
  </si>
  <si>
    <t>stoka A-2 : 1630,00</t>
  </si>
  <si>
    <t>roz.pro RŠ : 20*(1,40*2,50)*2,20</t>
  </si>
  <si>
    <t>stoka A-2-1 : 84,00</t>
  </si>
  <si>
    <t>roz.pro RŠ : 2*(1,40*2,50)*2,00</t>
  </si>
  <si>
    <t>stoka A-3 : 325,00</t>
  </si>
  <si>
    <t>roz.pro RŠ : 4*(1,40*2,50)*2,30</t>
  </si>
  <si>
    <t>stoka A-4 : 1406,00</t>
  </si>
  <si>
    <t>roz.pro RŠ : 18*(1,40*2,50)*2,10</t>
  </si>
  <si>
    <t>stoka A-5 : 845,00</t>
  </si>
  <si>
    <t>roz.pro RŠ : 10*(1,40*2,50)*2,30</t>
  </si>
  <si>
    <t>stoka A-6 : 161,00</t>
  </si>
  <si>
    <t>roz.pro RŠ : 2*(1,40*2,50)*2,50</t>
  </si>
  <si>
    <t>stoka A-7 : 1293,00</t>
  </si>
  <si>
    <t>roz.pro RŠ : 13*(1,40*2,50)*2,30</t>
  </si>
  <si>
    <t>stoka A-7-1 : 144,00</t>
  </si>
  <si>
    <t>roz.pro RŠ : 2*(1,40*2,50)*2,30</t>
  </si>
  <si>
    <t>stoka A-7-2 : 1388,00</t>
  </si>
  <si>
    <t>roz.pro RŠ : 19*(1,40*2,50)*2,20</t>
  </si>
  <si>
    <t>stoka A-7-2-1 : 322,00</t>
  </si>
  <si>
    <t>roz.pro RŠ : 8*(1,40*2,50)*2,10</t>
  </si>
  <si>
    <t>stoka A-7-2-2 : 178,00</t>
  </si>
  <si>
    <t/>
  </si>
  <si>
    <t xml:space="preserve">odpočet povrchů: : </t>
  </si>
  <si>
    <t xml:space="preserve">stoka A : </t>
  </si>
  <si>
    <t>krajská : -375,70*1,10*0,35</t>
  </si>
  <si>
    <t>roz.pro RŠ : -9*(1,40*2,50)*0,35</t>
  </si>
  <si>
    <t>místní : -105,00*1,10*0,32</t>
  </si>
  <si>
    <t>roz.pro RŠ : -4*(1,40*2,50)*0,32</t>
  </si>
  <si>
    <t>štěrk : -736,30*1,10*0,15</t>
  </si>
  <si>
    <t>roz.pro RŠ : -18*(1,40*2,50)*0,15</t>
  </si>
  <si>
    <t>zeleň : -255,00*1,10*0,15</t>
  </si>
  <si>
    <t>roz.pro RŠ : -9*(1,40*2,50)*0,15</t>
  </si>
  <si>
    <t xml:space="preserve">stoka A-1 : </t>
  </si>
  <si>
    <t>krajská : -512,00*1,10*0,35</t>
  </si>
  <si>
    <t>roz.pro RŠ : -11*(1,40*2,50)*0,35</t>
  </si>
  <si>
    <t>zeleň : -58,00*1,10*0,15</t>
  </si>
  <si>
    <t>roz.pro RŠ : -3*(1,40*2,50)*0,15</t>
  </si>
  <si>
    <t xml:space="preserve">stoka A-1-1 : </t>
  </si>
  <si>
    <t>místní : -6,50*1,10*0,32</t>
  </si>
  <si>
    <t>štěrk : -138,50*1,10*0,15</t>
  </si>
  <si>
    <t>roz.pro RŠ : -4*(1,40*2,50)*0,15</t>
  </si>
  <si>
    <t xml:space="preserve">stoka A-1-2 : </t>
  </si>
  <si>
    <t>krajská : -5,00*1,10*0,35</t>
  </si>
  <si>
    <t>štěrk : -266,00*1,10*0,15</t>
  </si>
  <si>
    <t>roz.pro RŠ : -5*(1,40*2,50)*0,15</t>
  </si>
  <si>
    <t>zeleň : -7,00*1,10*0,15</t>
  </si>
  <si>
    <t>roz.pro RŠ : -1*(1,40*2,50)*0,15</t>
  </si>
  <si>
    <t xml:space="preserve">stoka A-1-2-1 : </t>
  </si>
  <si>
    <t>místní : -47,00*1,10*0,32</t>
  </si>
  <si>
    <t>roz.pro RŠ : -2*(1,40*2,50)*0,32</t>
  </si>
  <si>
    <t>dlažba : -15,50*1,10*0,25</t>
  </si>
  <si>
    <t>roz.pro RŠ : -1*(1,40*2,50)*0,25</t>
  </si>
  <si>
    <t>zeleň : -58,50*1,10*0,15</t>
  </si>
  <si>
    <t xml:space="preserve">stoka A-2 : </t>
  </si>
  <si>
    <t>místní : -561,50*1,10*0,32</t>
  </si>
  <si>
    <t>roz.pro RŠ : -18*(1,40*2,50)*0,32</t>
  </si>
  <si>
    <t>zeleň : -122,50*1,10*0,15</t>
  </si>
  <si>
    <t>roz.pro RŠ : -2*(1,40*2,50)*0,15</t>
  </si>
  <si>
    <t xml:space="preserve">stoka A-2-1 : </t>
  </si>
  <si>
    <t>místní : -8,00*1,10*0,32</t>
  </si>
  <si>
    <t>dlažba : -31,00*1,10*0,25</t>
  </si>
  <si>
    <t>roz.pro RŠ : -2*(1,40*2,50)*0,25</t>
  </si>
  <si>
    <t xml:space="preserve">stoka A-3 : </t>
  </si>
  <si>
    <t>místní : -16,00*1,10*0,32</t>
  </si>
  <si>
    <t>zeleň : -115,00*1,10*0,15</t>
  </si>
  <si>
    <t xml:space="preserve">stoka A-4 : </t>
  </si>
  <si>
    <t>místní : -621,00*1,10*0,32</t>
  </si>
  <si>
    <t xml:space="preserve">stoka A-5 : </t>
  </si>
  <si>
    <t>krajská : -7,00*1,10*0,35</t>
  </si>
  <si>
    <t>místní : -294,00*1,10*0,32</t>
  </si>
  <si>
    <t>roz.pro RŠ : -8*(1,40*2,50)*0,32</t>
  </si>
  <si>
    <t>dlažba : -39,00*1,10*0,25</t>
  </si>
  <si>
    <t xml:space="preserve">stoka A-6 : </t>
  </si>
  <si>
    <t>místní : -53,00*1,10*0,32</t>
  </si>
  <si>
    <t xml:space="preserve">stoka A-7 : </t>
  </si>
  <si>
    <t>místní : -444,00*1,10*0,32</t>
  </si>
  <si>
    <t>roz.pro RŠ : -12*(1,40*2,50)*0,32</t>
  </si>
  <si>
    <t>zeleň : -57,00*1,10*0,15</t>
  </si>
  <si>
    <t xml:space="preserve">stoka A-7-1 : </t>
  </si>
  <si>
    <t>místní : -5,00*1,10*0,32</t>
  </si>
  <si>
    <t>štěrk : -51,00*1,10*0,15</t>
  </si>
  <si>
    <t xml:space="preserve">stoka A-7-2 : </t>
  </si>
  <si>
    <t>místní : -550,00*1,10*0,32</t>
  </si>
  <si>
    <t>roz.pro RŠ : -16*(1,40*2,50)*0,32</t>
  </si>
  <si>
    <t>štěrk : -18,00*1,10*0,15</t>
  </si>
  <si>
    <t xml:space="preserve">stoka A-7-2-1 : </t>
  </si>
  <si>
    <t>místní : -39,00*1,10*0,32</t>
  </si>
  <si>
    <t>roz.pro RŠ : -1*(1,40*2,50)*0,32</t>
  </si>
  <si>
    <t>štěrk : -103,00*1,10*0,15</t>
  </si>
  <si>
    <t>roz.pro RŠ : -7*(1,40*2,50)*0,15</t>
  </si>
  <si>
    <t xml:space="preserve">stoka A-7-2-2 : </t>
  </si>
  <si>
    <t>bet.panely : -70,00*1,10*0,20</t>
  </si>
  <si>
    <t>roz.pro RŠ : -2*(1,40*2,50)*0,20</t>
  </si>
  <si>
    <t>13918,201/100*40</t>
  </si>
  <si>
    <t>stoka A-1-2-1 : 121,00*2,00*2</t>
  </si>
  <si>
    <t>stoka A-2-1 : 39,00*2,00*2</t>
  </si>
  <si>
    <t>151101102R00</t>
  </si>
  <si>
    <t>Zřízení pažení a rozepření stěn rýh příložné  pro jakoukoliv mezerovitost, hloubky do 4 m</t>
  </si>
  <si>
    <t>stoka A : 1472,00*2,50*2</t>
  </si>
  <si>
    <t>stoka A-1 : 570,00*2,30*2</t>
  </si>
  <si>
    <t>stoka A-1-1 : 145,00*2,20*2</t>
  </si>
  <si>
    <t>stoka A-1-2 : 278,00*2,10*2</t>
  </si>
  <si>
    <t>stoka A-2 : 684,00*2,20*2</t>
  </si>
  <si>
    <t>stoka A-3 : 131,00*2,30*2</t>
  </si>
  <si>
    <t>stoka A-4 : 621,00*2,10*2</t>
  </si>
  <si>
    <t>stoka A-5 : 340,00*2,30*2</t>
  </si>
  <si>
    <t>stoka A-6 : 58,00*2,50*2</t>
  </si>
  <si>
    <t>stoka A-7 : 501,00*2,30*2</t>
  </si>
  <si>
    <t>stoka A-7-1 : 56,00*2,30*2</t>
  </si>
  <si>
    <t>stoka A-7-2 : 568,00*2,20*2</t>
  </si>
  <si>
    <t>stoka A-7-2-1 : 142,00*2,10*2</t>
  </si>
  <si>
    <t>stoka A-7-2-2 : 70,00*2,30*2</t>
  </si>
  <si>
    <t>151101112R00</t>
  </si>
  <si>
    <t>Odstranění pažení a rozepření rýh příložné , hloubky do 4 m</t>
  </si>
  <si>
    <t>13918,201/100*50</t>
  </si>
  <si>
    <t>162501102R00</t>
  </si>
  <si>
    <t>Vodorovné přemístění výkopku z horniny 1 až 4, na vzdálenost přes 2 500  do 3 000 m</t>
  </si>
  <si>
    <t>výkopek : 3733,108*2</t>
  </si>
  <si>
    <t>ornice : 121,545</t>
  </si>
  <si>
    <t>trvalá skládka</t>
  </si>
  <si>
    <t>13918,201-3733,108</t>
  </si>
  <si>
    <t>výkopek : 3733,108</t>
  </si>
  <si>
    <t>výkopek : 3733,108/2</t>
  </si>
  <si>
    <t>ornice : 121,545/2</t>
  </si>
  <si>
    <t>štěrk : 736,30*1,10*(2,50-0,15-0,55-0,30)</t>
  </si>
  <si>
    <t>roz.pro RŠ : 18*(1,40*2,50)*(2,50-0,30)</t>
  </si>
  <si>
    <t>zeleň : 255,00*1,10*(2,50-0,15-0,55-0,15)</t>
  </si>
  <si>
    <t>roz.pro RŠ : 9*(1,40*2,50)*(2,50-0,15)</t>
  </si>
  <si>
    <t>zeleň : 58,00*1,10*(2,30-0,15-0,55-0,15)</t>
  </si>
  <si>
    <t>roz.pro RŠ : 3*(1,40*2,50)*(2,30-0,15)</t>
  </si>
  <si>
    <t>štěrk : 138,50*1,10*(2,20-0,15-0,55-0,30)</t>
  </si>
  <si>
    <t>roz.pro RŠ : 4*(1,40*2,50)*(2,20-0,30)</t>
  </si>
  <si>
    <t>štěrk : 266,00*1,10*(2,10-0,15-0,55-0,30)</t>
  </si>
  <si>
    <t>roz.pro RŠ : 5*(1,40*2,50)*(2,10-0,30)</t>
  </si>
  <si>
    <t>zeleň : 7,00*1,10*(2,10-0,15-0,55-0,15)</t>
  </si>
  <si>
    <t>roz.pro RŠ : 1*(1,40*2,50)*(2,10-0,15)</t>
  </si>
  <si>
    <t>dlažba : 15,50*1,10*(2,00-0,15-0,55-0,25)</t>
  </si>
  <si>
    <t>roz.pro RŠ : 1*(1,40*2,50)*(2,00-0,25)</t>
  </si>
  <si>
    <t>zeleň : 58,50*1,10*(2,00-0,15-0,55-0,15)</t>
  </si>
  <si>
    <t>zeleň : 122,50*1,10*(2,20-0,15-0,55-0,15)</t>
  </si>
  <si>
    <t>roz.pro RŠ : 2*(1,40*2,50)*(2,20-0,15)</t>
  </si>
  <si>
    <t>dlažba : 31,00*1,10*(2,00-0,15-0,55-0,25)</t>
  </si>
  <si>
    <t>roz.pro RŠ : 2*(1,40*2,50)*(2,00-0,25)</t>
  </si>
  <si>
    <t>zeleň : 115,00*1,10*(2,30-0,15-0,55-0,15)</t>
  </si>
  <si>
    <t>roz.pro RŠ : 4*(1,40*2,50)*(2,30-0,15)</t>
  </si>
  <si>
    <t>dlažba : 39,00*1,10*(2,30-0,15-0,55-0,25)</t>
  </si>
  <si>
    <t>roz.pro RŠ : 2*(1,40*2,50)*(2,30-0,25)</t>
  </si>
  <si>
    <t>zeleň : 57,00*1,10*(2,30-0,15-0,55-0,15)</t>
  </si>
  <si>
    <t>roz.pro RŠ : 1*(1,40*2,50)*(2,30-0,15)</t>
  </si>
  <si>
    <t>štěrk : 51,00*1,10*(2,30-0,15-0,55-0,30)</t>
  </si>
  <si>
    <t>roz.pro RŠ : 2*(1,40*2,50)*(2,30-0,30)</t>
  </si>
  <si>
    <t>štěrk : 18,00*1,10*(2,20-0,15-0,55-0,30)</t>
  </si>
  <si>
    <t>roz.pro RŠ : 3*(1,40*2,50)*(2,20-0,30)</t>
  </si>
  <si>
    <t>štěrk : 103,00*1,10*(2,10-0,15-0,55-0,30)</t>
  </si>
  <si>
    <t>roz.pro RŠ : 7*(1,40*2,50)*(2,10-0,30)</t>
  </si>
  <si>
    <t>beton : 70,00*1,10*(2,30-0,15-0,55-0,20)</t>
  </si>
  <si>
    <t>roz.pro RŠ : 2*(1,40*2,50)*(2,30-0,20)</t>
  </si>
  <si>
    <t>stoka A : 1472,00*1,10*0,55</t>
  </si>
  <si>
    <t>stoka A-1 : 570,00*1,10*0,55</t>
  </si>
  <si>
    <t>stoka A-1-1 : 145,00*1,10*0,55</t>
  </si>
  <si>
    <t>stoka A-1-2 : 278,00*1,10*0,55</t>
  </si>
  <si>
    <t>stoka A-1-2-1 : 121,00*1,10*0,55</t>
  </si>
  <si>
    <t>stoka A-2 : 684,00*1,10*0,55</t>
  </si>
  <si>
    <t>stoka A-2-1 : 39,00*1,10*0,55</t>
  </si>
  <si>
    <t>stoka A-3 : 131,00*1,10*0,55</t>
  </si>
  <si>
    <t>stoka A-4 : 621,00*1,10*0,55</t>
  </si>
  <si>
    <t>stoka A-5 : 340,00*1,10*0,55</t>
  </si>
  <si>
    <t>stoka A-6 : 58,00*1,10*0,55</t>
  </si>
  <si>
    <t>stoka A-7 : 501,00*1,10*0,55</t>
  </si>
  <si>
    <t>stoka A-7-1 : 56,00*1,10*0,55</t>
  </si>
  <si>
    <t>stoka A-7-2 : 568,00*1,10*0,55</t>
  </si>
  <si>
    <t>stoka A-7-2-1 : 142,00*1,10*0,55</t>
  </si>
  <si>
    <t>stoka A-7-2-2 : 70,00*1,10*0,55</t>
  </si>
  <si>
    <t xml:space="preserve">odpočet potrubí: : </t>
  </si>
  <si>
    <t>stoka A : -1472,00*3,14*0,125*0,125</t>
  </si>
  <si>
    <t>stoka A-1 : -570,00*3,14*0,125*0,125</t>
  </si>
  <si>
    <t>stoka A-1-1 : -145,00*3,14*0,125*0,125</t>
  </si>
  <si>
    <t>stoka A-1-2 : -278,00*3,14*0,125*0,125</t>
  </si>
  <si>
    <t>stoka A-1-2-1 : -121,00*3,14*0,125*0,125</t>
  </si>
  <si>
    <t>stoka A-2 : -684,00*3,14*0,125*0,125</t>
  </si>
  <si>
    <t>stoka A-2-1 : -39,00*3,14*0,125*0,125</t>
  </si>
  <si>
    <t>stoka A-3 : -131,00*3,14*0,125*0,125</t>
  </si>
  <si>
    <t>stoka A-4 : -621,00*3,14*0,125*0,125</t>
  </si>
  <si>
    <t>stoka A-5 : -340,00*3,14*0,125*0,125</t>
  </si>
  <si>
    <t>stoka A-6 : -58,00*3,14*0,125*0,125</t>
  </si>
  <si>
    <t>stoka A-7 : -501,00*3,14*0,125*0,125</t>
  </si>
  <si>
    <t>stoka A-7-1 : -56,00*3,14*0,125*0,125</t>
  </si>
  <si>
    <t>stoka A-7-2 : -568,00*3,14*0,125*0,125</t>
  </si>
  <si>
    <t>stoka A-7-2-1 : -142,00*3,14*0,125*0,125</t>
  </si>
  <si>
    <t>stoka A-7-2-2 : -70,00*3,14*0,125*0,125</t>
  </si>
  <si>
    <t>zeleň : 255,00*1,10</t>
  </si>
  <si>
    <t>roz.pro RŠ : 9*(1,40*2,50)</t>
  </si>
  <si>
    <t>zeleň : 58,00*1,10</t>
  </si>
  <si>
    <t>zeleň : 7,00*1,10</t>
  </si>
  <si>
    <t>roz.pro RŠ : 1*(1,40*2,50)</t>
  </si>
  <si>
    <t>zeleň : 58,50*1,10</t>
  </si>
  <si>
    <t>zeleň : 122,50*1,10</t>
  </si>
  <si>
    <t>roz.pro RŠ : 2*(1,40*2,50)</t>
  </si>
  <si>
    <t>zeleň : 115,00*1,10</t>
  </si>
  <si>
    <t>zeleň : 57,00*1,10</t>
  </si>
  <si>
    <t>1211011T0T20</t>
  </si>
  <si>
    <t>Sejmuti ornice premist 2000m</t>
  </si>
  <si>
    <t xml:space="preserve">m3    </t>
  </si>
  <si>
    <t>zeleň : 255,00*1,10*0,15</t>
  </si>
  <si>
    <t>roz.pro RŠ : 9*(1,40*2,50)*0,15</t>
  </si>
  <si>
    <t>zeleň : 58,00*1,10*0,15</t>
  </si>
  <si>
    <t>roz.pro RŠ : 3*(1,40*2,50)*0,15</t>
  </si>
  <si>
    <t>zeleň : 7,00*1,10*0,15</t>
  </si>
  <si>
    <t>roz.pro RŠ : 1*(1,40*2,50)*0,15</t>
  </si>
  <si>
    <t>zeleň : 58,50*1,10*0,15</t>
  </si>
  <si>
    <t>zeleň : 122,50*1,10*0,15</t>
  </si>
  <si>
    <t>roz.pro RŠ : 2*(1,40*2,50)*0,15</t>
  </si>
  <si>
    <t>zeleň : 115,00*1,10*0,15</t>
  </si>
  <si>
    <t>roz.pro RŠ : 4*(1,40*2,50)*0,15</t>
  </si>
  <si>
    <t>zeleň : 57,00*1,10*0,15</t>
  </si>
  <si>
    <t>včetně  drceného kameniva</t>
  </si>
  <si>
    <t>krajská : 375,70*1,10*(2,50-0,15-0,55-0,40)</t>
  </si>
  <si>
    <t>roz.pro RŠ : 9*(1,40*2,50)*(2,50-0,40)</t>
  </si>
  <si>
    <t>místní : 105,00*1,10*(2,50-0,15-0,55-0,46)</t>
  </si>
  <si>
    <t>roz.pro RŠ : 4*(1,40*2,50)*(2,50-0,46)</t>
  </si>
  <si>
    <t>krajská : 512,00*1,10*(2,30-0,15-0,55-0,40)</t>
  </si>
  <si>
    <t>roz.pro RŠ : 11*(1,40*2,50)*(2,30-0,40)</t>
  </si>
  <si>
    <t>místní : 6,50*1,10*(2,20-0,15-0,55-0,46)</t>
  </si>
  <si>
    <t>krajská : 5,00*1,10*(2,10-0,15-0,55-0,40)</t>
  </si>
  <si>
    <t>místní : 47,00*1,10*(2,00-0,15-0,55-0,46)</t>
  </si>
  <si>
    <t>roz.pro RŠ : 2*(1,40*2,50)*(2,00-0,46)</t>
  </si>
  <si>
    <t>místní : 561,50*1,10*(2,20-0,15-0,55-0,46)</t>
  </si>
  <si>
    <t>roz.pro RŠ : 18*(1,40*2,50)*(2,20-0,46)</t>
  </si>
  <si>
    <t>místní : 8,00*1,10*(2,00-0,15-0,55-0,46)</t>
  </si>
  <si>
    <t>místní : 16,00*1,10*(2,30-0,15-0,55-0,46)</t>
  </si>
  <si>
    <t>místní : 621,00*1,10*(2,10-0,15-0,55-0,46)</t>
  </si>
  <si>
    <t>roz.pro RŠ : 8*(1,40*2,50)*(2,20-0,46)</t>
  </si>
  <si>
    <t>krajská : 7,00*1,10*(2,30-0,15-0,55-0,40)</t>
  </si>
  <si>
    <t>místní : 294,00*1,10*(2,30-0,15-0,55-0,46)</t>
  </si>
  <si>
    <t>roz.pro RŠ : 8*(1,40*2,50)*(2,30-0,46)</t>
  </si>
  <si>
    <t>krajská : 5,00*1,10*(2,50-0,15-0,55-0,40)</t>
  </si>
  <si>
    <t>místní : 53,00*1,10*(2,50-0,15-0,55-0,46)</t>
  </si>
  <si>
    <t>roz.pro RŠ : 2*(1,40*2,50)*(2,50-0,46)</t>
  </si>
  <si>
    <t>místní : 444,00*1,10*(2,30-0,15-0,55-0,46)</t>
  </si>
  <si>
    <t>roz.pro RŠ : 12*(1,40*2,50)*(2,30-0,46)</t>
  </si>
  <si>
    <t>místní : 5,00*1,10*(2,30-0,15-0,55-0,46)</t>
  </si>
  <si>
    <t>místní : 550,00*1,10*(2,20-0,15-0,55-0,46)</t>
  </si>
  <si>
    <t>roz.pro RŠ : 16*(1,40*2,50)*(2,20-0,46)</t>
  </si>
  <si>
    <t>místní : 39,00*1,10*(2,10-0,15-0,55-0,46)</t>
  </si>
  <si>
    <t>roz.pro RŠ : 1*(1,40*2,50)*(2,10-0,46)</t>
  </si>
  <si>
    <t>199020301T00</t>
  </si>
  <si>
    <t>Položení kabelových žlabů vč.poklopů</t>
  </si>
  <si>
    <t>810,30/50</t>
  </si>
  <si>
    <t>28350001T</t>
  </si>
  <si>
    <t>Žlab kabelový betonový dl.1000mm</t>
  </si>
  <si>
    <t>AZD 13-100</t>
  </si>
  <si>
    <t>28350002T</t>
  </si>
  <si>
    <t>Zákrytová deska kabelového žlabu- betonová dl.500mm</t>
  </si>
  <si>
    <t>AZD 114-50</t>
  </si>
  <si>
    <t>284,00*2</t>
  </si>
  <si>
    <t>3222,214*1,80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</si>
  <si>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</si>
  <si>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</si>
  <si>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</si>
  <si>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dlažba : 15,50*1,10</t>
  </si>
  <si>
    <t>dlažba : 31,00*1,10</t>
  </si>
  <si>
    <t>dlažba : 39,00*1,10</t>
  </si>
  <si>
    <t>113107610R00</t>
  </si>
  <si>
    <t>Odstranění podkladů nebo krytů z kameniva hrubého drceného, v ploše jednotlivě nad 50 m2, tloušťka vrstvy 100 mm</t>
  </si>
  <si>
    <t>beton : 70,00*1,10</t>
  </si>
  <si>
    <t>113107615R00</t>
  </si>
  <si>
    <t>Odstranění podkladů nebo krytů z kameniva hrubého drceného, v ploše jednotlivě nad 50 m2, tloušťka vrstvy 150 mm</t>
  </si>
  <si>
    <t>štěrk : 736,30*1,10</t>
  </si>
  <si>
    <t>roz.pro RŠ : 18*(1,40*2,50)</t>
  </si>
  <si>
    <t>štěrk : 138,50*1,10</t>
  </si>
  <si>
    <t>štěrk : 266,00*1,10</t>
  </si>
  <si>
    <t>roz.pro RŠ : 5*(1,40*2,50)</t>
  </si>
  <si>
    <t>štěrk : 51,00*1,10</t>
  </si>
  <si>
    <t>štěrk : 18,00*1,10</t>
  </si>
  <si>
    <t>štěrk : 103,00*1,10</t>
  </si>
  <si>
    <t>roz.pro RŠ : 7*(1,40*2,50)</t>
  </si>
  <si>
    <t>krajská : 375,70*1,10</t>
  </si>
  <si>
    <t>místní : 105,00*1,10</t>
  </si>
  <si>
    <t>krajská : 512,00*1,10</t>
  </si>
  <si>
    <t>roz.pro RŠ : 11*(1,40*2,50)</t>
  </si>
  <si>
    <t>místní : 6,50*1,10</t>
  </si>
  <si>
    <t>krajská : 5,00*1,10</t>
  </si>
  <si>
    <t>místní : 47,00*1,10</t>
  </si>
  <si>
    <t>místní : 561,50*1,10</t>
  </si>
  <si>
    <t>místní : 8,00*1,10</t>
  </si>
  <si>
    <t>místní : 16,00*1,10</t>
  </si>
  <si>
    <t>místní : 621,00*1,10</t>
  </si>
  <si>
    <t>roz.pro RŠ : 8*(1,40*2,50)</t>
  </si>
  <si>
    <t>krajská : 7,00*1,10</t>
  </si>
  <si>
    <t>místní : 294,00*1,10</t>
  </si>
  <si>
    <t>místní : 53,00*1,10</t>
  </si>
  <si>
    <t>místní : 444,00*1,10</t>
  </si>
  <si>
    <t>roz.pro RŠ : 12*(1,40*2,50)</t>
  </si>
  <si>
    <t>místní : 5,00*1,10</t>
  </si>
  <si>
    <t>místní : 550,00*1,10</t>
  </si>
  <si>
    <t>roz.pro RŠ : 16*(1,40*2,50)</t>
  </si>
  <si>
    <t>místní : 39,00*1,10</t>
  </si>
  <si>
    <t>113108411R00</t>
  </si>
  <si>
    <t>Odstranění podkladů nebo krytů živičných, v ploše jednotlivě nad 50 m2, tloušťka vrstvy 110 mm</t>
  </si>
  <si>
    <t>provizorní oprava komunikace</t>
  </si>
  <si>
    <t>místní : 105,00*1,50</t>
  </si>
  <si>
    <t>roz.pro RŠ : 4*(1,80*2,90)</t>
  </si>
  <si>
    <t>místní : 6,50*1,50</t>
  </si>
  <si>
    <t>místní : 47,00*1,50</t>
  </si>
  <si>
    <t>roz.pro RŠ : 2*(1,80*2,90)</t>
  </si>
  <si>
    <t>místní : 561,50*1,50</t>
  </si>
  <si>
    <t>roz.pro RŠ : 18*(1,80*2,90)</t>
  </si>
  <si>
    <t>místní : 8,00*1,50</t>
  </si>
  <si>
    <t>místní : 16,00*1,50</t>
  </si>
  <si>
    <t>místní : 621,00*1,50</t>
  </si>
  <si>
    <t>roz.pro RŠ : 8*(1,80*2,90)</t>
  </si>
  <si>
    <t>místní : 294,00*1,50</t>
  </si>
  <si>
    <t>místní : 53,00*1,50</t>
  </si>
  <si>
    <t>místní : 444,00*1,50</t>
  </si>
  <si>
    <t>roz.pro RŠ : 12*(1,80*2,90)</t>
  </si>
  <si>
    <t>místní : 5,00*1,50</t>
  </si>
  <si>
    <t>místní : 550,00*1,50</t>
  </si>
  <si>
    <t>roz.pro RŠ : 16*(1,80*2,90)</t>
  </si>
  <si>
    <t>místní : 39,00*1,50</t>
  </si>
  <si>
    <t>roz.pro RŠ : 1*(1,80*2,90)</t>
  </si>
  <si>
    <t>113108415R00</t>
  </si>
  <si>
    <t>Odstranění podkladů nebo krytů živičných, v ploše jednotlivě nad 50 m2, tloušťka vrstvy 150 mm</t>
  </si>
  <si>
    <t>krajská : 375,70*1,70</t>
  </si>
  <si>
    <t>roz.pro RŠ : 9*(2,90*3,80)</t>
  </si>
  <si>
    <t>krajská : 512,00*1,70</t>
  </si>
  <si>
    <t>roz.pro RŠ : 11*(2,90*3,80)</t>
  </si>
  <si>
    <t>krajská : 5,00*1,70</t>
  </si>
  <si>
    <t>krajská : 7,00*1,70</t>
  </si>
  <si>
    <t>113151213R00</t>
  </si>
  <si>
    <t>Odstranění podkladu, krytu frézováním povrch živičný, plochy přes 500 m2 na jednom objektu nebo při provádění pruhu šířky přes  750 mm bez překážek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</si>
  <si>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</si>
  <si>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</si>
  <si>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</si>
  <si>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ve třech vrstvách po 5 cm</t>
  </si>
  <si>
    <t>roz.pro RŠ : 9*(2,30*3,20)</t>
  </si>
  <si>
    <t>roz.pro RŠ : 11*(2,30*3,20)</t>
  </si>
  <si>
    <t>krajská : 2*75,70*2,30</t>
  </si>
  <si>
    <t>roz.pro RŠ : 2*(9*(2,90*3,80))</t>
  </si>
  <si>
    <t>krajská : 2*512,00*2,30</t>
  </si>
  <si>
    <t>roz.pro RŠ : 2*(11*(2,90*3,80))</t>
  </si>
  <si>
    <t>krajská : 2*5,00*2,30</t>
  </si>
  <si>
    <t>krajská : 2*7,00*2,30</t>
  </si>
  <si>
    <t>113151216R00</t>
  </si>
  <si>
    <t>Odstranění podkladu, krytu frézováním povrch živičný, plochy přes 500 m2 na jednom objektu nebo při provádění pruhu šířky přes  750 mm bez překážek v trase, tloušťky 70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</si>
  <si>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</si>
  <si>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</si>
  <si>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</si>
  <si>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919735112R00</t>
  </si>
  <si>
    <t>Řezání stávajících krytů nebo podkladů živičných, hloubky přes 50 do 100 mm</t>
  </si>
  <si>
    <t>krajská : 375,70*2</t>
  </si>
  <si>
    <t>roz.pro RŠ : 9*(2*3,80)</t>
  </si>
  <si>
    <t>krajská : 512,00*2</t>
  </si>
  <si>
    <t>roz.pro RŠ : 11*(2*3,80)</t>
  </si>
  <si>
    <t>krajská : 5,00*2</t>
  </si>
  <si>
    <t>krajská : 7,00*2</t>
  </si>
  <si>
    <t>místní : 105,00*2</t>
  </si>
  <si>
    <t>roz.pro RŠ : 4*(2*1,80)</t>
  </si>
  <si>
    <t>místní : 6,50*2</t>
  </si>
  <si>
    <t>místní : 47,00*2</t>
  </si>
  <si>
    <t>roz.pro RŠ : 2*(2*1,80)</t>
  </si>
  <si>
    <t>místní : 561,50*2</t>
  </si>
  <si>
    <t>roz.pro RŠ : 18*(1,80*2)</t>
  </si>
  <si>
    <t>místní : 8,00*2</t>
  </si>
  <si>
    <t>místní : 16,00*2</t>
  </si>
  <si>
    <t>místní : 621,00*2</t>
  </si>
  <si>
    <t>roz.pro RŠ : 8*(1,80*2)</t>
  </si>
  <si>
    <t>místní : 294,00*2</t>
  </si>
  <si>
    <t>místní : 53,00*2</t>
  </si>
  <si>
    <t>roz.pro RŠ : 2*(1,80*2)</t>
  </si>
  <si>
    <t>místní : 444,00*2</t>
  </si>
  <si>
    <t>roz.pro RŠ : 12*(1,80*2)</t>
  </si>
  <si>
    <t>místní : 5,00*2</t>
  </si>
  <si>
    <t>místní : 550,00*2</t>
  </si>
  <si>
    <t>roz.pro RŠ : 16*(1,80*2)</t>
  </si>
  <si>
    <t>místní : 39,00*2</t>
  </si>
  <si>
    <t>roz.pro RŠ : 1*(1,80*2)</t>
  </si>
  <si>
    <t>919735122R00</t>
  </si>
  <si>
    <t>Řezání stávajících krytů nebo podkladů betonových, hloubky přes 50 do 100 mm</t>
  </si>
  <si>
    <t>beton : 70,00*2</t>
  </si>
  <si>
    <t>roz.pro RŠ : 2*(2*1,40)</t>
  </si>
  <si>
    <t>113109410T10</t>
  </si>
  <si>
    <t>Odstranění podkladu pl.nad 50 m2 z betonových panelů, tl. 10 cm</t>
  </si>
  <si>
    <t xml:space="preserve">30,31,32,33,34,35,36,37,38,39,43, : </t>
  </si>
  <si>
    <t>Součet: : 5908,34233</t>
  </si>
  <si>
    <t>979990113T00</t>
  </si>
  <si>
    <t>Poplatek za skládku suti a živič.hmot</t>
  </si>
  <si>
    <t>212752112R00</t>
  </si>
  <si>
    <t>Trativody z drenážních trubek DN od 80 do 100 mm</t>
  </si>
  <si>
    <t>451572111R00</t>
  </si>
  <si>
    <t>stoka A : 1472,00*1,10*0,15</t>
  </si>
  <si>
    <t>stoka A-1 : 570,00*1,10*0,15</t>
  </si>
  <si>
    <t>stoka A-1-1 : 145,00*1,10*0,15</t>
  </si>
  <si>
    <t>stoka A-1-2 : 278,00*1,10*0,15</t>
  </si>
  <si>
    <t>stoka A-1-2-1 : 121,00*1,10*0,15</t>
  </si>
  <si>
    <t>stoka A-2 : 684,00*1,10*0,15</t>
  </si>
  <si>
    <t>stoka A-2-1 : 39,00*1,10*0,15</t>
  </si>
  <si>
    <t>stoka A-3 : 131,00*1,10*0,15</t>
  </si>
  <si>
    <t>stoka A-4 : 621,00*1,10*0,15</t>
  </si>
  <si>
    <t>stoka A-5 : 340,00*1,10*0,15</t>
  </si>
  <si>
    <t>stoka A-6 : 58,00*1,10*0,15</t>
  </si>
  <si>
    <t>stoka A-7 : 501,00*1,10*0,15</t>
  </si>
  <si>
    <t>stoka A-7-1 : 56,00*1,10*0,15</t>
  </si>
  <si>
    <t>stoka A-7-2 : 568,00*1,10*0,15</t>
  </si>
  <si>
    <t>stoka A-7-2-1 : 142,00*1,10*0,15</t>
  </si>
  <si>
    <t>stoka A-7-2-2 : 70,00*1,10*0,15</t>
  </si>
  <si>
    <t>451311821R00</t>
  </si>
  <si>
    <t>Podklad pod dlažbu z betonu vodostavebního tloušťka přes 100 do 150 mm</t>
  </si>
  <si>
    <t>30,00*1,80*0,15</t>
  </si>
  <si>
    <t>452311131R00</t>
  </si>
  <si>
    <t>Podkladní a zajišťovací konstrukce z betonu desky pod potrubí, stoky a drobné objekty , z betonu prostého třídy C 12/15</t>
  </si>
  <si>
    <t>pod RŠ : 167*(1,60*1,60*0,10)</t>
  </si>
  <si>
    <t>pod potrubí : 30,00*0,80*0,15</t>
  </si>
  <si>
    <t>452351101R00</t>
  </si>
  <si>
    <t>Bednění podkladních a zajišťovacích konstrukcí desek nebo sedlových loží pod potrubí, stoky a drobné objekty</t>
  </si>
  <si>
    <t>pod RŠ : 167*(4*1,60*0,10)</t>
  </si>
  <si>
    <t>30,00*0,60*0,50</t>
  </si>
  <si>
    <t>463212111R00</t>
  </si>
  <si>
    <t>Rovnanina z lom.kamene s vyklínováním spár úlomky</t>
  </si>
  <si>
    <t>5,0*5,00*0,30</t>
  </si>
  <si>
    <t>465512327T00</t>
  </si>
  <si>
    <t>dlažba z kamene lomařsky upraveného na sucho, se zalitím spár cementovou maltou, tloušťka 350 mm,</t>
  </si>
  <si>
    <t>30,00*1,80</t>
  </si>
  <si>
    <t>564782111R00</t>
  </si>
  <si>
    <t>Podklad nebo kryt z kameniva hrubého s výplň. kam. tloušťka po zhutnění 300 mm</t>
  </si>
  <si>
    <t>roz.pro RŠ : 17*(1,40*2,50)</t>
  </si>
  <si>
    <t>564831111RT4</t>
  </si>
  <si>
    <t>Podklad ze štěrkodrti s rozprostřením a zhutněním frakce 0-63 mm, tloušťka po zhutnění 100 mm</t>
  </si>
  <si>
    <t>564851111RT4</t>
  </si>
  <si>
    <t>Podklad ze štěrkodrti s rozprostřením a zhutněním frakce 0-63 mm, tloušťka po zhutnění 150 mm</t>
  </si>
  <si>
    <t>565131111R00</t>
  </si>
  <si>
    <t>Podklad z kameniva obaleného asfaltem ACP 16+, v pruhu šířky do 3 m, třídy 1, tloušťka po zhutnění 50 mm</t>
  </si>
  <si>
    <t>s rozprostřením a zhutněním</t>
  </si>
  <si>
    <t>565151111R00</t>
  </si>
  <si>
    <t>Podklad z kameniva obaleného asfaltem ACP 16+ až ACP 22+, v pruhu šířky do 3 m, třídy 1, tloušťka po zhutnění 70 mm</t>
  </si>
  <si>
    <t>567211115R00</t>
  </si>
  <si>
    <t>Podklad z prostého betonu třídy I., tloušťky 150 mm</t>
  </si>
  <si>
    <t>beton C 30/37</t>
  </si>
  <si>
    <t>573211111R00</t>
  </si>
  <si>
    <t>Postřik živičný spojovací bez posypu kamenivem z asfaltu silničního, v množství od 0,5 do 0,7 kg/m2</t>
  </si>
  <si>
    <t>1685,190</t>
  </si>
  <si>
    <t>krajská : 2301,210</t>
  </si>
  <si>
    <t>místní : 4495,620</t>
  </si>
  <si>
    <t>577131111R00</t>
  </si>
  <si>
    <t>Beton asfaltový s rozprostřením a zhutněním v pruhu šířky do 3 m, ACO 11+, tloušťky 40 mm, plochy přes 1000 m2</t>
  </si>
  <si>
    <t>krajská : 375,70*2,30</t>
  </si>
  <si>
    <t>krajská : 512,00*2,30</t>
  </si>
  <si>
    <t>krajská : 5,00*2,30</t>
  </si>
  <si>
    <t>krajská : 7,00*2,30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</si>
  <si>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</si>
  <si>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</si>
  <si>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</si>
  <si>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565310016T07</t>
  </si>
  <si>
    <t>Provizorní oprava asfaltových komunikací z asfalt. recyklátu po zhutnění tl.11 cm</t>
  </si>
  <si>
    <t>565310016T08</t>
  </si>
  <si>
    <t>Provizorní oprava asfaltových komunikací z asfalt. recyklátu po zhutnění tl.15 cm</t>
  </si>
  <si>
    <t>59245030R</t>
  </si>
  <si>
    <t>dlažba betonová zámková, dvouvrstvá; kost; šedá; l = 200 mm; š = 165 mm; tl. 80,0 mm</t>
  </si>
  <si>
    <t>50% náhrada</t>
  </si>
  <si>
    <t>111,550/2*1,05</t>
  </si>
  <si>
    <t>stoka A : 1472,00</t>
  </si>
  <si>
    <t>stoka A-1 : 570,00</t>
  </si>
  <si>
    <t>stoka A-1-1 : 145,00</t>
  </si>
  <si>
    <t>stoka A-1-2 : 278,00</t>
  </si>
  <si>
    <t>stoka A-1-2-1 : 121,00</t>
  </si>
  <si>
    <t>stoka A-2 : 684,00</t>
  </si>
  <si>
    <t>stoka A-2-1 : 39,00</t>
  </si>
  <si>
    <t>stoka A-3 : 131,00</t>
  </si>
  <si>
    <t>stoka A-4 : 621,00</t>
  </si>
  <si>
    <t>stoka A-5 : 340,00</t>
  </si>
  <si>
    <t>stoka A-6 : 58,00</t>
  </si>
  <si>
    <t>stoka A-7 : 501,00</t>
  </si>
  <si>
    <t>stoka A-7-1 : 56,00</t>
  </si>
  <si>
    <t>stoka A-7-2 : 568,00</t>
  </si>
  <si>
    <t>stoka A-7-2-1 : 142,00</t>
  </si>
  <si>
    <t>stoka A-7-2-2 : 70,00</t>
  </si>
  <si>
    <t>45+99+85+96+46+29+6</t>
  </si>
  <si>
    <t>138+4</t>
  </si>
  <si>
    <t>894431112R00</t>
  </si>
  <si>
    <t>Osazení plastových šachet z dílců 600 mm</t>
  </si>
  <si>
    <t>21</t>
  </si>
  <si>
    <t>21+125</t>
  </si>
  <si>
    <t>899623141R00</t>
  </si>
  <si>
    <t>Obetonování potrubí nebo zdiva stok betonem prostým třídy C 12/15</t>
  </si>
  <si>
    <t>překop 8 : 7,30*0,66*0,66</t>
  </si>
  <si>
    <t>překop 9 : 5,00*0,66*0,66</t>
  </si>
  <si>
    <t>překop 10 : 4,00*0,66*0,66</t>
  </si>
  <si>
    <t>překop 11 : 6,00*0,66*0,66</t>
  </si>
  <si>
    <t>překop 12 : 10,00*0,66*0,66</t>
  </si>
  <si>
    <t>překop 13 : 3,00*0,66*0,66</t>
  </si>
  <si>
    <t>překop 14 : 8,00*0,66*0,66</t>
  </si>
  <si>
    <t>překop 15 : 9,00*0,66*0,66</t>
  </si>
  <si>
    <t>zpevnění břehu stoka A : 30,00*3,14*0,325*0,325</t>
  </si>
  <si>
    <t>odpočet potrubí : -7,30*3,14*0,23*0,23</t>
  </si>
  <si>
    <t>-5,00*3,14*0,33*0,33</t>
  </si>
  <si>
    <t>-4,00*3,14*0,33*0,33</t>
  </si>
  <si>
    <t>-6,00*3,14*0,33*0,33</t>
  </si>
  <si>
    <t>-10,00*3,14*0,33*0,33</t>
  </si>
  <si>
    <t>-3,00*3,14*0,33*0,33</t>
  </si>
  <si>
    <t>-8,00*3,14*0,33*0,33</t>
  </si>
  <si>
    <t>-9,00*3,14*0,33*0,33</t>
  </si>
  <si>
    <t>-30,00*3,14*0,125*0,125</t>
  </si>
  <si>
    <t>899643111R00</t>
  </si>
  <si>
    <t>Bednění pro obetonování potrubí v otevřeném příkopu</t>
  </si>
  <si>
    <t>překop 8 : 2*7,30*0,66+2*0,66*0,66</t>
  </si>
  <si>
    <t>překop 9 : 2*5,00*0,66+2*0,66*0,66</t>
  </si>
  <si>
    <t>překop 10 : 2*4,00*0,66+2*0,66*0,66</t>
  </si>
  <si>
    <t>překop 11 : 2*6,00*0,66+2*0,66*0,66</t>
  </si>
  <si>
    <t>překop 12 : 2*10,00*0,66+2*0,66*0,66</t>
  </si>
  <si>
    <t>překop 13 : 2*3,00*0,66+2*0,66*0,66</t>
  </si>
  <si>
    <t>překop 14 : 2*8,00*0,66+2*0,66*0,66</t>
  </si>
  <si>
    <t>překop 15 : 2*9,00*0,66+2*0,66*0,66</t>
  </si>
  <si>
    <t>zpevnění břehu stoka A : 2*30,00*0,65+2*0,65*0,65</t>
  </si>
  <si>
    <t>894431112T20</t>
  </si>
  <si>
    <t>Osazení plastové šachty spadišťové z dílů prům.1000 mm</t>
  </si>
  <si>
    <t>894431192RAB</t>
  </si>
  <si>
    <t>Šachty plastové vpusť uliční z dílců D 315 mm, silniční vpusť bez sifonu, D 160 mm, délka šachtové roury 2,00 m, děšťová mříž 40 t</t>
  </si>
  <si>
    <t>AP-HSV</t>
  </si>
  <si>
    <t>POL2_</t>
  </si>
  <si>
    <t>5796,00/6*1,03</t>
  </si>
  <si>
    <t>286971513R</t>
  </si>
  <si>
    <t>dno šachetní průtočné; PP; úhel odpadu 0 °; DN = 674,0 mm; š = 720 mm; h = 705 mm; DN žlabu 250 mm</t>
  </si>
  <si>
    <t>stoka A : 2</t>
  </si>
  <si>
    <t>stoka A-1 : 1</t>
  </si>
  <si>
    <t>stoka A-1-2 : 2</t>
  </si>
  <si>
    <t>stoka A-1-2-1 : 1</t>
  </si>
  <si>
    <t>stoka A-4 : 4</t>
  </si>
  <si>
    <t>stoka A-5 : 2</t>
  </si>
  <si>
    <t>stoka A-7 : 1</t>
  </si>
  <si>
    <t>stoka A-7-1 : 1</t>
  </si>
  <si>
    <t>stoka A-7-2 : 2</t>
  </si>
  <si>
    <t>286971514R</t>
  </si>
  <si>
    <t>dno šachetní průtočné; PP; úhel odpadu 30 °; DN = 674,0 mm; š = 720 mm; h = 705 mm; DN žlabu 250 mm</t>
  </si>
  <si>
    <t>stoka A : 1</t>
  </si>
  <si>
    <t>stoka A-5 : 1</t>
  </si>
  <si>
    <t>stoka A-7-2-1 : 1</t>
  </si>
  <si>
    <t>286971517R</t>
  </si>
  <si>
    <t>dno šachetní pravý nebo levý přítok; PP; typ T; DN = 674,0 mm; š = 720 mm; h = 705 mm; DN žlabu 250 mm</t>
  </si>
  <si>
    <t>28697154R</t>
  </si>
  <si>
    <t>trubka plastová kanalizační PP; korugovaná; Sn 4 kN/m2; D = 670,0 mm; l = 2000,0 mm</t>
  </si>
  <si>
    <t>stoka A-5 : 3</t>
  </si>
  <si>
    <t>stoka A-7 : 2</t>
  </si>
  <si>
    <t>28697159T0</t>
  </si>
  <si>
    <t>trubka plastová kanalizační PP; korugovaná; Sn 4 kN/m2; D = 670,0 mm; l = 3000,0 mm</t>
  </si>
  <si>
    <t>28697159T1</t>
  </si>
  <si>
    <t>trubka plastová kanalizační PP; korugovaná; Sn 4 kN/m2; D = 670,0 mm; l = 4000,0 mm</t>
  </si>
  <si>
    <t>28697166R</t>
  </si>
  <si>
    <t>adaptér teleskopický; plast; rozměr 820 mm; h = 462 mm; únosnost A 15, B 125, D 400, C 250 kN; příslušenství těsnění</t>
  </si>
  <si>
    <t>stoka A : 4</t>
  </si>
  <si>
    <t>55241710R</t>
  </si>
  <si>
    <t>poklop kanalizační DN šachty 1 000 mm; litinový; D výrobku 600 mm; únosnost A 15 kN</t>
  </si>
  <si>
    <t>55241713R</t>
  </si>
  <si>
    <t>poklop kanalizační DN šachty 1 000 mm; litinový; D výrobku 600 mm; únosnost D 400 kN</t>
  </si>
  <si>
    <t>stoka A : 32</t>
  </si>
  <si>
    <t>stoka A-1 : 11</t>
  </si>
  <si>
    <t>stoka A-1-1 : 4</t>
  </si>
  <si>
    <t>stoka A-1-2 : 4</t>
  </si>
  <si>
    <t>stoka A-1-2-1 : 2</t>
  </si>
  <si>
    <t>stoka A-2 : 1+16</t>
  </si>
  <si>
    <t>stoka A-4 : 14</t>
  </si>
  <si>
    <t>stoka A-5 : 7</t>
  </si>
  <si>
    <t>stoka A-6 : 2</t>
  </si>
  <si>
    <t>stoka A-7 : 10</t>
  </si>
  <si>
    <t>stoka A-7-2 : 16</t>
  </si>
  <si>
    <t>stoka A-7-2-1 : 4</t>
  </si>
  <si>
    <t>stoka A-7-2-2 : 2</t>
  </si>
  <si>
    <t>stoka A-2 : 2</t>
  </si>
  <si>
    <t>stoka A-2-1 : 1</t>
  </si>
  <si>
    <t>stoka A-3 : 1</t>
  </si>
  <si>
    <t>stoka A : 12</t>
  </si>
  <si>
    <t>stoka A-1 : 3</t>
  </si>
  <si>
    <t>stoka A-1-2 : 1</t>
  </si>
  <si>
    <t>stoka A-2 : 4</t>
  </si>
  <si>
    <t>stoka A-4 : 2</t>
  </si>
  <si>
    <t>stoka A-7-2-2 : 1</t>
  </si>
  <si>
    <t>stoka A : 16</t>
  </si>
  <si>
    <t>stoka A-1 : 2</t>
  </si>
  <si>
    <t>stoka A-1-1 : 5</t>
  </si>
  <si>
    <t>stoka A-3 : 2</t>
  </si>
  <si>
    <t>stoka A-4 : 1</t>
  </si>
  <si>
    <t>stoka A-5 : 4</t>
  </si>
  <si>
    <t>stoka A-7-2 : 5</t>
  </si>
  <si>
    <t>stoka A-7-2-1 : 2</t>
  </si>
  <si>
    <t>stoka A : 20</t>
  </si>
  <si>
    <t>stoka A-1-2 : 3</t>
  </si>
  <si>
    <t>stoka A-2 : 10</t>
  </si>
  <si>
    <t>stoka A-4 : 7</t>
  </si>
  <si>
    <t>stoka A-7 : 12</t>
  </si>
  <si>
    <t>stoka A-7-2 : 11</t>
  </si>
  <si>
    <t>stoka A-7-2-2 : 3</t>
  </si>
  <si>
    <t>5922434900T</t>
  </si>
  <si>
    <t>Prstenec vyrovnávací šachetní; betonový; TBW; DN = 625,0 mm; h = 120,0 mm; s = 120,00 mm, TBW-Q.1 63/12</t>
  </si>
  <si>
    <t>stoka A : 15</t>
  </si>
  <si>
    <t>stoka A-1 : 9</t>
  </si>
  <si>
    <t>stoka A-2 : 13</t>
  </si>
  <si>
    <t>stoka A-4 : 15</t>
  </si>
  <si>
    <t>stoka A-6 : 1</t>
  </si>
  <si>
    <t>stoka A-7 : 5</t>
  </si>
  <si>
    <t>stoka A-7-1 : 2</t>
  </si>
  <si>
    <t>stoka A-7-2 : 17</t>
  </si>
  <si>
    <t>stoka A-1 : 13</t>
  </si>
  <si>
    <t>stoka A-2 : 19</t>
  </si>
  <si>
    <t>stoka A-2-1 : 2</t>
  </si>
  <si>
    <t>stoka A-3 : 4</t>
  </si>
  <si>
    <t>stoka A-7 : 11</t>
  </si>
  <si>
    <t>59224354R</t>
  </si>
  <si>
    <t>deska zákrytová šachetní železobetonová; TZK; D1 = 1 000 mm; D = 1 240 mm; D vnitřní 625 mm; h = 165 mm</t>
  </si>
  <si>
    <t>stoka A : 17</t>
  </si>
  <si>
    <t>stoka A-1-1 : 1</t>
  </si>
  <si>
    <t>stoka A-2 : 5</t>
  </si>
  <si>
    <t>stoka A-7-2-1 : 3</t>
  </si>
  <si>
    <t>stoka A : 14</t>
  </si>
  <si>
    <t>stoka A-2 : 15</t>
  </si>
  <si>
    <t>stoka A-4 : 12</t>
  </si>
  <si>
    <t>stoka A-5 : 6</t>
  </si>
  <si>
    <t>stoka A-7 : 8</t>
  </si>
  <si>
    <t>stoka A : 22</t>
  </si>
  <si>
    <t>stoka A-7 : 3</t>
  </si>
  <si>
    <t>stoka A : 36</t>
  </si>
  <si>
    <t>59224373.AR</t>
  </si>
  <si>
    <t>profil těsnicí elastomerní; pro spojení betonových šachetních dílů; tvar kruh; d = 1 000,0 mm</t>
  </si>
  <si>
    <t>stoka A-2 : 1</t>
  </si>
  <si>
    <t>stoka A-3 : 3</t>
  </si>
  <si>
    <t>59243342004T</t>
  </si>
  <si>
    <t>Poklop s litinovým rámem a betonovou výplní B-1 B125, bez odvětrání</t>
  </si>
  <si>
    <t>59243342005T</t>
  </si>
  <si>
    <t>Poklop s litinovým rámem a betonovou výplní B-1 B125, s odvětrání</t>
  </si>
  <si>
    <t>stoka A-7-2 : 1</t>
  </si>
  <si>
    <t>5999434T01</t>
  </si>
  <si>
    <t>Betonový roznášecí prstenec-pro poklopy DN 625</t>
  </si>
  <si>
    <t>5999434T02</t>
  </si>
  <si>
    <t>Šachtový kónus PP DN 1000/625 bez žebříku</t>
  </si>
  <si>
    <t>možnost zkrácení o 250 mm</t>
  </si>
  <si>
    <t>5999434T03</t>
  </si>
  <si>
    <t>Šachtový prstenec  PP DN 1000/500 bez žebříku</t>
  </si>
  <si>
    <t>5999434T04</t>
  </si>
  <si>
    <t>Šachtový prstenec  PP DN 1000/750 bez žebříku</t>
  </si>
  <si>
    <t>5999434T05</t>
  </si>
  <si>
    <t>Šachtový prstenec  PP DN 1000/1000 bez žebříku</t>
  </si>
  <si>
    <t>5999434T06</t>
  </si>
  <si>
    <t>Mezisegmentové těsnění DN 1000 (dno-prstenec-kónus)</t>
  </si>
  <si>
    <t>stoka A-7-2-1 : 6</t>
  </si>
  <si>
    <t>5999434T07</t>
  </si>
  <si>
    <t>Mezisegmentové těsnění DN 625 (kónus-roznášecí prstenec-poklop)</t>
  </si>
  <si>
    <t>5999434T08</t>
  </si>
  <si>
    <t>Šachtové dno PP DN 1000/250 pro brzdící šachtu-kuželové dno</t>
  </si>
  <si>
    <t>5999434T09</t>
  </si>
  <si>
    <t>Tangenciální hrdlo (RST),přítok DN 250 pro brzdící šachtu-sklon max.15%</t>
  </si>
  <si>
    <t>5999434T10</t>
  </si>
  <si>
    <t>Kloubové hrdlo KGMM vario PP  DN 250 nastavitelné o +/- 7,5%</t>
  </si>
  <si>
    <t>5999434T11</t>
  </si>
  <si>
    <t>Příplatek za úpravu vrchní části šachtového kónusu-požadovaný úhel</t>
  </si>
  <si>
    <t>5999434T12</t>
  </si>
  <si>
    <t>Příplatek za změnu spádu na připojovacím hrdle, KGB PP DN 110-250, 0-30°</t>
  </si>
  <si>
    <t>5999434T13</t>
  </si>
  <si>
    <t>Příplatek za odstranění žebříku-šachtový prstenec, PP DN 1000/750 mm</t>
  </si>
  <si>
    <t>5999434T14</t>
  </si>
  <si>
    <t>Příplatek za odstranění žebříku-šachtový prstenec, PP DN 1000/1000 mm</t>
  </si>
  <si>
    <t>928621011T04</t>
  </si>
  <si>
    <t>Zálivka asfaltová spár tl.150 mm</t>
  </si>
  <si>
    <t>59217421R</t>
  </si>
  <si>
    <t>obrubník chodníkový materiál beton; l = 1000,0 mm; š = 100,0 mm; h = 250,0 mm; barva šedá</t>
  </si>
  <si>
    <t>náhrada 50%</t>
  </si>
  <si>
    <t>280,00/2*1,02</t>
  </si>
  <si>
    <t>59217460R</t>
  </si>
  <si>
    <t xml:space="preserve">3,4,5,9,10,26,27,28,29,46,47,48,49,50,51,52,53,54,55,56,57,58,59,60,61,62,63,64,65,66,67,68,69,70, : </t>
  </si>
  <si>
    <t xml:space="preserve">71,73,79,80,81,82,85,86,87,88,89,90,91,92,93,94,95,96,97,98,99,100,101,102,103,104,105,106,107,108, : </t>
  </si>
  <si>
    <t xml:space="preserve">109,110,111,112,113,114,115,116,117,118,119,120,125,126,127,128, : </t>
  </si>
  <si>
    <t>Součet: : 16750,39148</t>
  </si>
  <si>
    <t>230011157R00</t>
  </si>
  <si>
    <t>Montáž trubky ocelové 457 x 14</t>
  </si>
  <si>
    <t>POL1_9</t>
  </si>
  <si>
    <t>230011166R00</t>
  </si>
  <si>
    <t>Montáž trubky ocelové 508 x 14</t>
  </si>
  <si>
    <t>230200126R00</t>
  </si>
  <si>
    <t>Nasunutí potrubní sekce do ocel.chráničky, DN 500</t>
  </si>
  <si>
    <t>1436253T34</t>
  </si>
  <si>
    <t>Trubka ocelová bezešvá,hladká D 508 x 14 mm</t>
  </si>
  <si>
    <t>827.21</t>
  </si>
  <si>
    <t>sítě kanalizační</t>
  </si>
  <si>
    <t xml:space="preserve"> m</t>
  </si>
  <si>
    <t>potrubí z trub z plastických hmot a sklolaminátu</t>
  </si>
  <si>
    <t>vodovod : 1*2,00</t>
  </si>
  <si>
    <t>kanal. : 1*2,00</t>
  </si>
  <si>
    <t>sděl.kabel : 2*2,00</t>
  </si>
  <si>
    <t>vodovod : 1*2,00*2,00*1,60</t>
  </si>
  <si>
    <t>kanal. : 1*2,00*2,00*1,80</t>
  </si>
  <si>
    <t>sděl.kabel : 2*2,00*2,00*1,10</t>
  </si>
  <si>
    <t xml:space="preserve">plynovod: : </t>
  </si>
  <si>
    <t>krajská kom. : 9,50*1,10*(1,55-0,40)</t>
  </si>
  <si>
    <t>travnatá cesta : 15,50*0,60*(1,55-0,15)</t>
  </si>
  <si>
    <t xml:space="preserve">sděl.kabel: : </t>
  </si>
  <si>
    <t>štěrk.cesta : (90,00+50,00)*0,50*(1,00-0,15)</t>
  </si>
  <si>
    <t>štěrk.cesta : 173,00*0,50*(1,00-0,15)</t>
  </si>
  <si>
    <t>zeleň : 54,00*0,50*(1,00-0,15)</t>
  </si>
  <si>
    <t xml:space="preserve">vodovod: : </t>
  </si>
  <si>
    <t>asf.komun. : 8,00*0,60*(1,53-0,30)</t>
  </si>
  <si>
    <t>štěrk.cesta : 108,00*0,60*(1,53-0,15)</t>
  </si>
  <si>
    <t>asf.komun. : 78,00*0,60*(1,55-0,30)</t>
  </si>
  <si>
    <t xml:space="preserve">stoka A-1-2;A-1-2-1 : </t>
  </si>
  <si>
    <t>asf.komun. : 4,00*0,60*(1,60-0,30)</t>
  </si>
  <si>
    <t>štěrk.cesta : 32,00*0,60*(1,60-0,15)</t>
  </si>
  <si>
    <t>zeleň : 68,00*0,60*(1,60-0,15)</t>
  </si>
  <si>
    <t>asf.komun. : 205,00*0,60*(1,55-0,30)</t>
  </si>
  <si>
    <t xml:space="preserve">kanalizace: : </t>
  </si>
  <si>
    <t>asf.komun. : 39,00*1,25*(1,20-0,30)</t>
  </si>
  <si>
    <t>zeleň : 100,00*0,95*(1,80-0,15)</t>
  </si>
  <si>
    <t>779,336/100*30</t>
  </si>
  <si>
    <t>plynovod: : 9,50*1,55*2</t>
  </si>
  <si>
    <t>vodovod: : 116,00*1,53</t>
  </si>
  <si>
    <t>283,00*1,55</t>
  </si>
  <si>
    <t>104,00*1,60</t>
  </si>
  <si>
    <t>kanalizace: : 39,00*1,30</t>
  </si>
  <si>
    <t>100,00*1,80</t>
  </si>
  <si>
    <t>151811511R00</t>
  </si>
  <si>
    <t>Pažení pažicími boxy montáž, lehkého pažicího boxu, délky 3 m, šířky do 3 m, hloubky 1,6 m</t>
  </si>
  <si>
    <t>z mechanicky rozpínaných plnostěnných ocelových bočnic,</t>
  </si>
  <si>
    <t>151813511R00</t>
  </si>
  <si>
    <t>Pažení pažicími boxy demontáž, lehkého pažicího boxu, délky 3 m, šířky do 3 m, hloubky 1,6 m</t>
  </si>
  <si>
    <t>779,336/100*50</t>
  </si>
  <si>
    <t>295,017*2</t>
  </si>
  <si>
    <t>779,336-295,017</t>
  </si>
  <si>
    <t>295,017/2</t>
  </si>
  <si>
    <t>travnatá cesta : 15,50*0,60*(1,55-0,15-0,37-0,15)</t>
  </si>
  <si>
    <t>štěrk.cesta : (90,00+50,00)*0,50*(1,00-0,15-0,30)</t>
  </si>
  <si>
    <t>štěrk.cesta : 173,00*0,50*(1,00-0,15-0,30)</t>
  </si>
  <si>
    <t>zeleň : 54,00*0,50*(1,00-0,15-0,15)</t>
  </si>
  <si>
    <t>štěrk.cesta : 108,00*0,60*(1,53-0,15-0,37-0,30)</t>
  </si>
  <si>
    <t>štěrk.cesta : 32,00*0,60*(1,60-0,15-0,39-0,30)</t>
  </si>
  <si>
    <t>zeleň : 68,00*0,60*(1,60-0,15-0,39-0,30)</t>
  </si>
  <si>
    <t>zeleň : 100,00*0,95*(1,80-0,15-0,55-0,15)</t>
  </si>
  <si>
    <t>plynovod: : 2,00*1,10*0,41</t>
  </si>
  <si>
    <t>7,50*1,10*0,37+15,50*0,60*0,37</t>
  </si>
  <si>
    <t>vodovod: : (116,00+78,00)*0,60*0,37</t>
  </si>
  <si>
    <t>(104,00+205,00)*0,60*0,39</t>
  </si>
  <si>
    <t>kanalizace: : 39,00*1,25*1,10</t>
  </si>
  <si>
    <t>100,00*0,95*0,55</t>
  </si>
  <si>
    <t>odpočet potrubí: : -39,00*3,14*0,40*0,40</t>
  </si>
  <si>
    <t>-100,00*3,14*0,125*0,125</t>
  </si>
  <si>
    <t>plynovod: : 15,50*0,60</t>
  </si>
  <si>
    <t>sděl.kabel: : 54,00*0,50</t>
  </si>
  <si>
    <t>kanalizace: : 100,00*0,95</t>
  </si>
  <si>
    <t>sděl.kabel: : 54,00*0,50*0,15</t>
  </si>
  <si>
    <t>kanalizace: : 100,00*0,95*0,15</t>
  </si>
  <si>
    <t>krajská kom. : 9,50*1,10*(1,55-0,15-0,37-0,40)</t>
  </si>
  <si>
    <t>asf.komun. : 8,00*0,60*(1,53-0,15-0,37-0,46)</t>
  </si>
  <si>
    <t>asf.komun. : 78,00*0,60*(1,55-0,15-0,37-0,46)</t>
  </si>
  <si>
    <t>asf.komun. : 4,00*0,60*(1,60-0,15-0,39-0,46)</t>
  </si>
  <si>
    <t>asf.komun. : 205,00*0,60*(1,55-0,15-0,39-0,46)</t>
  </si>
  <si>
    <t>plynovod: : 4,00</t>
  </si>
  <si>
    <t>131,30/50</t>
  </si>
  <si>
    <t>204,145*1,80</t>
  </si>
  <si>
    <t>plynovod: : 9,50*1,10</t>
  </si>
  <si>
    <t>štěrk.cesta : (90,00+50,00)*0,50</t>
  </si>
  <si>
    <t>štěrk.cesta : 173,00*0,50</t>
  </si>
  <si>
    <t>štěrk.cesta : 108,00*0,60</t>
  </si>
  <si>
    <t>štěrk.cesta : 32,00*0,60</t>
  </si>
  <si>
    <t>asf.komun. : 8,00*0,60</t>
  </si>
  <si>
    <t>asf.komun. : 78,00*0,60</t>
  </si>
  <si>
    <t>asf.komun. : 4,00*0,60</t>
  </si>
  <si>
    <t>asf.komun. : 205,00*0,60</t>
  </si>
  <si>
    <t>asf.komun. : 39,00*1,25</t>
  </si>
  <si>
    <t>ve třech vrstvách</t>
  </si>
  <si>
    <t>420,747*9</t>
  </si>
  <si>
    <t xml:space="preserve">28,29,30,31,32,33,34,35,36, : </t>
  </si>
  <si>
    <t>Součet: : 420,74740</t>
  </si>
  <si>
    <t>2*(2,50*2,50*0,20)</t>
  </si>
  <si>
    <t>2*2,50*2,50*0,80</t>
  </si>
  <si>
    <t>plynovod: : 9,50*1,10*0,15</t>
  </si>
  <si>
    <t>15,50*0,60*0,15</t>
  </si>
  <si>
    <t>vodovod: : (116,00+78,00)*0,60*0,15</t>
  </si>
  <si>
    <t>(104,00+205,00)*0,60*0,15</t>
  </si>
  <si>
    <t>kanalizace: : 39,00*1,25*0,15</t>
  </si>
  <si>
    <t>100,00*0,95*0,15</t>
  </si>
  <si>
    <t>465512127T00</t>
  </si>
  <si>
    <t>Dlažba z lomového kamene do betonového lože C12/15</t>
  </si>
  <si>
    <t>0,50*2,80*0,20</t>
  </si>
  <si>
    <t>plocha : 0,30*2,80</t>
  </si>
  <si>
    <t>467211120T03</t>
  </si>
  <si>
    <t>Betonový blok  pod potrubí C12/15</t>
  </si>
  <si>
    <t>10,45+225,750</t>
  </si>
  <si>
    <t>812472121R00</t>
  </si>
  <si>
    <t>Montáž potrubí z trub betonových hrdlových těsněných pryžovými kroužky_x000D_
 DN 800 mm</t>
  </si>
  <si>
    <t>857242121R00</t>
  </si>
  <si>
    <t>Montáž litinových tvarovek na potrubí litinovém tlakovém jednoosých, na potrubí z trub přírubových v otevřeném výkopu, v otevřeném kanálu nebo v šachtě, DN 80 mm</t>
  </si>
  <si>
    <t>DN 50+DN 80 : 3+1+2+14+5</t>
  </si>
  <si>
    <t>857244121R00</t>
  </si>
  <si>
    <t>Montáž litinových tvarovek na potrubí litinovém tlakovém odbočných, na potrubí z trub přírubových v otevřeném výkopu, v otevřeném kanálu nebo v šachtě, DN 80 mm</t>
  </si>
  <si>
    <t>871161121R00</t>
  </si>
  <si>
    <t>Montáž potrubí z plastických hmot z tlakových trubek polyetylenových, vnějšího průměru 32 mm</t>
  </si>
  <si>
    <t>vodovod.přípojky : 17,00</t>
  </si>
  <si>
    <t>871211121R00</t>
  </si>
  <si>
    <t>Montáž potrubí z plastických hmot z tlakových trubek polyetylenových, vnějšího průměru 63 mm</t>
  </si>
  <si>
    <t>plynovod: : 23,00</t>
  </si>
  <si>
    <t>vodovod: : 194,00</t>
  </si>
  <si>
    <t>871241121R00</t>
  </si>
  <si>
    <t>Montáž potrubí z plastických hmot z tlakových trubek polyetylenových, vnějšího průměru 90 mm</t>
  </si>
  <si>
    <t>plynovod: : 2,00</t>
  </si>
  <si>
    <t>vodovod: : 312,00</t>
  </si>
  <si>
    <t>871353121R00</t>
  </si>
  <si>
    <t>Montáž potrubí z trub z plastů těsněných gumovým kroužkem  DN 200 mm</t>
  </si>
  <si>
    <t>877162121R00</t>
  </si>
  <si>
    <t>Montáž elektrotvarovek Přirážka za 1 spoj elektrotvarovky, vnějšího průměru 32 mm</t>
  </si>
  <si>
    <t>5*2</t>
  </si>
  <si>
    <t>877212121R00</t>
  </si>
  <si>
    <t>Montáž elektrotvarovek Přirážka za 1 spoj elektrotvarovky, vnějšího průměru 63 mm</t>
  </si>
  <si>
    <t>plynovod : 2*1</t>
  </si>
  <si>
    <t>vodovod : 3*4+1*2</t>
  </si>
  <si>
    <t>877242121R00</t>
  </si>
  <si>
    <t>Montáž elektrotvarovek Přirážka za 1 spoj elektrotvarovky, vnějšího průměru 90 mm</t>
  </si>
  <si>
    <t>plynovod : 2*1+3*1</t>
  </si>
  <si>
    <t>vodovod : 3*13+2*2</t>
  </si>
  <si>
    <t>891211111R00</t>
  </si>
  <si>
    <t>Montáž vodovodních armatur na potrubí šoupátek v otevřeném výkopu nebo v šachtách s osazením zemní soupravy (bez poklopů), DN 50 mm</t>
  </si>
  <si>
    <t>891213321R00</t>
  </si>
  <si>
    <t>Montáž vodovodních armatur na potrubí ventilů odvzdušňovacích nebo zavzdušňovacích mechanických a plovákových přírubových na venkovních řadech, DN 50 mm</t>
  </si>
  <si>
    <t>891241111R00</t>
  </si>
  <si>
    <t>Montáž vodovodních armatur na potrubí šoupátek v otevřeném výkopu nebo v šachtách s osazením zemní soupravy (bez poklopů), DN 80 mm</t>
  </si>
  <si>
    <t>D 63 : 194,00</t>
  </si>
  <si>
    <t>D 90 : 312,00</t>
  </si>
  <si>
    <t>892273111R00</t>
  </si>
  <si>
    <t>Proplach a desinfekce vodovodního potrubí DN od 80 do 125 mm</t>
  </si>
  <si>
    <t>894221115T00</t>
  </si>
  <si>
    <t>Šachty kanalizační z betonu prostého vodostavebního na stokách kruhových_x000D_
 Monolitická šachta z betonu C30/37 XC4,XF3, XA1, stoky kruh. DN 800</t>
  </si>
  <si>
    <t>V 4 - B 20 , výšky vstupu do 1,5 m, z cementu portlandského nebo struskoportlandského, montáž a dodávk stupadel,</t>
  </si>
  <si>
    <t>součástí bednění a odbednění šachet</t>
  </si>
  <si>
    <t>podrobný popis viz.výkres D.4.4.10.</t>
  </si>
  <si>
    <t>894601111R00</t>
  </si>
  <si>
    <t>Výztuž šachet z betonářské oceli 10 216(E)</t>
  </si>
  <si>
    <t>2*0,0053</t>
  </si>
  <si>
    <t>899401112R00</t>
  </si>
  <si>
    <t>Osazení poklopů litinových šoupátkových</t>
  </si>
  <si>
    <t>plynovod : 1</t>
  </si>
  <si>
    <t>vodovod : 3</t>
  </si>
  <si>
    <t>kabel NN: : 4,55</t>
  </si>
  <si>
    <t xml:space="preserve">beton.kanal.: : </t>
  </si>
  <si>
    <t>39,00*3,14*0,50*0,50</t>
  </si>
  <si>
    <t>odpočet potrubí : -39,00*3,14*0,40*0,40</t>
  </si>
  <si>
    <t>vč.nákladů na odbednění a nátěr proti přilnavosti betonu</t>
  </si>
  <si>
    <t>2*21,00*0,55</t>
  </si>
  <si>
    <t>2*39,00*0,50</t>
  </si>
  <si>
    <t>plynovod : 4</t>
  </si>
  <si>
    <t>vodovod : 21</t>
  </si>
  <si>
    <t>899731112R00</t>
  </si>
  <si>
    <t>Signalizační vodič CYY, 2,5 mm2</t>
  </si>
  <si>
    <t>plynovod : 28,00</t>
  </si>
  <si>
    <t>899731114R00</t>
  </si>
  <si>
    <t>Signalizační vodič CYY, 6 mm2</t>
  </si>
  <si>
    <t>411361929T00</t>
  </si>
  <si>
    <t>Výztuž monolitických šachet  svařovanou sítí, průměr drátu  8,0, oka 150/150 mm KY80</t>
  </si>
  <si>
    <t>2*0,069</t>
  </si>
  <si>
    <t>837351229T23</t>
  </si>
  <si>
    <t>Napojení nového potrubí na stávající šachty-vč.utěsnění</t>
  </si>
  <si>
    <t>837351229T25</t>
  </si>
  <si>
    <t>Napojení nového potrubí na stávající otvor propustku-vč.utěsnění a pomocných prací</t>
  </si>
  <si>
    <t>877435129T00</t>
  </si>
  <si>
    <t>Řezání trouby betonové  DN 800, šikmé seřezání,zakončení VÚ</t>
  </si>
  <si>
    <t>28314145.AR</t>
  </si>
  <si>
    <t>fólie výstražná PE; perforovaná; pro plyn; žlutá; s potiskem; š = 220,0 mm; tl. 0,09 mm; l = 250 m</t>
  </si>
  <si>
    <t>28611263.AR</t>
  </si>
  <si>
    <t>trubka plastová kanalizační PVC; hladká, s hrdlem; Sn 8 kN/m2; D = 200,0 mm; s = 5,90 mm; l = 1000,0 mm</t>
  </si>
  <si>
    <t>28613065T00</t>
  </si>
  <si>
    <t>T-kus liniový 90-63 mm PE 100, spoj elektrosvařovaný</t>
  </si>
  <si>
    <t>28613070T01</t>
  </si>
  <si>
    <t>T-kus odbočkový navrtávací D 90-32 mm PE s ventilem,prodlouženým hrdlem a přiloženou spojkou MB, Dav(Kit)</t>
  </si>
  <si>
    <t>28613070T04</t>
  </si>
  <si>
    <t>T-kus odbočkový navrtávací D 90-63 mm PE s ventilem,prodlouženým hrdlem a přiloženou spojkou MB, Dav(Kit)</t>
  </si>
  <si>
    <t>28613102T0</t>
  </si>
  <si>
    <t>spojka/nátrubek PE 100 MB; SDR 11,0; D = 32,0 mm; spoj elektrosvařovaný</t>
  </si>
  <si>
    <t>28613105.MR</t>
  </si>
  <si>
    <t>spojka/nátrubek PE 100; SDR 11,0; D = 63,0 mm; spoj elektrosvařovaný</t>
  </si>
  <si>
    <t>28613106.MR</t>
  </si>
  <si>
    <t>spojka/nátrubek PE 100; SDR 11,0; D = 90,0 mm; spoj elektrosvařovaný</t>
  </si>
  <si>
    <t>286134460R</t>
  </si>
  <si>
    <t>trubka plastová vodovodní hladká; PE 100RC; SDR 11,0; PN 16; D = 32,0 mm; s = 3,00 mm; l = 100 000,0 mm</t>
  </si>
  <si>
    <t>17,00*0,015</t>
  </si>
  <si>
    <t>286134463R</t>
  </si>
  <si>
    <t>trubka plastová vodovodní hladká; PE 100RC; SDR 11,0; PN 16; D = 63,0 mm; s = 5,80 mm; l = 100 000,0 mm</t>
  </si>
  <si>
    <t>194,00*1,015</t>
  </si>
  <si>
    <t>286134465R</t>
  </si>
  <si>
    <t>trubka plastová vodovodní hladká; PE 100RC; SDR 11,0; PN 16; D = 90,0 mm; s = 8,20 mm; l = 100 000,0 mm</t>
  </si>
  <si>
    <t>312,00*1,015</t>
  </si>
  <si>
    <t>28613613R</t>
  </si>
  <si>
    <t>trubka plastová plynovodní hladká; PE 100+; SDR 11,0; PN 16; D = 69,0 mm; l = 100000,0 mm</t>
  </si>
  <si>
    <t>23,00*1,015</t>
  </si>
  <si>
    <t>28613617R</t>
  </si>
  <si>
    <t>trubka plastová plynovodní hladká; PE 100+; SDR 17,0; PN 10; D = 96,0 mm; l = 100000,0 mm</t>
  </si>
  <si>
    <t>2,00*1,015</t>
  </si>
  <si>
    <t>100,00/6*1,03</t>
  </si>
  <si>
    <t>28653618T01</t>
  </si>
  <si>
    <t>oblouk PE100 RC; 11,0 °; SDR 11,0; D = 63,0 mm; s = 5,80 mm; hladký; spoj svařovaný</t>
  </si>
  <si>
    <t>286536191R</t>
  </si>
  <si>
    <t>oblouk PE100 RC; 11,0 °; SDR 11,0; D = 90,0 mm; s = 8,20 mm; hladký; spoj svařovaný</t>
  </si>
  <si>
    <t>42200740R</t>
  </si>
  <si>
    <t>poklop uliční typ těžký; šedá litina; použití pro vodu; vnitř.pr.D = 77 mm; D = 190,0 mm; výška 250 mm; pro: armatura pro domovní přípojku</t>
  </si>
  <si>
    <t>42200750R</t>
  </si>
  <si>
    <t>poklop uliční typ šoupátkový; šedá litina; použití pro vodu; vnitř.pr.D = 127 mm; D = 270,0 mm; výška 265 mm; pro: šoupátka</t>
  </si>
  <si>
    <t>422007T00</t>
  </si>
  <si>
    <t>Napojovací vývody NV2(v poklopu)</t>
  </si>
  <si>
    <t>42212200T5</t>
  </si>
  <si>
    <t>Odběrová souprava s odvodněním D 63 mm; krytí 1,5 m</t>
  </si>
  <si>
    <t>42228354T</t>
  </si>
  <si>
    <t>šoupátko přírubové měkcetěsnicí klínové; pro vodovod; určeno pro: potrubí z PE a PVC; PN 16, jmen.světlost DN/průměr potrubí 80/90 mm</t>
  </si>
  <si>
    <t>42228356T1</t>
  </si>
  <si>
    <t>šoupátko přírubové měkcetěsnicí klínové; pro vodovod; určeno pro: potrubí z PE a PVC; PN 16, jmen.světlost DN/průměr potrubí 50/63 mm</t>
  </si>
  <si>
    <t>422913309T0</t>
  </si>
  <si>
    <t>Souprava zemní teleskopická pro navrtávací odbočkový ventil Dav; krycí hloubka 1,1-1,8 m</t>
  </si>
  <si>
    <t>42291352R</t>
  </si>
  <si>
    <t>poklop šoupátkový šedá litina; použití pro vodu, pro plyn; h = 210,0 mm; vnitř.pr.D = 180 mm; D = 260,0 mm</t>
  </si>
  <si>
    <t>42291510T</t>
  </si>
  <si>
    <t>42291511T</t>
  </si>
  <si>
    <t>Deska podkladová ventilová</t>
  </si>
  <si>
    <t>42291520T01</t>
  </si>
  <si>
    <t>Stlačovací přípravky pro stlačení PE D 90</t>
  </si>
  <si>
    <t>42291520T02</t>
  </si>
  <si>
    <t>Stlačovací přípravky pro stlačení PE D 63</t>
  </si>
  <si>
    <t>42291520T04</t>
  </si>
  <si>
    <t>Opravárenská objímka D 90</t>
  </si>
  <si>
    <t>42291520T05</t>
  </si>
  <si>
    <t>Opravárenská objímka D 63</t>
  </si>
  <si>
    <t>42293250R</t>
  </si>
  <si>
    <t>souprava zemní teleskopická pro šoupátka a combi armatury; DN 50-100; šoupátková; krycí hloubka 1,3 - 1,8 m</t>
  </si>
  <si>
    <t>DN 50 : 1</t>
  </si>
  <si>
    <t>DN 80 : 2</t>
  </si>
  <si>
    <t>42294204T0T5</t>
  </si>
  <si>
    <t>Speciální příruba pro potrubí PE , DN 80</t>
  </si>
  <si>
    <t>42294204T0T6</t>
  </si>
  <si>
    <t>Speciální příruba pro potrubí PE , DN 50</t>
  </si>
  <si>
    <t>55258531R</t>
  </si>
  <si>
    <t>tvarovka hrdlová s přírubovou odbočkou tvárná litina; PN 10; DN 1 = 80 mm; DN 2 = 80 mm; spoj běžný pružný násuvný; volná příruba; uvnitř práškový epoxid; vně práškový epoxid</t>
  </si>
  <si>
    <t>5525948T00</t>
  </si>
  <si>
    <t>Koleno 90 °; PN 10; DN 80 mm; tvárná litina; hrdlové pro PE potrubí</t>
  </si>
  <si>
    <t>55259811R</t>
  </si>
  <si>
    <t>přechod přírubový; PN 10; DN 1 = 80 mm; DN 2 = 50 mm; l = 200 mm; tvárná litina; uvnitř práškový epoxid; vně práškový epoxid</t>
  </si>
  <si>
    <t>55259982R</t>
  </si>
  <si>
    <t>koleno 90 °; PN 10; DN 80 mm; tvárná litina; přírubové; uvnitř práškový epoxid; vně práškový epoxid</t>
  </si>
  <si>
    <t>552599939R</t>
  </si>
  <si>
    <t>tvarovka přírubová s přírubovou odbočkou tvárná litina; DN 1 = 80 mm; DN 2 = 80 mm; povrch. úprava práškový epoxid</t>
  </si>
  <si>
    <t>552720270T6</t>
  </si>
  <si>
    <t>Přírubová multitoleranční spojka pro PE potrubí   DN 80; jištěná proti posunu, hrdlo/příruba</t>
  </si>
  <si>
    <t>552720270T7</t>
  </si>
  <si>
    <t>Přírubová multitoleranční spojka pro PE potrubí   DN 50; jištěná proti posunu, hrdlo/příruba</t>
  </si>
  <si>
    <t>552720270T8</t>
  </si>
  <si>
    <t>Zubová spojka C s vnitřním závitem 2"</t>
  </si>
  <si>
    <t>59223130R</t>
  </si>
  <si>
    <t>trouba betonová hrdlová TBH; Di = 800,0 mm; l = 2 500 mm; Fn 140,5 kN/m</t>
  </si>
  <si>
    <t>39,00/2,50*1,01</t>
  </si>
  <si>
    <t>Poklop s litinovým rámem a betonovou výplní A-15 park, bez odvětrání, bez odvětrání</t>
  </si>
  <si>
    <t>100,00*1,05</t>
  </si>
  <si>
    <t>969011131T02</t>
  </si>
  <si>
    <t>Odstranění stávajících revizních šachet do hloubky 3,0m pod úrovní terénu</t>
  </si>
  <si>
    <t>969011131T20</t>
  </si>
  <si>
    <t>Vybourání stávajícího kanal.potrubí betonového do DN 500 mm</t>
  </si>
  <si>
    <t>969011131T21</t>
  </si>
  <si>
    <t>Vybourání stávajícího kanal.potrubí betonového nad DN 500 mm</t>
  </si>
  <si>
    <t>969011131T24</t>
  </si>
  <si>
    <t>Odstranění stávajících armatur na vodovodním potrubí</t>
  </si>
  <si>
    <t>8+17</t>
  </si>
  <si>
    <t>969011131T25</t>
  </si>
  <si>
    <t>Odstranění vodovodního potrubí do DN 500 mm</t>
  </si>
  <si>
    <t>D 90 : 309,00</t>
  </si>
  <si>
    <t>969011131T34</t>
  </si>
  <si>
    <t>Odstranění stávajících armatur na plynovodním potrubí</t>
  </si>
  <si>
    <t>969011131T35</t>
  </si>
  <si>
    <t>Odstranění plynovodního potrubí do DN 500 mm</t>
  </si>
  <si>
    <t>plynovod : 23,00+2,00</t>
  </si>
  <si>
    <t xml:space="preserve">1,2,3,7,24,25,26,27,41,42,43,44,45,46,47,48,49,50,51,52,53,54,55,56,57,58,59,60,61,62,66,67,71,72, : </t>
  </si>
  <si>
    <t xml:space="preserve">73,75,79,80,86,87,88,89,90,91,92,93,95,96,97,98,99,100,102,109,110,111,112,113,114,115,116,117,118, : </t>
  </si>
  <si>
    <t xml:space="preserve">119,120,121,122,123,124,125,126,127,128,129,130,131,132,133,134,135,136,137,138,139,140,141,142,143, : </t>
  </si>
  <si>
    <t xml:space="preserve">144,145,146,147,148,149,150,151,152,153,154,155,156,158,159,160,161,162,163, : </t>
  </si>
  <si>
    <t>Součet: : 1149,27895</t>
  </si>
  <si>
    <t>210040059T00</t>
  </si>
  <si>
    <t>Zajištění sloupu elektrického vedení NN</t>
  </si>
  <si>
    <t>230193003R00</t>
  </si>
  <si>
    <t>Nasunutí potrubní sekce do chráničky DN 100</t>
  </si>
  <si>
    <t>230200125R00</t>
  </si>
  <si>
    <t>kabel NN : 21,00</t>
  </si>
  <si>
    <t>28614058R</t>
  </si>
  <si>
    <t>trubka ochranná HDPE; SDR 26,0; vnější průměr 110,0 mm; vnitřní průměr 101,6 mm; s = 4,20 mm; barva černá se žlutým pruhem</t>
  </si>
  <si>
    <t>plastová chránička s čichačkou</t>
  </si>
  <si>
    <t>979081121R00</t>
  </si>
  <si>
    <t>Odvoz suti a vybouraných hmot na skládku příplatek za každý další 1 km</t>
  </si>
  <si>
    <t>skládka do 10 km</t>
  </si>
  <si>
    <t>31,803*9</t>
  </si>
  <si>
    <t>979012212R00</t>
  </si>
  <si>
    <t xml:space="preserve">Svislá doprava sutí a vybouraných hmot svislá doprava suti a vybouraných hmot na výšku do 4 m,  </t>
  </si>
  <si>
    <t>s naložením do dopravního zařízení a s vyprázdněním dopravního zařízení</t>
  </si>
  <si>
    <t xml:space="preserve">157,158,159,160,161,162,163, : </t>
  </si>
  <si>
    <t>Součet: : 31,80300</t>
  </si>
  <si>
    <t>979081111R00</t>
  </si>
  <si>
    <t>Odvoz suti a vybouraných hmot na skládku do 1 km</t>
  </si>
  <si>
    <t>Včetně naložení na dopravní prostředek a složení na skládku, bez poplatku za skládku.</t>
  </si>
  <si>
    <t>979990001R00</t>
  </si>
  <si>
    <t>Poplatek za skládku stavební suti</t>
  </si>
  <si>
    <t>vodovod : 2*2,00</t>
  </si>
  <si>
    <t>silové kabely : 2*2,00</t>
  </si>
  <si>
    <t>vodovod : 2*2,00*1,10*1,60</t>
  </si>
  <si>
    <t>silové kabely : 2*2,00*1,10*1,10</t>
  </si>
  <si>
    <t>výtlak V-1 : 172,50*0,60*2,30</t>
  </si>
  <si>
    <t>krajská : -61,50*0,60*0,35</t>
  </si>
  <si>
    <t>zeleň : -111,00*0,60*0,15</t>
  </si>
  <si>
    <t>215,145/100*30</t>
  </si>
  <si>
    <t>215,145/2</t>
  </si>
  <si>
    <t>výkopek : 105,894*2</t>
  </si>
  <si>
    <t>ornice : 9,990</t>
  </si>
  <si>
    <t>215,145-105,894</t>
  </si>
  <si>
    <t>výkopek : 105,894</t>
  </si>
  <si>
    <t>výkopek : 105,894/2</t>
  </si>
  <si>
    <t>ornice : 9,990/2</t>
  </si>
  <si>
    <t xml:space="preserve">výtlak V-1 : </t>
  </si>
  <si>
    <t>zeleň : 111,00*0,60*(2,30-0,15-0,41-0,15)</t>
  </si>
  <si>
    <t>výtlak V-1 : 172,50*0,60*0,41</t>
  </si>
  <si>
    <t>zeleň : 110,00*0,60</t>
  </si>
  <si>
    <t>zeleň : 111,00*0,60*0,15</t>
  </si>
  <si>
    <t>krajská : 61,50*0,60*(2,30-0,15-0,41-0,40)</t>
  </si>
  <si>
    <t>2923,00/50</t>
  </si>
  <si>
    <t>42,435*1,80</t>
  </si>
  <si>
    <t>krajská : 61,50*0,60</t>
  </si>
  <si>
    <t>krajská : 3*61,50*0,60</t>
  </si>
  <si>
    <t>40,590*9</t>
  </si>
  <si>
    <t xml:space="preserve">23,24,25, : </t>
  </si>
  <si>
    <t>Součet: : 40,59000</t>
  </si>
  <si>
    <t>výtlak V-1 : 172,50*0,60*0,15</t>
  </si>
  <si>
    <t>871251121R00</t>
  </si>
  <si>
    <t>Montáž potrubí z plastických hmot z tlakových trubek polyetylenových, vnějšího průměru 110 mm</t>
  </si>
  <si>
    <t>V položce je uvažováno s jedním spojem na 12 m potrubí vč.tvarovek.</t>
  </si>
  <si>
    <t>výtlak V-1 : 172,50</t>
  </si>
  <si>
    <t>877252121R00</t>
  </si>
  <si>
    <t>Montáž elektrotvarovek Přirážka za 1 spoj elektrotvarovky, vnějšího průměru 110 mm</t>
  </si>
  <si>
    <t>10*2+1</t>
  </si>
  <si>
    <t>892561111R00</t>
  </si>
  <si>
    <t>Zkoušky těsnosti kanalizačního potrubí zkouška těsnosti kanalizačního potrubí vodou_x000D_
 do DN 125 mm</t>
  </si>
  <si>
    <t>899711121R00</t>
  </si>
  <si>
    <t>Výstražné fólie výstražná fólie pro kanalizaci, šířka 22 cm</t>
  </si>
  <si>
    <t>28613107.MR</t>
  </si>
  <si>
    <t>spojka/nátrubek PE 100; SDR 11,0; D = 110,0 mm; spoj elektrosvařovaný</t>
  </si>
  <si>
    <t>28613147.MR</t>
  </si>
  <si>
    <t>víčko/záslepka PE 100; KIT; SDR 11,0; D = 110,0 mm; spoj elektrosvařovaný</t>
  </si>
  <si>
    <t>28613437R</t>
  </si>
  <si>
    <t>trubka plastová vodovodní hladká; HDPE (PE 100); SDR 11,0; PN 16; D = 110,0 mm; s = 10,00 mm; l = 100 000,0 mm</t>
  </si>
  <si>
    <t>výtlak V-1 : 172,50*1,015</t>
  </si>
  <si>
    <t>28653326.AR</t>
  </si>
  <si>
    <t>koleno PE 100; 90,0 °; SDR 11,0; D = 90,0 mm; hladké; spoj elektrosvařovaný</t>
  </si>
  <si>
    <t>28653336T01</t>
  </si>
  <si>
    <t>koleno PE 100; 11,0 °; SDR 11,0; D = 110,0 mm; hladké; spoj elektrosvařovaný</t>
  </si>
  <si>
    <t>28653619T00</t>
  </si>
  <si>
    <t>oblouk PE100 ; 60,0 °; SDR 11,0; D = 110,0 mm; s = 10,00 mm; hladký; spoj elektrosvařovaný</t>
  </si>
  <si>
    <t xml:space="preserve">1,2,19,20,21,22,29,30,31,32,33,34,35,36,37,38,42,44,47,48,49,50, : </t>
  </si>
  <si>
    <t>Součet: : 143,27089</t>
  </si>
  <si>
    <t>005111020R</t>
  </si>
  <si>
    <t>Vytyčení stavby</t>
  </si>
  <si>
    <t>Soubor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</si>
  <si>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</si>
  <si>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</si>
  <si>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</si>
  <si>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</si>
  <si>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</si>
  <si>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005121016R</t>
  </si>
  <si>
    <t>Vybudování zařízení staveniště pro JKSO 827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</si>
  <si>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</si>
  <si>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</si>
  <si>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</si>
  <si>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kanceláří stavby a technického dozoru.</t>
  </si>
  <si>
    <t>Doprava a osazení lávek pro chodce do 2 m délky, mostů do 5 délky.</t>
  </si>
  <si>
    <t>Zřízení osvětlení staveniště (včetně stožárů a osvětlovacích těles).</t>
  </si>
  <si>
    <t>Zřízení dočasných ochranných zařízení (plachty, stěny, stany), jestliže jsou vyžadovány technologií montáže.</t>
  </si>
  <si>
    <t>Náhradní zdroj elektrické energie.</t>
  </si>
  <si>
    <t>005121026R</t>
  </si>
  <si>
    <t>Provoz zařízení staveniště pro JKSO 827</t>
  </si>
  <si>
    <t>Opotřebení nebo pronájem skladovacích kontejnerů.</t>
  </si>
  <si>
    <t>Opotřebení nebo pronájem kanceláří stavby a technického dozoru.</t>
  </si>
  <si>
    <t>Opotřebení lávek pro chodce do 2 m délky, mostů do 5 délky.</t>
  </si>
  <si>
    <t>Pronájem, opotřebení a spotřeba pohonných hmot náhradního zdroje elektrické energie.</t>
  </si>
  <si>
    <t>Úklid v prostorách sociálního zařízení a kanceláří stavby.</t>
  </si>
  <si>
    <t>Opotřebení dočasných ochranných zařízení (plachty, stěny, stany).</t>
  </si>
  <si>
    <t>Spotřeba vody a elektrické energie, nebo pohonných hmot pro potřebu sociálních zařízení a kanceláří stavby.</t>
  </si>
  <si>
    <t>005121036R</t>
  </si>
  <si>
    <t>Odstranění zařízení staveniště pro JKSO 827</t>
  </si>
  <si>
    <t>Odvoz kontejnerů pro skladování a uvedení zpevněných ploch pro skladování do původního stavu.</t>
  </si>
  <si>
    <t>Případné ohumusování.</t>
  </si>
  <si>
    <t>Odvoz mobilních buněk sociálního zařízení, nebo uvedení do původního stavu prostor pronajatých.</t>
  </si>
  <si>
    <t>Odvoz mobilních kanceláří stavby a technického dozoru, nebo uvedení do původního stavu prostor pronajatých.</t>
  </si>
  <si>
    <t>Odvoz provizorních mostů a lávek.</t>
  </si>
  <si>
    <t>Zrušení vnitrostaveništního rozvodu energie včetně rozvaděčů a osvětlení staveniště (včetně stožárů a osvětlovacích těles).</t>
  </si>
  <si>
    <t>Odvoz náhradního zdroje.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</si>
  <si>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</si>
  <si>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</si>
  <si>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</si>
  <si>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</si>
  <si>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</si>
  <si>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</si>
  <si>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</si>
  <si>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</si>
  <si>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</si>
  <si>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</si>
  <si>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</si>
  <si>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</si>
  <si>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</si>
  <si>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</si>
  <si>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</si>
  <si>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</si>
  <si>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</si>
  <si>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</si>
  <si>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Včetně kamerových prohlídek potrubí.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</si>
  <si>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</si>
  <si>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</si>
  <si>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</si>
  <si>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</si>
  <si>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</si>
  <si>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</si>
  <si>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</si>
  <si>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</si>
  <si>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</si>
  <si>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</si>
  <si>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</si>
  <si>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</si>
  <si>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</si>
  <si>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</si>
  <si>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</si>
  <si>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</si>
  <si>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</si>
  <si>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</si>
  <si>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005124T</t>
  </si>
  <si>
    <t>Čištění komunikací a ostatních ploch dotčených stavbou v průběhu výstavby</t>
  </si>
  <si>
    <t>Včetně opravy a údržby komunikací užívaných v průběhu stavby.</t>
  </si>
  <si>
    <t>005241020T</t>
  </si>
  <si>
    <t>Pasportizace objektů</t>
  </si>
  <si>
    <t>Zdokumentování pozemních a jiných objektů v blízkosti stavby před jejím zahájením(fotodokumentace,video,popisy).Před zahájením stavby a v průběhu stavby.</t>
  </si>
  <si>
    <t>Geodetické zaměření rohů stavby, stabilizace bodů a sestavení laviček.</t>
  </si>
  <si>
    <t>Opotřebení a údržba nebo pronájem sociálního zařízení – umývárny, toalety, šatny.</t>
  </si>
  <si>
    <t>Spotřeba vody a elektrické energie pro potřebu sociálních zařízení a kanceláří stavby.</t>
  </si>
  <si>
    <t>Uvedení zpevněných ploch pro osazení objektů sociálního zařízení staveniště a kanceláří stavby do původního stavu.</t>
  </si>
  <si>
    <t>vodovod : 145*2,00</t>
  </si>
  <si>
    <t>plynovod : 186*2,00</t>
  </si>
  <si>
    <t>kanalizace : 55*2,00</t>
  </si>
  <si>
    <t>sděl.kabel : 190*2,00</t>
  </si>
  <si>
    <t>silový kabel : 65*2,00</t>
  </si>
  <si>
    <t>vodovod : 145*2,00*1,10*1,60</t>
  </si>
  <si>
    <t>plynovod : 186*2,00*1,10*1,30</t>
  </si>
  <si>
    <t>kanalizace : 55*2,00*1,10*2,10</t>
  </si>
  <si>
    <t>sděl.kabel : 210*2,00*1,10*1,10</t>
  </si>
  <si>
    <t>silový kabel : 165*2,00*1,10*1,10</t>
  </si>
  <si>
    <t>1171,60*1,10*2,10</t>
  </si>
  <si>
    <t>krajská : -195,00*1,10*0,35</t>
  </si>
  <si>
    <t>místní : -348,00*1,10*0,32</t>
  </si>
  <si>
    <t>štěrk : -170,00*1,10*0,15</t>
  </si>
  <si>
    <t>dlažba : -123,60*1,10*0,25</t>
  </si>
  <si>
    <t>zeleň : -335,00*1,10*0,15</t>
  </si>
  <si>
    <t>2391,510/100*30</t>
  </si>
  <si>
    <t>1171,60*2,10*2</t>
  </si>
  <si>
    <t>2391,510/2</t>
  </si>
  <si>
    <t>výkopek : 891,825*2</t>
  </si>
  <si>
    <t>ornice : 55,275</t>
  </si>
  <si>
    <t>2391,510-891,825</t>
  </si>
  <si>
    <t>výkopek : 891,825</t>
  </si>
  <si>
    <t>výkopek : 891,825/2</t>
  </si>
  <si>
    <t>ornice : 55,275/2</t>
  </si>
  <si>
    <t>štěrk : 170,00*1,10*(2,10-0,15-0,45-0,30)</t>
  </si>
  <si>
    <t>dlažba : 123,60*1,10*(2,10-0,15-0,45-0,25)</t>
  </si>
  <si>
    <t>zeleň : 335,00*1,10*(2,10-0,15-0,45-0,15)</t>
  </si>
  <si>
    <t>DN 150 : 1171,60*1,10*0,45</t>
  </si>
  <si>
    <t>zeleň : 335,00*1,10</t>
  </si>
  <si>
    <t>zeleň : 335,00*1,10*0,15</t>
  </si>
  <si>
    <t>krajská : 195,00*1,10*(2,10-0,15-0,45-0,40)</t>
  </si>
  <si>
    <t>místní : 348,00*1,10*(2,10-0,15-0,45-0,46)</t>
  </si>
  <si>
    <t>368,50/50</t>
  </si>
  <si>
    <t>510,00*2</t>
  </si>
  <si>
    <t>579,942*1,80</t>
  </si>
  <si>
    <t>dlažba : 123,60*1,10</t>
  </si>
  <si>
    <t>štěrk : 170,00*1,10</t>
  </si>
  <si>
    <t>krajská : 195,00*1,10</t>
  </si>
  <si>
    <t>místní : 348,00*1,10</t>
  </si>
  <si>
    <t>místní : 348,00*1,50</t>
  </si>
  <si>
    <t>krajská : 195,00*2,30</t>
  </si>
  <si>
    <t>krajská : 195,00*1,70</t>
  </si>
  <si>
    <t>195,00*2,30</t>
  </si>
  <si>
    <t>krajská : 195,00*2</t>
  </si>
  <si>
    <t>místní : 348,00*2</t>
  </si>
  <si>
    <t>987,968*9</t>
  </si>
  <si>
    <t>Součet: : 987,96780</t>
  </si>
  <si>
    <t>DN 150 : 1171,60*1,10*0,15</t>
  </si>
  <si>
    <t>podkladní desky pod RŠ</t>
  </si>
  <si>
    <t>276*(0,80*0,80*0,10)</t>
  </si>
  <si>
    <t>276*(4*0,80*0,10)</t>
  </si>
  <si>
    <t>123,60/2*1,05</t>
  </si>
  <si>
    <t>871313121R00</t>
  </si>
  <si>
    <t>Montáž potrubí z trub z plastů těsněných gumovým kroužkem  DN 150 mm</t>
  </si>
  <si>
    <t>877313123R00</t>
  </si>
  <si>
    <t>Montáž tvarovek na potrubí z trub z plastů těsněných gumovým kroužkem jednoosých DN 150 mm</t>
  </si>
  <si>
    <t>892571111R00</t>
  </si>
  <si>
    <t>Zkoušky těsnosti kanalizačního potrubí zkouška těsnosti kanalizačního potrubí vodou_x000D_
 do DN 200 mm</t>
  </si>
  <si>
    <t>894432112R00</t>
  </si>
  <si>
    <t>Osazení plastových šachet revizních průměr 425 mm</t>
  </si>
  <si>
    <t>899101111R00</t>
  </si>
  <si>
    <t>Osazení poklopů litinových a ocelových o hmotnost jednotlivě do 50 kg</t>
  </si>
  <si>
    <t>28614545R</t>
  </si>
  <si>
    <t>trubka plastová kanalizační PP; hladká, s hrdlem; Sn 10 kN/m2; D = 160,0 mm; s = 5,40 mm; l = 3000,0 mm</t>
  </si>
  <si>
    <t>1171,60/3*1,03</t>
  </si>
  <si>
    <t>28654570R</t>
  </si>
  <si>
    <t>odbočka PP; 45,0 °; d1 = 250 mm; d2 = 160 mm; hladká, hrdlovaná; spoj násuvný; DN 250,0 mm; DN2 150 mm</t>
  </si>
  <si>
    <t>28654600R</t>
  </si>
  <si>
    <t>koleno PP; 45,0 °; D = 160,0 mm; hladké, s 1 hrdlem; spoj násuvný</t>
  </si>
  <si>
    <t>286971402R</t>
  </si>
  <si>
    <t>trubka plastová kanalizační PVC-U; korugovaná; D = 476,0 mm; l = 1 500,0 mm</t>
  </si>
  <si>
    <t>286971412R</t>
  </si>
  <si>
    <t>trubka plastová kanalizační PVC-U; hladká, teleskopická; l = 375,0 mm</t>
  </si>
  <si>
    <t>286971677R</t>
  </si>
  <si>
    <t>dno šachetní s výkyvnými hrdly; sběrné s přítokem levým i pravým; PP; typ X; úhel odpadu 0 °; DN = 478,0 mm; l = 570 mm; š = 478 mm; h = 611 mm; DN žlabu 160 mm</t>
  </si>
  <si>
    <t>55241704R</t>
  </si>
  <si>
    <t>poklop kanalizační kruhový do teleskopu; DN šachty 425 mm; litinový; únosnost 12 500 kg</t>
  </si>
  <si>
    <t>180,00/2*1,02</t>
  </si>
  <si>
    <t xml:space="preserve">3,4,5,9,24,25,26,27,41,42,43,44,45,46,47,48,49,50,51,52,53,54,55,56,57,58,59,61,62,64,66,67,68,69, : </t>
  </si>
  <si>
    <t xml:space="preserve">70,71,72,73,74,75,76,77, : </t>
  </si>
  <si>
    <t>Součet: : 2644,52524</t>
  </si>
  <si>
    <t>místní : 105,00*4,00</t>
  </si>
  <si>
    <t>místní : 6,50*4,00</t>
  </si>
  <si>
    <t>místní : 47,00*4,00</t>
  </si>
  <si>
    <t>místní : 561,50*4,00</t>
  </si>
  <si>
    <t>místní : 8,00*4,00</t>
  </si>
  <si>
    <t>místní : 16,00*4,00</t>
  </si>
  <si>
    <t>místní : 621,00*4,00</t>
  </si>
  <si>
    <t>místní : 294,00*4,00</t>
  </si>
  <si>
    <t>místní : 53,00*4,00</t>
  </si>
  <si>
    <t>místní : 444,00*4,00</t>
  </si>
  <si>
    <t>místní : 5,00*4,00</t>
  </si>
  <si>
    <t>místní : 550,00*4,00</t>
  </si>
  <si>
    <t>místní : 39,00*4,00</t>
  </si>
  <si>
    <t xml:space="preserve">odpočet uznatelných: : </t>
  </si>
  <si>
    <t>stoky : -4495,62</t>
  </si>
  <si>
    <t>odbočky : -522,00</t>
  </si>
  <si>
    <t>krajská : 375,70*6,00</t>
  </si>
  <si>
    <t>krajská : 512,00*6,00</t>
  </si>
  <si>
    <t>krajská : 5,00*6,00</t>
  </si>
  <si>
    <t>krajská : 7,00*6,00</t>
  </si>
  <si>
    <t>odpočet uznatelných-stoky : -2301,21</t>
  </si>
  <si>
    <t>odpočet uznatelných-výtlak : -36,90</t>
  </si>
  <si>
    <t>odpočet uznatelných-odbočky : -448,50</t>
  </si>
  <si>
    <t>1738,258*9</t>
  </si>
  <si>
    <t xml:space="preserve">1,2,3, : </t>
  </si>
  <si>
    <t>Součet: : 1738,25819</t>
  </si>
  <si>
    <t>5982,380+2641,590</t>
  </si>
  <si>
    <t>PRO</t>
  </si>
  <si>
    <t>3500123T20</t>
  </si>
  <si>
    <t>Potrubní větve</t>
  </si>
  <si>
    <t>viz.příloha č.1-strojní část ČOV</t>
  </si>
  <si>
    <t>3500123T35</t>
  </si>
  <si>
    <t>Ostatní a vedlejší náklady strojní technologie</t>
  </si>
  <si>
    <t>viz.příloha č.1-strojní část ČOV-položky 01.1.55-01.1.62</t>
  </si>
  <si>
    <t>3500123T10</t>
  </si>
  <si>
    <t>Armaturní komora</t>
  </si>
  <si>
    <t>3500123T11</t>
  </si>
  <si>
    <t>Akumulační nádrž</t>
  </si>
  <si>
    <t>3500123T13</t>
  </si>
  <si>
    <t>Mechanické předčištění</t>
  </si>
  <si>
    <t>3500123T14</t>
  </si>
  <si>
    <t>Chemické srážení fosforu</t>
  </si>
  <si>
    <t>3500123T15</t>
  </si>
  <si>
    <t>Denitrifikace</t>
  </si>
  <si>
    <t>3500123T16</t>
  </si>
  <si>
    <t>Nitrifikace</t>
  </si>
  <si>
    <t>3500123T17</t>
  </si>
  <si>
    <t>Dosazovací nádrže</t>
  </si>
  <si>
    <t>3500123T18</t>
  </si>
  <si>
    <t>Dmychárna</t>
  </si>
  <si>
    <t>3500123T19</t>
  </si>
  <si>
    <t>Kalové hospodářství</t>
  </si>
  <si>
    <t>210050299T01</t>
  </si>
  <si>
    <t>Montážní materiál</t>
  </si>
  <si>
    <t>viz.příloha č.2-provozní rozvod silnoproudu</t>
  </si>
  <si>
    <t>210050299T02</t>
  </si>
  <si>
    <t>Rozvaděč RMD</t>
  </si>
  <si>
    <t>210050299T04</t>
  </si>
  <si>
    <t>Přidružené práce</t>
  </si>
  <si>
    <t>210060399T01</t>
  </si>
  <si>
    <t>podrobný popis viz.příloha č.3- ASŘTP</t>
  </si>
  <si>
    <t>210060399T02</t>
  </si>
  <si>
    <t>Rozvaděč RMD-pole 3</t>
  </si>
  <si>
    <t>210060399T03</t>
  </si>
  <si>
    <t>5908,342*9</t>
  </si>
  <si>
    <t>Dlažba keramická matná sokl 300x80x9 mm</t>
  </si>
  <si>
    <t>Navrtávací  šoupě kombinované s výstupem D 50 mm</t>
  </si>
  <si>
    <t>Navrtávací pas  tvárná litina pro PE potrubí ; D 63 mm / závit 6/4"</t>
  </si>
  <si>
    <t>trubka elektroinstalační ohebná dvouplášťová korug.chránička, HDPE+LDPE vně.pr.63,0mm</t>
  </si>
  <si>
    <t>trubka plastová kanalizační PP; hladká, s hrdlem; Sn 10 kN/m2; D = 250,0 mm; s = 9,10 mm; l = 6000,0 mm</t>
  </si>
  <si>
    <t>Materiál  trub plnostěnný homogenní bez jakýchkoliv příměsí a bez použití granulátů z recyklátů.</t>
  </si>
  <si>
    <t>Materiál trub plnostěnný homogenní  bez jakýchkoliv příměsí a bez použití granulátů z recyklátů</t>
  </si>
  <si>
    <t>Montáž obložení podhledů jednoduchých, plastovými deskami, šířky přes 80 do 100 mm</t>
  </si>
  <si>
    <t>61191749T1</t>
  </si>
  <si>
    <t>766421223R22</t>
  </si>
  <si>
    <t>palubka obkladová plastová; š = 100 mm; tl = 22,0 mm</t>
  </si>
  <si>
    <t>7,00*8,10*0,20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</si>
</sst>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5" t="s">
        <v>38</v>
      </c>
    </row>
    <row r="2" spans="1:7" ht="57.75" customHeight="1">
      <c r="A2" s="183" t="s">
        <v>39</v>
      </c>
      <c r="B2" s="183"/>
      <c r="C2" s="183"/>
      <c r="D2" s="183"/>
      <c r="E2" s="183"/>
      <c r="F2" s="183"/>
      <c r="G2" s="183"/>
    </row>
  </sheetData>
  <sheetProtection password="FC01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14"/>
  <sheetViews>
    <sheetView showGridLines="0" topLeftCell="B1" zoomScaleNormal="100" zoomScaleSheetLayoutView="75" workbookViewId="0">
      <selection activeCell="N43" sqref="N4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36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>
      <c r="A2" s="3"/>
      <c r="B2" s="77" t="s">
        <v>22</v>
      </c>
      <c r="C2" s="78"/>
      <c r="D2" s="79" t="s">
        <v>43</v>
      </c>
      <c r="E2" s="202" t="s">
        <v>44</v>
      </c>
      <c r="F2" s="203"/>
      <c r="G2" s="203"/>
      <c r="H2" s="203"/>
      <c r="I2" s="203"/>
      <c r="J2" s="204"/>
      <c r="O2" s="2"/>
    </row>
    <row r="3" spans="1:15" ht="27" hidden="1" customHeight="1">
      <c r="A3" s="3"/>
      <c r="B3" s="80"/>
      <c r="C3" s="78"/>
      <c r="D3" s="81"/>
      <c r="E3" s="205"/>
      <c r="F3" s="206"/>
      <c r="G3" s="206"/>
      <c r="H3" s="206"/>
      <c r="I3" s="206"/>
      <c r="J3" s="207"/>
    </row>
    <row r="4" spans="1:15" ht="23.25" customHeight="1">
      <c r="A4" s="3"/>
      <c r="B4" s="82"/>
      <c r="C4" s="83"/>
      <c r="D4" s="84"/>
      <c r="E4" s="215"/>
      <c r="F4" s="215"/>
      <c r="G4" s="215"/>
      <c r="H4" s="215"/>
      <c r="I4" s="215"/>
      <c r="J4" s="216"/>
    </row>
    <row r="5" spans="1:15" ht="24" customHeight="1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19</v>
      </c>
      <c r="C11" s="4"/>
      <c r="D11" s="209"/>
      <c r="E11" s="209"/>
      <c r="F11" s="209"/>
      <c r="G11" s="209"/>
      <c r="H11" s="26" t="s">
        <v>40</v>
      </c>
      <c r="I11" s="86"/>
      <c r="J11" s="10"/>
    </row>
    <row r="12" spans="1:15" ht="15.75" customHeight="1">
      <c r="A12" s="3"/>
      <c r="B12" s="39"/>
      <c r="C12" s="24"/>
      <c r="D12" s="214"/>
      <c r="E12" s="214"/>
      <c r="F12" s="214"/>
      <c r="G12" s="214"/>
      <c r="H12" s="26" t="s">
        <v>34</v>
      </c>
      <c r="I12" s="86"/>
      <c r="J12" s="10"/>
    </row>
    <row r="13" spans="1:15" ht="15.75" customHeight="1">
      <c r="A13" s="3"/>
      <c r="B13" s="40"/>
      <c r="C13" s="25"/>
      <c r="D13" s="85"/>
      <c r="E13" s="217"/>
      <c r="F13" s="218"/>
      <c r="G13" s="218"/>
      <c r="H13" s="27"/>
      <c r="I13" s="32"/>
      <c r="J13" s="49"/>
    </row>
    <row r="14" spans="1:15" ht="24" hidden="1" customHeight="1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32</v>
      </c>
      <c r="C15" s="70"/>
      <c r="D15" s="51"/>
      <c r="E15" s="208"/>
      <c r="F15" s="208"/>
      <c r="G15" s="210"/>
      <c r="H15" s="210"/>
      <c r="I15" s="210" t="s">
        <v>29</v>
      </c>
      <c r="J15" s="211"/>
    </row>
    <row r="16" spans="1:15" ht="23.25" customHeight="1">
      <c r="A16" s="138" t="s">
        <v>24</v>
      </c>
      <c r="B16" s="55" t="s">
        <v>24</v>
      </c>
      <c r="C16" s="56"/>
      <c r="D16" s="57"/>
      <c r="E16" s="199"/>
      <c r="F16" s="200"/>
      <c r="G16" s="199"/>
      <c r="H16" s="200"/>
      <c r="I16" s="199">
        <f>SUMIF(F68:F110,A16,I68:I110)+SUMIF(F68:F110,"PSU",I68:I110)</f>
        <v>0</v>
      </c>
      <c r="J16" s="201"/>
    </row>
    <row r="17" spans="1:10" ht="23.25" customHeight="1">
      <c r="A17" s="138" t="s">
        <v>25</v>
      </c>
      <c r="B17" s="55" t="s">
        <v>25</v>
      </c>
      <c r="C17" s="56"/>
      <c r="D17" s="57"/>
      <c r="E17" s="199"/>
      <c r="F17" s="200"/>
      <c r="G17" s="199"/>
      <c r="H17" s="200"/>
      <c r="I17" s="199">
        <f>SUMIF(F68:F110,A17,I68:I110)</f>
        <v>0</v>
      </c>
      <c r="J17" s="201"/>
    </row>
    <row r="18" spans="1:10" ht="23.25" customHeight="1">
      <c r="A18" s="138" t="s">
        <v>26</v>
      </c>
      <c r="B18" s="55" t="s">
        <v>26</v>
      </c>
      <c r="C18" s="56"/>
      <c r="D18" s="57"/>
      <c r="E18" s="199"/>
      <c r="F18" s="200"/>
      <c r="G18" s="199"/>
      <c r="H18" s="200"/>
      <c r="I18" s="199">
        <f>SUMIF(F68:F110,A18,I68:I110)</f>
        <v>0</v>
      </c>
      <c r="J18" s="201"/>
    </row>
    <row r="19" spans="1:10" ht="23.25" customHeight="1">
      <c r="A19" s="138" t="s">
        <v>77</v>
      </c>
      <c r="B19" s="55" t="s">
        <v>27</v>
      </c>
      <c r="C19" s="56"/>
      <c r="D19" s="57"/>
      <c r="E19" s="199"/>
      <c r="F19" s="200"/>
      <c r="G19" s="199"/>
      <c r="H19" s="200"/>
      <c r="I19" s="199">
        <f>SUMIF(F68:F110,A19,I68:I110)</f>
        <v>0</v>
      </c>
      <c r="J19" s="201"/>
    </row>
    <row r="20" spans="1:10" ht="23.25" customHeight="1">
      <c r="A20" s="138" t="s">
        <v>170</v>
      </c>
      <c r="B20" s="55" t="s">
        <v>28</v>
      </c>
      <c r="C20" s="56"/>
      <c r="D20" s="57"/>
      <c r="E20" s="199"/>
      <c r="F20" s="200"/>
      <c r="G20" s="199"/>
      <c r="H20" s="200"/>
      <c r="I20" s="199">
        <f>SUMIF(F68:F110,A20,I68:I110)</f>
        <v>0</v>
      </c>
      <c r="J20" s="201"/>
    </row>
    <row r="21" spans="1:10" ht="23.25" customHeight="1">
      <c r="A21" s="3"/>
      <c r="B21" s="72" t="s">
        <v>29</v>
      </c>
      <c r="C21" s="73"/>
      <c r="D21" s="74"/>
      <c r="E21" s="212"/>
      <c r="F21" s="213"/>
      <c r="G21" s="212"/>
      <c r="H21" s="213"/>
      <c r="I21" s="212">
        <f>SUM(I16:J20)</f>
        <v>0</v>
      </c>
      <c r="J21" s="224"/>
    </row>
    <row r="22" spans="1:10" ht="33" customHeight="1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22">
        <f>ZakladDPHSniVypocet</f>
        <v>0</v>
      </c>
      <c r="H23" s="223"/>
      <c r="I23" s="223"/>
      <c r="J23" s="60" t="str">
        <f t="shared" ref="J23:J28" si="0">Mena</f>
        <v>CZK</v>
      </c>
    </row>
    <row r="24" spans="1:10" ht="23.25" customHeight="1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20">
        <f>IF(A24&gt;50, ROUNDUP(A23, 0), ROUNDDOWN(A23, 0))</f>
        <v>0</v>
      </c>
      <c r="H24" s="221"/>
      <c r="I24" s="221"/>
      <c r="J24" s="60" t="str">
        <f t="shared" si="0"/>
        <v>CZK</v>
      </c>
    </row>
    <row r="25" spans="1:10" ht="23.25" customHeight="1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22">
        <f>ZakladDPHZaklVypocet</f>
        <v>0</v>
      </c>
      <c r="H25" s="223"/>
      <c r="I25" s="223"/>
      <c r="J25" s="60" t="str">
        <f t="shared" si="0"/>
        <v>CZK</v>
      </c>
    </row>
    <row r="26" spans="1:10" ht="23.25" customHeight="1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196">
        <f>IF(A26&gt;50, ROUNDUP(A25, 0), ROUNDDOWN(A25, 0))</f>
        <v>0</v>
      </c>
      <c r="H26" s="197"/>
      <c r="I26" s="197"/>
      <c r="J26" s="54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198">
        <f>CenaCelkem-(ZakladDPHSni+DPHSni+ZakladDPHZakl+DPHZakl)</f>
        <v>0</v>
      </c>
      <c r="H27" s="198"/>
      <c r="I27" s="198"/>
      <c r="J27" s="61" t="str">
        <f t="shared" si="0"/>
        <v>CZK</v>
      </c>
    </row>
    <row r="28" spans="1:10" ht="27.75" hidden="1" customHeight="1" thickBot="1">
      <c r="A28" s="3"/>
      <c r="B28" s="115" t="s">
        <v>23</v>
      </c>
      <c r="C28" s="116"/>
      <c r="D28" s="116"/>
      <c r="E28" s="117"/>
      <c r="F28" s="118"/>
      <c r="G28" s="226">
        <f>ZakladDPHSniVypocet+ZakladDPHZaklVypocet</f>
        <v>0</v>
      </c>
      <c r="H28" s="226"/>
      <c r="I28" s="226"/>
      <c r="J28" s="119" t="str">
        <f t="shared" si="0"/>
        <v>CZK</v>
      </c>
    </row>
    <row r="29" spans="1:10" ht="27.75" customHeight="1" thickBot="1">
      <c r="A29" s="3">
        <f>(A27-INT(A27))*100</f>
        <v>0</v>
      </c>
      <c r="B29" s="115" t="s">
        <v>35</v>
      </c>
      <c r="C29" s="120"/>
      <c r="D29" s="120"/>
      <c r="E29" s="120"/>
      <c r="F29" s="120"/>
      <c r="G29" s="225">
        <f>IF(A29&gt;50, ROUNDUP(A27, 0), ROUNDDOWN(A27, 0))</f>
        <v>0</v>
      </c>
      <c r="H29" s="225"/>
      <c r="I29" s="225"/>
      <c r="J29" s="121" t="s">
        <v>84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43564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27"/>
      <c r="E34" s="228"/>
      <c r="F34" s="29"/>
      <c r="G34" s="227"/>
      <c r="H34" s="228"/>
      <c r="I34" s="228"/>
      <c r="J34" s="36"/>
    </row>
    <row r="35" spans="1:10" ht="12.75" customHeight="1">
      <c r="A35" s="3"/>
      <c r="B35" s="3"/>
      <c r="C35" s="4"/>
      <c r="D35" s="219" t="s">
        <v>2</v>
      </c>
      <c r="E35" s="219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>
      <c r="A39" s="91">
        <v>1</v>
      </c>
      <c r="B39" s="101" t="s">
        <v>45</v>
      </c>
      <c r="C39" s="186"/>
      <c r="D39" s="187"/>
      <c r="E39" s="187"/>
      <c r="F39" s="102">
        <f>'PS 01 DPS.01.1 Pol'!AE44+'PS 01 DPS.01.2 Pol'!AE19+'PS 01 DPS.01.3. Pol'!AE19+'SO 01 01 Pol'!AE836+'SO 01 02 Pol'!AE57+'SO 01 03 Pol'!AE96+'SO 01 04 Pol'!AE81+'SO 01 05 Pol'!AE247+'SO 01 06 Pol'!AE221+'SO 01 07 Pol'!AE169+'SO 01 08 Pol'!AE35+'SO 02 01 Pol'!AE1407+'SO 02 02 Pol'!AE695+'SO 02 03 Pol'!AE196+'VN 00 Pol'!AE92+'VN 01 Pol'!AE306+'VN 02 Pol'!AE128</f>
        <v>0</v>
      </c>
      <c r="G39" s="103">
        <f>'PS 01 DPS.01.1 Pol'!AF44+'PS 01 DPS.01.2 Pol'!AF19+'PS 01 DPS.01.3. Pol'!AF19+'SO 01 01 Pol'!AF836+'SO 01 02 Pol'!AF57+'SO 01 03 Pol'!AF96+'SO 01 04 Pol'!AF81+'SO 01 05 Pol'!AF247+'SO 01 06 Pol'!AF221+'SO 01 07 Pol'!AF169+'SO 01 08 Pol'!AF35+'SO 02 01 Pol'!AF1407+'SO 02 02 Pol'!AF695+'SO 02 03 Pol'!AF196+'VN 00 Pol'!AF92+'VN 01 Pol'!AF306+'VN 02 Pol'!AF128</f>
        <v>0</v>
      </c>
      <c r="H39" s="104">
        <f t="shared" ref="H39:H60" si="1">(F39*SazbaDPH1/100)+(G39*SazbaDPH2/100)</f>
        <v>0</v>
      </c>
      <c r="I39" s="104">
        <f t="shared" ref="I39:I60" si="2">F39+G39+H39</f>
        <v>0</v>
      </c>
      <c r="J39" s="105" t="str">
        <f t="shared" ref="J39:J60" si="3">IF(CenaCelkemVypocet=0,"",I39/CenaCelkemVypocet*100)</f>
        <v/>
      </c>
    </row>
    <row r="40" spans="1:10" ht="25.5" customHeight="1">
      <c r="A40" s="91">
        <v>2</v>
      </c>
      <c r="B40" s="106" t="s">
        <v>46</v>
      </c>
      <c r="C40" s="191" t="s">
        <v>47</v>
      </c>
      <c r="D40" s="192"/>
      <c r="E40" s="192"/>
      <c r="F40" s="107">
        <f>'PS 01 DPS.01.1 Pol'!AE44+'PS 01 DPS.01.2 Pol'!AE19+'PS 01 DPS.01.3. Pol'!AE19</f>
        <v>0</v>
      </c>
      <c r="G40" s="108">
        <f>'PS 01 DPS.01.1 Pol'!AF44+'PS 01 DPS.01.2 Pol'!AF19+'PS 01 DPS.01.3. Pol'!AF19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>
      <c r="A41" s="91">
        <v>3</v>
      </c>
      <c r="B41" s="110" t="s">
        <v>48</v>
      </c>
      <c r="C41" s="186" t="s">
        <v>49</v>
      </c>
      <c r="D41" s="187"/>
      <c r="E41" s="187"/>
      <c r="F41" s="111">
        <f>'PS 01 DPS.01.1 Pol'!AE44</f>
        <v>0</v>
      </c>
      <c r="G41" s="104">
        <f>'PS 01 DPS.01.1 Pol'!AF44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>
      <c r="A42" s="91">
        <v>3</v>
      </c>
      <c r="B42" s="110" t="s">
        <v>50</v>
      </c>
      <c r="C42" s="186" t="s">
        <v>51</v>
      </c>
      <c r="D42" s="187"/>
      <c r="E42" s="187"/>
      <c r="F42" s="111">
        <f>'PS 01 DPS.01.2 Pol'!AE19</f>
        <v>0</v>
      </c>
      <c r="G42" s="104">
        <f>'PS 01 DPS.01.2 Pol'!AF19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>
      <c r="A43" s="91">
        <v>3</v>
      </c>
      <c r="B43" s="110" t="s">
        <v>52</v>
      </c>
      <c r="C43" s="186" t="s">
        <v>53</v>
      </c>
      <c r="D43" s="187"/>
      <c r="E43" s="187"/>
      <c r="F43" s="111">
        <f>'PS 01 DPS.01.3. Pol'!AE19</f>
        <v>0</v>
      </c>
      <c r="G43" s="104">
        <f>'PS 01 DPS.01.3. Pol'!AF19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>
      <c r="A44" s="91">
        <v>2</v>
      </c>
      <c r="B44" s="106" t="s">
        <v>54</v>
      </c>
      <c r="C44" s="191" t="s">
        <v>55</v>
      </c>
      <c r="D44" s="192"/>
      <c r="E44" s="192"/>
      <c r="F44" s="107">
        <f>'SO 01 01 Pol'!AE836+'SO 01 02 Pol'!AE57+'SO 01 03 Pol'!AE96+'SO 01 04 Pol'!AE81+'SO 01 05 Pol'!AE247+'SO 01 06 Pol'!AE221+'SO 01 07 Pol'!AE169+'SO 01 08 Pol'!AE35</f>
        <v>0</v>
      </c>
      <c r="G44" s="108">
        <f>'SO 01 01 Pol'!AF836+'SO 01 02 Pol'!AF57+'SO 01 03 Pol'!AF96+'SO 01 04 Pol'!AF81+'SO 01 05 Pol'!AF247+'SO 01 06 Pol'!AF221+'SO 01 07 Pol'!AF169+'SO 01 08 Pol'!AF35</f>
        <v>0</v>
      </c>
      <c r="H44" s="108">
        <f t="shared" si="1"/>
        <v>0</v>
      </c>
      <c r="I44" s="108">
        <f t="shared" si="2"/>
        <v>0</v>
      </c>
      <c r="J44" s="109" t="str">
        <f t="shared" si="3"/>
        <v/>
      </c>
    </row>
    <row r="45" spans="1:10" ht="25.5" customHeight="1">
      <c r="A45" s="91">
        <v>3</v>
      </c>
      <c r="B45" s="110" t="s">
        <v>56</v>
      </c>
      <c r="C45" s="186" t="s">
        <v>57</v>
      </c>
      <c r="D45" s="187"/>
      <c r="E45" s="187"/>
      <c r="F45" s="111">
        <f>'SO 01 01 Pol'!AE836</f>
        <v>0</v>
      </c>
      <c r="G45" s="104">
        <f>'SO 01 01 Pol'!AF836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>
      <c r="A46" s="91">
        <v>3</v>
      </c>
      <c r="B46" s="110" t="s">
        <v>58</v>
      </c>
      <c r="C46" s="186" t="s">
        <v>59</v>
      </c>
      <c r="D46" s="187"/>
      <c r="E46" s="187"/>
      <c r="F46" s="111">
        <f>'SO 01 02 Pol'!AE57</f>
        <v>0</v>
      </c>
      <c r="G46" s="104">
        <f>'SO 01 02 Pol'!AF57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>
      <c r="A47" s="91">
        <v>3</v>
      </c>
      <c r="B47" s="110" t="s">
        <v>60</v>
      </c>
      <c r="C47" s="186" t="s">
        <v>61</v>
      </c>
      <c r="D47" s="187"/>
      <c r="E47" s="187"/>
      <c r="F47" s="111">
        <f>'SO 01 03 Pol'!AE96</f>
        <v>0</v>
      </c>
      <c r="G47" s="104">
        <f>'SO 01 03 Pol'!AF96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>
      <c r="A48" s="91">
        <v>3</v>
      </c>
      <c r="B48" s="110" t="s">
        <v>62</v>
      </c>
      <c r="C48" s="186" t="s">
        <v>63</v>
      </c>
      <c r="D48" s="187"/>
      <c r="E48" s="187"/>
      <c r="F48" s="111">
        <f>'SO 01 04 Pol'!AE81</f>
        <v>0</v>
      </c>
      <c r="G48" s="104">
        <f>'SO 01 04 Pol'!AF81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>
      <c r="A49" s="91">
        <v>3</v>
      </c>
      <c r="B49" s="110" t="s">
        <v>64</v>
      </c>
      <c r="C49" s="186" t="s">
        <v>65</v>
      </c>
      <c r="D49" s="187"/>
      <c r="E49" s="187"/>
      <c r="F49" s="111">
        <f>'SO 01 05 Pol'!AE247</f>
        <v>0</v>
      </c>
      <c r="G49" s="104">
        <f>'SO 01 05 Pol'!AF247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>
      <c r="A50" s="91">
        <v>3</v>
      </c>
      <c r="B50" s="110" t="s">
        <v>66</v>
      </c>
      <c r="C50" s="186" t="s">
        <v>67</v>
      </c>
      <c r="D50" s="187"/>
      <c r="E50" s="187"/>
      <c r="F50" s="111">
        <f>'SO 01 06 Pol'!AE221</f>
        <v>0</v>
      </c>
      <c r="G50" s="104">
        <f>'SO 01 06 Pol'!AF221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>
      <c r="A51" s="91">
        <v>3</v>
      </c>
      <c r="B51" s="110" t="s">
        <v>68</v>
      </c>
      <c r="C51" s="186" t="s">
        <v>69</v>
      </c>
      <c r="D51" s="187"/>
      <c r="E51" s="187"/>
      <c r="F51" s="111">
        <f>'SO 01 07 Pol'!AE169</f>
        <v>0</v>
      </c>
      <c r="G51" s="104">
        <f>'SO 01 07 Pol'!AF169</f>
        <v>0</v>
      </c>
      <c r="H51" s="104">
        <f t="shared" si="1"/>
        <v>0</v>
      </c>
      <c r="I51" s="104">
        <f t="shared" si="2"/>
        <v>0</v>
      </c>
      <c r="J51" s="105" t="str">
        <f t="shared" si="3"/>
        <v/>
      </c>
    </row>
    <row r="52" spans="1:10" ht="25.5" customHeight="1">
      <c r="A52" s="91">
        <v>3</v>
      </c>
      <c r="B52" s="110" t="s">
        <v>70</v>
      </c>
      <c r="C52" s="186" t="s">
        <v>71</v>
      </c>
      <c r="D52" s="187"/>
      <c r="E52" s="187"/>
      <c r="F52" s="111">
        <f>'SO 01 08 Pol'!AE35</f>
        <v>0</v>
      </c>
      <c r="G52" s="104">
        <f>'SO 01 08 Pol'!AF35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>
      <c r="A53" s="91">
        <v>2</v>
      </c>
      <c r="B53" s="106" t="s">
        <v>72</v>
      </c>
      <c r="C53" s="191" t="s">
        <v>73</v>
      </c>
      <c r="D53" s="192"/>
      <c r="E53" s="192"/>
      <c r="F53" s="107">
        <f>'SO 02 01 Pol'!AE1407+'SO 02 02 Pol'!AE695+'SO 02 03 Pol'!AE196</f>
        <v>0</v>
      </c>
      <c r="G53" s="108">
        <f>'SO 02 01 Pol'!AF1407+'SO 02 02 Pol'!AF695+'SO 02 03 Pol'!AF196</f>
        <v>0</v>
      </c>
      <c r="H53" s="108">
        <f t="shared" si="1"/>
        <v>0</v>
      </c>
      <c r="I53" s="108">
        <f t="shared" si="2"/>
        <v>0</v>
      </c>
      <c r="J53" s="109" t="str">
        <f t="shared" si="3"/>
        <v/>
      </c>
    </row>
    <row r="54" spans="1:10" ht="25.5" customHeight="1">
      <c r="A54" s="91">
        <v>3</v>
      </c>
      <c r="B54" s="110" t="s">
        <v>56</v>
      </c>
      <c r="C54" s="186" t="s">
        <v>74</v>
      </c>
      <c r="D54" s="187"/>
      <c r="E54" s="187"/>
      <c r="F54" s="111">
        <f>'SO 02 01 Pol'!AE1407</f>
        <v>0</v>
      </c>
      <c r="G54" s="104">
        <f>'SO 02 01 Pol'!AF1407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>
      <c r="A55" s="91">
        <v>3</v>
      </c>
      <c r="B55" s="110" t="s">
        <v>58</v>
      </c>
      <c r="C55" s="186" t="s">
        <v>75</v>
      </c>
      <c r="D55" s="187"/>
      <c r="E55" s="187"/>
      <c r="F55" s="111">
        <f>'SO 02 02 Pol'!AE695</f>
        <v>0</v>
      </c>
      <c r="G55" s="104">
        <f>'SO 02 02 Pol'!AF695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>
      <c r="A56" s="91">
        <v>3</v>
      </c>
      <c r="B56" s="110" t="s">
        <v>60</v>
      </c>
      <c r="C56" s="186" t="s">
        <v>76</v>
      </c>
      <c r="D56" s="187"/>
      <c r="E56" s="187"/>
      <c r="F56" s="111">
        <f>'SO 02 03 Pol'!AE196</f>
        <v>0</v>
      </c>
      <c r="G56" s="104">
        <f>'SO 02 03 Pol'!AF196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>
      <c r="A57" s="91">
        <v>2</v>
      </c>
      <c r="B57" s="106" t="s">
        <v>77</v>
      </c>
      <c r="C57" s="191" t="s">
        <v>78</v>
      </c>
      <c r="D57" s="192"/>
      <c r="E57" s="192"/>
      <c r="F57" s="107">
        <f>'VN 00 Pol'!AE92+'VN 01 Pol'!AE306+'VN 02 Pol'!AE128</f>
        <v>0</v>
      </c>
      <c r="G57" s="108">
        <f>'VN 00 Pol'!AF92+'VN 01 Pol'!AF306+'VN 02 Pol'!AF128</f>
        <v>0</v>
      </c>
      <c r="H57" s="108">
        <f t="shared" si="1"/>
        <v>0</v>
      </c>
      <c r="I57" s="108">
        <f t="shared" si="2"/>
        <v>0</v>
      </c>
      <c r="J57" s="109" t="str">
        <f t="shared" si="3"/>
        <v/>
      </c>
    </row>
    <row r="58" spans="1:10" ht="25.5" customHeight="1">
      <c r="A58" s="91">
        <v>3</v>
      </c>
      <c r="B58" s="110" t="s">
        <v>79</v>
      </c>
      <c r="C58" s="186" t="s">
        <v>80</v>
      </c>
      <c r="D58" s="187"/>
      <c r="E58" s="187"/>
      <c r="F58" s="111">
        <f>'VN 00 Pol'!AE92</f>
        <v>0</v>
      </c>
      <c r="G58" s="104">
        <f>'VN 00 Pol'!AF92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>
      <c r="A59" s="91">
        <v>3</v>
      </c>
      <c r="B59" s="110" t="s">
        <v>56</v>
      </c>
      <c r="C59" s="186" t="s">
        <v>81</v>
      </c>
      <c r="D59" s="187"/>
      <c r="E59" s="187"/>
      <c r="F59" s="111">
        <f>'VN 01 Pol'!AE306</f>
        <v>0</v>
      </c>
      <c r="G59" s="104">
        <f>'VN 01 Pol'!AF306</f>
        <v>0</v>
      </c>
      <c r="H59" s="104">
        <f t="shared" si="1"/>
        <v>0</v>
      </c>
      <c r="I59" s="104">
        <f t="shared" si="2"/>
        <v>0</v>
      </c>
      <c r="J59" s="105" t="str">
        <f t="shared" si="3"/>
        <v/>
      </c>
    </row>
    <row r="60" spans="1:10" ht="25.5" customHeight="1">
      <c r="A60" s="91">
        <v>3</v>
      </c>
      <c r="B60" s="110" t="s">
        <v>58</v>
      </c>
      <c r="C60" s="186" t="s">
        <v>82</v>
      </c>
      <c r="D60" s="187"/>
      <c r="E60" s="187"/>
      <c r="F60" s="111">
        <f>'VN 02 Pol'!AE128</f>
        <v>0</v>
      </c>
      <c r="G60" s="104">
        <f>'VN 02 Pol'!AF128</f>
        <v>0</v>
      </c>
      <c r="H60" s="104">
        <f t="shared" si="1"/>
        <v>0</v>
      </c>
      <c r="I60" s="104">
        <f t="shared" si="2"/>
        <v>0</v>
      </c>
      <c r="J60" s="105" t="str">
        <f t="shared" si="3"/>
        <v/>
      </c>
    </row>
    <row r="61" spans="1:10" ht="25.5" customHeight="1">
      <c r="A61" s="91"/>
      <c r="B61" s="188" t="s">
        <v>83</v>
      </c>
      <c r="C61" s="189"/>
      <c r="D61" s="189"/>
      <c r="E61" s="190"/>
      <c r="F61" s="112">
        <f>SUMIF(A39:A60,"=1",F39:F60)</f>
        <v>0</v>
      </c>
      <c r="G61" s="113">
        <f>SUMIF(A39:A60,"=1",G39:G60)</f>
        <v>0</v>
      </c>
      <c r="H61" s="113">
        <f>SUMIF(A39:A60,"=1",H39:H60)</f>
        <v>0</v>
      </c>
      <c r="I61" s="113">
        <f>SUMIF(A39:A60,"=1",I39:I60)</f>
        <v>0</v>
      </c>
      <c r="J61" s="114">
        <f>SUMIF(A39:A60,"=1",J39:J60)</f>
        <v>0</v>
      </c>
    </row>
    <row r="65" spans="1:10" ht="15.75">
      <c r="B65" s="122" t="s">
        <v>85</v>
      </c>
    </row>
    <row r="67" spans="1:10" ht="25.5" customHeight="1">
      <c r="A67" s="123"/>
      <c r="B67" s="126" t="s">
        <v>17</v>
      </c>
      <c r="C67" s="126" t="s">
        <v>5</v>
      </c>
      <c r="D67" s="127"/>
      <c r="E67" s="127"/>
      <c r="F67" s="128" t="s">
        <v>86</v>
      </c>
      <c r="G67" s="128"/>
      <c r="H67" s="128"/>
      <c r="I67" s="128" t="s">
        <v>29</v>
      </c>
      <c r="J67" s="128" t="s">
        <v>0</v>
      </c>
    </row>
    <row r="68" spans="1:10" ht="25.5" customHeight="1">
      <c r="A68" s="124"/>
      <c r="B68" s="129" t="s">
        <v>87</v>
      </c>
      <c r="C68" s="184" t="s">
        <v>88</v>
      </c>
      <c r="D68" s="185"/>
      <c r="E68" s="185"/>
      <c r="F68" s="134" t="s">
        <v>24</v>
      </c>
      <c r="G68" s="135"/>
      <c r="H68" s="135"/>
      <c r="I68" s="135">
        <f>'SO 01 01 Pol'!G8+'SO 01 02 Pol'!G8+'SO 01 03 Pol'!G8+'SO 01 04 Pol'!G8+'SO 01 05 Pol'!G8+'SO 01 06 Pol'!G8+'SO 02 01 Pol'!G8+'SO 02 02 Pol'!G8+'SO 02 03 Pol'!G8+'VN 01 Pol'!G8</f>
        <v>0</v>
      </c>
      <c r="J68" s="132" t="str">
        <f>IF(I111=0,"",I68/I111*100)</f>
        <v/>
      </c>
    </row>
    <row r="69" spans="1:10" ht="25.5" customHeight="1">
      <c r="A69" s="124"/>
      <c r="B69" s="129" t="s">
        <v>89</v>
      </c>
      <c r="C69" s="184" t="s">
        <v>90</v>
      </c>
      <c r="D69" s="185"/>
      <c r="E69" s="185"/>
      <c r="F69" s="134" t="s">
        <v>24</v>
      </c>
      <c r="G69" s="135"/>
      <c r="H69" s="135"/>
      <c r="I69" s="135">
        <f>'SO 01 06 Pol'!G70+'SO 02 01 Pol'!G407+'SO 02 02 Pol'!G177+'SO 02 03 Pol'!G99+'VN 01 Pol'!G124+'VN 02 Pol'!G8</f>
        <v>0</v>
      </c>
      <c r="J69" s="132" t="str">
        <f>IF(I111=0,"",I69/I111*100)</f>
        <v/>
      </c>
    </row>
    <row r="70" spans="1:10" ht="25.5" customHeight="1">
      <c r="A70" s="124"/>
      <c r="B70" s="129" t="s">
        <v>91</v>
      </c>
      <c r="C70" s="184" t="s">
        <v>92</v>
      </c>
      <c r="D70" s="185"/>
      <c r="E70" s="185"/>
      <c r="F70" s="134" t="s">
        <v>24</v>
      </c>
      <c r="G70" s="135"/>
      <c r="H70" s="135"/>
      <c r="I70" s="135">
        <f>'SO 01 01 Pol'!G73+'SO 01 04 Pol'!G25+'SO 01 05 Pol'!G82+'SO 01 06 Pol'!G95+'SO 02 01 Pol'!G697+'SO 02 02 Pol'!G256</f>
        <v>0</v>
      </c>
      <c r="J70" s="132" t="str">
        <f>IF(I111=0,"",I70/I111*100)</f>
        <v/>
      </c>
    </row>
    <row r="71" spans="1:10" ht="25.5" customHeight="1">
      <c r="A71" s="124"/>
      <c r="B71" s="129" t="s">
        <v>93</v>
      </c>
      <c r="C71" s="184" t="s">
        <v>94</v>
      </c>
      <c r="D71" s="185"/>
      <c r="E71" s="185"/>
      <c r="F71" s="134" t="s">
        <v>24</v>
      </c>
      <c r="G71" s="135"/>
      <c r="H71" s="135"/>
      <c r="I71" s="135">
        <f>'SO 01 01 Pol'!G113</f>
        <v>0</v>
      </c>
      <c r="J71" s="132" t="str">
        <f>IF(I111=0,"",I71/I111*100)</f>
        <v/>
      </c>
    </row>
    <row r="72" spans="1:10" ht="25.5" customHeight="1">
      <c r="A72" s="124"/>
      <c r="B72" s="129" t="s">
        <v>95</v>
      </c>
      <c r="C72" s="184" t="s">
        <v>96</v>
      </c>
      <c r="D72" s="185"/>
      <c r="E72" s="185"/>
      <c r="F72" s="134" t="s">
        <v>24</v>
      </c>
      <c r="G72" s="135"/>
      <c r="H72" s="135"/>
      <c r="I72" s="135">
        <f>'SO 01 01 Pol'!G129+'SO 01 04 Pol'!G34+'SO 01 05 Pol'!G87</f>
        <v>0</v>
      </c>
      <c r="J72" s="132" t="str">
        <f>IF(I111=0,"",I72/I111*100)</f>
        <v/>
      </c>
    </row>
    <row r="73" spans="1:10" ht="25.5" customHeight="1">
      <c r="A73" s="124"/>
      <c r="B73" s="129" t="s">
        <v>97</v>
      </c>
      <c r="C73" s="184" t="s">
        <v>98</v>
      </c>
      <c r="D73" s="185"/>
      <c r="E73" s="185"/>
      <c r="F73" s="134" t="s">
        <v>24</v>
      </c>
      <c r="G73" s="135"/>
      <c r="H73" s="135"/>
      <c r="I73" s="135">
        <f>'SO 01 01 Pol'!G165</f>
        <v>0</v>
      </c>
      <c r="J73" s="132" t="str">
        <f>IF(I111=0,"",I73/I111*100)</f>
        <v/>
      </c>
    </row>
    <row r="74" spans="1:10" ht="25.5" customHeight="1">
      <c r="A74" s="124"/>
      <c r="B74" s="129" t="s">
        <v>99</v>
      </c>
      <c r="C74" s="184" t="s">
        <v>100</v>
      </c>
      <c r="D74" s="185"/>
      <c r="E74" s="185"/>
      <c r="F74" s="134" t="s">
        <v>24</v>
      </c>
      <c r="G74" s="135"/>
      <c r="H74" s="135"/>
      <c r="I74" s="135">
        <f>'SO 01 01 Pol'!G190+'SO 01 05 Pol'!G110+'SO 01 06 Pol'!G109+'SO 02 01 Pol'!G701+'SO 02 02 Pol'!G264+'SO 02 03 Pol'!G127+'VN 01 Pol'!G181</f>
        <v>0</v>
      </c>
      <c r="J74" s="132" t="str">
        <f>IF(I111=0,"",I74/I111*100)</f>
        <v/>
      </c>
    </row>
    <row r="75" spans="1:10" ht="25.5" customHeight="1">
      <c r="A75" s="124"/>
      <c r="B75" s="129" t="s">
        <v>101</v>
      </c>
      <c r="C75" s="184" t="s">
        <v>102</v>
      </c>
      <c r="D75" s="185"/>
      <c r="E75" s="185"/>
      <c r="F75" s="134" t="s">
        <v>24</v>
      </c>
      <c r="G75" s="135"/>
      <c r="H75" s="135"/>
      <c r="I75" s="135">
        <f>'SO 01 03 Pol'!G33+'SO 01 06 Pol'!G117+'SO 02 01 Pol'!G745+'SO 02 02 Pol'!G285+'SO 02 03 Pol'!G134+'VN 01 Pol'!G195+'VN 02 Pol'!G74</f>
        <v>0</v>
      </c>
      <c r="J75" s="132" t="str">
        <f>IF(I111=0,"",I75/I111*100)</f>
        <v/>
      </c>
    </row>
    <row r="76" spans="1:10" ht="25.5" customHeight="1">
      <c r="A76" s="124"/>
      <c r="B76" s="129" t="s">
        <v>103</v>
      </c>
      <c r="C76" s="184" t="s">
        <v>104</v>
      </c>
      <c r="D76" s="185"/>
      <c r="E76" s="185"/>
      <c r="F76" s="134" t="s">
        <v>24</v>
      </c>
      <c r="G76" s="135"/>
      <c r="H76" s="135"/>
      <c r="I76" s="135">
        <f>'SO 01 01 Pol'!G259</f>
        <v>0</v>
      </c>
      <c r="J76" s="132" t="str">
        <f>IF(I111=0,"",I76/I111*100)</f>
        <v/>
      </c>
    </row>
    <row r="77" spans="1:10" ht="25.5" customHeight="1">
      <c r="A77" s="124"/>
      <c r="B77" s="129" t="s">
        <v>105</v>
      </c>
      <c r="C77" s="184" t="s">
        <v>106</v>
      </c>
      <c r="D77" s="185"/>
      <c r="E77" s="185"/>
      <c r="F77" s="134" t="s">
        <v>24</v>
      </c>
      <c r="G77" s="135"/>
      <c r="H77" s="135"/>
      <c r="I77" s="135">
        <f>'SO 01 01 Pol'!G273</f>
        <v>0</v>
      </c>
      <c r="J77" s="132" t="str">
        <f>IF(I111=0,"",I77/I111*100)</f>
        <v/>
      </c>
    </row>
    <row r="78" spans="1:10" ht="25.5" customHeight="1">
      <c r="A78" s="124"/>
      <c r="B78" s="129" t="s">
        <v>107</v>
      </c>
      <c r="C78" s="184" t="s">
        <v>108</v>
      </c>
      <c r="D78" s="185"/>
      <c r="E78" s="185"/>
      <c r="F78" s="134" t="s">
        <v>24</v>
      </c>
      <c r="G78" s="135"/>
      <c r="H78" s="135"/>
      <c r="I78" s="135">
        <f>'SO 01 01 Pol'!G299</f>
        <v>0</v>
      </c>
      <c r="J78" s="132" t="str">
        <f>IF(I111=0,"",I78/I111*100)</f>
        <v/>
      </c>
    </row>
    <row r="79" spans="1:10" ht="25.5" customHeight="1">
      <c r="A79" s="124"/>
      <c r="B79" s="129" t="s">
        <v>109</v>
      </c>
      <c r="C79" s="184" t="s">
        <v>110</v>
      </c>
      <c r="D79" s="185"/>
      <c r="E79" s="185"/>
      <c r="F79" s="134" t="s">
        <v>24</v>
      </c>
      <c r="G79" s="135"/>
      <c r="H79" s="135"/>
      <c r="I79" s="135">
        <f>'SO 01 01 Pol'!G308</f>
        <v>0</v>
      </c>
      <c r="J79" s="132" t="str">
        <f>IF(I111=0,"",I79/I111*100)</f>
        <v/>
      </c>
    </row>
    <row r="80" spans="1:10" ht="25.5" customHeight="1">
      <c r="A80" s="124"/>
      <c r="B80" s="129" t="s">
        <v>111</v>
      </c>
      <c r="C80" s="184" t="s">
        <v>112</v>
      </c>
      <c r="D80" s="185"/>
      <c r="E80" s="185"/>
      <c r="F80" s="134" t="s">
        <v>24</v>
      </c>
      <c r="G80" s="135"/>
      <c r="H80" s="135"/>
      <c r="I80" s="135">
        <f>'SO 01 05 Pol'!G128+'SO 01 06 Pol'!G132+'SO 02 01 Pol'!G982+'SO 02 02 Pol'!G355+'SO 02 03 Pol'!G154+'VN 01 Pol'!G246</f>
        <v>0</v>
      </c>
      <c r="J80" s="132" t="str">
        <f>IF(I111=0,"",I80/I111*100)</f>
        <v/>
      </c>
    </row>
    <row r="81" spans="1:10" ht="25.5" customHeight="1">
      <c r="A81" s="124"/>
      <c r="B81" s="129" t="s">
        <v>113</v>
      </c>
      <c r="C81" s="184" t="s">
        <v>114</v>
      </c>
      <c r="D81" s="185"/>
      <c r="E81" s="185"/>
      <c r="F81" s="134" t="s">
        <v>24</v>
      </c>
      <c r="G81" s="135"/>
      <c r="H81" s="135"/>
      <c r="I81" s="135">
        <f>'SO 01 03 Pol'!G63+'SO 01 04 Pol'!G40+'SO 01 06 Pol'!G207+'SO 02 01 Pol'!G1367+'SO 02 02 Pol'!G617+'VN 01 Pol'!G282</f>
        <v>0</v>
      </c>
      <c r="J81" s="132" t="str">
        <f>IF(I111=0,"",I81/I111*100)</f>
        <v/>
      </c>
    </row>
    <row r="82" spans="1:10" ht="25.5" customHeight="1">
      <c r="A82" s="124"/>
      <c r="B82" s="129" t="s">
        <v>115</v>
      </c>
      <c r="C82" s="184" t="s">
        <v>116</v>
      </c>
      <c r="D82" s="185"/>
      <c r="E82" s="185"/>
      <c r="F82" s="134" t="s">
        <v>24</v>
      </c>
      <c r="G82" s="135"/>
      <c r="H82" s="135"/>
      <c r="I82" s="135">
        <f>'SO 01 01 Pol'!G341</f>
        <v>0</v>
      </c>
      <c r="J82" s="132" t="str">
        <f>IF(I111=0,"",I82/I111*100)</f>
        <v/>
      </c>
    </row>
    <row r="83" spans="1:10" ht="25.5" customHeight="1">
      <c r="A83" s="124"/>
      <c r="B83" s="129" t="s">
        <v>117</v>
      </c>
      <c r="C83" s="184" t="s">
        <v>118</v>
      </c>
      <c r="D83" s="185"/>
      <c r="E83" s="185"/>
      <c r="F83" s="134" t="s">
        <v>24</v>
      </c>
      <c r="G83" s="135"/>
      <c r="H83" s="135"/>
      <c r="I83" s="135">
        <f>'SO 01 01 Pol'!G351</f>
        <v>0</v>
      </c>
      <c r="J83" s="132" t="str">
        <f>IF(I111=0,"",I83/I111*100)</f>
        <v/>
      </c>
    </row>
    <row r="84" spans="1:10" ht="25.5" customHeight="1">
      <c r="A84" s="124"/>
      <c r="B84" s="129" t="s">
        <v>119</v>
      </c>
      <c r="C84" s="184" t="s">
        <v>120</v>
      </c>
      <c r="D84" s="185"/>
      <c r="E84" s="185"/>
      <c r="F84" s="134" t="s">
        <v>24</v>
      </c>
      <c r="G84" s="135"/>
      <c r="H84" s="135"/>
      <c r="I84" s="135">
        <f>'SO 01 01 Pol'!G359</f>
        <v>0</v>
      </c>
      <c r="J84" s="132" t="str">
        <f>IF(I111=0,"",I84/I111*100)</f>
        <v/>
      </c>
    </row>
    <row r="85" spans="1:10" ht="25.5" customHeight="1">
      <c r="A85" s="124"/>
      <c r="B85" s="129" t="s">
        <v>121</v>
      </c>
      <c r="C85" s="184" t="s">
        <v>122</v>
      </c>
      <c r="D85" s="185"/>
      <c r="E85" s="185"/>
      <c r="F85" s="134" t="s">
        <v>24</v>
      </c>
      <c r="G85" s="135"/>
      <c r="H85" s="135"/>
      <c r="I85" s="135">
        <f>'SO 01 01 Pol'!G370+'SO 02 02 Pol'!G625</f>
        <v>0</v>
      </c>
      <c r="J85" s="132" t="str">
        <f>IF(I111=0,"",I85/I111*100)</f>
        <v/>
      </c>
    </row>
    <row r="86" spans="1:10" ht="25.5" customHeight="1">
      <c r="A86" s="124"/>
      <c r="B86" s="129" t="s">
        <v>123</v>
      </c>
      <c r="C86" s="184" t="s">
        <v>124</v>
      </c>
      <c r="D86" s="185"/>
      <c r="E86" s="185"/>
      <c r="F86" s="134" t="s">
        <v>24</v>
      </c>
      <c r="G86" s="135"/>
      <c r="H86" s="135"/>
      <c r="I86" s="135">
        <f>'SO 01 01 Pol'!G396+'SO 01 02 Pol'!G50+'SO 01 03 Pol'!G88+'SO 01 04 Pol'!G47+'SO 01 05 Pol'!G232+'SO 01 06 Pol'!G212+'SO 02 01 Pol'!G1382+'SO 02 02 Pol'!G644+'SO 02 03 Pol'!G188+'VN 01 Pol'!G297</f>
        <v>0</v>
      </c>
      <c r="J86" s="132" t="str">
        <f>IF(I111=0,"",I86/I111*100)</f>
        <v/>
      </c>
    </row>
    <row r="87" spans="1:10" ht="25.5" customHeight="1">
      <c r="A87" s="124"/>
      <c r="B87" s="129" t="s">
        <v>125</v>
      </c>
      <c r="C87" s="184" t="s">
        <v>126</v>
      </c>
      <c r="D87" s="185"/>
      <c r="E87" s="185"/>
      <c r="F87" s="134" t="s">
        <v>25</v>
      </c>
      <c r="G87" s="135"/>
      <c r="H87" s="135"/>
      <c r="I87" s="135">
        <f>'SO 01 01 Pol'!G405</f>
        <v>0</v>
      </c>
      <c r="J87" s="132" t="str">
        <f>IF(I111=0,"",I87/I111*100)</f>
        <v/>
      </c>
    </row>
    <row r="88" spans="1:10" ht="25.5" customHeight="1">
      <c r="A88" s="124"/>
      <c r="B88" s="129" t="s">
        <v>127</v>
      </c>
      <c r="C88" s="184" t="s">
        <v>128</v>
      </c>
      <c r="D88" s="185"/>
      <c r="E88" s="185"/>
      <c r="F88" s="134" t="s">
        <v>25</v>
      </c>
      <c r="G88" s="135"/>
      <c r="H88" s="135"/>
      <c r="I88" s="135">
        <f>'SO 01 01 Pol'!G428</f>
        <v>0</v>
      </c>
      <c r="J88" s="132" t="str">
        <f>IF(I111=0,"",I88/I111*100)</f>
        <v/>
      </c>
    </row>
    <row r="89" spans="1:10" ht="25.5" customHeight="1">
      <c r="A89" s="124"/>
      <c r="B89" s="129" t="s">
        <v>129</v>
      </c>
      <c r="C89" s="184" t="s">
        <v>130</v>
      </c>
      <c r="D89" s="185"/>
      <c r="E89" s="185"/>
      <c r="F89" s="134" t="s">
        <v>25</v>
      </c>
      <c r="G89" s="135"/>
      <c r="H89" s="135"/>
      <c r="I89" s="135">
        <f>'SO 01 01 Pol'!G451</f>
        <v>0</v>
      </c>
      <c r="J89" s="132" t="str">
        <f>IF(I111=0,"",I89/I111*100)</f>
        <v/>
      </c>
    </row>
    <row r="90" spans="1:10" ht="25.5" customHeight="1">
      <c r="A90" s="124"/>
      <c r="B90" s="129" t="s">
        <v>131</v>
      </c>
      <c r="C90" s="184" t="s">
        <v>132</v>
      </c>
      <c r="D90" s="185"/>
      <c r="E90" s="185"/>
      <c r="F90" s="134" t="s">
        <v>25</v>
      </c>
      <c r="G90" s="135"/>
      <c r="H90" s="135"/>
      <c r="I90" s="135">
        <f>'SO 01 01 Pol'!G476</f>
        <v>0</v>
      </c>
      <c r="J90" s="132" t="str">
        <f>IF(I111=0,"",I90/I111*100)</f>
        <v/>
      </c>
    </row>
    <row r="91" spans="1:10" ht="25.5" customHeight="1">
      <c r="A91" s="124"/>
      <c r="B91" s="129" t="s">
        <v>133</v>
      </c>
      <c r="C91" s="184" t="s">
        <v>134</v>
      </c>
      <c r="D91" s="185"/>
      <c r="E91" s="185"/>
      <c r="F91" s="134" t="s">
        <v>25</v>
      </c>
      <c r="G91" s="135"/>
      <c r="H91" s="135"/>
      <c r="I91" s="135">
        <f>'SO 01 01 Pol'!G497</f>
        <v>0</v>
      </c>
      <c r="J91" s="132" t="str">
        <f>IF(I111=0,"",I91/I111*100)</f>
        <v/>
      </c>
    </row>
    <row r="92" spans="1:10" ht="25.5" customHeight="1">
      <c r="A92" s="124"/>
      <c r="B92" s="129" t="s">
        <v>135</v>
      </c>
      <c r="C92" s="184" t="s">
        <v>136</v>
      </c>
      <c r="D92" s="185"/>
      <c r="E92" s="185"/>
      <c r="F92" s="134" t="s">
        <v>25</v>
      </c>
      <c r="G92" s="135"/>
      <c r="H92" s="135"/>
      <c r="I92" s="135">
        <f>'SO 01 01 Pol'!G526</f>
        <v>0</v>
      </c>
      <c r="J92" s="132" t="str">
        <f>IF(I111=0,"",I92/I111*100)</f>
        <v/>
      </c>
    </row>
    <row r="93" spans="1:10" ht="25.5" customHeight="1">
      <c r="A93" s="124"/>
      <c r="B93" s="129" t="s">
        <v>137</v>
      </c>
      <c r="C93" s="184" t="s">
        <v>138</v>
      </c>
      <c r="D93" s="185"/>
      <c r="E93" s="185"/>
      <c r="F93" s="134" t="s">
        <v>25</v>
      </c>
      <c r="G93" s="135"/>
      <c r="H93" s="135"/>
      <c r="I93" s="135">
        <f>'SO 01 01 Pol'!G566</f>
        <v>0</v>
      </c>
      <c r="J93" s="132" t="str">
        <f>IF(I111=0,"",I93/I111*100)</f>
        <v/>
      </c>
    </row>
    <row r="94" spans="1:10" ht="25.5" customHeight="1">
      <c r="A94" s="124"/>
      <c r="B94" s="129" t="s">
        <v>139</v>
      </c>
      <c r="C94" s="184" t="s">
        <v>140</v>
      </c>
      <c r="D94" s="185"/>
      <c r="E94" s="185"/>
      <c r="F94" s="134" t="s">
        <v>25</v>
      </c>
      <c r="G94" s="135"/>
      <c r="H94" s="135"/>
      <c r="I94" s="135">
        <f>'SO 01 01 Pol'!G614</f>
        <v>0</v>
      </c>
      <c r="J94" s="132" t="str">
        <f>IF(I111=0,"",I94/I111*100)</f>
        <v/>
      </c>
    </row>
    <row r="95" spans="1:10" ht="25.5" customHeight="1">
      <c r="A95" s="124"/>
      <c r="B95" s="129" t="s">
        <v>141</v>
      </c>
      <c r="C95" s="184" t="s">
        <v>142</v>
      </c>
      <c r="D95" s="185"/>
      <c r="E95" s="185"/>
      <c r="F95" s="134" t="s">
        <v>25</v>
      </c>
      <c r="G95" s="135"/>
      <c r="H95" s="135"/>
      <c r="I95" s="135">
        <f>'SO 01 01 Pol'!G644</f>
        <v>0</v>
      </c>
      <c r="J95" s="132" t="str">
        <f>IF(I111=0,"",I95/I111*100)</f>
        <v/>
      </c>
    </row>
    <row r="96" spans="1:10" ht="25.5" customHeight="1">
      <c r="A96" s="124"/>
      <c r="B96" s="129" t="s">
        <v>143</v>
      </c>
      <c r="C96" s="184" t="s">
        <v>144</v>
      </c>
      <c r="D96" s="185"/>
      <c r="E96" s="185"/>
      <c r="F96" s="134" t="s">
        <v>25</v>
      </c>
      <c r="G96" s="135"/>
      <c r="H96" s="135"/>
      <c r="I96" s="135">
        <f>'SO 01 01 Pol'!G677</f>
        <v>0</v>
      </c>
      <c r="J96" s="132" t="str">
        <f>IF(I111=0,"",I96/I111*100)</f>
        <v/>
      </c>
    </row>
    <row r="97" spans="1:10" ht="25.5" customHeight="1">
      <c r="A97" s="124"/>
      <c r="B97" s="129" t="s">
        <v>145</v>
      </c>
      <c r="C97" s="184" t="s">
        <v>146</v>
      </c>
      <c r="D97" s="185"/>
      <c r="E97" s="185"/>
      <c r="F97" s="134" t="s">
        <v>25</v>
      </c>
      <c r="G97" s="135"/>
      <c r="H97" s="135"/>
      <c r="I97" s="135">
        <f>'SO 01 01 Pol'!G695+'SO 01 04 Pol'!G53</f>
        <v>0</v>
      </c>
      <c r="J97" s="132" t="str">
        <f>IF(I111=0,"",I97/I111*100)</f>
        <v/>
      </c>
    </row>
    <row r="98" spans="1:10" ht="25.5" customHeight="1">
      <c r="A98" s="124"/>
      <c r="B98" s="129" t="s">
        <v>147</v>
      </c>
      <c r="C98" s="184" t="s">
        <v>148</v>
      </c>
      <c r="D98" s="185"/>
      <c r="E98" s="185"/>
      <c r="F98" s="134" t="s">
        <v>25</v>
      </c>
      <c r="G98" s="135"/>
      <c r="H98" s="135"/>
      <c r="I98" s="135">
        <f>'SO 01 01 Pol'!G745</f>
        <v>0</v>
      </c>
      <c r="J98" s="132" t="str">
        <f>IF(I111=0,"",I98/I111*100)</f>
        <v/>
      </c>
    </row>
    <row r="99" spans="1:10" ht="25.5" customHeight="1">
      <c r="A99" s="124"/>
      <c r="B99" s="129" t="s">
        <v>149</v>
      </c>
      <c r="C99" s="184" t="s">
        <v>150</v>
      </c>
      <c r="D99" s="185"/>
      <c r="E99" s="185"/>
      <c r="F99" s="134" t="s">
        <v>25</v>
      </c>
      <c r="G99" s="135"/>
      <c r="H99" s="135"/>
      <c r="I99" s="135">
        <f>'SO 01 01 Pol'!G756</f>
        <v>0</v>
      </c>
      <c r="J99" s="132" t="str">
        <f>IF(I111=0,"",I99/I111*100)</f>
        <v/>
      </c>
    </row>
    <row r="100" spans="1:10" ht="25.5" customHeight="1">
      <c r="A100" s="124"/>
      <c r="B100" s="129" t="s">
        <v>151</v>
      </c>
      <c r="C100" s="184" t="s">
        <v>152</v>
      </c>
      <c r="D100" s="185"/>
      <c r="E100" s="185"/>
      <c r="F100" s="134" t="s">
        <v>25</v>
      </c>
      <c r="G100" s="135"/>
      <c r="H100" s="135"/>
      <c r="I100" s="135">
        <f>'SO 01 01 Pol'!G774</f>
        <v>0</v>
      </c>
      <c r="J100" s="132" t="str">
        <f>IF(I111=0,"",I100/I111*100)</f>
        <v/>
      </c>
    </row>
    <row r="101" spans="1:10" ht="25.5" customHeight="1">
      <c r="A101" s="124"/>
      <c r="B101" s="129" t="s">
        <v>153</v>
      </c>
      <c r="C101" s="184" t="s">
        <v>154</v>
      </c>
      <c r="D101" s="185"/>
      <c r="E101" s="185"/>
      <c r="F101" s="134" t="s">
        <v>25</v>
      </c>
      <c r="G101" s="135"/>
      <c r="H101" s="135"/>
      <c r="I101" s="135">
        <f>'SO 01 01 Pol'!G784</f>
        <v>0</v>
      </c>
      <c r="J101" s="132" t="str">
        <f>IF(I111=0,"",I101/I111*100)</f>
        <v/>
      </c>
    </row>
    <row r="102" spans="1:10" ht="25.5" customHeight="1">
      <c r="A102" s="124"/>
      <c r="B102" s="129" t="s">
        <v>155</v>
      </c>
      <c r="C102" s="184" t="s">
        <v>156</v>
      </c>
      <c r="D102" s="185"/>
      <c r="E102" s="185"/>
      <c r="F102" s="134" t="s">
        <v>25</v>
      </c>
      <c r="G102" s="135"/>
      <c r="H102" s="135"/>
      <c r="I102" s="135">
        <f>'SO 01 01 Pol'!G801</f>
        <v>0</v>
      </c>
      <c r="J102" s="132" t="str">
        <f>IF(I111=0,"",I102/I111*100)</f>
        <v/>
      </c>
    </row>
    <row r="103" spans="1:10" ht="25.5" customHeight="1">
      <c r="A103" s="124"/>
      <c r="B103" s="129" t="s">
        <v>157</v>
      </c>
      <c r="C103" s="184" t="s">
        <v>158</v>
      </c>
      <c r="D103" s="185"/>
      <c r="E103" s="185"/>
      <c r="F103" s="134" t="s">
        <v>25</v>
      </c>
      <c r="G103" s="135"/>
      <c r="H103" s="135"/>
      <c r="I103" s="135">
        <f>'SO 01 01 Pol'!G822</f>
        <v>0</v>
      </c>
      <c r="J103" s="132" t="str">
        <f>IF(I111=0,"",I103/I111*100)</f>
        <v/>
      </c>
    </row>
    <row r="104" spans="1:10" ht="25.5" customHeight="1">
      <c r="A104" s="124"/>
      <c r="B104" s="129" t="s">
        <v>159</v>
      </c>
      <c r="C104" s="184" t="s">
        <v>160</v>
      </c>
      <c r="D104" s="185"/>
      <c r="E104" s="185"/>
      <c r="F104" s="134" t="s">
        <v>26</v>
      </c>
      <c r="G104" s="135"/>
      <c r="H104" s="135"/>
      <c r="I104" s="135">
        <f>'SO 01 07 Pol'!G8+'SO 01 08 Pol'!G8+'SO 02 02 Pol'!G654+'PS 01 DPS.01.2 Pol'!G8+'PS 01 DPS.01.3. Pol'!G8</f>
        <v>0</v>
      </c>
      <c r="J104" s="132" t="str">
        <f>IF(I111=0,"",I104/I111*100)</f>
        <v/>
      </c>
    </row>
    <row r="105" spans="1:10" ht="25.5" customHeight="1">
      <c r="A105" s="124"/>
      <c r="B105" s="129" t="s">
        <v>161</v>
      </c>
      <c r="C105" s="184" t="s">
        <v>162</v>
      </c>
      <c r="D105" s="185"/>
      <c r="E105" s="185"/>
      <c r="F105" s="134" t="s">
        <v>26</v>
      </c>
      <c r="G105" s="135"/>
      <c r="H105" s="135"/>
      <c r="I105" s="135">
        <f>'SO 01 05 Pol'!G240+'SO 02 01 Pol'!G1391+'SO 02 02 Pol'!G657+'PS 01 DPS.01.1 Pol'!G8</f>
        <v>0</v>
      </c>
      <c r="J105" s="132" t="str">
        <f>IF(I111=0,"",I105/I111*100)</f>
        <v/>
      </c>
    </row>
    <row r="106" spans="1:10" ht="25.5" customHeight="1">
      <c r="A106" s="124"/>
      <c r="B106" s="129" t="s">
        <v>163</v>
      </c>
      <c r="C106" s="184" t="s">
        <v>164</v>
      </c>
      <c r="D106" s="185"/>
      <c r="E106" s="185"/>
      <c r="F106" s="134" t="s">
        <v>26</v>
      </c>
      <c r="G106" s="135"/>
      <c r="H106" s="135"/>
      <c r="I106" s="135">
        <f>'PS 01 DPS.01.1 Pol'!G15</f>
        <v>0</v>
      </c>
      <c r="J106" s="132" t="str">
        <f>IF(I111=0,"",I106/I111*100)</f>
        <v/>
      </c>
    </row>
    <row r="107" spans="1:10" ht="25.5" customHeight="1">
      <c r="A107" s="124"/>
      <c r="B107" s="129" t="s">
        <v>165</v>
      </c>
      <c r="C107" s="184" t="s">
        <v>166</v>
      </c>
      <c r="D107" s="185"/>
      <c r="E107" s="185"/>
      <c r="F107" s="134" t="s">
        <v>26</v>
      </c>
      <c r="G107" s="135"/>
      <c r="H107" s="135"/>
      <c r="I107" s="135">
        <f>'SO 01 08 Pol'!G23</f>
        <v>0</v>
      </c>
      <c r="J107" s="132" t="str">
        <f>IF(I111=0,"",I107/I111*100)</f>
        <v/>
      </c>
    </row>
    <row r="108" spans="1:10" ht="25.5" customHeight="1">
      <c r="A108" s="124"/>
      <c r="B108" s="129" t="s">
        <v>167</v>
      </c>
      <c r="C108" s="184" t="s">
        <v>168</v>
      </c>
      <c r="D108" s="185"/>
      <c r="E108" s="185"/>
      <c r="F108" s="134" t="s">
        <v>169</v>
      </c>
      <c r="G108" s="135"/>
      <c r="H108" s="135"/>
      <c r="I108" s="135">
        <f>'SO 02 02 Pol'!G672</f>
        <v>0</v>
      </c>
      <c r="J108" s="132" t="str">
        <f>IF(I111=0,"",I108/I111*100)</f>
        <v/>
      </c>
    </row>
    <row r="109" spans="1:10" ht="25.5" customHeight="1">
      <c r="A109" s="124"/>
      <c r="B109" s="129" t="s">
        <v>77</v>
      </c>
      <c r="C109" s="184" t="s">
        <v>27</v>
      </c>
      <c r="D109" s="185"/>
      <c r="E109" s="185"/>
      <c r="F109" s="134" t="s">
        <v>77</v>
      </c>
      <c r="G109" s="135"/>
      <c r="H109" s="135"/>
      <c r="I109" s="135">
        <f>'VN 00 Pol'!G8</f>
        <v>0</v>
      </c>
      <c r="J109" s="132" t="str">
        <f>IF(I111=0,"",I109/I111*100)</f>
        <v/>
      </c>
    </row>
    <row r="110" spans="1:10" ht="25.5" customHeight="1">
      <c r="A110" s="124"/>
      <c r="B110" s="129" t="s">
        <v>170</v>
      </c>
      <c r="C110" s="184" t="s">
        <v>28</v>
      </c>
      <c r="D110" s="185"/>
      <c r="E110" s="185"/>
      <c r="F110" s="134" t="s">
        <v>170</v>
      </c>
      <c r="G110" s="135"/>
      <c r="H110" s="135"/>
      <c r="I110" s="135">
        <f>'VN 00 Pol'!G53</f>
        <v>0</v>
      </c>
      <c r="J110" s="132" t="str">
        <f>IF(I111=0,"",I110/I111*100)</f>
        <v/>
      </c>
    </row>
    <row r="111" spans="1:10" ht="25.5" customHeight="1">
      <c r="A111" s="125"/>
      <c r="B111" s="130" t="s">
        <v>1</v>
      </c>
      <c r="C111" s="130"/>
      <c r="D111" s="131"/>
      <c r="E111" s="131"/>
      <c r="F111" s="136"/>
      <c r="G111" s="137"/>
      <c r="H111" s="137"/>
      <c r="I111" s="137">
        <f>SUM(I68:I110)</f>
        <v>0</v>
      </c>
      <c r="J111" s="133">
        <f>SUM(J68:J110)</f>
        <v>0</v>
      </c>
    </row>
    <row r="112" spans="1:10">
      <c r="F112" s="89"/>
      <c r="G112" s="88"/>
      <c r="H112" s="89"/>
      <c r="I112" s="88"/>
      <c r="J112" s="90"/>
    </row>
    <row r="113" spans="6:10">
      <c r="F113" s="89"/>
      <c r="G113" s="88"/>
      <c r="H113" s="89"/>
      <c r="I113" s="88"/>
      <c r="J113" s="90"/>
    </row>
    <row r="114" spans="6:10">
      <c r="F114" s="89"/>
      <c r="G114" s="88"/>
      <c r="H114" s="89"/>
      <c r="I114" s="88"/>
      <c r="J114" s="90"/>
    </row>
  </sheetData>
  <sheetProtection password="FC0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B61:E61"/>
    <mergeCell ref="C68:E68"/>
    <mergeCell ref="C69:E69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10:E110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>
      <c r="A2" s="76" t="s">
        <v>7</v>
      </c>
      <c r="B2" s="75"/>
      <c r="C2" s="231"/>
      <c r="D2" s="231"/>
      <c r="E2" s="231"/>
      <c r="F2" s="231"/>
      <c r="G2" s="232"/>
    </row>
    <row r="3" spans="1:7" ht="24.95" customHeight="1">
      <c r="A3" s="76" t="s">
        <v>8</v>
      </c>
      <c r="B3" s="75"/>
      <c r="C3" s="231"/>
      <c r="D3" s="231"/>
      <c r="E3" s="231"/>
      <c r="F3" s="231"/>
      <c r="G3" s="232"/>
    </row>
    <row r="4" spans="1:7" ht="24.95" customHeight="1">
      <c r="A4" s="76" t="s">
        <v>9</v>
      </c>
      <c r="B4" s="75"/>
      <c r="C4" s="231"/>
      <c r="D4" s="231"/>
      <c r="E4" s="231"/>
      <c r="F4" s="231"/>
      <c r="G4" s="232"/>
    </row>
    <row r="5" spans="1:7">
      <c r="B5" s="6"/>
      <c r="C5" s="7"/>
      <c r="D5" s="8"/>
    </row>
  </sheetData>
  <sheetProtection password="FC0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194" activePane="bottomLeft" state="frozen"/>
      <selection pane="bottomLeft" activeCell="Y203" sqref="Y203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56</v>
      </c>
      <c r="C4" s="249" t="s">
        <v>57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SUMIF(AG9:AG72,"&lt;&gt;NOR",G9:G72)</f>
        <v>0</v>
      </c>
      <c r="H8" s="165"/>
      <c r="I8" s="165">
        <f>SUM(I9:I72)</f>
        <v>0</v>
      </c>
      <c r="J8" s="165"/>
      <c r="K8" s="165">
        <f>SUM(K9:K72)</f>
        <v>0</v>
      </c>
      <c r="L8" s="165"/>
      <c r="M8" s="165">
        <f>SUM(M9:M72)</f>
        <v>0</v>
      </c>
      <c r="N8" s="165"/>
      <c r="O8" s="165">
        <f>SUM(O9:O72)</f>
        <v>0</v>
      </c>
      <c r="P8" s="165"/>
      <c r="Q8" s="165">
        <f>SUM(Q9:Q72)</f>
        <v>0</v>
      </c>
      <c r="R8" s="165"/>
      <c r="S8" s="165"/>
      <c r="T8" s="166"/>
      <c r="U8" s="160"/>
      <c r="V8" s="160">
        <f>SUM(V9:V72)</f>
        <v>2156.8399999999997</v>
      </c>
      <c r="W8" s="160"/>
      <c r="AG8" t="s">
        <v>197</v>
      </c>
    </row>
    <row r="9" spans="1:60" ht="22.5" outlineLevel="1">
      <c r="A9" s="167">
        <v>1</v>
      </c>
      <c r="B9" s="168" t="s">
        <v>198</v>
      </c>
      <c r="C9" s="177" t="s">
        <v>199</v>
      </c>
      <c r="D9" s="169" t="s">
        <v>200</v>
      </c>
      <c r="E9" s="170">
        <v>750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0.20300000000000001</v>
      </c>
      <c r="V9" s="157">
        <f>ROUND(E9*U9,2)</f>
        <v>152.25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204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207</v>
      </c>
      <c r="C12" s="177" t="s">
        <v>208</v>
      </c>
      <c r="D12" s="169" t="s">
        <v>209</v>
      </c>
      <c r="E12" s="170">
        <v>180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210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3</v>
      </c>
      <c r="B15" s="168" t="s">
        <v>211</v>
      </c>
      <c r="C15" s="177" t="s">
        <v>212</v>
      </c>
      <c r="D15" s="169" t="s">
        <v>213</v>
      </c>
      <c r="E15" s="170">
        <v>616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202</v>
      </c>
      <c r="U15" s="157">
        <v>0.1</v>
      </c>
      <c r="V15" s="157">
        <f>ROUND(E15*U15,2)</f>
        <v>61.6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>
      <c r="A16" s="155"/>
      <c r="B16" s="156"/>
      <c r="C16" s="241" t="s">
        <v>215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216</v>
      </c>
      <c r="D17" s="158"/>
      <c r="E17" s="159">
        <v>455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218</v>
      </c>
      <c r="D18" s="158"/>
      <c r="E18" s="159">
        <v>161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7">
        <v>4</v>
      </c>
      <c r="B20" s="168" t="s">
        <v>219</v>
      </c>
      <c r="C20" s="177" t="s">
        <v>220</v>
      </c>
      <c r="D20" s="169" t="s">
        <v>213</v>
      </c>
      <c r="E20" s="170">
        <v>184.8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4.3100000000000006E-2</v>
      </c>
      <c r="V20" s="157">
        <f>ROUND(E20*U20,2)</f>
        <v>7.96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>
      <c r="A21" s="155"/>
      <c r="B21" s="156"/>
      <c r="C21" s="241" t="s">
        <v>215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221</v>
      </c>
      <c r="D22" s="158"/>
      <c r="E22" s="159">
        <v>184.8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3"/>
      <c r="D23" s="234"/>
      <c r="E23" s="234"/>
      <c r="F23" s="234"/>
      <c r="G23" s="23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67">
        <v>5</v>
      </c>
      <c r="B24" s="168" t="s">
        <v>222</v>
      </c>
      <c r="C24" s="177" t="s">
        <v>223</v>
      </c>
      <c r="D24" s="169" t="s">
        <v>213</v>
      </c>
      <c r="E24" s="170">
        <v>1173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201</v>
      </c>
      <c r="S24" s="172" t="s">
        <v>202</v>
      </c>
      <c r="T24" s="173" t="s">
        <v>202</v>
      </c>
      <c r="U24" s="157">
        <v>0.754</v>
      </c>
      <c r="V24" s="157">
        <f>ROUND(E24*U24,2)</f>
        <v>884.44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>
      <c r="A25" s="155"/>
      <c r="B25" s="156"/>
      <c r="C25" s="241" t="s">
        <v>224</v>
      </c>
      <c r="D25" s="242"/>
      <c r="E25" s="242"/>
      <c r="F25" s="242"/>
      <c r="G25" s="242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4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225</v>
      </c>
      <c r="D26" s="158"/>
      <c r="E26" s="159">
        <v>1173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3"/>
      <c r="D27" s="234"/>
      <c r="E27" s="234"/>
      <c r="F27" s="234"/>
      <c r="G27" s="2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7">
        <v>6</v>
      </c>
      <c r="B28" s="168" t="s">
        <v>226</v>
      </c>
      <c r="C28" s="177" t="s">
        <v>227</v>
      </c>
      <c r="D28" s="169" t="s">
        <v>213</v>
      </c>
      <c r="E28" s="170">
        <v>351.90000000000003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201</v>
      </c>
      <c r="S28" s="172" t="s">
        <v>202</v>
      </c>
      <c r="T28" s="173" t="s">
        <v>202</v>
      </c>
      <c r="U28" s="157">
        <v>0.10700000000000001</v>
      </c>
      <c r="V28" s="157">
        <f>ROUND(E28*U28,2)</f>
        <v>37.65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>
      <c r="A29" s="155"/>
      <c r="B29" s="156"/>
      <c r="C29" s="241" t="s">
        <v>224</v>
      </c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228</v>
      </c>
      <c r="D30" s="158"/>
      <c r="E30" s="159">
        <v>351.90000000000003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233"/>
      <c r="D31" s="234"/>
      <c r="E31" s="234"/>
      <c r="F31" s="234"/>
      <c r="G31" s="234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67">
        <v>7</v>
      </c>
      <c r="B32" s="168" t="s">
        <v>229</v>
      </c>
      <c r="C32" s="177" t="s">
        <v>230</v>
      </c>
      <c r="D32" s="169" t="s">
        <v>213</v>
      </c>
      <c r="E32" s="170">
        <v>287.5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201</v>
      </c>
      <c r="S32" s="172" t="s">
        <v>202</v>
      </c>
      <c r="T32" s="173" t="s">
        <v>202</v>
      </c>
      <c r="U32" s="157">
        <v>1.012</v>
      </c>
      <c r="V32" s="157">
        <f>ROUND(E32*U32,2)</f>
        <v>290.95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>
      <c r="A33" s="155"/>
      <c r="B33" s="156"/>
      <c r="C33" s="241" t="s">
        <v>224</v>
      </c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231</v>
      </c>
      <c r="D34" s="158"/>
      <c r="E34" s="159">
        <v>287.5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233"/>
      <c r="D35" s="234"/>
      <c r="E35" s="234"/>
      <c r="F35" s="234"/>
      <c r="G35" s="234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67">
        <v>8</v>
      </c>
      <c r="B36" s="168" t="s">
        <v>232</v>
      </c>
      <c r="C36" s="177" t="s">
        <v>233</v>
      </c>
      <c r="D36" s="169" t="s">
        <v>213</v>
      </c>
      <c r="E36" s="170">
        <v>86.25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201</v>
      </c>
      <c r="S36" s="172" t="s">
        <v>202</v>
      </c>
      <c r="T36" s="173" t="s">
        <v>202</v>
      </c>
      <c r="U36" s="157">
        <v>0.15400000000000003</v>
      </c>
      <c r="V36" s="157">
        <f>ROUND(E36*U36,2)</f>
        <v>13.28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>
      <c r="A37" s="155"/>
      <c r="B37" s="156"/>
      <c r="C37" s="241" t="s">
        <v>224</v>
      </c>
      <c r="D37" s="242"/>
      <c r="E37" s="242"/>
      <c r="F37" s="242"/>
      <c r="G37" s="242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205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78" t="s">
        <v>234</v>
      </c>
      <c r="D38" s="158"/>
      <c r="E38" s="159">
        <v>86.25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3"/>
      <c r="D39" s="234"/>
      <c r="E39" s="234"/>
      <c r="F39" s="234"/>
      <c r="G39" s="23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>
      <c r="A40" s="167">
        <v>9</v>
      </c>
      <c r="B40" s="168" t="s">
        <v>235</v>
      </c>
      <c r="C40" s="177" t="s">
        <v>236</v>
      </c>
      <c r="D40" s="169" t="s">
        <v>213</v>
      </c>
      <c r="E40" s="170">
        <v>12.861440000000002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201</v>
      </c>
      <c r="S40" s="172" t="s">
        <v>202</v>
      </c>
      <c r="T40" s="173" t="s">
        <v>202</v>
      </c>
      <c r="U40" s="157">
        <v>3.3860000000000001</v>
      </c>
      <c r="V40" s="157">
        <f>ROUND(E40*U40,2)</f>
        <v>43.55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>
      <c r="A41" s="155"/>
      <c r="B41" s="156"/>
      <c r="C41" s="241" t="s">
        <v>237</v>
      </c>
      <c r="D41" s="242"/>
      <c r="E41" s="242"/>
      <c r="F41" s="242"/>
      <c r="G41" s="242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205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a spouštění pláště studny pro jakýkoliv tvar studny, se svislým přemístěním výkopku na terén a s vodorovným přemístěním výkopku do 20 m od kraje výkopu,</v>
      </c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238</v>
      </c>
      <c r="D42" s="158"/>
      <c r="E42" s="159">
        <v>12.861440000000002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233"/>
      <c r="D43" s="234"/>
      <c r="E43" s="234"/>
      <c r="F43" s="234"/>
      <c r="G43" s="23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206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67">
        <v>10</v>
      </c>
      <c r="B44" s="168" t="s">
        <v>239</v>
      </c>
      <c r="C44" s="177" t="s">
        <v>240</v>
      </c>
      <c r="D44" s="169" t="s">
        <v>213</v>
      </c>
      <c r="E44" s="170">
        <v>394.53500000000003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201</v>
      </c>
      <c r="S44" s="172" t="s">
        <v>202</v>
      </c>
      <c r="T44" s="173" t="s">
        <v>202</v>
      </c>
      <c r="U44" s="157">
        <v>0.83100000000000007</v>
      </c>
      <c r="V44" s="157">
        <f>ROUND(E44*U44,2)</f>
        <v>327.86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203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41" t="s">
        <v>241</v>
      </c>
      <c r="D45" s="242"/>
      <c r="E45" s="242"/>
      <c r="F45" s="242"/>
      <c r="G45" s="24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205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4" t="str">
        <f>C45</f>
        <v>bez naložení do dopravní nádoby, ale s vyprázdněním dopravní nádoby na hromadu nebo na dopravní prostředek,</v>
      </c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242</v>
      </c>
      <c r="D46" s="158"/>
      <c r="E46" s="159">
        <v>394.53500000000003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233"/>
      <c r="D47" s="234"/>
      <c r="E47" s="234"/>
      <c r="F47" s="234"/>
      <c r="G47" s="23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206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67">
        <v>11</v>
      </c>
      <c r="B48" s="168" t="s">
        <v>243</v>
      </c>
      <c r="C48" s="177" t="s">
        <v>244</v>
      </c>
      <c r="D48" s="169" t="s">
        <v>213</v>
      </c>
      <c r="E48" s="170">
        <v>2325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201</v>
      </c>
      <c r="S48" s="172" t="s">
        <v>202</v>
      </c>
      <c r="T48" s="173" t="s">
        <v>202</v>
      </c>
      <c r="U48" s="157">
        <v>1.1000000000000001E-2</v>
      </c>
      <c r="V48" s="157">
        <f>ROUND(E48*U48,2)</f>
        <v>25.58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241" t="s">
        <v>245</v>
      </c>
      <c r="D49" s="242"/>
      <c r="E49" s="242"/>
      <c r="F49" s="242"/>
      <c r="G49" s="242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205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239" t="s">
        <v>246</v>
      </c>
      <c r="D50" s="240"/>
      <c r="E50" s="240"/>
      <c r="F50" s="240"/>
      <c r="G50" s="24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247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248</v>
      </c>
      <c r="D51" s="158"/>
      <c r="E51" s="159">
        <v>2325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33"/>
      <c r="D52" s="234"/>
      <c r="E52" s="234"/>
      <c r="F52" s="234"/>
      <c r="G52" s="234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>
      <c r="A53" s="167">
        <v>12</v>
      </c>
      <c r="B53" s="168" t="s">
        <v>249</v>
      </c>
      <c r="C53" s="177" t="s">
        <v>250</v>
      </c>
      <c r="D53" s="169" t="s">
        <v>213</v>
      </c>
      <c r="E53" s="170">
        <v>914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201</v>
      </c>
      <c r="S53" s="172" t="s">
        <v>202</v>
      </c>
      <c r="T53" s="173" t="s">
        <v>202</v>
      </c>
      <c r="U53" s="157">
        <v>1.1000000000000001E-2</v>
      </c>
      <c r="V53" s="157">
        <f>ROUND(E53*U53,2)</f>
        <v>10.050000000000001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203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241" t="s">
        <v>245</v>
      </c>
      <c r="D54" s="242"/>
      <c r="E54" s="242"/>
      <c r="F54" s="242"/>
      <c r="G54" s="242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205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9" t="s">
        <v>251</v>
      </c>
      <c r="D55" s="240"/>
      <c r="E55" s="240"/>
      <c r="F55" s="240"/>
      <c r="G55" s="240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247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78" t="s">
        <v>252</v>
      </c>
      <c r="D56" s="158"/>
      <c r="E56" s="159">
        <v>914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233"/>
      <c r="D57" s="234"/>
      <c r="E57" s="234"/>
      <c r="F57" s="234"/>
      <c r="G57" s="234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>
      <c r="A58" s="167">
        <v>13</v>
      </c>
      <c r="B58" s="168" t="s">
        <v>253</v>
      </c>
      <c r="C58" s="177" t="s">
        <v>254</v>
      </c>
      <c r="D58" s="169" t="s">
        <v>213</v>
      </c>
      <c r="E58" s="170">
        <v>1162.5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 t="s">
        <v>201</v>
      </c>
      <c r="S58" s="172" t="s">
        <v>202</v>
      </c>
      <c r="T58" s="173" t="s">
        <v>202</v>
      </c>
      <c r="U58" s="157">
        <v>5.3000000000000005E-2</v>
      </c>
      <c r="V58" s="157">
        <f>ROUND(E58*U58,2)</f>
        <v>61.61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203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235"/>
      <c r="D59" s="236"/>
      <c r="E59" s="236"/>
      <c r="F59" s="236"/>
      <c r="G59" s="23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>
      <c r="A60" s="167">
        <v>14</v>
      </c>
      <c r="B60" s="168" t="s">
        <v>255</v>
      </c>
      <c r="C60" s="177" t="s">
        <v>256</v>
      </c>
      <c r="D60" s="169" t="s">
        <v>213</v>
      </c>
      <c r="E60" s="170">
        <v>581.25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201</v>
      </c>
      <c r="S60" s="172" t="s">
        <v>202</v>
      </c>
      <c r="T60" s="173" t="s">
        <v>202</v>
      </c>
      <c r="U60" s="157">
        <v>9.0000000000000011E-3</v>
      </c>
      <c r="V60" s="157">
        <f>ROUND(E60*U60,2)</f>
        <v>5.23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203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178" t="s">
        <v>257</v>
      </c>
      <c r="D61" s="158"/>
      <c r="E61" s="159">
        <v>581.25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233"/>
      <c r="D62" s="234"/>
      <c r="E62" s="234"/>
      <c r="F62" s="234"/>
      <c r="G62" s="234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206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>
      <c r="A63" s="167">
        <v>15</v>
      </c>
      <c r="B63" s="168" t="s">
        <v>258</v>
      </c>
      <c r="C63" s="177" t="s">
        <v>259</v>
      </c>
      <c r="D63" s="169" t="s">
        <v>213</v>
      </c>
      <c r="E63" s="170">
        <v>1162.5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201</v>
      </c>
      <c r="S63" s="172" t="s">
        <v>202</v>
      </c>
      <c r="T63" s="173" t="s">
        <v>202</v>
      </c>
      <c r="U63" s="157">
        <v>0.20200000000000001</v>
      </c>
      <c r="V63" s="157">
        <f>ROUND(E63*U63,2)</f>
        <v>234.83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241" t="s">
        <v>260</v>
      </c>
      <c r="D64" s="242"/>
      <c r="E64" s="242"/>
      <c r="F64" s="242"/>
      <c r="G64" s="24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205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239" t="s">
        <v>261</v>
      </c>
      <c r="D65" s="240"/>
      <c r="E65" s="240"/>
      <c r="F65" s="240"/>
      <c r="G65" s="240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247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78" t="s">
        <v>216</v>
      </c>
      <c r="D66" s="158"/>
      <c r="E66" s="159">
        <v>455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178" t="s">
        <v>218</v>
      </c>
      <c r="D67" s="158"/>
      <c r="E67" s="159">
        <v>161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78" t="s">
        <v>262</v>
      </c>
      <c r="D68" s="158"/>
      <c r="E68" s="159">
        <v>1437.5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78" t="s">
        <v>263</v>
      </c>
      <c r="D69" s="158"/>
      <c r="E69" s="159">
        <v>-891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233"/>
      <c r="D70" s="234"/>
      <c r="E70" s="234"/>
      <c r="F70" s="234"/>
      <c r="G70" s="234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206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67">
        <v>16</v>
      </c>
      <c r="B71" s="168" t="s">
        <v>264</v>
      </c>
      <c r="C71" s="177" t="s">
        <v>265</v>
      </c>
      <c r="D71" s="169" t="s">
        <v>213</v>
      </c>
      <c r="E71" s="170">
        <v>914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201</v>
      </c>
      <c r="S71" s="172" t="s">
        <v>202</v>
      </c>
      <c r="T71" s="173" t="s">
        <v>202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203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5"/>
      <c r="D72" s="236"/>
      <c r="E72" s="236"/>
      <c r="F72" s="236"/>
      <c r="G72" s="23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>
      <c r="A73" s="161" t="s">
        <v>196</v>
      </c>
      <c r="B73" s="162" t="s">
        <v>91</v>
      </c>
      <c r="C73" s="176" t="s">
        <v>92</v>
      </c>
      <c r="D73" s="163"/>
      <c r="E73" s="164"/>
      <c r="F73" s="165"/>
      <c r="G73" s="165">
        <f>SUMIF(AG74:AG112,"&lt;&gt;NOR",G74:G112)</f>
        <v>0</v>
      </c>
      <c r="H73" s="165"/>
      <c r="I73" s="165">
        <f>SUM(I74:I112)</f>
        <v>0</v>
      </c>
      <c r="J73" s="165"/>
      <c r="K73" s="165">
        <f>SUM(K74:K112)</f>
        <v>0</v>
      </c>
      <c r="L73" s="165"/>
      <c r="M73" s="165">
        <f>SUM(M74:M112)</f>
        <v>0</v>
      </c>
      <c r="N73" s="165"/>
      <c r="O73" s="165">
        <f>SUM(O74:O112)</f>
        <v>365.62999999999994</v>
      </c>
      <c r="P73" s="165"/>
      <c r="Q73" s="165">
        <f>SUM(Q74:Q112)</f>
        <v>0</v>
      </c>
      <c r="R73" s="165"/>
      <c r="S73" s="165"/>
      <c r="T73" s="166"/>
      <c r="U73" s="160"/>
      <c r="V73" s="160">
        <f>SUM(V74:V112)</f>
        <v>375.2</v>
      </c>
      <c r="W73" s="160"/>
      <c r="AG73" t="s">
        <v>197</v>
      </c>
    </row>
    <row r="74" spans="1:60" outlineLevel="1">
      <c r="A74" s="167">
        <v>17</v>
      </c>
      <c r="B74" s="168" t="s">
        <v>266</v>
      </c>
      <c r="C74" s="177" t="s">
        <v>267</v>
      </c>
      <c r="D74" s="169" t="s">
        <v>268</v>
      </c>
      <c r="E74" s="170">
        <v>85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0.24385000000000001</v>
      </c>
      <c r="O74" s="172">
        <f>ROUND(E74*N74,2)</f>
        <v>20.73</v>
      </c>
      <c r="P74" s="172">
        <v>0</v>
      </c>
      <c r="Q74" s="172">
        <f>ROUND(E74*P74,2)</f>
        <v>0</v>
      </c>
      <c r="R74" s="172" t="s">
        <v>269</v>
      </c>
      <c r="S74" s="172" t="s">
        <v>202</v>
      </c>
      <c r="T74" s="173" t="s">
        <v>202</v>
      </c>
      <c r="U74" s="157">
        <v>0.23800000000000002</v>
      </c>
      <c r="V74" s="157">
        <f>ROUND(E74*U74,2)</f>
        <v>20.23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41" t="s">
        <v>270</v>
      </c>
      <c r="D75" s="242"/>
      <c r="E75" s="242"/>
      <c r="F75" s="242"/>
      <c r="G75" s="242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4" t="str">
        <f>C75</f>
        <v>se zřízením štěrkopískového lože pod trubky a s jejich obsypem v průměrném celkovém množství do 0,15 m3/m v otevřeném příkopu,</v>
      </c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33"/>
      <c r="D76" s="234"/>
      <c r="E76" s="234"/>
      <c r="F76" s="234"/>
      <c r="G76" s="23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67">
        <v>18</v>
      </c>
      <c r="B77" s="168" t="s">
        <v>271</v>
      </c>
      <c r="C77" s="177" t="s">
        <v>272</v>
      </c>
      <c r="D77" s="169" t="s">
        <v>213</v>
      </c>
      <c r="E77" s="170">
        <v>31.05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1.9397000000000002</v>
      </c>
      <c r="O77" s="172">
        <f>ROUND(E77*N77,2)</f>
        <v>60.23</v>
      </c>
      <c r="P77" s="172">
        <v>0</v>
      </c>
      <c r="Q77" s="172">
        <f>ROUND(E77*P77,2)</f>
        <v>0</v>
      </c>
      <c r="R77" s="172" t="s">
        <v>273</v>
      </c>
      <c r="S77" s="172" t="s">
        <v>202</v>
      </c>
      <c r="T77" s="173" t="s">
        <v>202</v>
      </c>
      <c r="U77" s="157">
        <v>0.96500000000000008</v>
      </c>
      <c r="V77" s="157">
        <f>ROUND(E77*U77,2)</f>
        <v>29.96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203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7" t="s">
        <v>274</v>
      </c>
      <c r="D78" s="238"/>
      <c r="E78" s="238"/>
      <c r="F78" s="238"/>
      <c r="G78" s="23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247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178" t="s">
        <v>275</v>
      </c>
      <c r="D79" s="158"/>
      <c r="E79" s="159">
        <v>31.05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3"/>
      <c r="D80" s="234"/>
      <c r="E80" s="234"/>
      <c r="F80" s="234"/>
      <c r="G80" s="234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206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67">
        <v>19</v>
      </c>
      <c r="B81" s="168" t="s">
        <v>276</v>
      </c>
      <c r="C81" s="177" t="s">
        <v>277</v>
      </c>
      <c r="D81" s="169" t="s">
        <v>213</v>
      </c>
      <c r="E81" s="170">
        <v>20.700000000000003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2.5250000000000004</v>
      </c>
      <c r="O81" s="172">
        <f>ROUND(E81*N81,2)</f>
        <v>52.27</v>
      </c>
      <c r="P81" s="172">
        <v>0</v>
      </c>
      <c r="Q81" s="172">
        <f>ROUND(E81*P81,2)</f>
        <v>0</v>
      </c>
      <c r="R81" s="172" t="s">
        <v>278</v>
      </c>
      <c r="S81" s="172" t="s">
        <v>202</v>
      </c>
      <c r="T81" s="173" t="s">
        <v>202</v>
      </c>
      <c r="U81" s="157">
        <v>0.47700000000000004</v>
      </c>
      <c r="V81" s="157">
        <f>ROUND(E81*U81,2)</f>
        <v>9.8699999999999992</v>
      </c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241" t="s">
        <v>279</v>
      </c>
      <c r="D82" s="242"/>
      <c r="E82" s="242"/>
      <c r="F82" s="242"/>
      <c r="G82" s="242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205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239" t="s">
        <v>280</v>
      </c>
      <c r="D83" s="240"/>
      <c r="E83" s="240"/>
      <c r="F83" s="240"/>
      <c r="G83" s="240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247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178" t="s">
        <v>281</v>
      </c>
      <c r="D84" s="158"/>
      <c r="E84" s="159">
        <v>20.700000000000003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233"/>
      <c r="D85" s="234"/>
      <c r="E85" s="234"/>
      <c r="F85" s="234"/>
      <c r="G85" s="234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206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67">
        <v>20</v>
      </c>
      <c r="B86" s="168" t="s">
        <v>282</v>
      </c>
      <c r="C86" s="177" t="s">
        <v>283</v>
      </c>
      <c r="D86" s="169" t="s">
        <v>213</v>
      </c>
      <c r="E86" s="170">
        <v>3.3600000000000003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2">
        <v>2.5250000000000004</v>
      </c>
      <c r="O86" s="172">
        <f>ROUND(E86*N86,2)</f>
        <v>8.48</v>
      </c>
      <c r="P86" s="172">
        <v>0</v>
      </c>
      <c r="Q86" s="172">
        <f>ROUND(E86*P86,2)</f>
        <v>0</v>
      </c>
      <c r="R86" s="172" t="s">
        <v>278</v>
      </c>
      <c r="S86" s="172" t="s">
        <v>202</v>
      </c>
      <c r="T86" s="173" t="s">
        <v>202</v>
      </c>
      <c r="U86" s="157">
        <v>0.47700000000000004</v>
      </c>
      <c r="V86" s="157">
        <f>ROUND(E86*U86,2)</f>
        <v>1.6</v>
      </c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214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241" t="s">
        <v>279</v>
      </c>
      <c r="D87" s="242"/>
      <c r="E87" s="242"/>
      <c r="F87" s="242"/>
      <c r="G87" s="242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205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239" t="s">
        <v>284</v>
      </c>
      <c r="D88" s="240"/>
      <c r="E88" s="240"/>
      <c r="F88" s="240"/>
      <c r="G88" s="24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247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178" t="s">
        <v>285</v>
      </c>
      <c r="D89" s="158"/>
      <c r="E89" s="159">
        <v>3.3600000000000003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33"/>
      <c r="D90" s="234"/>
      <c r="E90" s="234"/>
      <c r="F90" s="234"/>
      <c r="G90" s="23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206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67">
        <v>21</v>
      </c>
      <c r="B91" s="168" t="s">
        <v>286</v>
      </c>
      <c r="C91" s="177" t="s">
        <v>287</v>
      </c>
      <c r="D91" s="169" t="s">
        <v>288</v>
      </c>
      <c r="E91" s="170">
        <v>39.6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3.9200000000000006E-2</v>
      </c>
      <c r="O91" s="172">
        <f>ROUND(E91*N91,2)</f>
        <v>1.55</v>
      </c>
      <c r="P91" s="172">
        <v>0</v>
      </c>
      <c r="Q91" s="172">
        <f>ROUND(E91*P91,2)</f>
        <v>0</v>
      </c>
      <c r="R91" s="172" t="s">
        <v>278</v>
      </c>
      <c r="S91" s="172" t="s">
        <v>202</v>
      </c>
      <c r="T91" s="173" t="s">
        <v>202</v>
      </c>
      <c r="U91" s="157">
        <v>1.6</v>
      </c>
      <c r="V91" s="157">
        <f>ROUND(E91*U91,2)</f>
        <v>63.36</v>
      </c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203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>
      <c r="A92" s="155"/>
      <c r="B92" s="156"/>
      <c r="C92" s="241" t="s">
        <v>289</v>
      </c>
      <c r="D92" s="242"/>
      <c r="E92" s="242"/>
      <c r="F92" s="242"/>
      <c r="G92" s="242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205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74" t="str">
        <f>C92</f>
        <v>svislé nebo šikmé (odkloněné) , půdorysně přímé nebo zalomené, stěn základových desek ve volných nebo zapažených jámách, rýhách, šachtách, včetně případných vzpěr,</v>
      </c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290</v>
      </c>
      <c r="D93" s="158"/>
      <c r="E93" s="159">
        <v>6.4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178" t="s">
        <v>291</v>
      </c>
      <c r="D94" s="158"/>
      <c r="E94" s="159">
        <v>25.6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217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78" t="s">
        <v>292</v>
      </c>
      <c r="D95" s="158"/>
      <c r="E95" s="159">
        <v>7.6000000000000005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55"/>
      <c r="B96" s="156"/>
      <c r="C96" s="233"/>
      <c r="D96" s="234"/>
      <c r="E96" s="234"/>
      <c r="F96" s="234"/>
      <c r="G96" s="23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206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67">
        <v>22</v>
      </c>
      <c r="B97" s="168" t="s">
        <v>293</v>
      </c>
      <c r="C97" s="177" t="s">
        <v>294</v>
      </c>
      <c r="D97" s="169" t="s">
        <v>288</v>
      </c>
      <c r="E97" s="170">
        <v>39.6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2">
        <v>0</v>
      </c>
      <c r="O97" s="172">
        <f>ROUND(E97*N97,2)</f>
        <v>0</v>
      </c>
      <c r="P97" s="172">
        <v>0</v>
      </c>
      <c r="Q97" s="172">
        <f>ROUND(E97*P97,2)</f>
        <v>0</v>
      </c>
      <c r="R97" s="172" t="s">
        <v>278</v>
      </c>
      <c r="S97" s="172" t="s">
        <v>202</v>
      </c>
      <c r="T97" s="173" t="s">
        <v>202</v>
      </c>
      <c r="U97" s="157">
        <v>0.32</v>
      </c>
      <c r="V97" s="157">
        <f>ROUND(E97*U97,2)</f>
        <v>12.67</v>
      </c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203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>
      <c r="A98" s="155"/>
      <c r="B98" s="156"/>
      <c r="C98" s="241" t="s">
        <v>289</v>
      </c>
      <c r="D98" s="242"/>
      <c r="E98" s="242"/>
      <c r="F98" s="242"/>
      <c r="G98" s="242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205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74" t="str">
        <f>C98</f>
        <v>svislé nebo šikmé (odkloněné) , půdorysně přímé nebo zalomené, stěn základových desek ve volných nebo zapažených jámách, rýhách, šachtách, včetně případných vzpěr,</v>
      </c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239" t="s">
        <v>295</v>
      </c>
      <c r="D99" s="240"/>
      <c r="E99" s="240"/>
      <c r="F99" s="240"/>
      <c r="G99" s="240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247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233"/>
      <c r="D100" s="234"/>
      <c r="E100" s="234"/>
      <c r="F100" s="234"/>
      <c r="G100" s="23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206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67">
        <v>23</v>
      </c>
      <c r="B101" s="168" t="s">
        <v>296</v>
      </c>
      <c r="C101" s="177" t="s">
        <v>297</v>
      </c>
      <c r="D101" s="169" t="s">
        <v>298</v>
      </c>
      <c r="E101" s="170">
        <v>8.3000000000000007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1.0217400000000001</v>
      </c>
      <c r="O101" s="172">
        <f>ROUND(E101*N101,2)</f>
        <v>8.48</v>
      </c>
      <c r="P101" s="172">
        <v>0</v>
      </c>
      <c r="Q101" s="172">
        <f>ROUND(E101*P101,2)</f>
        <v>0</v>
      </c>
      <c r="R101" s="172" t="s">
        <v>278</v>
      </c>
      <c r="S101" s="172" t="s">
        <v>202</v>
      </c>
      <c r="T101" s="173" t="s">
        <v>202</v>
      </c>
      <c r="U101" s="157">
        <v>23.531000000000002</v>
      </c>
      <c r="V101" s="157">
        <f>ROUND(E101*U101,2)</f>
        <v>195.31</v>
      </c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203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241" t="s">
        <v>299</v>
      </c>
      <c r="D102" s="242"/>
      <c r="E102" s="242"/>
      <c r="F102" s="242"/>
      <c r="G102" s="242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205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239" t="s">
        <v>300</v>
      </c>
      <c r="D103" s="240"/>
      <c r="E103" s="240"/>
      <c r="F103" s="240"/>
      <c r="G103" s="240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247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239" t="s">
        <v>301</v>
      </c>
      <c r="D104" s="240"/>
      <c r="E104" s="240"/>
      <c r="F104" s="240"/>
      <c r="G104" s="240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247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33"/>
      <c r="D105" s="234"/>
      <c r="E105" s="234"/>
      <c r="F105" s="234"/>
      <c r="G105" s="23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206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67">
        <v>24</v>
      </c>
      <c r="B106" s="168" t="s">
        <v>302</v>
      </c>
      <c r="C106" s="177" t="s">
        <v>303</v>
      </c>
      <c r="D106" s="169" t="s">
        <v>213</v>
      </c>
      <c r="E106" s="170">
        <v>87.92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2.3937000000000004</v>
      </c>
      <c r="O106" s="172">
        <f>ROUND(E106*N106,2)</f>
        <v>210.45</v>
      </c>
      <c r="P106" s="172">
        <v>0</v>
      </c>
      <c r="Q106" s="172">
        <f>ROUND(E106*P106,2)</f>
        <v>0</v>
      </c>
      <c r="R106" s="172"/>
      <c r="S106" s="172" t="s">
        <v>304</v>
      </c>
      <c r="T106" s="173" t="s">
        <v>305</v>
      </c>
      <c r="U106" s="157">
        <v>0.48000000000000004</v>
      </c>
      <c r="V106" s="157">
        <f>ROUND(E106*U106,2)</f>
        <v>42.2</v>
      </c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203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78" t="s">
        <v>306</v>
      </c>
      <c r="D107" s="158"/>
      <c r="E107" s="159">
        <v>82.800000000000011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178" t="s">
        <v>307</v>
      </c>
      <c r="D108" s="158"/>
      <c r="E108" s="159">
        <v>5.12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233"/>
      <c r="D109" s="234"/>
      <c r="E109" s="234"/>
      <c r="F109" s="234"/>
      <c r="G109" s="23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206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>
      <c r="A110" s="167">
        <v>25</v>
      </c>
      <c r="B110" s="168" t="s">
        <v>308</v>
      </c>
      <c r="C110" s="177" t="s">
        <v>309</v>
      </c>
      <c r="D110" s="169" t="s">
        <v>310</v>
      </c>
      <c r="E110" s="170">
        <v>4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0.8600000000000001</v>
      </c>
      <c r="O110" s="172">
        <f>ROUND(E110*N110,2)</f>
        <v>3.44</v>
      </c>
      <c r="P110" s="172">
        <v>0</v>
      </c>
      <c r="Q110" s="172">
        <f>ROUND(E110*P110,2)</f>
        <v>0</v>
      </c>
      <c r="R110" s="172" t="s">
        <v>311</v>
      </c>
      <c r="S110" s="172" t="s">
        <v>202</v>
      </c>
      <c r="T110" s="173" t="s">
        <v>202</v>
      </c>
      <c r="U110" s="157">
        <v>0</v>
      </c>
      <c r="V110" s="157">
        <f>ROUND(E110*U110,2)</f>
        <v>0</v>
      </c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312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78" t="s">
        <v>313</v>
      </c>
      <c r="D111" s="158"/>
      <c r="E111" s="159">
        <v>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233"/>
      <c r="D112" s="234"/>
      <c r="E112" s="234"/>
      <c r="F112" s="234"/>
      <c r="G112" s="234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206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>
      <c r="A113" s="161" t="s">
        <v>196</v>
      </c>
      <c r="B113" s="162" t="s">
        <v>93</v>
      </c>
      <c r="C113" s="176" t="s">
        <v>94</v>
      </c>
      <c r="D113" s="163"/>
      <c r="E113" s="164"/>
      <c r="F113" s="165"/>
      <c r="G113" s="165">
        <f>SUMIF(AG114:AG128,"&lt;&gt;NOR",G114:G128)</f>
        <v>0</v>
      </c>
      <c r="H113" s="165"/>
      <c r="I113" s="165">
        <f>SUM(I114:I128)</f>
        <v>0</v>
      </c>
      <c r="J113" s="165"/>
      <c r="K113" s="165">
        <f>SUM(K114:K128)</f>
        <v>0</v>
      </c>
      <c r="L113" s="165"/>
      <c r="M113" s="165">
        <f>SUM(M114:M128)</f>
        <v>0</v>
      </c>
      <c r="N113" s="165"/>
      <c r="O113" s="165">
        <f>SUM(O114:O128)</f>
        <v>54.82</v>
      </c>
      <c r="P113" s="165"/>
      <c r="Q113" s="165">
        <f>SUM(Q114:Q128)</f>
        <v>15.86</v>
      </c>
      <c r="R113" s="165"/>
      <c r="S113" s="165"/>
      <c r="T113" s="166"/>
      <c r="U113" s="160"/>
      <c r="V113" s="160">
        <f>SUM(V114:V128)</f>
        <v>1264.21</v>
      </c>
      <c r="W113" s="160"/>
      <c r="AG113" t="s">
        <v>197</v>
      </c>
    </row>
    <row r="114" spans="1:60" outlineLevel="1">
      <c r="A114" s="167">
        <v>26</v>
      </c>
      <c r="B114" s="168" t="s">
        <v>314</v>
      </c>
      <c r="C114" s="177" t="s">
        <v>315</v>
      </c>
      <c r="D114" s="169" t="s">
        <v>288</v>
      </c>
      <c r="E114" s="170">
        <v>511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273</v>
      </c>
      <c r="S114" s="172" t="s">
        <v>202</v>
      </c>
      <c r="T114" s="173" t="s">
        <v>202</v>
      </c>
      <c r="U114" s="157">
        <v>1.0840000000000001</v>
      </c>
      <c r="V114" s="157">
        <f>ROUND(E114*U114,2)</f>
        <v>553.91999999999996</v>
      </c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203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316</v>
      </c>
      <c r="D115" s="158"/>
      <c r="E115" s="159">
        <v>511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233"/>
      <c r="D116" s="234"/>
      <c r="E116" s="234"/>
      <c r="F116" s="234"/>
      <c r="G116" s="23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206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67">
        <v>27</v>
      </c>
      <c r="B117" s="168" t="s">
        <v>317</v>
      </c>
      <c r="C117" s="177" t="s">
        <v>318</v>
      </c>
      <c r="D117" s="169" t="s">
        <v>288</v>
      </c>
      <c r="E117" s="170">
        <v>511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2" t="s">
        <v>273</v>
      </c>
      <c r="S117" s="172" t="s">
        <v>202</v>
      </c>
      <c r="T117" s="173" t="s">
        <v>202</v>
      </c>
      <c r="U117" s="157">
        <v>1.3900000000000001</v>
      </c>
      <c r="V117" s="157">
        <f>ROUND(E117*U117,2)</f>
        <v>710.29</v>
      </c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235"/>
      <c r="D118" s="236"/>
      <c r="E118" s="236"/>
      <c r="F118" s="236"/>
      <c r="G118" s="236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206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67">
        <v>28</v>
      </c>
      <c r="B119" s="168" t="s">
        <v>319</v>
      </c>
      <c r="C119" s="177" t="s">
        <v>320</v>
      </c>
      <c r="D119" s="169" t="s">
        <v>321</v>
      </c>
      <c r="E119" s="170">
        <v>20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/>
      <c r="S119" s="172" t="s">
        <v>304</v>
      </c>
      <c r="T119" s="173" t="s">
        <v>322</v>
      </c>
      <c r="U119" s="157">
        <v>0</v>
      </c>
      <c r="V119" s="157">
        <f>ROUND(E119*U119,2)</f>
        <v>0</v>
      </c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235"/>
      <c r="D120" s="236"/>
      <c r="E120" s="236"/>
      <c r="F120" s="236"/>
      <c r="G120" s="236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206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67">
        <v>29</v>
      </c>
      <c r="B121" s="168" t="s">
        <v>323</v>
      </c>
      <c r="C121" s="177" t="s">
        <v>324</v>
      </c>
      <c r="D121" s="169" t="s">
        <v>325</v>
      </c>
      <c r="E121" s="170">
        <v>2.3330000000000002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4.9720000000000004</v>
      </c>
      <c r="O121" s="172">
        <f>ROUND(E121*N121,2)</f>
        <v>11.6</v>
      </c>
      <c r="P121" s="172">
        <v>0</v>
      </c>
      <c r="Q121" s="172">
        <f>ROUND(E121*P121,2)</f>
        <v>0</v>
      </c>
      <c r="R121" s="172"/>
      <c r="S121" s="172" t="s">
        <v>304</v>
      </c>
      <c r="T121" s="173" t="s">
        <v>322</v>
      </c>
      <c r="U121" s="157">
        <v>0</v>
      </c>
      <c r="V121" s="157">
        <f>ROUND(E121*U121,2)</f>
        <v>0</v>
      </c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214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55"/>
      <c r="B122" s="156"/>
      <c r="C122" s="235"/>
      <c r="D122" s="236"/>
      <c r="E122" s="236"/>
      <c r="F122" s="236"/>
      <c r="G122" s="236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206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67">
        <v>30</v>
      </c>
      <c r="B123" s="168" t="s">
        <v>326</v>
      </c>
      <c r="C123" s="177" t="s">
        <v>327</v>
      </c>
      <c r="D123" s="169" t="s">
        <v>325</v>
      </c>
      <c r="E123" s="170">
        <v>2.3330000000000002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</v>
      </c>
      <c r="O123" s="172">
        <f>ROUND(E123*N123,2)</f>
        <v>0</v>
      </c>
      <c r="P123" s="172">
        <v>6.8000000000000007</v>
      </c>
      <c r="Q123" s="172">
        <f>ROUND(E123*P123,2)</f>
        <v>15.86</v>
      </c>
      <c r="R123" s="172"/>
      <c r="S123" s="172" t="s">
        <v>304</v>
      </c>
      <c r="T123" s="173" t="s">
        <v>322</v>
      </c>
      <c r="U123" s="157">
        <v>0</v>
      </c>
      <c r="V123" s="157">
        <f>ROUND(E123*U123,2)</f>
        <v>0</v>
      </c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235"/>
      <c r="D124" s="236"/>
      <c r="E124" s="236"/>
      <c r="F124" s="236"/>
      <c r="G124" s="23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206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67">
        <v>31</v>
      </c>
      <c r="B125" s="168" t="s">
        <v>328</v>
      </c>
      <c r="C125" s="177" t="s">
        <v>329</v>
      </c>
      <c r="D125" s="169" t="s">
        <v>298</v>
      </c>
      <c r="E125" s="170">
        <v>40.188000000000002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1</v>
      </c>
      <c r="O125" s="172">
        <f>ROUND(E125*N125,2)</f>
        <v>40.19</v>
      </c>
      <c r="P125" s="172">
        <v>0</v>
      </c>
      <c r="Q125" s="172">
        <f>ROUND(E125*P125,2)</f>
        <v>0</v>
      </c>
      <c r="R125" s="172"/>
      <c r="S125" s="172" t="s">
        <v>304</v>
      </c>
      <c r="T125" s="173" t="s">
        <v>330</v>
      </c>
      <c r="U125" s="157">
        <v>0</v>
      </c>
      <c r="V125" s="157">
        <f>ROUND(E125*U125,2)</f>
        <v>0</v>
      </c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331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235"/>
      <c r="D126" s="236"/>
      <c r="E126" s="236"/>
      <c r="F126" s="236"/>
      <c r="G126" s="236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206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67">
        <v>32</v>
      </c>
      <c r="B127" s="168" t="s">
        <v>332</v>
      </c>
      <c r="C127" s="177" t="s">
        <v>333</v>
      </c>
      <c r="D127" s="169" t="s">
        <v>321</v>
      </c>
      <c r="E127" s="170">
        <v>20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0.15135000000000001</v>
      </c>
      <c r="O127" s="172">
        <f>ROUND(E127*N127,2)</f>
        <v>3.03</v>
      </c>
      <c r="P127" s="172">
        <v>0</v>
      </c>
      <c r="Q127" s="172">
        <f>ROUND(E127*P127,2)</f>
        <v>0</v>
      </c>
      <c r="R127" s="172"/>
      <c r="S127" s="172" t="s">
        <v>304</v>
      </c>
      <c r="T127" s="173" t="s">
        <v>322</v>
      </c>
      <c r="U127" s="157">
        <v>0</v>
      </c>
      <c r="V127" s="157">
        <f>ROUND(E127*U127,2)</f>
        <v>0</v>
      </c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312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/>
      <c r="B128" s="156"/>
      <c r="C128" s="235"/>
      <c r="D128" s="236"/>
      <c r="E128" s="236"/>
      <c r="F128" s="236"/>
      <c r="G128" s="236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206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>
      <c r="A129" s="161" t="s">
        <v>196</v>
      </c>
      <c r="B129" s="162" t="s">
        <v>95</v>
      </c>
      <c r="C129" s="176" t="s">
        <v>96</v>
      </c>
      <c r="D129" s="163"/>
      <c r="E129" s="164"/>
      <c r="F129" s="165"/>
      <c r="G129" s="165">
        <f>SUMIF(AG130:AG164,"&lt;&gt;NOR",G130:G164)</f>
        <v>0</v>
      </c>
      <c r="H129" s="165"/>
      <c r="I129" s="165">
        <f>SUM(I130:I164)</f>
        <v>0</v>
      </c>
      <c r="J129" s="165"/>
      <c r="K129" s="165">
        <f>SUM(K130:K164)</f>
        <v>0</v>
      </c>
      <c r="L129" s="165"/>
      <c r="M129" s="165">
        <f>SUM(M130:M164)</f>
        <v>0</v>
      </c>
      <c r="N129" s="165"/>
      <c r="O129" s="165">
        <f>SUM(O130:O164)</f>
        <v>71.209999999999994</v>
      </c>
      <c r="P129" s="165"/>
      <c r="Q129" s="165">
        <f>SUM(Q130:Q164)</f>
        <v>0</v>
      </c>
      <c r="R129" s="165"/>
      <c r="S129" s="165"/>
      <c r="T129" s="166"/>
      <c r="U129" s="160"/>
      <c r="V129" s="160">
        <f>SUM(V130:V164)</f>
        <v>239.86</v>
      </c>
      <c r="W129" s="160"/>
      <c r="AG129" t="s">
        <v>197</v>
      </c>
    </row>
    <row r="130" spans="1:60" ht="33.75" outlineLevel="1">
      <c r="A130" s="167">
        <v>33</v>
      </c>
      <c r="B130" s="168" t="s">
        <v>334</v>
      </c>
      <c r="C130" s="177" t="s">
        <v>335</v>
      </c>
      <c r="D130" s="169" t="s">
        <v>288</v>
      </c>
      <c r="E130" s="170">
        <v>41.345000000000006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0.22351000000000001</v>
      </c>
      <c r="O130" s="172">
        <f>ROUND(E130*N130,2)</f>
        <v>9.24</v>
      </c>
      <c r="P130" s="172">
        <v>0</v>
      </c>
      <c r="Q130" s="172">
        <f>ROUND(E130*P130,2)</f>
        <v>0</v>
      </c>
      <c r="R130" s="172" t="s">
        <v>278</v>
      </c>
      <c r="S130" s="172" t="s">
        <v>202</v>
      </c>
      <c r="T130" s="173" t="s">
        <v>202</v>
      </c>
      <c r="U130" s="157">
        <v>0.62000000000000011</v>
      </c>
      <c r="V130" s="157">
        <f>ROUND(E130*U130,2)</f>
        <v>25.63</v>
      </c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203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178" t="s">
        <v>336</v>
      </c>
      <c r="D131" s="158"/>
      <c r="E131" s="159">
        <v>32.345000000000006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55"/>
      <c r="B132" s="156"/>
      <c r="C132" s="178" t="s">
        <v>337</v>
      </c>
      <c r="D132" s="158"/>
      <c r="E132" s="159">
        <v>9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233"/>
      <c r="D133" s="234"/>
      <c r="E133" s="234"/>
      <c r="F133" s="234"/>
      <c r="G133" s="234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33.75" outlineLevel="1">
      <c r="A134" s="167">
        <v>34</v>
      </c>
      <c r="B134" s="168" t="s">
        <v>338</v>
      </c>
      <c r="C134" s="177" t="s">
        <v>339</v>
      </c>
      <c r="D134" s="169" t="s">
        <v>288</v>
      </c>
      <c r="E134" s="170">
        <v>205.75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2">
        <v>0.25863000000000003</v>
      </c>
      <c r="O134" s="172">
        <f>ROUND(E134*N134,2)</f>
        <v>53.21</v>
      </c>
      <c r="P134" s="172">
        <v>0</v>
      </c>
      <c r="Q134" s="172">
        <f>ROUND(E134*P134,2)</f>
        <v>0</v>
      </c>
      <c r="R134" s="172" t="s">
        <v>278</v>
      </c>
      <c r="S134" s="172" t="s">
        <v>202</v>
      </c>
      <c r="T134" s="173" t="s">
        <v>202</v>
      </c>
      <c r="U134" s="157">
        <v>0.8580000000000001</v>
      </c>
      <c r="V134" s="157">
        <f>ROUND(E134*U134,2)</f>
        <v>176.53</v>
      </c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203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178" t="s">
        <v>340</v>
      </c>
      <c r="D135" s="158"/>
      <c r="E135" s="159">
        <v>112.5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178" t="s">
        <v>341</v>
      </c>
      <c r="D136" s="158"/>
      <c r="E136" s="159">
        <v>75.25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178" t="s">
        <v>342</v>
      </c>
      <c r="D137" s="158"/>
      <c r="E137" s="159">
        <v>18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233"/>
      <c r="D138" s="234"/>
      <c r="E138" s="234"/>
      <c r="F138" s="234"/>
      <c r="G138" s="234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206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>
      <c r="A139" s="167">
        <v>35</v>
      </c>
      <c r="B139" s="168" t="s">
        <v>343</v>
      </c>
      <c r="C139" s="177" t="s">
        <v>344</v>
      </c>
      <c r="D139" s="169" t="s">
        <v>288</v>
      </c>
      <c r="E139" s="170">
        <v>11.395000000000001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0.33846000000000004</v>
      </c>
      <c r="O139" s="172">
        <f>ROUND(E139*N139,2)</f>
        <v>3.86</v>
      </c>
      <c r="P139" s="172">
        <v>0</v>
      </c>
      <c r="Q139" s="172">
        <f>ROUND(E139*P139,2)</f>
        <v>0</v>
      </c>
      <c r="R139" s="172" t="s">
        <v>278</v>
      </c>
      <c r="S139" s="172" t="s">
        <v>202</v>
      </c>
      <c r="T139" s="173" t="s">
        <v>202</v>
      </c>
      <c r="U139" s="157">
        <v>1.157</v>
      </c>
      <c r="V139" s="157">
        <f>ROUND(E139*U139,2)</f>
        <v>13.18</v>
      </c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203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55"/>
      <c r="B140" s="156"/>
      <c r="C140" s="178" t="s">
        <v>345</v>
      </c>
      <c r="D140" s="158"/>
      <c r="E140" s="159">
        <v>11.395000000000001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217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55"/>
      <c r="B141" s="156"/>
      <c r="C141" s="233"/>
      <c r="D141" s="234"/>
      <c r="E141" s="234"/>
      <c r="F141" s="234"/>
      <c r="G141" s="234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67">
        <v>36</v>
      </c>
      <c r="B142" s="168" t="s">
        <v>346</v>
      </c>
      <c r="C142" s="177" t="s">
        <v>347</v>
      </c>
      <c r="D142" s="169" t="s">
        <v>310</v>
      </c>
      <c r="E142" s="170">
        <v>9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7.1300000000000001E-3</v>
      </c>
      <c r="O142" s="172">
        <f>ROUND(E142*N142,2)</f>
        <v>0.06</v>
      </c>
      <c r="P142" s="172">
        <v>0</v>
      </c>
      <c r="Q142" s="172">
        <f>ROUND(E142*P142,2)</f>
        <v>0</v>
      </c>
      <c r="R142" s="172"/>
      <c r="S142" s="172" t="s">
        <v>202</v>
      </c>
      <c r="T142" s="173" t="s">
        <v>202</v>
      </c>
      <c r="U142" s="157">
        <v>0.24200000000000002</v>
      </c>
      <c r="V142" s="157">
        <f>ROUND(E142*U142,2)</f>
        <v>2.1800000000000002</v>
      </c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214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235"/>
      <c r="D143" s="236"/>
      <c r="E143" s="236"/>
      <c r="F143" s="236"/>
      <c r="G143" s="23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67">
        <v>37</v>
      </c>
      <c r="B144" s="168" t="s">
        <v>348</v>
      </c>
      <c r="C144" s="177" t="s">
        <v>349</v>
      </c>
      <c r="D144" s="169" t="s">
        <v>310</v>
      </c>
      <c r="E144" s="170">
        <v>11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9.5000000000000015E-3</v>
      </c>
      <c r="O144" s="172">
        <f>ROUND(E144*N144,2)</f>
        <v>0.1</v>
      </c>
      <c r="P144" s="172">
        <v>0</v>
      </c>
      <c r="Q144" s="172">
        <f>ROUND(E144*P144,2)</f>
        <v>0</v>
      </c>
      <c r="R144" s="172"/>
      <c r="S144" s="172" t="s">
        <v>202</v>
      </c>
      <c r="T144" s="173" t="s">
        <v>202</v>
      </c>
      <c r="U144" s="157">
        <v>0.30100000000000005</v>
      </c>
      <c r="V144" s="157">
        <f>ROUND(E144*U144,2)</f>
        <v>3.31</v>
      </c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235"/>
      <c r="D145" s="236"/>
      <c r="E145" s="236"/>
      <c r="F145" s="236"/>
      <c r="G145" s="236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206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67">
        <v>38</v>
      </c>
      <c r="B146" s="168" t="s">
        <v>350</v>
      </c>
      <c r="C146" s="177" t="s">
        <v>351</v>
      </c>
      <c r="D146" s="169" t="s">
        <v>310</v>
      </c>
      <c r="E146" s="170">
        <v>20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1.1880000000000002E-2</v>
      </c>
      <c r="O146" s="172">
        <f>ROUND(E146*N146,2)</f>
        <v>0.24</v>
      </c>
      <c r="P146" s="172">
        <v>0</v>
      </c>
      <c r="Q146" s="172">
        <f>ROUND(E146*P146,2)</f>
        <v>0</v>
      </c>
      <c r="R146" s="172"/>
      <c r="S146" s="172" t="s">
        <v>202</v>
      </c>
      <c r="T146" s="173" t="s">
        <v>202</v>
      </c>
      <c r="U146" s="157">
        <v>0.45600000000000002</v>
      </c>
      <c r="V146" s="157">
        <f>ROUND(E146*U146,2)</f>
        <v>9.1199999999999992</v>
      </c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235"/>
      <c r="D147" s="236"/>
      <c r="E147" s="236"/>
      <c r="F147" s="236"/>
      <c r="G147" s="23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206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>
      <c r="A148" s="167">
        <v>39</v>
      </c>
      <c r="B148" s="168" t="s">
        <v>352</v>
      </c>
      <c r="C148" s="177" t="s">
        <v>353</v>
      </c>
      <c r="D148" s="169" t="s">
        <v>288</v>
      </c>
      <c r="E148" s="170">
        <v>16.695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0.11666000000000001</v>
      </c>
      <c r="O148" s="172">
        <f>ROUND(E148*N148,2)</f>
        <v>1.95</v>
      </c>
      <c r="P148" s="172">
        <v>0</v>
      </c>
      <c r="Q148" s="172">
        <f>ROUND(E148*P148,2)</f>
        <v>0</v>
      </c>
      <c r="R148" s="172" t="s">
        <v>278</v>
      </c>
      <c r="S148" s="172" t="s">
        <v>202</v>
      </c>
      <c r="T148" s="173" t="s">
        <v>202</v>
      </c>
      <c r="U148" s="157">
        <v>0.52200000000000002</v>
      </c>
      <c r="V148" s="157">
        <f>ROUND(E148*U148,2)</f>
        <v>8.7100000000000009</v>
      </c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203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>
      <c r="A149" s="155"/>
      <c r="B149" s="156"/>
      <c r="C149" s="241" t="s">
        <v>354</v>
      </c>
      <c r="D149" s="242"/>
      <c r="E149" s="242"/>
      <c r="F149" s="242"/>
      <c r="G149" s="242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205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74" t="str">
        <f>C149</f>
        <v>jednoduché nebo příčky zděné do svislé dřevěné, cihelné, betonové nebo ocelové konstrukce na jakoukoliv maltu vápenocementovou (MVC) nebo cementovou (MC),</v>
      </c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178" t="s">
        <v>355</v>
      </c>
      <c r="D150" s="158"/>
      <c r="E150" s="159">
        <v>16.695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233"/>
      <c r="D151" s="234"/>
      <c r="E151" s="234"/>
      <c r="F151" s="234"/>
      <c r="G151" s="234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206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67">
        <v>40</v>
      </c>
      <c r="B152" s="168" t="s">
        <v>356</v>
      </c>
      <c r="C152" s="177" t="s">
        <v>357</v>
      </c>
      <c r="D152" s="169" t="s">
        <v>358</v>
      </c>
      <c r="E152" s="170">
        <v>4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9.5000000000000015E-3</v>
      </c>
      <c r="O152" s="172">
        <f>ROUND(E152*N152,2)</f>
        <v>0.04</v>
      </c>
      <c r="P152" s="172">
        <v>0</v>
      </c>
      <c r="Q152" s="172">
        <f>ROUND(E152*P152,2)</f>
        <v>0</v>
      </c>
      <c r="R152" s="172"/>
      <c r="S152" s="172" t="s">
        <v>304</v>
      </c>
      <c r="T152" s="173" t="s">
        <v>305</v>
      </c>
      <c r="U152" s="157">
        <v>0.30100000000000005</v>
      </c>
      <c r="V152" s="157">
        <f>ROUND(E152*U152,2)</f>
        <v>1.2</v>
      </c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178" t="s">
        <v>359</v>
      </c>
      <c r="D153" s="158"/>
      <c r="E153" s="159">
        <v>4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55"/>
      <c r="B154" s="156"/>
      <c r="C154" s="233"/>
      <c r="D154" s="234"/>
      <c r="E154" s="234"/>
      <c r="F154" s="234"/>
      <c r="G154" s="234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206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67">
        <v>41</v>
      </c>
      <c r="B155" s="168" t="s">
        <v>360</v>
      </c>
      <c r="C155" s="177" t="s">
        <v>361</v>
      </c>
      <c r="D155" s="169" t="s">
        <v>310</v>
      </c>
      <c r="E155" s="170">
        <v>1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1.6E-2</v>
      </c>
      <c r="O155" s="172">
        <f>ROUND(E155*N155,2)</f>
        <v>0.02</v>
      </c>
      <c r="P155" s="172">
        <v>0</v>
      </c>
      <c r="Q155" s="172">
        <f>ROUND(E155*P155,2)</f>
        <v>0</v>
      </c>
      <c r="R155" s="172" t="s">
        <v>311</v>
      </c>
      <c r="S155" s="172" t="s">
        <v>202</v>
      </c>
      <c r="T155" s="173" t="s">
        <v>202</v>
      </c>
      <c r="U155" s="157">
        <v>0</v>
      </c>
      <c r="V155" s="157">
        <f>ROUND(E155*U155,2)</f>
        <v>0</v>
      </c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312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235"/>
      <c r="D156" s="236"/>
      <c r="E156" s="236"/>
      <c r="F156" s="236"/>
      <c r="G156" s="236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206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67">
        <v>42</v>
      </c>
      <c r="B157" s="168" t="s">
        <v>362</v>
      </c>
      <c r="C157" s="177" t="s">
        <v>363</v>
      </c>
      <c r="D157" s="169" t="s">
        <v>310</v>
      </c>
      <c r="E157" s="170">
        <v>1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0.02</v>
      </c>
      <c r="O157" s="172">
        <f>ROUND(E157*N157,2)</f>
        <v>0.02</v>
      </c>
      <c r="P157" s="172">
        <v>0</v>
      </c>
      <c r="Q157" s="172">
        <f>ROUND(E157*P157,2)</f>
        <v>0</v>
      </c>
      <c r="R157" s="172" t="s">
        <v>311</v>
      </c>
      <c r="S157" s="172" t="s">
        <v>202</v>
      </c>
      <c r="T157" s="173" t="s">
        <v>202</v>
      </c>
      <c r="U157" s="157">
        <v>0</v>
      </c>
      <c r="V157" s="157">
        <f>ROUND(E157*U157,2)</f>
        <v>0</v>
      </c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312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235"/>
      <c r="D158" s="236"/>
      <c r="E158" s="236"/>
      <c r="F158" s="236"/>
      <c r="G158" s="236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206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>
      <c r="A159" s="167">
        <v>43</v>
      </c>
      <c r="B159" s="168" t="s">
        <v>364</v>
      </c>
      <c r="C159" s="177" t="s">
        <v>365</v>
      </c>
      <c r="D159" s="169" t="s">
        <v>310</v>
      </c>
      <c r="E159" s="170">
        <v>8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3.5000000000000003E-2</v>
      </c>
      <c r="O159" s="172">
        <f>ROUND(E159*N159,2)</f>
        <v>0.28000000000000003</v>
      </c>
      <c r="P159" s="172">
        <v>0</v>
      </c>
      <c r="Q159" s="172">
        <f>ROUND(E159*P159,2)</f>
        <v>0</v>
      </c>
      <c r="R159" s="172" t="s">
        <v>311</v>
      </c>
      <c r="S159" s="172" t="s">
        <v>202</v>
      </c>
      <c r="T159" s="173" t="s">
        <v>202</v>
      </c>
      <c r="U159" s="157">
        <v>0</v>
      </c>
      <c r="V159" s="157">
        <f>ROUND(E159*U159,2)</f>
        <v>0</v>
      </c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312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235"/>
      <c r="D160" s="236"/>
      <c r="E160" s="236"/>
      <c r="F160" s="236"/>
      <c r="G160" s="236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206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>
      <c r="A161" s="167">
        <v>44</v>
      </c>
      <c r="B161" s="168" t="s">
        <v>366</v>
      </c>
      <c r="C161" s="177" t="s">
        <v>367</v>
      </c>
      <c r="D161" s="169" t="s">
        <v>310</v>
      </c>
      <c r="E161" s="170">
        <v>10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4.3750000000000004E-2</v>
      </c>
      <c r="O161" s="172">
        <f>ROUND(E161*N161,2)</f>
        <v>0.44</v>
      </c>
      <c r="P161" s="172">
        <v>0</v>
      </c>
      <c r="Q161" s="172">
        <f>ROUND(E161*P161,2)</f>
        <v>0</v>
      </c>
      <c r="R161" s="172" t="s">
        <v>311</v>
      </c>
      <c r="S161" s="172" t="s">
        <v>202</v>
      </c>
      <c r="T161" s="173" t="s">
        <v>202</v>
      </c>
      <c r="U161" s="157">
        <v>0</v>
      </c>
      <c r="V161" s="157">
        <f>ROUND(E161*U161,2)</f>
        <v>0</v>
      </c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312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55"/>
      <c r="B162" s="156"/>
      <c r="C162" s="235"/>
      <c r="D162" s="236"/>
      <c r="E162" s="236"/>
      <c r="F162" s="236"/>
      <c r="G162" s="236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206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>
      <c r="A163" s="167">
        <v>45</v>
      </c>
      <c r="B163" s="168" t="s">
        <v>368</v>
      </c>
      <c r="C163" s="177" t="s">
        <v>369</v>
      </c>
      <c r="D163" s="169" t="s">
        <v>310</v>
      </c>
      <c r="E163" s="170">
        <v>20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8.7500000000000008E-2</v>
      </c>
      <c r="O163" s="172">
        <f>ROUND(E163*N163,2)</f>
        <v>1.75</v>
      </c>
      <c r="P163" s="172">
        <v>0</v>
      </c>
      <c r="Q163" s="172">
        <f>ROUND(E163*P163,2)</f>
        <v>0</v>
      </c>
      <c r="R163" s="172" t="s">
        <v>311</v>
      </c>
      <c r="S163" s="172" t="s">
        <v>202</v>
      </c>
      <c r="T163" s="173" t="s">
        <v>202</v>
      </c>
      <c r="U163" s="157">
        <v>0</v>
      </c>
      <c r="V163" s="157">
        <f>ROUND(E163*U163,2)</f>
        <v>0</v>
      </c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312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235"/>
      <c r="D164" s="236"/>
      <c r="E164" s="236"/>
      <c r="F164" s="236"/>
      <c r="G164" s="236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206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>
      <c r="A165" s="161" t="s">
        <v>196</v>
      </c>
      <c r="B165" s="162" t="s">
        <v>97</v>
      </c>
      <c r="C165" s="176" t="s">
        <v>98</v>
      </c>
      <c r="D165" s="163"/>
      <c r="E165" s="164"/>
      <c r="F165" s="165"/>
      <c r="G165" s="165">
        <f>SUMIF(AG166:AG189,"&lt;&gt;NOR",G166:G189)</f>
        <v>0</v>
      </c>
      <c r="H165" s="165"/>
      <c r="I165" s="165">
        <f>SUM(I166:I189)</f>
        <v>0</v>
      </c>
      <c r="J165" s="165"/>
      <c r="K165" s="165">
        <f>SUM(K166:K189)</f>
        <v>0</v>
      </c>
      <c r="L165" s="165"/>
      <c r="M165" s="165">
        <f>SUM(M166:M189)</f>
        <v>0</v>
      </c>
      <c r="N165" s="165"/>
      <c r="O165" s="165">
        <f>SUM(O166:O189)</f>
        <v>699.56000000000006</v>
      </c>
      <c r="P165" s="165"/>
      <c r="Q165" s="165">
        <f>SUM(Q166:Q189)</f>
        <v>0</v>
      </c>
      <c r="R165" s="165"/>
      <c r="S165" s="165"/>
      <c r="T165" s="166"/>
      <c r="U165" s="160"/>
      <c r="V165" s="160">
        <f>SUM(V166:V189)</f>
        <v>2941.54</v>
      </c>
      <c r="W165" s="160"/>
      <c r="AG165" t="s">
        <v>197</v>
      </c>
    </row>
    <row r="166" spans="1:60" ht="22.5" outlineLevel="1">
      <c r="A166" s="167">
        <v>46</v>
      </c>
      <c r="B166" s="168" t="s">
        <v>370</v>
      </c>
      <c r="C166" s="177" t="s">
        <v>371</v>
      </c>
      <c r="D166" s="169" t="s">
        <v>213</v>
      </c>
      <c r="E166" s="170">
        <v>241.66688000000002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21</v>
      </c>
      <c r="M166" s="172">
        <f>G166*(1+L166/100)</f>
        <v>0</v>
      </c>
      <c r="N166" s="172">
        <v>2.5772500000000003</v>
      </c>
      <c r="O166" s="172">
        <f>ROUND(E166*N166,2)</f>
        <v>622.84</v>
      </c>
      <c r="P166" s="172">
        <v>0</v>
      </c>
      <c r="Q166" s="172">
        <f>ROUND(E166*P166,2)</f>
        <v>0</v>
      </c>
      <c r="R166" s="172" t="s">
        <v>372</v>
      </c>
      <c r="S166" s="172" t="s">
        <v>202</v>
      </c>
      <c r="T166" s="173" t="s">
        <v>202</v>
      </c>
      <c r="U166" s="157">
        <v>2.4550000000000001</v>
      </c>
      <c r="V166" s="157">
        <f>ROUND(E166*U166,2)</f>
        <v>593.29</v>
      </c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203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>
      <c r="A167" s="155"/>
      <c r="B167" s="156"/>
      <c r="C167" s="241" t="s">
        <v>373</v>
      </c>
      <c r="D167" s="242"/>
      <c r="E167" s="242"/>
      <c r="F167" s="242"/>
      <c r="G167" s="242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205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74" t="str">
        <f>C167</f>
        <v>čistíren odpadních vod (mimo budovy), nádrží, vodojemů, žlabů nebo kanálů, včetně pomocného pracovního lešení o výšce podlahy do 1900 mm a pro zatížení do 1,5 kPa,</v>
      </c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55"/>
      <c r="B168" s="156"/>
      <c r="C168" s="239" t="s">
        <v>374</v>
      </c>
      <c r="D168" s="240"/>
      <c r="E168" s="240"/>
      <c r="F168" s="240"/>
      <c r="G168" s="240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247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178" t="s">
        <v>375</v>
      </c>
      <c r="D169" s="158"/>
      <c r="E169" s="159">
        <v>111.34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178" t="s">
        <v>376</v>
      </c>
      <c r="D170" s="158"/>
      <c r="E170" s="159">
        <v>34.995630000000006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217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55"/>
      <c r="B171" s="156"/>
      <c r="C171" s="178" t="s">
        <v>377</v>
      </c>
      <c r="D171" s="158"/>
      <c r="E171" s="159">
        <v>40.731250000000003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178" t="s">
        <v>378</v>
      </c>
      <c r="D172" s="158"/>
      <c r="E172" s="159">
        <v>54.6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217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233"/>
      <c r="D173" s="234"/>
      <c r="E173" s="234"/>
      <c r="F173" s="234"/>
      <c r="G173" s="234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206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>
      <c r="A174" s="167">
        <v>47</v>
      </c>
      <c r="B174" s="168" t="s">
        <v>379</v>
      </c>
      <c r="C174" s="177" t="s">
        <v>380</v>
      </c>
      <c r="D174" s="169" t="s">
        <v>288</v>
      </c>
      <c r="E174" s="170">
        <v>985.15000000000009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6.3310000000000005E-2</v>
      </c>
      <c r="O174" s="172">
        <f>ROUND(E174*N174,2)</f>
        <v>62.37</v>
      </c>
      <c r="P174" s="172">
        <v>0</v>
      </c>
      <c r="Q174" s="172">
        <f>ROUND(E174*P174,2)</f>
        <v>0</v>
      </c>
      <c r="R174" s="172" t="s">
        <v>372</v>
      </c>
      <c r="S174" s="172" t="s">
        <v>202</v>
      </c>
      <c r="T174" s="173" t="s">
        <v>202</v>
      </c>
      <c r="U174" s="157">
        <v>1.57</v>
      </c>
      <c r="V174" s="157">
        <f>ROUND(E174*U174,2)</f>
        <v>1546.69</v>
      </c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203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241" t="s">
        <v>381</v>
      </c>
      <c r="D175" s="242"/>
      <c r="E175" s="242"/>
      <c r="F175" s="242"/>
      <c r="G175" s="242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205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243" t="s">
        <v>382</v>
      </c>
      <c r="D176" s="244"/>
      <c r="E176" s="244"/>
      <c r="F176" s="244"/>
      <c r="G176" s="244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205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>
      <c r="A177" s="155"/>
      <c r="B177" s="156"/>
      <c r="C177" s="243" t="s">
        <v>383</v>
      </c>
      <c r="D177" s="244"/>
      <c r="E177" s="244"/>
      <c r="F177" s="244"/>
      <c r="G177" s="244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205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178" t="s">
        <v>384</v>
      </c>
      <c r="D178" s="158"/>
      <c r="E178" s="159">
        <v>286.90000000000003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55"/>
      <c r="B179" s="156"/>
      <c r="C179" s="178" t="s">
        <v>385</v>
      </c>
      <c r="D179" s="158"/>
      <c r="E179" s="159">
        <v>698.25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233"/>
      <c r="D180" s="234"/>
      <c r="E180" s="234"/>
      <c r="F180" s="234"/>
      <c r="G180" s="234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206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>
      <c r="A181" s="167">
        <v>48</v>
      </c>
      <c r="B181" s="168" t="s">
        <v>386</v>
      </c>
      <c r="C181" s="177" t="s">
        <v>387</v>
      </c>
      <c r="D181" s="169" t="s">
        <v>288</v>
      </c>
      <c r="E181" s="170">
        <v>985.15000000000009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372</v>
      </c>
      <c r="S181" s="172" t="s">
        <v>202</v>
      </c>
      <c r="T181" s="173" t="s">
        <v>202</v>
      </c>
      <c r="U181" s="157">
        <v>0.5</v>
      </c>
      <c r="V181" s="157">
        <f>ROUND(E181*U181,2)</f>
        <v>492.58</v>
      </c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203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>
      <c r="A182" s="155"/>
      <c r="B182" s="156"/>
      <c r="C182" s="241" t="s">
        <v>381</v>
      </c>
      <c r="D182" s="242"/>
      <c r="E182" s="242"/>
      <c r="F182" s="242"/>
      <c r="G182" s="242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205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243" t="s">
        <v>382</v>
      </c>
      <c r="D183" s="244"/>
      <c r="E183" s="244"/>
      <c r="F183" s="244"/>
      <c r="G183" s="244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55"/>
      <c r="B184" s="156"/>
      <c r="C184" s="243" t="s">
        <v>383</v>
      </c>
      <c r="D184" s="244"/>
      <c r="E184" s="244"/>
      <c r="F184" s="244"/>
      <c r="G184" s="244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205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55"/>
      <c r="B185" s="156"/>
      <c r="C185" s="233"/>
      <c r="D185" s="234"/>
      <c r="E185" s="234"/>
      <c r="F185" s="234"/>
      <c r="G185" s="234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206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67">
        <v>49</v>
      </c>
      <c r="B186" s="168" t="s">
        <v>388</v>
      </c>
      <c r="C186" s="177" t="s">
        <v>389</v>
      </c>
      <c r="D186" s="169" t="s">
        <v>298</v>
      </c>
      <c r="E186" s="170">
        <v>14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1.0253500000000002</v>
      </c>
      <c r="O186" s="172">
        <f>ROUND(E186*N186,2)</f>
        <v>14.35</v>
      </c>
      <c r="P186" s="172">
        <v>0</v>
      </c>
      <c r="Q186" s="172">
        <f>ROUND(E186*P186,2)</f>
        <v>0</v>
      </c>
      <c r="R186" s="172" t="s">
        <v>372</v>
      </c>
      <c r="S186" s="172" t="s">
        <v>202</v>
      </c>
      <c r="T186" s="173" t="s">
        <v>202</v>
      </c>
      <c r="U186" s="157">
        <v>22.07</v>
      </c>
      <c r="V186" s="157">
        <f>ROUND(E186*U186,2)</f>
        <v>308.98</v>
      </c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203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>
      <c r="A187" s="155"/>
      <c r="B187" s="156"/>
      <c r="C187" s="241" t="s">
        <v>390</v>
      </c>
      <c r="D187" s="242"/>
      <c r="E187" s="242"/>
      <c r="F187" s="242"/>
      <c r="G187" s="242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74" t="str">
        <f>C187</f>
        <v>čistíren odpadních vod (mimo budovy), nádrží, vodojemů, žlabů nebo kanálů , včetně pomocného pracovního lešení o výšce podlahy do 1900 mm a pro zatížení do 1,5 kPa,</v>
      </c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55"/>
      <c r="B188" s="156"/>
      <c r="C188" s="239" t="s">
        <v>300</v>
      </c>
      <c r="D188" s="240"/>
      <c r="E188" s="240"/>
      <c r="F188" s="240"/>
      <c r="G188" s="240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247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233"/>
      <c r="D189" s="234"/>
      <c r="E189" s="234"/>
      <c r="F189" s="234"/>
      <c r="G189" s="234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206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>
      <c r="A190" s="161" t="s">
        <v>196</v>
      </c>
      <c r="B190" s="162" t="s">
        <v>99</v>
      </c>
      <c r="C190" s="176" t="s">
        <v>100</v>
      </c>
      <c r="D190" s="163"/>
      <c r="E190" s="164"/>
      <c r="F190" s="165"/>
      <c r="G190" s="165">
        <f>SUMIF(AG191:AG258,"&lt;&gt;NOR",G191:G258)</f>
        <v>0</v>
      </c>
      <c r="H190" s="165"/>
      <c r="I190" s="165">
        <f>SUM(I191:I258)</f>
        <v>0</v>
      </c>
      <c r="J190" s="165"/>
      <c r="K190" s="165">
        <f>SUM(K191:K258)</f>
        <v>0</v>
      </c>
      <c r="L190" s="165"/>
      <c r="M190" s="165">
        <f>SUM(M191:M258)</f>
        <v>0</v>
      </c>
      <c r="N190" s="165"/>
      <c r="O190" s="165">
        <f>SUM(O191:O258)</f>
        <v>120.47</v>
      </c>
      <c r="P190" s="165"/>
      <c r="Q190" s="165">
        <f>SUM(Q191:Q258)</f>
        <v>0</v>
      </c>
      <c r="R190" s="165"/>
      <c r="S190" s="165"/>
      <c r="T190" s="166"/>
      <c r="U190" s="160"/>
      <c r="V190" s="160">
        <f>SUM(V191:V258)</f>
        <v>305.68999999999994</v>
      </c>
      <c r="W190" s="160"/>
      <c r="AG190" t="s">
        <v>197</v>
      </c>
    </row>
    <row r="191" spans="1:60" ht="22.5" outlineLevel="1">
      <c r="A191" s="167">
        <v>50</v>
      </c>
      <c r="B191" s="168" t="s">
        <v>391</v>
      </c>
      <c r="C191" s="177" t="s">
        <v>392</v>
      </c>
      <c r="D191" s="169" t="s">
        <v>288</v>
      </c>
      <c r="E191" s="170">
        <v>4.16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0.26946000000000003</v>
      </c>
      <c r="O191" s="172">
        <f>ROUND(E191*N191,2)</f>
        <v>1.1200000000000001</v>
      </c>
      <c r="P191" s="172">
        <v>0</v>
      </c>
      <c r="Q191" s="172">
        <f>ROUND(E191*P191,2)</f>
        <v>0</v>
      </c>
      <c r="R191" s="172" t="s">
        <v>278</v>
      </c>
      <c r="S191" s="172" t="s">
        <v>202</v>
      </c>
      <c r="T191" s="173" t="s">
        <v>202</v>
      </c>
      <c r="U191" s="157">
        <v>1.2890000000000001</v>
      </c>
      <c r="V191" s="157">
        <f>ROUND(E191*U191,2)</f>
        <v>5.36</v>
      </c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>
      <c r="A192" s="155"/>
      <c r="B192" s="156"/>
      <c r="C192" s="241" t="s">
        <v>393</v>
      </c>
      <c r="D192" s="242"/>
      <c r="E192" s="242"/>
      <c r="F192" s="242"/>
      <c r="G192" s="242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205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74" t="str">
        <f>C192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394</v>
      </c>
      <c r="D193" s="158"/>
      <c r="E193" s="159">
        <v>4.16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233"/>
      <c r="D194" s="234"/>
      <c r="E194" s="234"/>
      <c r="F194" s="234"/>
      <c r="G194" s="23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206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>
      <c r="A195" s="167">
        <v>51</v>
      </c>
      <c r="B195" s="168" t="s">
        <v>395</v>
      </c>
      <c r="C195" s="177" t="s">
        <v>396</v>
      </c>
      <c r="D195" s="169" t="s">
        <v>288</v>
      </c>
      <c r="E195" s="170">
        <v>17.28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0.34370000000000001</v>
      </c>
      <c r="O195" s="172">
        <f>ROUND(E195*N195,2)</f>
        <v>5.94</v>
      </c>
      <c r="P195" s="172">
        <v>0</v>
      </c>
      <c r="Q195" s="172">
        <f>ROUND(E195*P195,2)</f>
        <v>0</v>
      </c>
      <c r="R195" s="172" t="s">
        <v>278</v>
      </c>
      <c r="S195" s="172" t="s">
        <v>202</v>
      </c>
      <c r="T195" s="173" t="s">
        <v>202</v>
      </c>
      <c r="U195" s="157">
        <v>1.2070000000000001</v>
      </c>
      <c r="V195" s="157">
        <f>ROUND(E195*U195,2)</f>
        <v>20.86</v>
      </c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214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33.75" outlineLevel="1">
      <c r="A196" s="155"/>
      <c r="B196" s="156"/>
      <c r="C196" s="241" t="s">
        <v>393</v>
      </c>
      <c r="D196" s="242"/>
      <c r="E196" s="242"/>
      <c r="F196" s="242"/>
      <c r="G196" s="242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205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74" t="str">
        <f>C196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178" t="s">
        <v>397</v>
      </c>
      <c r="D197" s="158"/>
      <c r="E197" s="159">
        <v>17.28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233"/>
      <c r="D198" s="234"/>
      <c r="E198" s="234"/>
      <c r="F198" s="234"/>
      <c r="G198" s="234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206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33.75" outlineLevel="1">
      <c r="A199" s="167">
        <v>52</v>
      </c>
      <c r="B199" s="168" t="s">
        <v>398</v>
      </c>
      <c r="C199" s="177" t="s">
        <v>399</v>
      </c>
      <c r="D199" s="169" t="s">
        <v>213</v>
      </c>
      <c r="E199" s="170">
        <v>11.34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2.5251400000000004</v>
      </c>
      <c r="O199" s="172">
        <f>ROUND(E199*N199,2)</f>
        <v>28.64</v>
      </c>
      <c r="P199" s="172">
        <v>0</v>
      </c>
      <c r="Q199" s="172">
        <f>ROUND(E199*P199,2)</f>
        <v>0</v>
      </c>
      <c r="R199" s="172" t="s">
        <v>278</v>
      </c>
      <c r="S199" s="172" t="s">
        <v>202</v>
      </c>
      <c r="T199" s="173" t="s">
        <v>202</v>
      </c>
      <c r="U199" s="157">
        <v>0.9870000000000001</v>
      </c>
      <c r="V199" s="157">
        <f>ROUND(E199*U199,2)</f>
        <v>11.19</v>
      </c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203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>
      <c r="A200" s="155"/>
      <c r="B200" s="156"/>
      <c r="C200" s="237" t="s">
        <v>374</v>
      </c>
      <c r="D200" s="238"/>
      <c r="E200" s="238"/>
      <c r="F200" s="238"/>
      <c r="G200" s="238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247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78" t="s">
        <v>2921</v>
      </c>
      <c r="D201" s="158"/>
      <c r="E201" s="159">
        <v>11.34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233"/>
      <c r="D202" s="234"/>
      <c r="E202" s="234"/>
      <c r="F202" s="234"/>
      <c r="G202" s="23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206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>
      <c r="A203" s="167">
        <v>53</v>
      </c>
      <c r="B203" s="168" t="s">
        <v>400</v>
      </c>
      <c r="C203" s="177" t="s">
        <v>401</v>
      </c>
      <c r="D203" s="169" t="s">
        <v>288</v>
      </c>
      <c r="E203" s="170">
        <v>55.404000000000003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2">
        <v>4.6780000000000002E-2</v>
      </c>
      <c r="O203" s="172">
        <f>ROUND(E203*N203,2)</f>
        <v>2.59</v>
      </c>
      <c r="P203" s="172">
        <v>0</v>
      </c>
      <c r="Q203" s="172">
        <f>ROUND(E203*P203,2)</f>
        <v>0</v>
      </c>
      <c r="R203" s="172" t="s">
        <v>278</v>
      </c>
      <c r="S203" s="172" t="s">
        <v>202</v>
      </c>
      <c r="T203" s="173" t="s">
        <v>202</v>
      </c>
      <c r="U203" s="157">
        <v>0.65</v>
      </c>
      <c r="V203" s="157">
        <f>ROUND(E203*U203,2)</f>
        <v>36.01</v>
      </c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203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241" t="s">
        <v>402</v>
      </c>
      <c r="D204" s="242"/>
      <c r="E204" s="242"/>
      <c r="F204" s="242"/>
      <c r="G204" s="242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205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>
      <c r="A205" s="155"/>
      <c r="B205" s="156"/>
      <c r="C205" s="178" t="s">
        <v>403</v>
      </c>
      <c r="D205" s="158"/>
      <c r="E205" s="159">
        <v>52.5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178" t="s">
        <v>404</v>
      </c>
      <c r="D206" s="158"/>
      <c r="E206" s="159">
        <v>2.64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217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>
      <c r="A207" s="155"/>
      <c r="B207" s="156"/>
      <c r="C207" s="178" t="s">
        <v>405</v>
      </c>
      <c r="D207" s="158"/>
      <c r="E207" s="159">
        <v>0.26400000000000001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217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>
      <c r="A208" s="155"/>
      <c r="B208" s="156"/>
      <c r="C208" s="233"/>
      <c r="D208" s="234"/>
      <c r="E208" s="234"/>
      <c r="F208" s="234"/>
      <c r="G208" s="234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206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>
      <c r="A209" s="167">
        <v>54</v>
      </c>
      <c r="B209" s="168" t="s">
        <v>406</v>
      </c>
      <c r="C209" s="177" t="s">
        <v>407</v>
      </c>
      <c r="D209" s="169" t="s">
        <v>288</v>
      </c>
      <c r="E209" s="170">
        <v>55.404000000000003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2" t="s">
        <v>278</v>
      </c>
      <c r="S209" s="172" t="s">
        <v>202</v>
      </c>
      <c r="T209" s="173" t="s">
        <v>202</v>
      </c>
      <c r="U209" s="157">
        <v>0.17300000000000001</v>
      </c>
      <c r="V209" s="157">
        <f>ROUND(E209*U209,2)</f>
        <v>9.58</v>
      </c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203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55"/>
      <c r="B210" s="156"/>
      <c r="C210" s="241" t="s">
        <v>402</v>
      </c>
      <c r="D210" s="242"/>
      <c r="E210" s="242"/>
      <c r="F210" s="242"/>
      <c r="G210" s="242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205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233"/>
      <c r="D211" s="234"/>
      <c r="E211" s="234"/>
      <c r="F211" s="234"/>
      <c r="G211" s="234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206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67">
        <v>55</v>
      </c>
      <c r="B212" s="168" t="s">
        <v>408</v>
      </c>
      <c r="C212" s="177" t="s">
        <v>409</v>
      </c>
      <c r="D212" s="169" t="s">
        <v>288</v>
      </c>
      <c r="E212" s="170">
        <v>52.5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2">
        <v>2.2700000000000003E-3</v>
      </c>
      <c r="O212" s="172">
        <f>ROUND(E212*N212,2)</f>
        <v>0.12</v>
      </c>
      <c r="P212" s="172">
        <v>0</v>
      </c>
      <c r="Q212" s="172">
        <f>ROUND(E212*P212,2)</f>
        <v>0</v>
      </c>
      <c r="R212" s="172" t="s">
        <v>278</v>
      </c>
      <c r="S212" s="172" t="s">
        <v>202</v>
      </c>
      <c r="T212" s="173" t="s">
        <v>202</v>
      </c>
      <c r="U212" s="157">
        <v>0.38600000000000001</v>
      </c>
      <c r="V212" s="157">
        <f>ROUND(E212*U212,2)</f>
        <v>20.27</v>
      </c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203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>
      <c r="A213" s="155"/>
      <c r="B213" s="156"/>
      <c r="C213" s="241" t="s">
        <v>410</v>
      </c>
      <c r="D213" s="242"/>
      <c r="E213" s="242"/>
      <c r="F213" s="242"/>
      <c r="G213" s="242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205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74" t="str">
        <f>C213</f>
        <v>výšky do 4 m se zesílením dna bednění podle hodnoty zatížení betonovou směsí a výztuží. Bez pomocného lešení.</v>
      </c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178" t="s">
        <v>403</v>
      </c>
      <c r="D214" s="158"/>
      <c r="E214" s="159">
        <v>52.5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233"/>
      <c r="D215" s="234"/>
      <c r="E215" s="234"/>
      <c r="F215" s="234"/>
      <c r="G215" s="234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206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>
      <c r="A216" s="167">
        <v>56</v>
      </c>
      <c r="B216" s="168" t="s">
        <v>411</v>
      </c>
      <c r="C216" s="177" t="s">
        <v>412</v>
      </c>
      <c r="D216" s="169" t="s">
        <v>288</v>
      </c>
      <c r="E216" s="170">
        <v>52.5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0</v>
      </c>
      <c r="O216" s="172">
        <f>ROUND(E216*N216,2)</f>
        <v>0</v>
      </c>
      <c r="P216" s="172">
        <v>0</v>
      </c>
      <c r="Q216" s="172">
        <f>ROUND(E216*P216,2)</f>
        <v>0</v>
      </c>
      <c r="R216" s="172" t="s">
        <v>278</v>
      </c>
      <c r="S216" s="172" t="s">
        <v>202</v>
      </c>
      <c r="T216" s="173" t="s">
        <v>202</v>
      </c>
      <c r="U216" s="157">
        <v>0.13</v>
      </c>
      <c r="V216" s="157">
        <f>ROUND(E216*U216,2)</f>
        <v>6.83</v>
      </c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203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241" t="s">
        <v>410</v>
      </c>
      <c r="D217" s="242"/>
      <c r="E217" s="242"/>
      <c r="F217" s="242"/>
      <c r="G217" s="242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205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74" t="str">
        <f>C217</f>
        <v>výšky do 4 m se zesílením dna bednění podle hodnoty zatížení betonovou směsí a výztuží. Bez pomocného lešení.</v>
      </c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233"/>
      <c r="D218" s="234"/>
      <c r="E218" s="234"/>
      <c r="F218" s="234"/>
      <c r="G218" s="23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206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67">
        <v>57</v>
      </c>
      <c r="B219" s="168" t="s">
        <v>413</v>
      </c>
      <c r="C219" s="177" t="s">
        <v>414</v>
      </c>
      <c r="D219" s="169" t="s">
        <v>298</v>
      </c>
      <c r="E219" s="170">
        <v>0.93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1.02139</v>
      </c>
      <c r="O219" s="172">
        <f>ROUND(E219*N219,2)</f>
        <v>0.95</v>
      </c>
      <c r="P219" s="172">
        <v>0</v>
      </c>
      <c r="Q219" s="172">
        <f>ROUND(E219*P219,2)</f>
        <v>0</v>
      </c>
      <c r="R219" s="172" t="s">
        <v>278</v>
      </c>
      <c r="S219" s="172" t="s">
        <v>202</v>
      </c>
      <c r="T219" s="173" t="s">
        <v>202</v>
      </c>
      <c r="U219" s="157">
        <v>26.616000000000003</v>
      </c>
      <c r="V219" s="157">
        <f>ROUND(E219*U219,2)</f>
        <v>24.75</v>
      </c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203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33.75" outlineLevel="1">
      <c r="A220" s="155"/>
      <c r="B220" s="156"/>
      <c r="C220" s="241" t="s">
        <v>415</v>
      </c>
      <c r="D220" s="242"/>
      <c r="E220" s="242"/>
      <c r="F220" s="242"/>
      <c r="G220" s="242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205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74" t="str">
        <f>C220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20" s="148"/>
      <c r="BC220" s="148"/>
      <c r="BD220" s="148"/>
      <c r="BE220" s="148"/>
      <c r="BF220" s="148"/>
      <c r="BG220" s="148"/>
      <c r="BH220" s="148"/>
    </row>
    <row r="221" spans="1:60" outlineLevel="1">
      <c r="A221" s="155"/>
      <c r="B221" s="156"/>
      <c r="C221" s="239" t="s">
        <v>300</v>
      </c>
      <c r="D221" s="240"/>
      <c r="E221" s="240"/>
      <c r="F221" s="240"/>
      <c r="G221" s="240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247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>
      <c r="A222" s="155"/>
      <c r="B222" s="156"/>
      <c r="C222" s="239" t="s">
        <v>416</v>
      </c>
      <c r="D222" s="240"/>
      <c r="E222" s="240"/>
      <c r="F222" s="240"/>
      <c r="G222" s="240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247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>
      <c r="A223" s="155"/>
      <c r="B223" s="156"/>
      <c r="C223" s="233"/>
      <c r="D223" s="234"/>
      <c r="E223" s="234"/>
      <c r="F223" s="234"/>
      <c r="G223" s="234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206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>
      <c r="A224" s="167">
        <v>58</v>
      </c>
      <c r="B224" s="168" t="s">
        <v>417</v>
      </c>
      <c r="C224" s="177" t="s">
        <v>418</v>
      </c>
      <c r="D224" s="169" t="s">
        <v>298</v>
      </c>
      <c r="E224" s="170">
        <v>0.71300000000000008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21</v>
      </c>
      <c r="M224" s="172">
        <f>G224*(1+L224/100)</f>
        <v>0</v>
      </c>
      <c r="N224" s="172">
        <v>1.0966300000000002</v>
      </c>
      <c r="O224" s="172">
        <f>ROUND(E224*N224,2)</f>
        <v>0.78</v>
      </c>
      <c r="P224" s="172">
        <v>0</v>
      </c>
      <c r="Q224" s="172">
        <f>ROUND(E224*P224,2)</f>
        <v>0</v>
      </c>
      <c r="R224" s="172" t="s">
        <v>278</v>
      </c>
      <c r="S224" s="172" t="s">
        <v>304</v>
      </c>
      <c r="T224" s="173" t="s">
        <v>305</v>
      </c>
      <c r="U224" s="157">
        <v>16.583000000000002</v>
      </c>
      <c r="V224" s="157">
        <f>ROUND(E224*U224,2)</f>
        <v>11.82</v>
      </c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214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241" t="s">
        <v>419</v>
      </c>
      <c r="D225" s="242"/>
      <c r="E225" s="242"/>
      <c r="F225" s="242"/>
      <c r="G225" s="242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205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>
      <c r="A226" s="155"/>
      <c r="B226" s="156"/>
      <c r="C226" s="239" t="s">
        <v>420</v>
      </c>
      <c r="D226" s="240"/>
      <c r="E226" s="240"/>
      <c r="F226" s="240"/>
      <c r="G226" s="240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247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>
      <c r="A227" s="155"/>
      <c r="B227" s="156"/>
      <c r="C227" s="233"/>
      <c r="D227" s="234"/>
      <c r="E227" s="234"/>
      <c r="F227" s="234"/>
      <c r="G227" s="234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206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>
      <c r="A228" s="167">
        <v>59</v>
      </c>
      <c r="B228" s="168" t="s">
        <v>421</v>
      </c>
      <c r="C228" s="177" t="s">
        <v>422</v>
      </c>
      <c r="D228" s="169" t="s">
        <v>298</v>
      </c>
      <c r="E228" s="170">
        <v>0.14000000000000001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1.0918800000000002</v>
      </c>
      <c r="O228" s="172">
        <f>ROUND(E228*N228,2)</f>
        <v>0.15</v>
      </c>
      <c r="P228" s="172">
        <v>0</v>
      </c>
      <c r="Q228" s="172">
        <f>ROUND(E228*P228,2)</f>
        <v>0</v>
      </c>
      <c r="R228" s="172" t="s">
        <v>278</v>
      </c>
      <c r="S228" s="172" t="s">
        <v>304</v>
      </c>
      <c r="T228" s="173" t="s">
        <v>305</v>
      </c>
      <c r="U228" s="157">
        <v>15.433000000000002</v>
      </c>
      <c r="V228" s="157">
        <f>ROUND(E228*U228,2)</f>
        <v>2.16</v>
      </c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214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>
      <c r="A229" s="155"/>
      <c r="B229" s="156"/>
      <c r="C229" s="241" t="s">
        <v>419</v>
      </c>
      <c r="D229" s="242"/>
      <c r="E229" s="242"/>
      <c r="F229" s="242"/>
      <c r="G229" s="242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205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233"/>
      <c r="D230" s="234"/>
      <c r="E230" s="234"/>
      <c r="F230" s="234"/>
      <c r="G230" s="234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206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>
      <c r="A231" s="167">
        <v>60</v>
      </c>
      <c r="B231" s="168" t="s">
        <v>423</v>
      </c>
      <c r="C231" s="177" t="s">
        <v>424</v>
      </c>
      <c r="D231" s="169" t="s">
        <v>213</v>
      </c>
      <c r="E231" s="170">
        <v>4.7100000000000009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2.5251100000000002</v>
      </c>
      <c r="O231" s="172">
        <f>ROUND(E231*N231,2)</f>
        <v>11.89</v>
      </c>
      <c r="P231" s="172">
        <v>0</v>
      </c>
      <c r="Q231" s="172">
        <f>ROUND(E231*P231,2)</f>
        <v>0</v>
      </c>
      <c r="R231" s="172" t="s">
        <v>278</v>
      </c>
      <c r="S231" s="172" t="s">
        <v>202</v>
      </c>
      <c r="T231" s="173" t="s">
        <v>202</v>
      </c>
      <c r="U231" s="157">
        <v>1.4480000000000002</v>
      </c>
      <c r="V231" s="157">
        <f>ROUND(E231*U231,2)</f>
        <v>6.82</v>
      </c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214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>
      <c r="A232" s="155"/>
      <c r="B232" s="156"/>
      <c r="C232" s="237" t="s">
        <v>425</v>
      </c>
      <c r="D232" s="238"/>
      <c r="E232" s="238"/>
      <c r="F232" s="238"/>
      <c r="G232" s="238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247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>
      <c r="A233" s="155"/>
      <c r="B233" s="156"/>
      <c r="C233" s="178" t="s">
        <v>426</v>
      </c>
      <c r="D233" s="158"/>
      <c r="E233" s="159">
        <v>1.86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217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55"/>
      <c r="B234" s="156"/>
      <c r="C234" s="178" t="s">
        <v>427</v>
      </c>
      <c r="D234" s="158"/>
      <c r="E234" s="159">
        <v>2.85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55"/>
      <c r="B235" s="156"/>
      <c r="C235" s="233"/>
      <c r="D235" s="234"/>
      <c r="E235" s="234"/>
      <c r="F235" s="234"/>
      <c r="G235" s="234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206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>
      <c r="A236" s="167">
        <v>61</v>
      </c>
      <c r="B236" s="168" t="s">
        <v>428</v>
      </c>
      <c r="C236" s="177" t="s">
        <v>429</v>
      </c>
      <c r="D236" s="169" t="s">
        <v>288</v>
      </c>
      <c r="E236" s="170">
        <v>31.400000000000002</v>
      </c>
      <c r="F236" s="171"/>
      <c r="G236" s="172">
        <f>ROUND(E236*F236,2)</f>
        <v>0</v>
      </c>
      <c r="H236" s="171"/>
      <c r="I236" s="172">
        <f>ROUND(E236*H236,2)</f>
        <v>0</v>
      </c>
      <c r="J236" s="171"/>
      <c r="K236" s="172">
        <f>ROUND(E236*J236,2)</f>
        <v>0</v>
      </c>
      <c r="L236" s="172">
        <v>21</v>
      </c>
      <c r="M236" s="172">
        <f>G236*(1+L236/100)</f>
        <v>0</v>
      </c>
      <c r="N236" s="172">
        <v>7.8200000000000006E-3</v>
      </c>
      <c r="O236" s="172">
        <f>ROUND(E236*N236,2)</f>
        <v>0.25</v>
      </c>
      <c r="P236" s="172">
        <v>0</v>
      </c>
      <c r="Q236" s="172">
        <f>ROUND(E236*P236,2)</f>
        <v>0</v>
      </c>
      <c r="R236" s="172" t="s">
        <v>278</v>
      </c>
      <c r="S236" s="172" t="s">
        <v>202</v>
      </c>
      <c r="T236" s="173" t="s">
        <v>202</v>
      </c>
      <c r="U236" s="157">
        <v>0.79</v>
      </c>
      <c r="V236" s="157">
        <f>ROUND(E236*U236,2)</f>
        <v>24.81</v>
      </c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178" t="s">
        <v>430</v>
      </c>
      <c r="D237" s="158"/>
      <c r="E237" s="159">
        <v>12.4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55"/>
      <c r="B238" s="156"/>
      <c r="C238" s="178" t="s">
        <v>431</v>
      </c>
      <c r="D238" s="158"/>
      <c r="E238" s="159">
        <v>19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55"/>
      <c r="B239" s="156"/>
      <c r="C239" s="233"/>
      <c r="D239" s="234"/>
      <c r="E239" s="234"/>
      <c r="F239" s="234"/>
      <c r="G239" s="234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206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67">
        <v>62</v>
      </c>
      <c r="B240" s="168" t="s">
        <v>432</v>
      </c>
      <c r="C240" s="177" t="s">
        <v>433</v>
      </c>
      <c r="D240" s="169" t="s">
        <v>288</v>
      </c>
      <c r="E240" s="170">
        <v>31.400000000000002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0</v>
      </c>
      <c r="O240" s="172">
        <f>ROUND(E240*N240,2)</f>
        <v>0</v>
      </c>
      <c r="P240" s="172">
        <v>0</v>
      </c>
      <c r="Q240" s="172">
        <f>ROUND(E240*P240,2)</f>
        <v>0</v>
      </c>
      <c r="R240" s="172" t="s">
        <v>278</v>
      </c>
      <c r="S240" s="172" t="s">
        <v>202</v>
      </c>
      <c r="T240" s="173" t="s">
        <v>202</v>
      </c>
      <c r="U240" s="157">
        <v>0.24000000000000002</v>
      </c>
      <c r="V240" s="157">
        <f>ROUND(E240*U240,2)</f>
        <v>7.54</v>
      </c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214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>
      <c r="A241" s="155"/>
      <c r="B241" s="156"/>
      <c r="C241" s="235"/>
      <c r="D241" s="236"/>
      <c r="E241" s="236"/>
      <c r="F241" s="236"/>
      <c r="G241" s="236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206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67">
        <v>63</v>
      </c>
      <c r="B242" s="168" t="s">
        <v>434</v>
      </c>
      <c r="C242" s="177" t="s">
        <v>435</v>
      </c>
      <c r="D242" s="169" t="s">
        <v>298</v>
      </c>
      <c r="E242" s="170">
        <v>0.28400000000000003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2">
        <v>1.0166500000000001</v>
      </c>
      <c r="O242" s="172">
        <f>ROUND(E242*N242,2)</f>
        <v>0.28999999999999998</v>
      </c>
      <c r="P242" s="172">
        <v>0</v>
      </c>
      <c r="Q242" s="172">
        <f>ROUND(E242*P242,2)</f>
        <v>0</v>
      </c>
      <c r="R242" s="172" t="s">
        <v>278</v>
      </c>
      <c r="S242" s="172" t="s">
        <v>202</v>
      </c>
      <c r="T242" s="173" t="s">
        <v>202</v>
      </c>
      <c r="U242" s="157">
        <v>27.673000000000002</v>
      </c>
      <c r="V242" s="157">
        <f>ROUND(E242*U242,2)</f>
        <v>7.86</v>
      </c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214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241" t="s">
        <v>436</v>
      </c>
      <c r="D243" s="242"/>
      <c r="E243" s="242"/>
      <c r="F243" s="242"/>
      <c r="G243" s="242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205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55"/>
      <c r="B244" s="156"/>
      <c r="C244" s="239" t="s">
        <v>300</v>
      </c>
      <c r="D244" s="240"/>
      <c r="E244" s="240"/>
      <c r="F244" s="240"/>
      <c r="G244" s="240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247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178" t="s">
        <v>437</v>
      </c>
      <c r="D245" s="158"/>
      <c r="E245" s="159">
        <v>0.113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217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>
      <c r="A246" s="155"/>
      <c r="B246" s="156"/>
      <c r="C246" s="178" t="s">
        <v>438</v>
      </c>
      <c r="D246" s="158"/>
      <c r="E246" s="159">
        <v>0.17100000000000001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217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>
      <c r="A247" s="155"/>
      <c r="B247" s="156"/>
      <c r="C247" s="233"/>
      <c r="D247" s="234"/>
      <c r="E247" s="234"/>
      <c r="F247" s="234"/>
      <c r="G247" s="234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206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>
      <c r="A248" s="167">
        <v>64</v>
      </c>
      <c r="B248" s="168" t="s">
        <v>439</v>
      </c>
      <c r="C248" s="177" t="s">
        <v>440</v>
      </c>
      <c r="D248" s="169" t="s">
        <v>288</v>
      </c>
      <c r="E248" s="170">
        <v>48</v>
      </c>
      <c r="F248" s="171"/>
      <c r="G248" s="172">
        <f>ROUND(E248*F248,2)</f>
        <v>0</v>
      </c>
      <c r="H248" s="171"/>
      <c r="I248" s="172">
        <f>ROUND(E248*H248,2)</f>
        <v>0</v>
      </c>
      <c r="J248" s="171"/>
      <c r="K248" s="172">
        <f>ROUND(E248*J248,2)</f>
        <v>0</v>
      </c>
      <c r="L248" s="172">
        <v>21</v>
      </c>
      <c r="M248" s="172">
        <f>G248*(1+L248/100)</f>
        <v>0</v>
      </c>
      <c r="N248" s="172">
        <v>8.523E-2</v>
      </c>
      <c r="O248" s="172">
        <f>ROUND(E248*N248,2)</f>
        <v>4.09</v>
      </c>
      <c r="P248" s="172">
        <v>0</v>
      </c>
      <c r="Q248" s="172">
        <f>ROUND(E248*P248,2)</f>
        <v>0</v>
      </c>
      <c r="R248" s="172" t="s">
        <v>441</v>
      </c>
      <c r="S248" s="172" t="s">
        <v>202</v>
      </c>
      <c r="T248" s="173" t="s">
        <v>202</v>
      </c>
      <c r="U248" s="157">
        <v>0.318</v>
      </c>
      <c r="V248" s="157">
        <f>ROUND(E248*U248,2)</f>
        <v>15.26</v>
      </c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214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>
      <c r="A249" s="155"/>
      <c r="B249" s="156"/>
      <c r="C249" s="241" t="s">
        <v>442</v>
      </c>
      <c r="D249" s="242"/>
      <c r="E249" s="242"/>
      <c r="F249" s="242"/>
      <c r="G249" s="242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205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>
      <c r="A250" s="155"/>
      <c r="B250" s="156"/>
      <c r="C250" s="178" t="s">
        <v>443</v>
      </c>
      <c r="D250" s="158"/>
      <c r="E250" s="159">
        <v>48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217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>
      <c r="A251" s="155"/>
      <c r="B251" s="156"/>
      <c r="C251" s="233"/>
      <c r="D251" s="234"/>
      <c r="E251" s="234"/>
      <c r="F251" s="234"/>
      <c r="G251" s="234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206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>
      <c r="A252" s="167">
        <v>65</v>
      </c>
      <c r="B252" s="168" t="s">
        <v>444</v>
      </c>
      <c r="C252" s="177" t="s">
        <v>445</v>
      </c>
      <c r="D252" s="169" t="s">
        <v>358</v>
      </c>
      <c r="E252" s="170">
        <v>15.700000000000001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9.5000000000000015E-3</v>
      </c>
      <c r="O252" s="172">
        <f>ROUND(E252*N252,2)</f>
        <v>0.15</v>
      </c>
      <c r="P252" s="172">
        <v>0</v>
      </c>
      <c r="Q252" s="172">
        <f>ROUND(E252*P252,2)</f>
        <v>0</v>
      </c>
      <c r="R252" s="172"/>
      <c r="S252" s="172" t="s">
        <v>304</v>
      </c>
      <c r="T252" s="173" t="s">
        <v>322</v>
      </c>
      <c r="U252" s="157">
        <v>0.30100000000000005</v>
      </c>
      <c r="V252" s="157">
        <f>ROUND(E252*U252,2)</f>
        <v>4.7300000000000004</v>
      </c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214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>
      <c r="A253" s="155"/>
      <c r="B253" s="156"/>
      <c r="C253" s="178" t="s">
        <v>446</v>
      </c>
      <c r="D253" s="158"/>
      <c r="E253" s="159">
        <v>15.700000000000001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>
      <c r="A254" s="155"/>
      <c r="B254" s="156"/>
      <c r="C254" s="233"/>
      <c r="D254" s="234"/>
      <c r="E254" s="234"/>
      <c r="F254" s="234"/>
      <c r="G254" s="234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206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>
      <c r="A255" s="167">
        <v>66</v>
      </c>
      <c r="B255" s="168" t="s">
        <v>447</v>
      </c>
      <c r="C255" s="177" t="s">
        <v>448</v>
      </c>
      <c r="D255" s="169" t="s">
        <v>213</v>
      </c>
      <c r="E255" s="170">
        <v>25.150000000000002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2.5254200000000004</v>
      </c>
      <c r="O255" s="172">
        <f>ROUND(E255*N255,2)</f>
        <v>63.51</v>
      </c>
      <c r="P255" s="172">
        <v>0</v>
      </c>
      <c r="Q255" s="172">
        <f>ROUND(E255*P255,2)</f>
        <v>0</v>
      </c>
      <c r="R255" s="172"/>
      <c r="S255" s="172" t="s">
        <v>304</v>
      </c>
      <c r="T255" s="173" t="s">
        <v>322</v>
      </c>
      <c r="U255" s="157">
        <v>3.5720000000000001</v>
      </c>
      <c r="V255" s="157">
        <f>ROUND(E255*U255,2)</f>
        <v>89.84</v>
      </c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214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>
      <c r="A256" s="155"/>
      <c r="B256" s="156"/>
      <c r="C256" s="178" t="s">
        <v>449</v>
      </c>
      <c r="D256" s="158"/>
      <c r="E256" s="159">
        <v>9.75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217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>
      <c r="A257" s="155"/>
      <c r="B257" s="156"/>
      <c r="C257" s="178" t="s">
        <v>450</v>
      </c>
      <c r="D257" s="158"/>
      <c r="E257" s="159">
        <v>15.4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217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>
      <c r="A258" s="155"/>
      <c r="B258" s="156"/>
      <c r="C258" s="233"/>
      <c r="D258" s="234"/>
      <c r="E258" s="234"/>
      <c r="F258" s="234"/>
      <c r="G258" s="234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206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>
      <c r="A259" s="161" t="s">
        <v>196</v>
      </c>
      <c r="B259" s="162" t="s">
        <v>103</v>
      </c>
      <c r="C259" s="176" t="s">
        <v>104</v>
      </c>
      <c r="D259" s="163"/>
      <c r="E259" s="164"/>
      <c r="F259" s="165"/>
      <c r="G259" s="165">
        <f>SUMIF(AG260:AG272,"&lt;&gt;NOR",G260:G272)</f>
        <v>0</v>
      </c>
      <c r="H259" s="165"/>
      <c r="I259" s="165">
        <f>SUM(I260:I272)</f>
        <v>0</v>
      </c>
      <c r="J259" s="165"/>
      <c r="K259" s="165">
        <f>SUM(K260:K272)</f>
        <v>0</v>
      </c>
      <c r="L259" s="165"/>
      <c r="M259" s="165">
        <f>SUM(M260:M272)</f>
        <v>0</v>
      </c>
      <c r="N259" s="165"/>
      <c r="O259" s="165">
        <f>SUM(O260:O272)</f>
        <v>0</v>
      </c>
      <c r="P259" s="165"/>
      <c r="Q259" s="165">
        <f>SUM(Q260:Q272)</f>
        <v>0</v>
      </c>
      <c r="R259" s="165"/>
      <c r="S259" s="165"/>
      <c r="T259" s="166"/>
      <c r="U259" s="160"/>
      <c r="V259" s="160">
        <f>SUM(V260:V272)</f>
        <v>250.75</v>
      </c>
      <c r="W259" s="160"/>
      <c r="AG259" t="s">
        <v>197</v>
      </c>
    </row>
    <row r="260" spans="1:60" ht="22.5" outlineLevel="1">
      <c r="A260" s="167">
        <v>67</v>
      </c>
      <c r="B260" s="168" t="s">
        <v>451</v>
      </c>
      <c r="C260" s="177" t="s">
        <v>452</v>
      </c>
      <c r="D260" s="169" t="s">
        <v>288</v>
      </c>
      <c r="E260" s="170">
        <v>20.28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2" t="s">
        <v>278</v>
      </c>
      <c r="S260" s="172" t="s">
        <v>202</v>
      </c>
      <c r="T260" s="173" t="s">
        <v>202</v>
      </c>
      <c r="U260" s="157">
        <v>0.90800000000000003</v>
      </c>
      <c r="V260" s="157">
        <f>ROUND(E260*U260,2)</f>
        <v>18.41</v>
      </c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203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>
      <c r="A261" s="155"/>
      <c r="B261" s="156"/>
      <c r="C261" s="241" t="s">
        <v>453</v>
      </c>
      <c r="D261" s="242"/>
      <c r="E261" s="242"/>
      <c r="F261" s="242"/>
      <c r="G261" s="242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205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>
      <c r="A262" s="155"/>
      <c r="B262" s="156"/>
      <c r="C262" s="178" t="s">
        <v>454</v>
      </c>
      <c r="D262" s="158"/>
      <c r="E262" s="159">
        <v>20.28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217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>
      <c r="A263" s="155"/>
      <c r="B263" s="156"/>
      <c r="C263" s="233"/>
      <c r="D263" s="234"/>
      <c r="E263" s="234"/>
      <c r="F263" s="234"/>
      <c r="G263" s="234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206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>
      <c r="A264" s="167">
        <v>68</v>
      </c>
      <c r="B264" s="168" t="s">
        <v>455</v>
      </c>
      <c r="C264" s="177" t="s">
        <v>456</v>
      </c>
      <c r="D264" s="169" t="s">
        <v>288</v>
      </c>
      <c r="E264" s="170">
        <v>354.17500000000001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2">
        <v>0</v>
      </c>
      <c r="O264" s="172">
        <f>ROUND(E264*N264,2)</f>
        <v>0</v>
      </c>
      <c r="P264" s="172">
        <v>0</v>
      </c>
      <c r="Q264" s="172">
        <f>ROUND(E264*P264,2)</f>
        <v>0</v>
      </c>
      <c r="R264" s="172" t="s">
        <v>278</v>
      </c>
      <c r="S264" s="172" t="s">
        <v>202</v>
      </c>
      <c r="T264" s="173" t="s">
        <v>202</v>
      </c>
      <c r="U264" s="157">
        <v>0.65600000000000003</v>
      </c>
      <c r="V264" s="157">
        <f>ROUND(E264*U264,2)</f>
        <v>232.34</v>
      </c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203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>
      <c r="A265" s="155"/>
      <c r="B265" s="156"/>
      <c r="C265" s="178" t="s">
        <v>340</v>
      </c>
      <c r="D265" s="158"/>
      <c r="E265" s="159">
        <v>112.5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217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>
      <c r="A266" s="155"/>
      <c r="B266" s="156"/>
      <c r="C266" s="178" t="s">
        <v>457</v>
      </c>
      <c r="D266" s="158"/>
      <c r="E266" s="159">
        <v>101.5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217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>
      <c r="A267" s="155"/>
      <c r="B267" s="156"/>
      <c r="C267" s="178" t="s">
        <v>342</v>
      </c>
      <c r="D267" s="158"/>
      <c r="E267" s="159">
        <v>18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217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>
      <c r="A268" s="155"/>
      <c r="B268" s="156"/>
      <c r="C268" s="178" t="s">
        <v>458</v>
      </c>
      <c r="D268" s="158"/>
      <c r="E268" s="159">
        <v>22.790000000000003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217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>
      <c r="A269" s="155"/>
      <c r="B269" s="156"/>
      <c r="C269" s="178" t="s">
        <v>459</v>
      </c>
      <c r="D269" s="158"/>
      <c r="E269" s="159">
        <v>64.690000000000012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217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>
      <c r="A270" s="155"/>
      <c r="B270" s="156"/>
      <c r="C270" s="178" t="s">
        <v>342</v>
      </c>
      <c r="D270" s="158"/>
      <c r="E270" s="159">
        <v>18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217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>
      <c r="A271" s="155"/>
      <c r="B271" s="156"/>
      <c r="C271" s="178" t="s">
        <v>355</v>
      </c>
      <c r="D271" s="158"/>
      <c r="E271" s="159">
        <v>16.695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>
      <c r="A272" s="155"/>
      <c r="B272" s="156"/>
      <c r="C272" s="233"/>
      <c r="D272" s="234"/>
      <c r="E272" s="234"/>
      <c r="F272" s="234"/>
      <c r="G272" s="234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206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>
      <c r="A273" s="161" t="s">
        <v>196</v>
      </c>
      <c r="B273" s="162" t="s">
        <v>105</v>
      </c>
      <c r="C273" s="176" t="s">
        <v>106</v>
      </c>
      <c r="D273" s="163"/>
      <c r="E273" s="164"/>
      <c r="F273" s="165"/>
      <c r="G273" s="165">
        <f>SUMIF(AG274:AG298,"&lt;&gt;NOR",G274:G298)</f>
        <v>0</v>
      </c>
      <c r="H273" s="165"/>
      <c r="I273" s="165">
        <f>SUM(I274:I298)</f>
        <v>0</v>
      </c>
      <c r="J273" s="165"/>
      <c r="K273" s="165">
        <f>SUM(K274:K298)</f>
        <v>0</v>
      </c>
      <c r="L273" s="165"/>
      <c r="M273" s="165">
        <f>SUM(M274:M298)</f>
        <v>0</v>
      </c>
      <c r="N273" s="165"/>
      <c r="O273" s="165">
        <f>SUM(O274:O298)</f>
        <v>19.419999999999998</v>
      </c>
      <c r="P273" s="165"/>
      <c r="Q273" s="165">
        <f>SUM(Q274:Q298)</f>
        <v>0</v>
      </c>
      <c r="R273" s="165"/>
      <c r="S273" s="165"/>
      <c r="T273" s="166"/>
      <c r="U273" s="160"/>
      <c r="V273" s="160">
        <f>SUM(V274:V298)</f>
        <v>556.41000000000008</v>
      </c>
      <c r="W273" s="160"/>
      <c r="AG273" t="s">
        <v>197</v>
      </c>
    </row>
    <row r="274" spans="1:60" ht="22.5" outlineLevel="1">
      <c r="A274" s="167">
        <v>69</v>
      </c>
      <c r="B274" s="168" t="s">
        <v>460</v>
      </c>
      <c r="C274" s="177" t="s">
        <v>461</v>
      </c>
      <c r="D274" s="169" t="s">
        <v>288</v>
      </c>
      <c r="E274" s="170">
        <v>9.06</v>
      </c>
      <c r="F274" s="171"/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2">
        <v>1.745E-2</v>
      </c>
      <c r="O274" s="172">
        <f>ROUND(E274*N274,2)</f>
        <v>0.16</v>
      </c>
      <c r="P274" s="172">
        <v>0</v>
      </c>
      <c r="Q274" s="172">
        <f>ROUND(E274*P274,2)</f>
        <v>0</v>
      </c>
      <c r="R274" s="172" t="s">
        <v>278</v>
      </c>
      <c r="S274" s="172" t="s">
        <v>202</v>
      </c>
      <c r="T274" s="173" t="s">
        <v>202</v>
      </c>
      <c r="U274" s="157">
        <v>1.2558</v>
      </c>
      <c r="V274" s="157">
        <f>ROUND(E274*U274,2)</f>
        <v>11.38</v>
      </c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214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>
      <c r="A275" s="155"/>
      <c r="B275" s="156"/>
      <c r="C275" s="241" t="s">
        <v>462</v>
      </c>
      <c r="D275" s="242"/>
      <c r="E275" s="242"/>
      <c r="F275" s="242"/>
      <c r="G275" s="242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205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74" t="str">
        <f>C275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75" s="148"/>
      <c r="BC275" s="148"/>
      <c r="BD275" s="148"/>
      <c r="BE275" s="148"/>
      <c r="BF275" s="148"/>
      <c r="BG275" s="148"/>
      <c r="BH275" s="148"/>
    </row>
    <row r="276" spans="1:60" outlineLevel="1">
      <c r="A276" s="155"/>
      <c r="B276" s="156"/>
      <c r="C276" s="178" t="s">
        <v>463</v>
      </c>
      <c r="D276" s="158"/>
      <c r="E276" s="159">
        <v>9.06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217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>
      <c r="A277" s="155"/>
      <c r="B277" s="156"/>
      <c r="C277" s="233"/>
      <c r="D277" s="234"/>
      <c r="E277" s="234"/>
      <c r="F277" s="234"/>
      <c r="G277" s="234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206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>
      <c r="A278" s="167">
        <v>70</v>
      </c>
      <c r="B278" s="168" t="s">
        <v>464</v>
      </c>
      <c r="C278" s="177" t="s">
        <v>465</v>
      </c>
      <c r="D278" s="169" t="s">
        <v>288</v>
      </c>
      <c r="E278" s="170">
        <v>60.6</v>
      </c>
      <c r="F278" s="171"/>
      <c r="G278" s="172">
        <f>ROUND(E278*F278,2)</f>
        <v>0</v>
      </c>
      <c r="H278" s="171"/>
      <c r="I278" s="172">
        <f>ROUND(E278*H278,2)</f>
        <v>0</v>
      </c>
      <c r="J278" s="171"/>
      <c r="K278" s="172">
        <f>ROUND(E278*J278,2)</f>
        <v>0</v>
      </c>
      <c r="L278" s="172">
        <v>21</v>
      </c>
      <c r="M278" s="172">
        <f>G278*(1+L278/100)</f>
        <v>0</v>
      </c>
      <c r="N278" s="172">
        <v>1.391E-2</v>
      </c>
      <c r="O278" s="172">
        <f>ROUND(E278*N278,2)</f>
        <v>0.84</v>
      </c>
      <c r="P278" s="172">
        <v>0</v>
      </c>
      <c r="Q278" s="172">
        <f>ROUND(E278*P278,2)</f>
        <v>0</v>
      </c>
      <c r="R278" s="172" t="s">
        <v>278</v>
      </c>
      <c r="S278" s="172" t="s">
        <v>202</v>
      </c>
      <c r="T278" s="173" t="s">
        <v>202</v>
      </c>
      <c r="U278" s="157">
        <v>1.2558</v>
      </c>
      <c r="V278" s="157">
        <f>ROUND(E278*U278,2)</f>
        <v>76.099999999999994</v>
      </c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214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ht="22.5" outlineLevel="1">
      <c r="A279" s="155"/>
      <c r="B279" s="156"/>
      <c r="C279" s="241" t="s">
        <v>462</v>
      </c>
      <c r="D279" s="242"/>
      <c r="E279" s="242"/>
      <c r="F279" s="242"/>
      <c r="G279" s="242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205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74" t="str">
        <f>C279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79" s="148"/>
      <c r="BC279" s="148"/>
      <c r="BD279" s="148"/>
      <c r="BE279" s="148"/>
      <c r="BF279" s="148"/>
      <c r="BG279" s="148"/>
      <c r="BH279" s="148"/>
    </row>
    <row r="280" spans="1:60" outlineLevel="1">
      <c r="A280" s="155"/>
      <c r="B280" s="156"/>
      <c r="C280" s="239" t="s">
        <v>466</v>
      </c>
      <c r="D280" s="240"/>
      <c r="E280" s="240"/>
      <c r="F280" s="240"/>
      <c r="G280" s="240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247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>
      <c r="A281" s="155"/>
      <c r="B281" s="156"/>
      <c r="C281" s="178" t="s">
        <v>467</v>
      </c>
      <c r="D281" s="158"/>
      <c r="E281" s="159">
        <v>60.6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217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>
      <c r="A282" s="155"/>
      <c r="B282" s="156"/>
      <c r="C282" s="233"/>
      <c r="D282" s="234"/>
      <c r="E282" s="234"/>
      <c r="F282" s="234"/>
      <c r="G282" s="234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206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>
      <c r="A283" s="167">
        <v>71</v>
      </c>
      <c r="B283" s="168" t="s">
        <v>468</v>
      </c>
      <c r="C283" s="177" t="s">
        <v>469</v>
      </c>
      <c r="D283" s="169" t="s">
        <v>288</v>
      </c>
      <c r="E283" s="170">
        <v>215</v>
      </c>
      <c r="F283" s="171"/>
      <c r="G283" s="172">
        <f>ROUND(E283*F283,2)</f>
        <v>0</v>
      </c>
      <c r="H283" s="171"/>
      <c r="I283" s="172">
        <f>ROUND(E283*H283,2)</f>
        <v>0</v>
      </c>
      <c r="J283" s="171"/>
      <c r="K283" s="172">
        <f>ROUND(E283*J283,2)</f>
        <v>0</v>
      </c>
      <c r="L283" s="172">
        <v>21</v>
      </c>
      <c r="M283" s="172">
        <f>G283*(1+L283/100)</f>
        <v>0</v>
      </c>
      <c r="N283" s="172">
        <v>2.0100000000000001E-3</v>
      </c>
      <c r="O283" s="172">
        <f>ROUND(E283*N283,2)</f>
        <v>0.43</v>
      </c>
      <c r="P283" s="172">
        <v>0</v>
      </c>
      <c r="Q283" s="172">
        <f>ROUND(E283*P283,2)</f>
        <v>0</v>
      </c>
      <c r="R283" s="172" t="s">
        <v>278</v>
      </c>
      <c r="S283" s="172" t="s">
        <v>202</v>
      </c>
      <c r="T283" s="173" t="s">
        <v>202</v>
      </c>
      <c r="U283" s="157">
        <v>0.111</v>
      </c>
      <c r="V283" s="157">
        <f>ROUND(E283*U283,2)</f>
        <v>23.87</v>
      </c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203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>
      <c r="A284" s="155"/>
      <c r="B284" s="156"/>
      <c r="C284" s="241" t="s">
        <v>470</v>
      </c>
      <c r="D284" s="242"/>
      <c r="E284" s="242"/>
      <c r="F284" s="242"/>
      <c r="G284" s="242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205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>
      <c r="A285" s="155"/>
      <c r="B285" s="156"/>
      <c r="C285" s="239" t="s">
        <v>471</v>
      </c>
      <c r="D285" s="240"/>
      <c r="E285" s="240"/>
      <c r="F285" s="240"/>
      <c r="G285" s="240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247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>
      <c r="A286" s="155"/>
      <c r="B286" s="156"/>
      <c r="C286" s="233"/>
      <c r="D286" s="234"/>
      <c r="E286" s="234"/>
      <c r="F286" s="234"/>
      <c r="G286" s="234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206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>
      <c r="A287" s="167">
        <v>72</v>
      </c>
      <c r="B287" s="168" t="s">
        <v>472</v>
      </c>
      <c r="C287" s="177" t="s">
        <v>473</v>
      </c>
      <c r="D287" s="169" t="s">
        <v>288</v>
      </c>
      <c r="E287" s="170">
        <v>215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2">
        <v>4.8170000000000004E-2</v>
      </c>
      <c r="O287" s="172">
        <f>ROUND(E287*N287,2)</f>
        <v>10.36</v>
      </c>
      <c r="P287" s="172">
        <v>0</v>
      </c>
      <c r="Q287" s="172">
        <f>ROUND(E287*P287,2)</f>
        <v>0</v>
      </c>
      <c r="R287" s="172" t="s">
        <v>278</v>
      </c>
      <c r="S287" s="172" t="s">
        <v>202</v>
      </c>
      <c r="T287" s="173" t="s">
        <v>202</v>
      </c>
      <c r="U287" s="157">
        <v>0.7430000000000001</v>
      </c>
      <c r="V287" s="157">
        <f>ROUND(E287*U287,2)</f>
        <v>159.75</v>
      </c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214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>
      <c r="A288" s="155"/>
      <c r="B288" s="156"/>
      <c r="C288" s="237" t="s">
        <v>474</v>
      </c>
      <c r="D288" s="238"/>
      <c r="E288" s="238"/>
      <c r="F288" s="238"/>
      <c r="G288" s="23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247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>
      <c r="A289" s="155"/>
      <c r="B289" s="156"/>
      <c r="C289" s="233"/>
      <c r="D289" s="234"/>
      <c r="E289" s="234"/>
      <c r="F289" s="234"/>
      <c r="G289" s="234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206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22.5" outlineLevel="1">
      <c r="A290" s="167">
        <v>73</v>
      </c>
      <c r="B290" s="168" t="s">
        <v>475</v>
      </c>
      <c r="C290" s="177" t="s">
        <v>476</v>
      </c>
      <c r="D290" s="169" t="s">
        <v>288</v>
      </c>
      <c r="E290" s="170">
        <v>215</v>
      </c>
      <c r="F290" s="171"/>
      <c r="G290" s="172">
        <f>ROUND(E290*F290,2)</f>
        <v>0</v>
      </c>
      <c r="H290" s="171"/>
      <c r="I290" s="172">
        <f>ROUND(E290*H290,2)</f>
        <v>0</v>
      </c>
      <c r="J290" s="171"/>
      <c r="K290" s="172">
        <f>ROUND(E290*J290,2)</f>
        <v>0</v>
      </c>
      <c r="L290" s="172">
        <v>21</v>
      </c>
      <c r="M290" s="172">
        <f>G290*(1+L290/100)</f>
        <v>0</v>
      </c>
      <c r="N290" s="172">
        <v>3.5380000000000002E-2</v>
      </c>
      <c r="O290" s="172">
        <f>ROUND(E290*N290,2)</f>
        <v>7.61</v>
      </c>
      <c r="P290" s="172">
        <v>0</v>
      </c>
      <c r="Q290" s="172">
        <f>ROUND(E290*P290,2)</f>
        <v>0</v>
      </c>
      <c r="R290" s="172" t="s">
        <v>278</v>
      </c>
      <c r="S290" s="172" t="s">
        <v>202</v>
      </c>
      <c r="T290" s="173" t="s">
        <v>330</v>
      </c>
      <c r="U290" s="157">
        <v>1.3270000000000002</v>
      </c>
      <c r="V290" s="157">
        <f>ROUND(E290*U290,2)</f>
        <v>285.31</v>
      </c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203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>
      <c r="A291" s="155"/>
      <c r="B291" s="156"/>
      <c r="C291" s="241" t="s">
        <v>477</v>
      </c>
      <c r="D291" s="242"/>
      <c r="E291" s="242"/>
      <c r="F291" s="242"/>
      <c r="G291" s="242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205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>
      <c r="A292" s="155"/>
      <c r="B292" s="156"/>
      <c r="C292" s="239" t="s">
        <v>478</v>
      </c>
      <c r="D292" s="240"/>
      <c r="E292" s="240"/>
      <c r="F292" s="240"/>
      <c r="G292" s="240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247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>
      <c r="A293" s="155"/>
      <c r="B293" s="156"/>
      <c r="C293" s="178" t="s">
        <v>479</v>
      </c>
      <c r="D293" s="158"/>
      <c r="E293" s="159">
        <v>139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217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>
      <c r="A294" s="155"/>
      <c r="B294" s="156"/>
      <c r="C294" s="178" t="s">
        <v>480</v>
      </c>
      <c r="D294" s="158"/>
      <c r="E294" s="159">
        <v>76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217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>
      <c r="A295" s="155"/>
      <c r="B295" s="156"/>
      <c r="C295" s="233"/>
      <c r="D295" s="234"/>
      <c r="E295" s="234"/>
      <c r="F295" s="234"/>
      <c r="G295" s="234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206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>
      <c r="A296" s="167">
        <v>74</v>
      </c>
      <c r="B296" s="168" t="s">
        <v>481</v>
      </c>
      <c r="C296" s="177" t="s">
        <v>482</v>
      </c>
      <c r="D296" s="169" t="s">
        <v>268</v>
      </c>
      <c r="E296" s="170">
        <v>61.812000000000005</v>
      </c>
      <c r="F296" s="171"/>
      <c r="G296" s="172">
        <f>ROUND(E296*F296,2)</f>
        <v>0</v>
      </c>
      <c r="H296" s="171"/>
      <c r="I296" s="172">
        <f>ROUND(E296*H296,2)</f>
        <v>0</v>
      </c>
      <c r="J296" s="171"/>
      <c r="K296" s="172">
        <f>ROUND(E296*J296,2)</f>
        <v>0</v>
      </c>
      <c r="L296" s="172">
        <v>21</v>
      </c>
      <c r="M296" s="172">
        <f>G296*(1+L296/100)</f>
        <v>0</v>
      </c>
      <c r="N296" s="172">
        <v>3.6000000000000002E-4</v>
      </c>
      <c r="O296" s="172">
        <f>ROUND(E296*N296,2)</f>
        <v>0.02</v>
      </c>
      <c r="P296" s="172">
        <v>0</v>
      </c>
      <c r="Q296" s="172">
        <f>ROUND(E296*P296,2)</f>
        <v>0</v>
      </c>
      <c r="R296" s="172" t="s">
        <v>311</v>
      </c>
      <c r="S296" s="172" t="s">
        <v>202</v>
      </c>
      <c r="T296" s="173" t="s">
        <v>202</v>
      </c>
      <c r="U296" s="157">
        <v>0</v>
      </c>
      <c r="V296" s="157">
        <f>ROUND(E296*U296,2)</f>
        <v>0</v>
      </c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312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>
      <c r="A297" s="155"/>
      <c r="B297" s="156"/>
      <c r="C297" s="178" t="s">
        <v>483</v>
      </c>
      <c r="D297" s="158"/>
      <c r="E297" s="159">
        <v>61.812000000000005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217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>
      <c r="A298" s="155"/>
      <c r="B298" s="156"/>
      <c r="C298" s="233"/>
      <c r="D298" s="234"/>
      <c r="E298" s="234"/>
      <c r="F298" s="234"/>
      <c r="G298" s="234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206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>
      <c r="A299" s="161" t="s">
        <v>196</v>
      </c>
      <c r="B299" s="162" t="s">
        <v>107</v>
      </c>
      <c r="C299" s="176" t="s">
        <v>108</v>
      </c>
      <c r="D299" s="163"/>
      <c r="E299" s="164"/>
      <c r="F299" s="165"/>
      <c r="G299" s="165">
        <f>SUMIF(AG300:AG307,"&lt;&gt;NOR",G300:G307)</f>
        <v>0</v>
      </c>
      <c r="H299" s="165"/>
      <c r="I299" s="165">
        <f>SUM(I300:I307)</f>
        <v>0</v>
      </c>
      <c r="J299" s="165"/>
      <c r="K299" s="165">
        <f>SUM(K300:K307)</f>
        <v>0</v>
      </c>
      <c r="L299" s="165"/>
      <c r="M299" s="165">
        <f>SUM(M300:M307)</f>
        <v>0</v>
      </c>
      <c r="N299" s="165"/>
      <c r="O299" s="165">
        <f>SUM(O300:O307)</f>
        <v>2.71</v>
      </c>
      <c r="P299" s="165"/>
      <c r="Q299" s="165">
        <f>SUM(Q300:Q307)</f>
        <v>0</v>
      </c>
      <c r="R299" s="165"/>
      <c r="S299" s="165"/>
      <c r="T299" s="166"/>
      <c r="U299" s="160"/>
      <c r="V299" s="160">
        <f>SUM(V300:V307)</f>
        <v>3.5</v>
      </c>
      <c r="W299" s="160"/>
      <c r="AG299" t="s">
        <v>197</v>
      </c>
    </row>
    <row r="300" spans="1:60" outlineLevel="1">
      <c r="A300" s="167">
        <v>75</v>
      </c>
      <c r="B300" s="168" t="s">
        <v>484</v>
      </c>
      <c r="C300" s="177" t="s">
        <v>485</v>
      </c>
      <c r="D300" s="169" t="s">
        <v>213</v>
      </c>
      <c r="E300" s="170">
        <v>1.0720000000000001</v>
      </c>
      <c r="F300" s="171"/>
      <c r="G300" s="172">
        <f>ROUND(E300*F300,2)</f>
        <v>0</v>
      </c>
      <c r="H300" s="171"/>
      <c r="I300" s="172">
        <f>ROUND(E300*H300,2)</f>
        <v>0</v>
      </c>
      <c r="J300" s="171"/>
      <c r="K300" s="172">
        <f>ROUND(E300*J300,2)</f>
        <v>0</v>
      </c>
      <c r="L300" s="172">
        <v>21</v>
      </c>
      <c r="M300" s="172">
        <f>G300*(1+L300/100)</f>
        <v>0</v>
      </c>
      <c r="N300" s="172">
        <v>2.5250000000000004</v>
      </c>
      <c r="O300" s="172">
        <f>ROUND(E300*N300,2)</f>
        <v>2.71</v>
      </c>
      <c r="P300" s="172">
        <v>0</v>
      </c>
      <c r="Q300" s="172">
        <f>ROUND(E300*P300,2)</f>
        <v>0</v>
      </c>
      <c r="R300" s="172" t="s">
        <v>278</v>
      </c>
      <c r="S300" s="172" t="s">
        <v>202</v>
      </c>
      <c r="T300" s="173" t="s">
        <v>202</v>
      </c>
      <c r="U300" s="157">
        <v>3.2130000000000001</v>
      </c>
      <c r="V300" s="157">
        <f>ROUND(E300*U300,2)</f>
        <v>3.44</v>
      </c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214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>
      <c r="A301" s="155"/>
      <c r="B301" s="156"/>
      <c r="C301" s="241" t="s">
        <v>486</v>
      </c>
      <c r="D301" s="242"/>
      <c r="E301" s="242"/>
      <c r="F301" s="242"/>
      <c r="G301" s="242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205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>
      <c r="A302" s="155"/>
      <c r="B302" s="156"/>
      <c r="C302" s="239" t="s">
        <v>487</v>
      </c>
      <c r="D302" s="240"/>
      <c r="E302" s="240"/>
      <c r="F302" s="240"/>
      <c r="G302" s="240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247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>
      <c r="A303" s="155"/>
      <c r="B303" s="156"/>
      <c r="C303" s="178" t="s">
        <v>488</v>
      </c>
      <c r="D303" s="158"/>
      <c r="E303" s="159">
        <v>1.0720000000000001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217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>
      <c r="A304" s="155"/>
      <c r="B304" s="156"/>
      <c r="C304" s="233"/>
      <c r="D304" s="234"/>
      <c r="E304" s="234"/>
      <c r="F304" s="234"/>
      <c r="G304" s="234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206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>
      <c r="A305" s="167">
        <v>76</v>
      </c>
      <c r="B305" s="168" t="s">
        <v>489</v>
      </c>
      <c r="C305" s="177" t="s">
        <v>490</v>
      </c>
      <c r="D305" s="169" t="s">
        <v>298</v>
      </c>
      <c r="E305" s="170">
        <v>4.0000000000000001E-3</v>
      </c>
      <c r="F305" s="171"/>
      <c r="G305" s="172">
        <f>ROUND(E305*F305,2)</f>
        <v>0</v>
      </c>
      <c r="H305" s="171"/>
      <c r="I305" s="172">
        <f>ROUND(E305*H305,2)</f>
        <v>0</v>
      </c>
      <c r="J305" s="171"/>
      <c r="K305" s="172">
        <f>ROUND(E305*J305,2)</f>
        <v>0</v>
      </c>
      <c r="L305" s="172">
        <v>21</v>
      </c>
      <c r="M305" s="172">
        <f>G305*(1+L305/100)</f>
        <v>0</v>
      </c>
      <c r="N305" s="172">
        <v>1.0662500000000001</v>
      </c>
      <c r="O305" s="172">
        <f>ROUND(E305*N305,2)</f>
        <v>0</v>
      </c>
      <c r="P305" s="172">
        <v>0</v>
      </c>
      <c r="Q305" s="172">
        <f>ROUND(E305*P305,2)</f>
        <v>0</v>
      </c>
      <c r="R305" s="172" t="s">
        <v>278</v>
      </c>
      <c r="S305" s="172" t="s">
        <v>202</v>
      </c>
      <c r="T305" s="173" t="s">
        <v>202</v>
      </c>
      <c r="U305" s="157">
        <v>15.231000000000002</v>
      </c>
      <c r="V305" s="157">
        <f>ROUND(E305*U305,2)</f>
        <v>0.06</v>
      </c>
      <c r="W305" s="157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214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>
      <c r="A306" s="155"/>
      <c r="B306" s="156"/>
      <c r="C306" s="241" t="s">
        <v>299</v>
      </c>
      <c r="D306" s="242"/>
      <c r="E306" s="242"/>
      <c r="F306" s="242"/>
      <c r="G306" s="242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205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>
      <c r="A307" s="155"/>
      <c r="B307" s="156"/>
      <c r="C307" s="233"/>
      <c r="D307" s="234"/>
      <c r="E307" s="234"/>
      <c r="F307" s="234"/>
      <c r="G307" s="234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206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>
      <c r="A308" s="161" t="s">
        <v>196</v>
      </c>
      <c r="B308" s="162" t="s">
        <v>109</v>
      </c>
      <c r="C308" s="176" t="s">
        <v>110</v>
      </c>
      <c r="D308" s="163"/>
      <c r="E308" s="164"/>
      <c r="F308" s="165"/>
      <c r="G308" s="165">
        <f>SUMIF(AG309:AG340,"&lt;&gt;NOR",G309:G340)</f>
        <v>0</v>
      </c>
      <c r="H308" s="165"/>
      <c r="I308" s="165">
        <f>SUM(I309:I340)</f>
        <v>0</v>
      </c>
      <c r="J308" s="165"/>
      <c r="K308" s="165">
        <f>SUM(K309:K340)</f>
        <v>0</v>
      </c>
      <c r="L308" s="165"/>
      <c r="M308" s="165">
        <f>SUM(M309:M340)</f>
        <v>0</v>
      </c>
      <c r="N308" s="165"/>
      <c r="O308" s="165">
        <f>SUM(O309:O340)</f>
        <v>0.58000000000000007</v>
      </c>
      <c r="P308" s="165"/>
      <c r="Q308" s="165">
        <f>SUM(Q309:Q340)</f>
        <v>0</v>
      </c>
      <c r="R308" s="165"/>
      <c r="S308" s="165"/>
      <c r="T308" s="166"/>
      <c r="U308" s="160"/>
      <c r="V308" s="160">
        <f>SUM(V309:V340)</f>
        <v>13.03</v>
      </c>
      <c r="W308" s="160"/>
      <c r="AG308" t="s">
        <v>197</v>
      </c>
    </row>
    <row r="309" spans="1:60" ht="56.25" outlineLevel="1">
      <c r="A309" s="167">
        <v>77</v>
      </c>
      <c r="B309" s="168" t="s">
        <v>491</v>
      </c>
      <c r="C309" s="177" t="s">
        <v>492</v>
      </c>
      <c r="D309" s="169" t="s">
        <v>310</v>
      </c>
      <c r="E309" s="170">
        <v>1</v>
      </c>
      <c r="F309" s="171"/>
      <c r="G309" s="172">
        <f>ROUND(E309*F309,2)</f>
        <v>0</v>
      </c>
      <c r="H309" s="171"/>
      <c r="I309" s="172">
        <f>ROUND(E309*H309,2)</f>
        <v>0</v>
      </c>
      <c r="J309" s="171"/>
      <c r="K309" s="172">
        <f>ROUND(E309*J309,2)</f>
        <v>0</v>
      </c>
      <c r="L309" s="172">
        <v>21</v>
      </c>
      <c r="M309" s="172">
        <f>G309*(1+L309/100)</f>
        <v>0</v>
      </c>
      <c r="N309" s="172">
        <v>3.3030000000000004E-2</v>
      </c>
      <c r="O309" s="172">
        <f>ROUND(E309*N309,2)</f>
        <v>0.03</v>
      </c>
      <c r="P309" s="172">
        <v>0</v>
      </c>
      <c r="Q309" s="172">
        <f>ROUND(E309*P309,2)</f>
        <v>0</v>
      </c>
      <c r="R309" s="172" t="s">
        <v>278</v>
      </c>
      <c r="S309" s="172" t="s">
        <v>202</v>
      </c>
      <c r="T309" s="173" t="s">
        <v>202</v>
      </c>
      <c r="U309" s="157">
        <v>1.86</v>
      </c>
      <c r="V309" s="157">
        <f>ROUND(E309*U309,2)</f>
        <v>1.86</v>
      </c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214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>
      <c r="A310" s="155"/>
      <c r="B310" s="156"/>
      <c r="C310" s="235"/>
      <c r="D310" s="236"/>
      <c r="E310" s="236"/>
      <c r="F310" s="236"/>
      <c r="G310" s="236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206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56.25" outlineLevel="1">
      <c r="A311" s="167">
        <v>78</v>
      </c>
      <c r="B311" s="168" t="s">
        <v>493</v>
      </c>
      <c r="C311" s="177" t="s">
        <v>494</v>
      </c>
      <c r="D311" s="169" t="s">
        <v>310</v>
      </c>
      <c r="E311" s="170">
        <v>2</v>
      </c>
      <c r="F311" s="171"/>
      <c r="G311" s="172">
        <f>ROUND(E311*F311,2)</f>
        <v>0</v>
      </c>
      <c r="H311" s="171"/>
      <c r="I311" s="172">
        <f>ROUND(E311*H311,2)</f>
        <v>0</v>
      </c>
      <c r="J311" s="171"/>
      <c r="K311" s="172">
        <f>ROUND(E311*J311,2)</f>
        <v>0</v>
      </c>
      <c r="L311" s="172">
        <v>21</v>
      </c>
      <c r="M311" s="172">
        <f>G311*(1+L311/100)</f>
        <v>0</v>
      </c>
      <c r="N311" s="172">
        <v>3.4050000000000004E-2</v>
      </c>
      <c r="O311" s="172">
        <f>ROUND(E311*N311,2)</f>
        <v>7.0000000000000007E-2</v>
      </c>
      <c r="P311" s="172">
        <v>0</v>
      </c>
      <c r="Q311" s="172">
        <f>ROUND(E311*P311,2)</f>
        <v>0</v>
      </c>
      <c r="R311" s="172" t="s">
        <v>278</v>
      </c>
      <c r="S311" s="172" t="s">
        <v>202</v>
      </c>
      <c r="T311" s="173" t="s">
        <v>202</v>
      </c>
      <c r="U311" s="157">
        <v>1.86</v>
      </c>
      <c r="V311" s="157">
        <f>ROUND(E311*U311,2)</f>
        <v>3.72</v>
      </c>
      <c r="W311" s="157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214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>
      <c r="A312" s="155"/>
      <c r="B312" s="156"/>
      <c r="C312" s="235"/>
      <c r="D312" s="236"/>
      <c r="E312" s="236"/>
      <c r="F312" s="236"/>
      <c r="G312" s="236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206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ht="22.5" outlineLevel="1">
      <c r="A313" s="167">
        <v>79</v>
      </c>
      <c r="B313" s="168" t="s">
        <v>495</v>
      </c>
      <c r="C313" s="177" t="s">
        <v>496</v>
      </c>
      <c r="D313" s="169" t="s">
        <v>268</v>
      </c>
      <c r="E313" s="170">
        <v>9.6000000000000014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21</v>
      </c>
      <c r="M313" s="172">
        <f>G313*(1+L313/100)</f>
        <v>0</v>
      </c>
      <c r="N313" s="172">
        <v>4.8600000000000006E-3</v>
      </c>
      <c r="O313" s="172">
        <f>ROUND(E313*N313,2)</f>
        <v>0.05</v>
      </c>
      <c r="P313" s="172">
        <v>0</v>
      </c>
      <c r="Q313" s="172">
        <f>ROUND(E313*P313,2)</f>
        <v>0</v>
      </c>
      <c r="R313" s="172" t="s">
        <v>278</v>
      </c>
      <c r="S313" s="172" t="s">
        <v>202</v>
      </c>
      <c r="T313" s="173" t="s">
        <v>202</v>
      </c>
      <c r="U313" s="157">
        <v>0.35600000000000004</v>
      </c>
      <c r="V313" s="157">
        <f>ROUND(E313*U313,2)</f>
        <v>3.42</v>
      </c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214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>
      <c r="A314" s="155"/>
      <c r="B314" s="156"/>
      <c r="C314" s="241" t="s">
        <v>497</v>
      </c>
      <c r="D314" s="242"/>
      <c r="E314" s="242"/>
      <c r="F314" s="242"/>
      <c r="G314" s="242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205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74" t="str">
        <f>C314</f>
        <v>a poloplastických hmot na montážní pěnu, zapravení omítky pod parapetem, těsnění spáry mezi parapetem a rámem okna, dodávka silikonu.</v>
      </c>
      <c r="BB314" s="148"/>
      <c r="BC314" s="148"/>
      <c r="BD314" s="148"/>
      <c r="BE314" s="148"/>
      <c r="BF314" s="148"/>
      <c r="BG314" s="148"/>
      <c r="BH314" s="148"/>
    </row>
    <row r="315" spans="1:60" outlineLevel="1">
      <c r="A315" s="155"/>
      <c r="B315" s="156"/>
      <c r="C315" s="178" t="s">
        <v>498</v>
      </c>
      <c r="D315" s="158"/>
      <c r="E315" s="159">
        <v>9.6000000000000014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217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>
      <c r="A316" s="155"/>
      <c r="B316" s="156"/>
      <c r="C316" s="233"/>
      <c r="D316" s="234"/>
      <c r="E316" s="234"/>
      <c r="F316" s="234"/>
      <c r="G316" s="234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206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1">
      <c r="A317" s="167">
        <v>80</v>
      </c>
      <c r="B317" s="168" t="s">
        <v>499</v>
      </c>
      <c r="C317" s="177" t="s">
        <v>500</v>
      </c>
      <c r="D317" s="169" t="s">
        <v>310</v>
      </c>
      <c r="E317" s="170">
        <v>1</v>
      </c>
      <c r="F317" s="171"/>
      <c r="G317" s="172">
        <f>ROUND(E317*F317,2)</f>
        <v>0</v>
      </c>
      <c r="H317" s="171"/>
      <c r="I317" s="172">
        <f>ROUND(E317*H317,2)</f>
        <v>0</v>
      </c>
      <c r="J317" s="171"/>
      <c r="K317" s="172">
        <f>ROUND(E317*J317,2)</f>
        <v>0</v>
      </c>
      <c r="L317" s="172">
        <v>21</v>
      </c>
      <c r="M317" s="172">
        <f>G317*(1+L317/100)</f>
        <v>0</v>
      </c>
      <c r="N317" s="172">
        <v>3.4050000000000004E-2</v>
      </c>
      <c r="O317" s="172">
        <f>ROUND(E317*N317,2)</f>
        <v>0.03</v>
      </c>
      <c r="P317" s="172">
        <v>0</v>
      </c>
      <c r="Q317" s="172">
        <f>ROUND(E317*P317,2)</f>
        <v>0</v>
      </c>
      <c r="R317" s="172"/>
      <c r="S317" s="172" t="s">
        <v>304</v>
      </c>
      <c r="T317" s="173" t="s">
        <v>322</v>
      </c>
      <c r="U317" s="157">
        <v>1.86</v>
      </c>
      <c r="V317" s="157">
        <f>ROUND(E317*U317,2)</f>
        <v>1.86</v>
      </c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214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>
      <c r="A318" s="155"/>
      <c r="B318" s="156"/>
      <c r="C318" s="235"/>
      <c r="D318" s="236"/>
      <c r="E318" s="236"/>
      <c r="F318" s="236"/>
      <c r="G318" s="236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206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1">
      <c r="A319" s="167">
        <v>81</v>
      </c>
      <c r="B319" s="168" t="s">
        <v>501</v>
      </c>
      <c r="C319" s="177" t="s">
        <v>502</v>
      </c>
      <c r="D319" s="169" t="s">
        <v>310</v>
      </c>
      <c r="E319" s="170">
        <v>1</v>
      </c>
      <c r="F319" s="171"/>
      <c r="G319" s="172">
        <f>ROUND(E319*F319,2)</f>
        <v>0</v>
      </c>
      <c r="H319" s="171"/>
      <c r="I319" s="172">
        <f>ROUND(E319*H319,2)</f>
        <v>0</v>
      </c>
      <c r="J319" s="171"/>
      <c r="K319" s="172">
        <f>ROUND(E319*J319,2)</f>
        <v>0</v>
      </c>
      <c r="L319" s="172">
        <v>21</v>
      </c>
      <c r="M319" s="172">
        <f>G319*(1+L319/100)</f>
        <v>0</v>
      </c>
      <c r="N319" s="172">
        <v>5.6050000000000003E-2</v>
      </c>
      <c r="O319" s="172">
        <f>ROUND(E319*N319,2)</f>
        <v>0.06</v>
      </c>
      <c r="P319" s="172">
        <v>0</v>
      </c>
      <c r="Q319" s="172">
        <f>ROUND(E319*P319,2)</f>
        <v>0</v>
      </c>
      <c r="R319" s="172"/>
      <c r="S319" s="172" t="s">
        <v>304</v>
      </c>
      <c r="T319" s="173" t="s">
        <v>322</v>
      </c>
      <c r="U319" s="157">
        <v>2.1700000000000004</v>
      </c>
      <c r="V319" s="157">
        <f>ROUND(E319*U319,2)</f>
        <v>2.17</v>
      </c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214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>
      <c r="A320" s="155"/>
      <c r="B320" s="156"/>
      <c r="C320" s="235"/>
      <c r="D320" s="236"/>
      <c r="E320" s="236"/>
      <c r="F320" s="236"/>
      <c r="G320" s="236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206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>
      <c r="A321" s="167">
        <v>82</v>
      </c>
      <c r="B321" s="168" t="s">
        <v>503</v>
      </c>
      <c r="C321" s="177" t="s">
        <v>504</v>
      </c>
      <c r="D321" s="169" t="s">
        <v>310</v>
      </c>
      <c r="E321" s="170">
        <v>1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2">
        <v>0.26</v>
      </c>
      <c r="O321" s="172">
        <f>ROUND(E321*N321,2)</f>
        <v>0.26</v>
      </c>
      <c r="P321" s="172">
        <v>0</v>
      </c>
      <c r="Q321" s="172">
        <f>ROUND(E321*P321,2)</f>
        <v>0</v>
      </c>
      <c r="R321" s="172"/>
      <c r="S321" s="172" t="s">
        <v>304</v>
      </c>
      <c r="T321" s="173" t="s">
        <v>322</v>
      </c>
      <c r="U321" s="157">
        <v>0</v>
      </c>
      <c r="V321" s="157">
        <f>ROUND(E321*U321,2)</f>
        <v>0</v>
      </c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312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>
      <c r="A322" s="155"/>
      <c r="B322" s="156"/>
      <c r="C322" s="237" t="s">
        <v>505</v>
      </c>
      <c r="D322" s="238"/>
      <c r="E322" s="238"/>
      <c r="F322" s="238"/>
      <c r="G322" s="23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247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>
      <c r="A323" s="155"/>
      <c r="B323" s="156"/>
      <c r="C323" s="239" t="s">
        <v>506</v>
      </c>
      <c r="D323" s="240"/>
      <c r="E323" s="240"/>
      <c r="F323" s="240"/>
      <c r="G323" s="240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247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>
      <c r="A324" s="155"/>
      <c r="B324" s="156"/>
      <c r="C324" s="233"/>
      <c r="D324" s="234"/>
      <c r="E324" s="234"/>
      <c r="F324" s="234"/>
      <c r="G324" s="234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206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>
      <c r="A325" s="167">
        <v>83</v>
      </c>
      <c r="B325" s="168" t="s">
        <v>507</v>
      </c>
      <c r="C325" s="177" t="s">
        <v>508</v>
      </c>
      <c r="D325" s="169" t="s">
        <v>310</v>
      </c>
      <c r="E325" s="170">
        <v>1</v>
      </c>
      <c r="F325" s="171"/>
      <c r="G325" s="172">
        <f>ROUND(E325*F325,2)</f>
        <v>0</v>
      </c>
      <c r="H325" s="171"/>
      <c r="I325" s="172">
        <f>ROUND(E325*H325,2)</f>
        <v>0</v>
      </c>
      <c r="J325" s="171"/>
      <c r="K325" s="172">
        <f>ROUND(E325*J325,2)</f>
        <v>0</v>
      </c>
      <c r="L325" s="172">
        <v>21</v>
      </c>
      <c r="M325" s="172">
        <f>G325*(1+L325/100)</f>
        <v>0</v>
      </c>
      <c r="N325" s="172">
        <v>1.7000000000000001E-2</v>
      </c>
      <c r="O325" s="172">
        <f>ROUND(E325*N325,2)</f>
        <v>0.02</v>
      </c>
      <c r="P325" s="172">
        <v>0</v>
      </c>
      <c r="Q325" s="172">
        <f>ROUND(E325*P325,2)</f>
        <v>0</v>
      </c>
      <c r="R325" s="172"/>
      <c r="S325" s="172" t="s">
        <v>304</v>
      </c>
      <c r="T325" s="173" t="s">
        <v>322</v>
      </c>
      <c r="U325" s="157">
        <v>0</v>
      </c>
      <c r="V325" s="157">
        <f>ROUND(E325*U325,2)</f>
        <v>0</v>
      </c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312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>
      <c r="A326" s="155"/>
      <c r="B326" s="156"/>
      <c r="C326" s="237" t="s">
        <v>509</v>
      </c>
      <c r="D326" s="238"/>
      <c r="E326" s="238"/>
      <c r="F326" s="238"/>
      <c r="G326" s="23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247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>
      <c r="A327" s="155"/>
      <c r="B327" s="156"/>
      <c r="C327" s="239" t="s">
        <v>506</v>
      </c>
      <c r="D327" s="240"/>
      <c r="E327" s="240"/>
      <c r="F327" s="240"/>
      <c r="G327" s="240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247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>
      <c r="A328" s="155"/>
      <c r="B328" s="156"/>
      <c r="C328" s="233"/>
      <c r="D328" s="234"/>
      <c r="E328" s="234"/>
      <c r="F328" s="234"/>
      <c r="G328" s="234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206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>
      <c r="A329" s="167">
        <v>84</v>
      </c>
      <c r="B329" s="168" t="s">
        <v>510</v>
      </c>
      <c r="C329" s="177" t="s">
        <v>511</v>
      </c>
      <c r="D329" s="169" t="s">
        <v>310</v>
      </c>
      <c r="E329" s="170">
        <v>1</v>
      </c>
      <c r="F329" s="171"/>
      <c r="G329" s="172">
        <f>ROUND(E329*F329,2)</f>
        <v>0</v>
      </c>
      <c r="H329" s="171"/>
      <c r="I329" s="172">
        <f>ROUND(E329*H329,2)</f>
        <v>0</v>
      </c>
      <c r="J329" s="171"/>
      <c r="K329" s="172">
        <f>ROUND(E329*J329,2)</f>
        <v>0</v>
      </c>
      <c r="L329" s="172">
        <v>21</v>
      </c>
      <c r="M329" s="172">
        <f>G329*(1+L329/100)</f>
        <v>0</v>
      </c>
      <c r="N329" s="172">
        <v>2.3000000000000003E-2</v>
      </c>
      <c r="O329" s="172">
        <f>ROUND(E329*N329,2)</f>
        <v>0.02</v>
      </c>
      <c r="P329" s="172">
        <v>0</v>
      </c>
      <c r="Q329" s="172">
        <f>ROUND(E329*P329,2)</f>
        <v>0</v>
      </c>
      <c r="R329" s="172"/>
      <c r="S329" s="172" t="s">
        <v>304</v>
      </c>
      <c r="T329" s="173" t="s">
        <v>322</v>
      </c>
      <c r="U329" s="157">
        <v>0</v>
      </c>
      <c r="V329" s="157">
        <f>ROUND(E329*U329,2)</f>
        <v>0</v>
      </c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312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>
      <c r="A330" s="155"/>
      <c r="B330" s="156"/>
      <c r="C330" s="237" t="s">
        <v>509</v>
      </c>
      <c r="D330" s="238"/>
      <c r="E330" s="238"/>
      <c r="F330" s="238"/>
      <c r="G330" s="23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247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>
      <c r="A331" s="155"/>
      <c r="B331" s="156"/>
      <c r="C331" s="239" t="s">
        <v>506</v>
      </c>
      <c r="D331" s="240"/>
      <c r="E331" s="240"/>
      <c r="F331" s="240"/>
      <c r="G331" s="240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247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>
      <c r="A332" s="155"/>
      <c r="B332" s="156"/>
      <c r="C332" s="233"/>
      <c r="D332" s="234"/>
      <c r="E332" s="234"/>
      <c r="F332" s="234"/>
      <c r="G332" s="234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206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>
      <c r="A333" s="167">
        <v>85</v>
      </c>
      <c r="B333" s="168" t="s">
        <v>512</v>
      </c>
      <c r="C333" s="177" t="s">
        <v>513</v>
      </c>
      <c r="D333" s="169" t="s">
        <v>310</v>
      </c>
      <c r="E333" s="170">
        <v>1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2.3000000000000003E-2</v>
      </c>
      <c r="O333" s="172">
        <f>ROUND(E333*N333,2)</f>
        <v>0.02</v>
      </c>
      <c r="P333" s="172">
        <v>0</v>
      </c>
      <c r="Q333" s="172">
        <f>ROUND(E333*P333,2)</f>
        <v>0</v>
      </c>
      <c r="R333" s="172"/>
      <c r="S333" s="172" t="s">
        <v>304</v>
      </c>
      <c r="T333" s="173" t="s">
        <v>322</v>
      </c>
      <c r="U333" s="157">
        <v>0</v>
      </c>
      <c r="V333" s="157">
        <f>ROUND(E333*U333,2)</f>
        <v>0</v>
      </c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312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>
      <c r="A334" s="155"/>
      <c r="B334" s="156"/>
      <c r="C334" s="237" t="s">
        <v>505</v>
      </c>
      <c r="D334" s="238"/>
      <c r="E334" s="238"/>
      <c r="F334" s="238"/>
      <c r="G334" s="23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247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>
      <c r="A335" s="155"/>
      <c r="B335" s="156"/>
      <c r="C335" s="239" t="s">
        <v>506</v>
      </c>
      <c r="D335" s="240"/>
      <c r="E335" s="240"/>
      <c r="F335" s="240"/>
      <c r="G335" s="240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247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>
      <c r="A336" s="155"/>
      <c r="B336" s="156"/>
      <c r="C336" s="233"/>
      <c r="D336" s="234"/>
      <c r="E336" s="234"/>
      <c r="F336" s="234"/>
      <c r="G336" s="234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206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>
      <c r="A337" s="167">
        <v>86</v>
      </c>
      <c r="B337" s="168" t="s">
        <v>514</v>
      </c>
      <c r="C337" s="177" t="s">
        <v>515</v>
      </c>
      <c r="D337" s="169" t="s">
        <v>310</v>
      </c>
      <c r="E337" s="170">
        <v>1</v>
      </c>
      <c r="F337" s="171"/>
      <c r="G337" s="172">
        <f>ROUND(E337*F337,2)</f>
        <v>0</v>
      </c>
      <c r="H337" s="171"/>
      <c r="I337" s="172">
        <f>ROUND(E337*H337,2)</f>
        <v>0</v>
      </c>
      <c r="J337" s="171"/>
      <c r="K337" s="172">
        <f>ROUND(E337*J337,2)</f>
        <v>0</v>
      </c>
      <c r="L337" s="172">
        <v>21</v>
      </c>
      <c r="M337" s="172">
        <f>G337*(1+L337/100)</f>
        <v>0</v>
      </c>
      <c r="N337" s="172">
        <v>2.3000000000000003E-2</v>
      </c>
      <c r="O337" s="172">
        <f>ROUND(E337*N337,2)</f>
        <v>0.02</v>
      </c>
      <c r="P337" s="172">
        <v>0</v>
      </c>
      <c r="Q337" s="172">
        <f>ROUND(E337*P337,2)</f>
        <v>0</v>
      </c>
      <c r="R337" s="172"/>
      <c r="S337" s="172" t="s">
        <v>304</v>
      </c>
      <c r="T337" s="173" t="s">
        <v>322</v>
      </c>
      <c r="U337" s="157">
        <v>0</v>
      </c>
      <c r="V337" s="157">
        <f>ROUND(E337*U337,2)</f>
        <v>0</v>
      </c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312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>
      <c r="A338" s="155"/>
      <c r="B338" s="156"/>
      <c r="C338" s="237" t="s">
        <v>505</v>
      </c>
      <c r="D338" s="238"/>
      <c r="E338" s="238"/>
      <c r="F338" s="238"/>
      <c r="G338" s="23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247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>
      <c r="A339" s="155"/>
      <c r="B339" s="156"/>
      <c r="C339" s="239" t="s">
        <v>506</v>
      </c>
      <c r="D339" s="240"/>
      <c r="E339" s="240"/>
      <c r="F339" s="240"/>
      <c r="G339" s="240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247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>
      <c r="A340" s="155"/>
      <c r="B340" s="156"/>
      <c r="C340" s="233"/>
      <c r="D340" s="234"/>
      <c r="E340" s="234"/>
      <c r="F340" s="234"/>
      <c r="G340" s="234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206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>
      <c r="A341" s="161" t="s">
        <v>196</v>
      </c>
      <c r="B341" s="162" t="s">
        <v>115</v>
      </c>
      <c r="C341" s="176" t="s">
        <v>116</v>
      </c>
      <c r="D341" s="163"/>
      <c r="E341" s="164"/>
      <c r="F341" s="165"/>
      <c r="G341" s="165">
        <f>SUMIF(AG342:AG350,"&lt;&gt;NOR",G342:G350)</f>
        <v>0</v>
      </c>
      <c r="H341" s="165"/>
      <c r="I341" s="165">
        <f>SUM(I342:I350)</f>
        <v>0</v>
      </c>
      <c r="J341" s="165"/>
      <c r="K341" s="165">
        <f>SUM(K342:K350)</f>
        <v>0</v>
      </c>
      <c r="L341" s="165"/>
      <c r="M341" s="165">
        <f>SUM(M342:M350)</f>
        <v>0</v>
      </c>
      <c r="N341" s="165"/>
      <c r="O341" s="165">
        <f>SUM(O342:O350)</f>
        <v>0.16</v>
      </c>
      <c r="P341" s="165"/>
      <c r="Q341" s="165">
        <f>SUM(Q342:Q350)</f>
        <v>0</v>
      </c>
      <c r="R341" s="165"/>
      <c r="S341" s="165"/>
      <c r="T341" s="166"/>
      <c r="U341" s="160"/>
      <c r="V341" s="160">
        <f>SUM(V342:V350)</f>
        <v>134.33000000000001</v>
      </c>
      <c r="W341" s="160"/>
      <c r="AG341" t="s">
        <v>197</v>
      </c>
    </row>
    <row r="342" spans="1:60" outlineLevel="1">
      <c r="A342" s="167">
        <v>87</v>
      </c>
      <c r="B342" s="168" t="s">
        <v>516</v>
      </c>
      <c r="C342" s="177" t="s">
        <v>517</v>
      </c>
      <c r="D342" s="169" t="s">
        <v>268</v>
      </c>
      <c r="E342" s="170">
        <v>155</v>
      </c>
      <c r="F342" s="171"/>
      <c r="G342" s="172">
        <f>ROUND(E342*F342,2)</f>
        <v>0</v>
      </c>
      <c r="H342" s="171"/>
      <c r="I342" s="172">
        <f>ROUND(E342*H342,2)</f>
        <v>0</v>
      </c>
      <c r="J342" s="171"/>
      <c r="K342" s="172">
        <f>ROUND(E342*J342,2)</f>
        <v>0</v>
      </c>
      <c r="L342" s="172">
        <v>21</v>
      </c>
      <c r="M342" s="172">
        <f>G342*(1+L342/100)</f>
        <v>0</v>
      </c>
      <c r="N342" s="172">
        <v>1.0500000000000002E-3</v>
      </c>
      <c r="O342" s="172">
        <f>ROUND(E342*N342,2)</f>
        <v>0.16</v>
      </c>
      <c r="P342" s="172">
        <v>0</v>
      </c>
      <c r="Q342" s="172">
        <f>ROUND(E342*P342,2)</f>
        <v>0</v>
      </c>
      <c r="R342" s="172" t="s">
        <v>372</v>
      </c>
      <c r="S342" s="172" t="s">
        <v>202</v>
      </c>
      <c r="T342" s="173" t="s">
        <v>202</v>
      </c>
      <c r="U342" s="157">
        <v>0.16666</v>
      </c>
      <c r="V342" s="157">
        <f>ROUND(E342*U342,2)</f>
        <v>25.83</v>
      </c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214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>
      <c r="A343" s="155"/>
      <c r="B343" s="156"/>
      <c r="C343" s="235"/>
      <c r="D343" s="236"/>
      <c r="E343" s="236"/>
      <c r="F343" s="236"/>
      <c r="G343" s="236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206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22.5" outlineLevel="1">
      <c r="A344" s="167">
        <v>88</v>
      </c>
      <c r="B344" s="168" t="s">
        <v>518</v>
      </c>
      <c r="C344" s="177" t="s">
        <v>519</v>
      </c>
      <c r="D344" s="169" t="s">
        <v>213</v>
      </c>
      <c r="E344" s="170">
        <v>728.17500000000007</v>
      </c>
      <c r="F344" s="171"/>
      <c r="G344" s="172">
        <f>ROUND(E344*F344,2)</f>
        <v>0</v>
      </c>
      <c r="H344" s="171"/>
      <c r="I344" s="172">
        <f>ROUND(E344*H344,2)</f>
        <v>0</v>
      </c>
      <c r="J344" s="171"/>
      <c r="K344" s="172">
        <f>ROUND(E344*J344,2)</f>
        <v>0</v>
      </c>
      <c r="L344" s="172">
        <v>21</v>
      </c>
      <c r="M344" s="172">
        <f>G344*(1+L344/100)</f>
        <v>0</v>
      </c>
      <c r="N344" s="172">
        <v>0</v>
      </c>
      <c r="O344" s="172">
        <f>ROUND(E344*N344,2)</f>
        <v>0</v>
      </c>
      <c r="P344" s="172">
        <v>0</v>
      </c>
      <c r="Q344" s="172">
        <f>ROUND(E344*P344,2)</f>
        <v>0</v>
      </c>
      <c r="R344" s="172" t="s">
        <v>372</v>
      </c>
      <c r="S344" s="172" t="s">
        <v>202</v>
      </c>
      <c r="T344" s="173" t="s">
        <v>202</v>
      </c>
      <c r="U344" s="157">
        <v>0.114</v>
      </c>
      <c r="V344" s="157">
        <f>ROUND(E344*U344,2)</f>
        <v>83.01</v>
      </c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203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>
      <c r="A345" s="155"/>
      <c r="B345" s="156"/>
      <c r="C345" s="241" t="s">
        <v>520</v>
      </c>
      <c r="D345" s="242"/>
      <c r="E345" s="242"/>
      <c r="F345" s="242"/>
      <c r="G345" s="242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205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>
      <c r="A346" s="155"/>
      <c r="B346" s="156"/>
      <c r="C346" s="178" t="s">
        <v>521</v>
      </c>
      <c r="D346" s="158"/>
      <c r="E346" s="159">
        <v>728.17500000000007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217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>
      <c r="A347" s="155"/>
      <c r="B347" s="156"/>
      <c r="C347" s="233"/>
      <c r="D347" s="234"/>
      <c r="E347" s="234"/>
      <c r="F347" s="234"/>
      <c r="G347" s="234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206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ht="22.5" outlineLevel="1">
      <c r="A348" s="167">
        <v>89</v>
      </c>
      <c r="B348" s="168" t="s">
        <v>522</v>
      </c>
      <c r="C348" s="177" t="s">
        <v>523</v>
      </c>
      <c r="D348" s="169" t="s">
        <v>213</v>
      </c>
      <c r="E348" s="170">
        <v>728.17500000000007</v>
      </c>
      <c r="F348" s="171"/>
      <c r="G348" s="172">
        <f>ROUND(E348*F348,2)</f>
        <v>0</v>
      </c>
      <c r="H348" s="171"/>
      <c r="I348" s="172">
        <f>ROUND(E348*H348,2)</f>
        <v>0</v>
      </c>
      <c r="J348" s="171"/>
      <c r="K348" s="172">
        <f>ROUND(E348*J348,2)</f>
        <v>0</v>
      </c>
      <c r="L348" s="172">
        <v>21</v>
      </c>
      <c r="M348" s="172">
        <f>G348*(1+L348/100)</f>
        <v>0</v>
      </c>
      <c r="N348" s="172">
        <v>0</v>
      </c>
      <c r="O348" s="172">
        <f>ROUND(E348*N348,2)</f>
        <v>0</v>
      </c>
      <c r="P348" s="172">
        <v>0</v>
      </c>
      <c r="Q348" s="172">
        <f>ROUND(E348*P348,2)</f>
        <v>0</v>
      </c>
      <c r="R348" s="172" t="s">
        <v>372</v>
      </c>
      <c r="S348" s="172" t="s">
        <v>202</v>
      </c>
      <c r="T348" s="173" t="s">
        <v>202</v>
      </c>
      <c r="U348" s="157">
        <v>3.5000000000000003E-2</v>
      </c>
      <c r="V348" s="157">
        <f>ROUND(E348*U348,2)</f>
        <v>25.49</v>
      </c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203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>
      <c r="A349" s="155"/>
      <c r="B349" s="156"/>
      <c r="C349" s="241" t="s">
        <v>520</v>
      </c>
      <c r="D349" s="242"/>
      <c r="E349" s="242"/>
      <c r="F349" s="242"/>
      <c r="G349" s="242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205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>
      <c r="A350" s="155"/>
      <c r="B350" s="156"/>
      <c r="C350" s="233"/>
      <c r="D350" s="234"/>
      <c r="E350" s="234"/>
      <c r="F350" s="234"/>
      <c r="G350" s="234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206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>
      <c r="A351" s="161" t="s">
        <v>196</v>
      </c>
      <c r="B351" s="162" t="s">
        <v>117</v>
      </c>
      <c r="C351" s="176" t="s">
        <v>118</v>
      </c>
      <c r="D351" s="163"/>
      <c r="E351" s="164"/>
      <c r="F351" s="165"/>
      <c r="G351" s="165">
        <f>SUMIF(AG352:AG358,"&lt;&gt;NOR",G352:G358)</f>
        <v>0</v>
      </c>
      <c r="H351" s="165"/>
      <c r="I351" s="165">
        <f>SUM(I352:I358)</f>
        <v>0</v>
      </c>
      <c r="J351" s="165"/>
      <c r="K351" s="165">
        <f>SUM(K352:K358)</f>
        <v>0</v>
      </c>
      <c r="L351" s="165"/>
      <c r="M351" s="165">
        <f>SUM(M352:M358)</f>
        <v>0</v>
      </c>
      <c r="N351" s="165"/>
      <c r="O351" s="165">
        <f>SUM(O352:O358)</f>
        <v>2.6199999999999997</v>
      </c>
      <c r="P351" s="165"/>
      <c r="Q351" s="165">
        <f>SUM(Q352:Q358)</f>
        <v>0</v>
      </c>
      <c r="R351" s="165"/>
      <c r="S351" s="165"/>
      <c r="T351" s="166"/>
      <c r="U351" s="160"/>
      <c r="V351" s="160">
        <f>SUM(V352:V358)</f>
        <v>81.449999999999989</v>
      </c>
      <c r="W351" s="160"/>
      <c r="AG351" t="s">
        <v>197</v>
      </c>
    </row>
    <row r="352" spans="1:60" ht="22.5" outlineLevel="1">
      <c r="A352" s="167">
        <v>90</v>
      </c>
      <c r="B352" s="168" t="s">
        <v>524</v>
      </c>
      <c r="C352" s="177" t="s">
        <v>525</v>
      </c>
      <c r="D352" s="169" t="s">
        <v>288</v>
      </c>
      <c r="E352" s="170">
        <v>125</v>
      </c>
      <c r="F352" s="171"/>
      <c r="G352" s="172">
        <f>ROUND(E352*F352,2)</f>
        <v>0</v>
      </c>
      <c r="H352" s="171"/>
      <c r="I352" s="172">
        <f>ROUND(E352*H352,2)</f>
        <v>0</v>
      </c>
      <c r="J352" s="171"/>
      <c r="K352" s="172">
        <f>ROUND(E352*J352,2)</f>
        <v>0</v>
      </c>
      <c r="L352" s="172">
        <v>21</v>
      </c>
      <c r="M352" s="172">
        <f>G352*(1+L352/100)</f>
        <v>0</v>
      </c>
      <c r="N352" s="172">
        <v>1.8380000000000001E-2</v>
      </c>
      <c r="O352" s="172">
        <f>ROUND(E352*N352,2)</f>
        <v>2.2999999999999998</v>
      </c>
      <c r="P352" s="172">
        <v>0</v>
      </c>
      <c r="Q352" s="172">
        <f>ROUND(E352*P352,2)</f>
        <v>0</v>
      </c>
      <c r="R352" s="172" t="s">
        <v>526</v>
      </c>
      <c r="S352" s="172" t="s">
        <v>202</v>
      </c>
      <c r="T352" s="173" t="s">
        <v>202</v>
      </c>
      <c r="U352" s="157">
        <v>0.13</v>
      </c>
      <c r="V352" s="157">
        <f>ROUND(E352*U352,2)</f>
        <v>16.25</v>
      </c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203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>
      <c r="A353" s="155"/>
      <c r="B353" s="156"/>
      <c r="C353" s="241" t="s">
        <v>527</v>
      </c>
      <c r="D353" s="242"/>
      <c r="E353" s="242"/>
      <c r="F353" s="242"/>
      <c r="G353" s="242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205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>
      <c r="A354" s="155"/>
      <c r="B354" s="156"/>
      <c r="C354" s="233"/>
      <c r="D354" s="234"/>
      <c r="E354" s="234"/>
      <c r="F354" s="234"/>
      <c r="G354" s="234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206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>
      <c r="A355" s="167">
        <v>91</v>
      </c>
      <c r="B355" s="168" t="s">
        <v>528</v>
      </c>
      <c r="C355" s="177" t="s">
        <v>529</v>
      </c>
      <c r="D355" s="169" t="s">
        <v>288</v>
      </c>
      <c r="E355" s="170">
        <v>200</v>
      </c>
      <c r="F355" s="171"/>
      <c r="G355" s="172">
        <f>ROUND(E355*F355,2)</f>
        <v>0</v>
      </c>
      <c r="H355" s="171"/>
      <c r="I355" s="172">
        <f>ROUND(E355*H355,2)</f>
        <v>0</v>
      </c>
      <c r="J355" s="171"/>
      <c r="K355" s="172">
        <f>ROUND(E355*J355,2)</f>
        <v>0</v>
      </c>
      <c r="L355" s="172">
        <v>21</v>
      </c>
      <c r="M355" s="172">
        <f>G355*(1+L355/100)</f>
        <v>0</v>
      </c>
      <c r="N355" s="172">
        <v>0</v>
      </c>
      <c r="O355" s="172">
        <f>ROUND(E355*N355,2)</f>
        <v>0</v>
      </c>
      <c r="P355" s="172">
        <v>0</v>
      </c>
      <c r="Q355" s="172">
        <f>ROUND(E355*P355,2)</f>
        <v>0</v>
      </c>
      <c r="R355" s="172" t="s">
        <v>526</v>
      </c>
      <c r="S355" s="172" t="s">
        <v>202</v>
      </c>
      <c r="T355" s="173" t="s">
        <v>202</v>
      </c>
      <c r="U355" s="157">
        <v>0.112</v>
      </c>
      <c r="V355" s="157">
        <f>ROUND(E355*U355,2)</f>
        <v>22.4</v>
      </c>
      <c r="W355" s="157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203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>
      <c r="A356" s="155"/>
      <c r="B356" s="156"/>
      <c r="C356" s="235"/>
      <c r="D356" s="236"/>
      <c r="E356" s="236"/>
      <c r="F356" s="236"/>
      <c r="G356" s="236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206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>
      <c r="A357" s="167">
        <v>92</v>
      </c>
      <c r="B357" s="168" t="s">
        <v>530</v>
      </c>
      <c r="C357" s="177" t="s">
        <v>531</v>
      </c>
      <c r="D357" s="169" t="s">
        <v>288</v>
      </c>
      <c r="E357" s="170">
        <v>200</v>
      </c>
      <c r="F357" s="171"/>
      <c r="G357" s="172">
        <f>ROUND(E357*F357,2)</f>
        <v>0</v>
      </c>
      <c r="H357" s="171"/>
      <c r="I357" s="172">
        <f>ROUND(E357*H357,2)</f>
        <v>0</v>
      </c>
      <c r="J357" s="171"/>
      <c r="K357" s="172">
        <f>ROUND(E357*J357,2)</f>
        <v>0</v>
      </c>
      <c r="L357" s="172">
        <v>21</v>
      </c>
      <c r="M357" s="172">
        <f>G357*(1+L357/100)</f>
        <v>0</v>
      </c>
      <c r="N357" s="172">
        <v>1.58E-3</v>
      </c>
      <c r="O357" s="172">
        <f>ROUND(E357*N357,2)</f>
        <v>0.32</v>
      </c>
      <c r="P357" s="172">
        <v>0</v>
      </c>
      <c r="Q357" s="172">
        <f>ROUND(E357*P357,2)</f>
        <v>0</v>
      </c>
      <c r="R357" s="172" t="s">
        <v>526</v>
      </c>
      <c r="S357" s="172" t="s">
        <v>202</v>
      </c>
      <c r="T357" s="173" t="s">
        <v>202</v>
      </c>
      <c r="U357" s="157">
        <v>0.21400000000000002</v>
      </c>
      <c r="V357" s="157">
        <f>ROUND(E357*U357,2)</f>
        <v>42.8</v>
      </c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203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>
      <c r="A358" s="155"/>
      <c r="B358" s="156"/>
      <c r="C358" s="235"/>
      <c r="D358" s="236"/>
      <c r="E358" s="236"/>
      <c r="F358" s="236"/>
      <c r="G358" s="236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206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>
      <c r="A359" s="161" t="s">
        <v>196</v>
      </c>
      <c r="B359" s="162" t="s">
        <v>119</v>
      </c>
      <c r="C359" s="176" t="s">
        <v>120</v>
      </c>
      <c r="D359" s="163"/>
      <c r="E359" s="164"/>
      <c r="F359" s="165"/>
      <c r="G359" s="165">
        <f>SUMIF(AG360:AG369,"&lt;&gt;NOR",G360:G369)</f>
        <v>0</v>
      </c>
      <c r="H359" s="165"/>
      <c r="I359" s="165">
        <f>SUM(I360:I369)</f>
        <v>0</v>
      </c>
      <c r="J359" s="165"/>
      <c r="K359" s="165">
        <f>SUM(K360:K369)</f>
        <v>0</v>
      </c>
      <c r="L359" s="165"/>
      <c r="M359" s="165">
        <f>SUM(M360:M369)</f>
        <v>0</v>
      </c>
      <c r="N359" s="165"/>
      <c r="O359" s="165">
        <f>SUM(O360:O369)</f>
        <v>0</v>
      </c>
      <c r="P359" s="165"/>
      <c r="Q359" s="165">
        <f>SUM(Q360:Q369)</f>
        <v>0</v>
      </c>
      <c r="R359" s="165"/>
      <c r="S359" s="165"/>
      <c r="T359" s="166"/>
      <c r="U359" s="160"/>
      <c r="V359" s="160">
        <f>SUM(V360:V369)</f>
        <v>54.17</v>
      </c>
      <c r="W359" s="160"/>
      <c r="AG359" t="s">
        <v>197</v>
      </c>
    </row>
    <row r="360" spans="1:60" ht="56.25" outlineLevel="1">
      <c r="A360" s="167">
        <v>93</v>
      </c>
      <c r="B360" s="168" t="s">
        <v>532</v>
      </c>
      <c r="C360" s="182" t="s">
        <v>533</v>
      </c>
      <c r="D360" s="169" t="s">
        <v>288</v>
      </c>
      <c r="E360" s="170">
        <v>48</v>
      </c>
      <c r="F360" s="171"/>
      <c r="G360" s="172">
        <f>ROUND(E360*F360,2)</f>
        <v>0</v>
      </c>
      <c r="H360" s="171"/>
      <c r="I360" s="172">
        <f>ROUND(E360*H360,2)</f>
        <v>0</v>
      </c>
      <c r="J360" s="171"/>
      <c r="K360" s="172">
        <f>ROUND(E360*J360,2)</f>
        <v>0</v>
      </c>
      <c r="L360" s="172">
        <v>21</v>
      </c>
      <c r="M360" s="172">
        <f>G360*(1+L360/100)</f>
        <v>0</v>
      </c>
      <c r="N360" s="172">
        <v>0</v>
      </c>
      <c r="O360" s="172">
        <f>ROUND(E360*N360,2)</f>
        <v>0</v>
      </c>
      <c r="P360" s="172">
        <v>0</v>
      </c>
      <c r="Q360" s="172">
        <f>ROUND(E360*P360,2)</f>
        <v>0</v>
      </c>
      <c r="R360" s="172" t="s">
        <v>278</v>
      </c>
      <c r="S360" s="172" t="s">
        <v>202</v>
      </c>
      <c r="T360" s="173" t="s">
        <v>202</v>
      </c>
      <c r="U360" s="157">
        <v>0.30800000000000005</v>
      </c>
      <c r="V360" s="157">
        <f>ROUND(E360*U360,2)</f>
        <v>14.78</v>
      </c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203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>
      <c r="A361" s="155"/>
      <c r="B361" s="156"/>
      <c r="C361" s="178" t="s">
        <v>534</v>
      </c>
      <c r="D361" s="158"/>
      <c r="E361" s="159">
        <v>48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217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>
      <c r="A362" s="155"/>
      <c r="B362" s="156"/>
      <c r="C362" s="233"/>
      <c r="D362" s="234"/>
      <c r="E362" s="234"/>
      <c r="F362" s="234"/>
      <c r="G362" s="234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206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ht="22.5" outlineLevel="1">
      <c r="A363" s="167">
        <v>94</v>
      </c>
      <c r="B363" s="168" t="s">
        <v>535</v>
      </c>
      <c r="C363" s="177" t="s">
        <v>536</v>
      </c>
      <c r="D363" s="169" t="s">
        <v>288</v>
      </c>
      <c r="E363" s="170">
        <v>153.30000000000001</v>
      </c>
      <c r="F363" s="171"/>
      <c r="G363" s="172">
        <f>ROUND(E363*F363,2)</f>
        <v>0</v>
      </c>
      <c r="H363" s="171"/>
      <c r="I363" s="172">
        <f>ROUND(E363*H363,2)</f>
        <v>0</v>
      </c>
      <c r="J363" s="171"/>
      <c r="K363" s="172">
        <f>ROUND(E363*J363,2)</f>
        <v>0</v>
      </c>
      <c r="L363" s="172">
        <v>21</v>
      </c>
      <c r="M363" s="172">
        <f>G363*(1+L363/100)</f>
        <v>0</v>
      </c>
      <c r="N363" s="172">
        <v>0</v>
      </c>
      <c r="O363" s="172">
        <f>ROUND(E363*N363,2)</f>
        <v>0</v>
      </c>
      <c r="P363" s="172">
        <v>0</v>
      </c>
      <c r="Q363" s="172">
        <f>ROUND(E363*P363,2)</f>
        <v>0</v>
      </c>
      <c r="R363" s="172" t="s">
        <v>372</v>
      </c>
      <c r="S363" s="172" t="s">
        <v>202</v>
      </c>
      <c r="T363" s="173" t="s">
        <v>202</v>
      </c>
      <c r="U363" s="157">
        <v>0.17100000000000001</v>
      </c>
      <c r="V363" s="157">
        <f>ROUND(E363*U363,2)</f>
        <v>26.21</v>
      </c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203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>
      <c r="A364" s="155"/>
      <c r="B364" s="156"/>
      <c r="C364" s="241" t="s">
        <v>537</v>
      </c>
      <c r="D364" s="242"/>
      <c r="E364" s="242"/>
      <c r="F364" s="242"/>
      <c r="G364" s="242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205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>
      <c r="A365" s="155"/>
      <c r="B365" s="156"/>
      <c r="C365" s="178" t="s">
        <v>538</v>
      </c>
      <c r="D365" s="158"/>
      <c r="E365" s="159">
        <v>153.30000000000001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217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>
      <c r="A366" s="155"/>
      <c r="B366" s="156"/>
      <c r="C366" s="233"/>
      <c r="D366" s="234"/>
      <c r="E366" s="234"/>
      <c r="F366" s="234"/>
      <c r="G366" s="234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206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>
      <c r="A367" s="167">
        <v>95</v>
      </c>
      <c r="B367" s="168" t="s">
        <v>539</v>
      </c>
      <c r="C367" s="177" t="s">
        <v>540</v>
      </c>
      <c r="D367" s="169" t="s">
        <v>288</v>
      </c>
      <c r="E367" s="170">
        <v>153.30000000000001</v>
      </c>
      <c r="F367" s="171"/>
      <c r="G367" s="172">
        <f>ROUND(E367*F367,2)</f>
        <v>0</v>
      </c>
      <c r="H367" s="171"/>
      <c r="I367" s="172">
        <f>ROUND(E367*H367,2)</f>
        <v>0</v>
      </c>
      <c r="J367" s="171"/>
      <c r="K367" s="172">
        <f>ROUND(E367*J367,2)</f>
        <v>0</v>
      </c>
      <c r="L367" s="172">
        <v>21</v>
      </c>
      <c r="M367" s="172">
        <f>G367*(1+L367/100)</f>
        <v>0</v>
      </c>
      <c r="N367" s="172">
        <v>0</v>
      </c>
      <c r="O367" s="172">
        <f>ROUND(E367*N367,2)</f>
        <v>0</v>
      </c>
      <c r="P367" s="172">
        <v>0</v>
      </c>
      <c r="Q367" s="172">
        <f>ROUND(E367*P367,2)</f>
        <v>0</v>
      </c>
      <c r="R367" s="172" t="s">
        <v>372</v>
      </c>
      <c r="S367" s="172" t="s">
        <v>202</v>
      </c>
      <c r="T367" s="173" t="s">
        <v>202</v>
      </c>
      <c r="U367" s="157">
        <v>8.6000000000000007E-2</v>
      </c>
      <c r="V367" s="157">
        <f>ROUND(E367*U367,2)</f>
        <v>13.18</v>
      </c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203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>
      <c r="A368" s="155"/>
      <c r="B368" s="156"/>
      <c r="C368" s="241" t="s">
        <v>537</v>
      </c>
      <c r="D368" s="242"/>
      <c r="E368" s="242"/>
      <c r="F368" s="242"/>
      <c r="G368" s="242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205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>
      <c r="A369" s="155"/>
      <c r="B369" s="156"/>
      <c r="C369" s="233"/>
      <c r="D369" s="234"/>
      <c r="E369" s="234"/>
      <c r="F369" s="234"/>
      <c r="G369" s="234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206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>
      <c r="A370" s="161" t="s">
        <v>196</v>
      </c>
      <c r="B370" s="162" t="s">
        <v>121</v>
      </c>
      <c r="C370" s="176" t="s">
        <v>122</v>
      </c>
      <c r="D370" s="163"/>
      <c r="E370" s="164"/>
      <c r="F370" s="165"/>
      <c r="G370" s="165">
        <f>SUMIF(AG371:AG395,"&lt;&gt;NOR",G371:G395)</f>
        <v>0</v>
      </c>
      <c r="H370" s="165"/>
      <c r="I370" s="165">
        <f>SUM(I371:I395)</f>
        <v>0</v>
      </c>
      <c r="J370" s="165"/>
      <c r="K370" s="165">
        <f>SUM(K371:K395)</f>
        <v>0</v>
      </c>
      <c r="L370" s="165"/>
      <c r="M370" s="165">
        <f>SUM(M371:M395)</f>
        <v>0</v>
      </c>
      <c r="N370" s="165"/>
      <c r="O370" s="165">
        <f>SUM(O371:O395)</f>
        <v>6.0000000000000005E-2</v>
      </c>
      <c r="P370" s="165"/>
      <c r="Q370" s="165">
        <f>SUM(Q371:Q395)</f>
        <v>3.18</v>
      </c>
      <c r="R370" s="165"/>
      <c r="S370" s="165"/>
      <c r="T370" s="166"/>
      <c r="U370" s="160"/>
      <c r="V370" s="160">
        <f>SUM(V371:V395)</f>
        <v>104.74000000000001</v>
      </c>
      <c r="W370" s="160"/>
      <c r="AG370" t="s">
        <v>197</v>
      </c>
    </row>
    <row r="371" spans="1:60" ht="22.5" outlineLevel="1">
      <c r="A371" s="167">
        <v>96</v>
      </c>
      <c r="B371" s="168" t="s">
        <v>541</v>
      </c>
      <c r="C371" s="177" t="s">
        <v>542</v>
      </c>
      <c r="D371" s="169" t="s">
        <v>310</v>
      </c>
      <c r="E371" s="170">
        <v>2</v>
      </c>
      <c r="F371" s="171"/>
      <c r="G371" s="172">
        <f>ROUND(E371*F371,2)</f>
        <v>0</v>
      </c>
      <c r="H371" s="171"/>
      <c r="I371" s="172">
        <f>ROUND(E371*H371,2)</f>
        <v>0</v>
      </c>
      <c r="J371" s="171"/>
      <c r="K371" s="172">
        <f>ROUND(E371*J371,2)</f>
        <v>0</v>
      </c>
      <c r="L371" s="172">
        <v>21</v>
      </c>
      <c r="M371" s="172">
        <f>G371*(1+L371/100)</f>
        <v>0</v>
      </c>
      <c r="N371" s="172">
        <v>3.4000000000000002E-4</v>
      </c>
      <c r="O371" s="172">
        <f>ROUND(E371*N371,2)</f>
        <v>0</v>
      </c>
      <c r="P371" s="172">
        <v>3.0000000000000002E-2</v>
      </c>
      <c r="Q371" s="172">
        <f>ROUND(E371*P371,2)</f>
        <v>0.06</v>
      </c>
      <c r="R371" s="172" t="s">
        <v>543</v>
      </c>
      <c r="S371" s="172" t="s">
        <v>202</v>
      </c>
      <c r="T371" s="173" t="s">
        <v>202</v>
      </c>
      <c r="U371" s="157">
        <v>0.8630000000000001</v>
      </c>
      <c r="V371" s="157">
        <f>ROUND(E371*U371,2)</f>
        <v>1.73</v>
      </c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214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>
      <c r="A372" s="155"/>
      <c r="B372" s="156"/>
      <c r="C372" s="241" t="s">
        <v>544</v>
      </c>
      <c r="D372" s="242"/>
      <c r="E372" s="242"/>
      <c r="F372" s="242"/>
      <c r="G372" s="242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205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>
      <c r="A373" s="155"/>
      <c r="B373" s="156"/>
      <c r="C373" s="239" t="s">
        <v>545</v>
      </c>
      <c r="D373" s="240"/>
      <c r="E373" s="240"/>
      <c r="F373" s="240"/>
      <c r="G373" s="240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247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>
      <c r="A374" s="155"/>
      <c r="B374" s="156"/>
      <c r="C374" s="178" t="s">
        <v>546</v>
      </c>
      <c r="D374" s="158"/>
      <c r="E374" s="159">
        <v>1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217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>
      <c r="A375" s="155"/>
      <c r="B375" s="156"/>
      <c r="C375" s="178" t="s">
        <v>547</v>
      </c>
      <c r="D375" s="158"/>
      <c r="E375" s="159">
        <v>1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217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>
      <c r="A376" s="155"/>
      <c r="B376" s="156"/>
      <c r="C376" s="233"/>
      <c r="D376" s="234"/>
      <c r="E376" s="234"/>
      <c r="F376" s="234"/>
      <c r="G376" s="234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206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ht="22.5" outlineLevel="1">
      <c r="A377" s="167">
        <v>97</v>
      </c>
      <c r="B377" s="168" t="s">
        <v>548</v>
      </c>
      <c r="C377" s="177" t="s">
        <v>549</v>
      </c>
      <c r="D377" s="169" t="s">
        <v>310</v>
      </c>
      <c r="E377" s="170">
        <v>35</v>
      </c>
      <c r="F377" s="171"/>
      <c r="G377" s="172">
        <f>ROUND(E377*F377,2)</f>
        <v>0</v>
      </c>
      <c r="H377" s="171"/>
      <c r="I377" s="172">
        <f>ROUND(E377*H377,2)</f>
        <v>0</v>
      </c>
      <c r="J377" s="171"/>
      <c r="K377" s="172">
        <f>ROUND(E377*J377,2)</f>
        <v>0</v>
      </c>
      <c r="L377" s="172">
        <v>21</v>
      </c>
      <c r="M377" s="172">
        <f>G377*(1+L377/100)</f>
        <v>0</v>
      </c>
      <c r="N377" s="172">
        <v>1.33E-3</v>
      </c>
      <c r="O377" s="172">
        <f>ROUND(E377*N377,2)</f>
        <v>0.05</v>
      </c>
      <c r="P377" s="172">
        <v>8.900000000000001E-2</v>
      </c>
      <c r="Q377" s="172">
        <f>ROUND(E377*P377,2)</f>
        <v>3.12</v>
      </c>
      <c r="R377" s="172" t="s">
        <v>543</v>
      </c>
      <c r="S377" s="172" t="s">
        <v>202</v>
      </c>
      <c r="T377" s="173" t="s">
        <v>202</v>
      </c>
      <c r="U377" s="157">
        <v>2.9430000000000001</v>
      </c>
      <c r="V377" s="157">
        <f>ROUND(E377*U377,2)</f>
        <v>103.01</v>
      </c>
      <c r="W377" s="157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214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>
      <c r="A378" s="155"/>
      <c r="B378" s="156"/>
      <c r="C378" s="241" t="s">
        <v>544</v>
      </c>
      <c r="D378" s="242"/>
      <c r="E378" s="242"/>
      <c r="F378" s="242"/>
      <c r="G378" s="242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205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>
      <c r="A379" s="155"/>
      <c r="B379" s="156"/>
      <c r="C379" s="239" t="s">
        <v>545</v>
      </c>
      <c r="D379" s="240"/>
      <c r="E379" s="240"/>
      <c r="F379" s="240"/>
      <c r="G379" s="240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247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>
      <c r="A380" s="155"/>
      <c r="B380" s="156"/>
      <c r="C380" s="178" t="s">
        <v>550</v>
      </c>
      <c r="D380" s="158"/>
      <c r="E380" s="159">
        <v>15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217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>
      <c r="A381" s="155"/>
      <c r="B381" s="156"/>
      <c r="C381" s="178" t="s">
        <v>551</v>
      </c>
      <c r="D381" s="158"/>
      <c r="E381" s="159">
        <v>6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217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>
      <c r="A382" s="155"/>
      <c r="B382" s="156"/>
      <c r="C382" s="178" t="s">
        <v>552</v>
      </c>
      <c r="D382" s="158"/>
      <c r="E382" s="159">
        <v>9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217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>
      <c r="A383" s="155"/>
      <c r="B383" s="156"/>
      <c r="C383" s="178" t="s">
        <v>553</v>
      </c>
      <c r="D383" s="158"/>
      <c r="E383" s="159">
        <v>3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217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>
      <c r="A384" s="155"/>
      <c r="B384" s="156"/>
      <c r="C384" s="178" t="s">
        <v>554</v>
      </c>
      <c r="D384" s="158"/>
      <c r="E384" s="159">
        <v>2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217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>
      <c r="A385" s="155"/>
      <c r="B385" s="156"/>
      <c r="C385" s="233"/>
      <c r="D385" s="234"/>
      <c r="E385" s="234"/>
      <c r="F385" s="234"/>
      <c r="G385" s="234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206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>
      <c r="A386" s="167">
        <v>98</v>
      </c>
      <c r="B386" s="168" t="s">
        <v>555</v>
      </c>
      <c r="C386" s="177" t="s">
        <v>556</v>
      </c>
      <c r="D386" s="169" t="s">
        <v>310</v>
      </c>
      <c r="E386" s="170">
        <v>2</v>
      </c>
      <c r="F386" s="171"/>
      <c r="G386" s="172">
        <f>ROUND(E386*F386,2)</f>
        <v>0</v>
      </c>
      <c r="H386" s="171"/>
      <c r="I386" s="172">
        <f>ROUND(E386*H386,2)</f>
        <v>0</v>
      </c>
      <c r="J386" s="171"/>
      <c r="K386" s="172">
        <f>ROUND(E386*J386,2)</f>
        <v>0</v>
      </c>
      <c r="L386" s="172">
        <v>21</v>
      </c>
      <c r="M386" s="172">
        <f>G386*(1+L386/100)</f>
        <v>0</v>
      </c>
      <c r="N386" s="172">
        <v>2.0000000000000001E-4</v>
      </c>
      <c r="O386" s="172">
        <f>ROUND(E386*N386,2)</f>
        <v>0</v>
      </c>
      <c r="P386" s="172">
        <v>0</v>
      </c>
      <c r="Q386" s="172">
        <f>ROUND(E386*P386,2)</f>
        <v>0</v>
      </c>
      <c r="R386" s="172"/>
      <c r="S386" s="172" t="s">
        <v>304</v>
      </c>
      <c r="T386" s="173" t="s">
        <v>322</v>
      </c>
      <c r="U386" s="157">
        <v>0</v>
      </c>
      <c r="V386" s="157">
        <f>ROUND(E386*U386,2)</f>
        <v>0</v>
      </c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312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>
      <c r="A387" s="155"/>
      <c r="B387" s="156"/>
      <c r="C387" s="235"/>
      <c r="D387" s="236"/>
      <c r="E387" s="236"/>
      <c r="F387" s="236"/>
      <c r="G387" s="236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206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>
      <c r="A388" s="167">
        <v>99</v>
      </c>
      <c r="B388" s="168" t="s">
        <v>557</v>
      </c>
      <c r="C388" s="177" t="s">
        <v>558</v>
      </c>
      <c r="D388" s="169" t="s">
        <v>310</v>
      </c>
      <c r="E388" s="170">
        <v>3</v>
      </c>
      <c r="F388" s="171"/>
      <c r="G388" s="172">
        <f>ROUND(E388*F388,2)</f>
        <v>0</v>
      </c>
      <c r="H388" s="171"/>
      <c r="I388" s="172">
        <f>ROUND(E388*H388,2)</f>
        <v>0</v>
      </c>
      <c r="J388" s="171"/>
      <c r="K388" s="172">
        <f>ROUND(E388*J388,2)</f>
        <v>0</v>
      </c>
      <c r="L388" s="172">
        <v>21</v>
      </c>
      <c r="M388" s="172">
        <f>G388*(1+L388/100)</f>
        <v>0</v>
      </c>
      <c r="N388" s="172">
        <v>2.0000000000000001E-4</v>
      </c>
      <c r="O388" s="172">
        <f>ROUND(E388*N388,2)</f>
        <v>0</v>
      </c>
      <c r="P388" s="172">
        <v>0</v>
      </c>
      <c r="Q388" s="172">
        <f>ROUND(E388*P388,2)</f>
        <v>0</v>
      </c>
      <c r="R388" s="172"/>
      <c r="S388" s="172" t="s">
        <v>304</v>
      </c>
      <c r="T388" s="173" t="s">
        <v>322</v>
      </c>
      <c r="U388" s="157">
        <v>0</v>
      </c>
      <c r="V388" s="157">
        <f>ROUND(E388*U388,2)</f>
        <v>0</v>
      </c>
      <c r="W388" s="15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312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>
      <c r="A389" s="155"/>
      <c r="B389" s="156"/>
      <c r="C389" s="235"/>
      <c r="D389" s="236"/>
      <c r="E389" s="236"/>
      <c r="F389" s="236"/>
      <c r="G389" s="236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206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>
      <c r="A390" s="167">
        <v>100</v>
      </c>
      <c r="B390" s="168" t="s">
        <v>559</v>
      </c>
      <c r="C390" s="177" t="s">
        <v>560</v>
      </c>
      <c r="D390" s="169" t="s">
        <v>310</v>
      </c>
      <c r="E390" s="170">
        <v>2</v>
      </c>
      <c r="F390" s="171"/>
      <c r="G390" s="172">
        <f>ROUND(E390*F390,2)</f>
        <v>0</v>
      </c>
      <c r="H390" s="171"/>
      <c r="I390" s="172">
        <f>ROUND(E390*H390,2)</f>
        <v>0</v>
      </c>
      <c r="J390" s="171"/>
      <c r="K390" s="172">
        <f>ROUND(E390*J390,2)</f>
        <v>0</v>
      </c>
      <c r="L390" s="172">
        <v>21</v>
      </c>
      <c r="M390" s="172">
        <f>G390*(1+L390/100)</f>
        <v>0</v>
      </c>
      <c r="N390" s="172">
        <v>2.0000000000000001E-4</v>
      </c>
      <c r="O390" s="172">
        <f>ROUND(E390*N390,2)</f>
        <v>0</v>
      </c>
      <c r="P390" s="172">
        <v>0</v>
      </c>
      <c r="Q390" s="172">
        <f>ROUND(E390*P390,2)</f>
        <v>0</v>
      </c>
      <c r="R390" s="172"/>
      <c r="S390" s="172" t="s">
        <v>304</v>
      </c>
      <c r="T390" s="173" t="s">
        <v>322</v>
      </c>
      <c r="U390" s="157">
        <v>0</v>
      </c>
      <c r="V390" s="157">
        <f>ROUND(E390*U390,2)</f>
        <v>0</v>
      </c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312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>
      <c r="A391" s="155"/>
      <c r="B391" s="156"/>
      <c r="C391" s="235"/>
      <c r="D391" s="236"/>
      <c r="E391" s="236"/>
      <c r="F391" s="236"/>
      <c r="G391" s="23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206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>
      <c r="A392" s="167">
        <v>101</v>
      </c>
      <c r="B392" s="168" t="s">
        <v>561</v>
      </c>
      <c r="C392" s="177" t="s">
        <v>562</v>
      </c>
      <c r="D392" s="169" t="s">
        <v>310</v>
      </c>
      <c r="E392" s="170">
        <v>1</v>
      </c>
      <c r="F392" s="171"/>
      <c r="G392" s="172">
        <f>ROUND(E392*F392,2)</f>
        <v>0</v>
      </c>
      <c r="H392" s="171"/>
      <c r="I392" s="172">
        <f>ROUND(E392*H392,2)</f>
        <v>0</v>
      </c>
      <c r="J392" s="171"/>
      <c r="K392" s="172">
        <f>ROUND(E392*J392,2)</f>
        <v>0</v>
      </c>
      <c r="L392" s="172">
        <v>21</v>
      </c>
      <c r="M392" s="172">
        <f>G392*(1+L392/100)</f>
        <v>0</v>
      </c>
      <c r="N392" s="172">
        <v>2.0000000000000001E-4</v>
      </c>
      <c r="O392" s="172">
        <f>ROUND(E392*N392,2)</f>
        <v>0</v>
      </c>
      <c r="P392" s="172">
        <v>0</v>
      </c>
      <c r="Q392" s="172">
        <f>ROUND(E392*P392,2)</f>
        <v>0</v>
      </c>
      <c r="R392" s="172"/>
      <c r="S392" s="172" t="s">
        <v>304</v>
      </c>
      <c r="T392" s="173" t="s">
        <v>322</v>
      </c>
      <c r="U392" s="157">
        <v>0</v>
      </c>
      <c r="V392" s="157">
        <f>ROUND(E392*U392,2)</f>
        <v>0</v>
      </c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312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>
      <c r="A393" s="155"/>
      <c r="B393" s="156"/>
      <c r="C393" s="235"/>
      <c r="D393" s="236"/>
      <c r="E393" s="236"/>
      <c r="F393" s="236"/>
      <c r="G393" s="236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206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>
      <c r="A394" s="167">
        <v>102</v>
      </c>
      <c r="B394" s="168" t="s">
        <v>563</v>
      </c>
      <c r="C394" s="177" t="s">
        <v>564</v>
      </c>
      <c r="D394" s="169" t="s">
        <v>310</v>
      </c>
      <c r="E394" s="170">
        <v>26</v>
      </c>
      <c r="F394" s="171"/>
      <c r="G394" s="172">
        <f>ROUND(E394*F394,2)</f>
        <v>0</v>
      </c>
      <c r="H394" s="171"/>
      <c r="I394" s="172">
        <f>ROUND(E394*H394,2)</f>
        <v>0</v>
      </c>
      <c r="J394" s="171"/>
      <c r="K394" s="172">
        <f>ROUND(E394*J394,2)</f>
        <v>0</v>
      </c>
      <c r="L394" s="172">
        <v>21</v>
      </c>
      <c r="M394" s="172">
        <f>G394*(1+L394/100)</f>
        <v>0</v>
      </c>
      <c r="N394" s="172">
        <v>2.0000000000000001E-4</v>
      </c>
      <c r="O394" s="172">
        <f>ROUND(E394*N394,2)</f>
        <v>0.01</v>
      </c>
      <c r="P394" s="172">
        <v>0</v>
      </c>
      <c r="Q394" s="172">
        <f>ROUND(E394*P394,2)</f>
        <v>0</v>
      </c>
      <c r="R394" s="172"/>
      <c r="S394" s="172" t="s">
        <v>304</v>
      </c>
      <c r="T394" s="173" t="s">
        <v>322</v>
      </c>
      <c r="U394" s="157">
        <v>0</v>
      </c>
      <c r="V394" s="157">
        <f>ROUND(E394*U394,2)</f>
        <v>0</v>
      </c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312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>
      <c r="A395" s="155"/>
      <c r="B395" s="156"/>
      <c r="C395" s="235"/>
      <c r="D395" s="236"/>
      <c r="E395" s="236"/>
      <c r="F395" s="236"/>
      <c r="G395" s="236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206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>
      <c r="A396" s="161" t="s">
        <v>196</v>
      </c>
      <c r="B396" s="162" t="s">
        <v>123</v>
      </c>
      <c r="C396" s="176" t="s">
        <v>124</v>
      </c>
      <c r="D396" s="163"/>
      <c r="E396" s="164"/>
      <c r="F396" s="165"/>
      <c r="G396" s="165">
        <f>SUMIF(AG397:AG404,"&lt;&gt;NOR",G397:G404)</f>
        <v>0</v>
      </c>
      <c r="H396" s="165"/>
      <c r="I396" s="165">
        <f>SUM(I397:I404)</f>
        <v>0</v>
      </c>
      <c r="J396" s="165"/>
      <c r="K396" s="165">
        <f>SUM(K397:K404)</f>
        <v>0</v>
      </c>
      <c r="L396" s="165"/>
      <c r="M396" s="165">
        <f>SUM(M397:M404)</f>
        <v>0</v>
      </c>
      <c r="N396" s="165"/>
      <c r="O396" s="165">
        <f>SUM(O397:O404)</f>
        <v>0</v>
      </c>
      <c r="P396" s="165"/>
      <c r="Q396" s="165">
        <f>SUM(Q397:Q404)</f>
        <v>0</v>
      </c>
      <c r="R396" s="165"/>
      <c r="S396" s="165"/>
      <c r="T396" s="166"/>
      <c r="U396" s="160"/>
      <c r="V396" s="160">
        <f>SUM(V397:V404)</f>
        <v>1137.51</v>
      </c>
      <c r="W396" s="160"/>
      <c r="AG396" t="s">
        <v>197</v>
      </c>
    </row>
    <row r="397" spans="1:60" outlineLevel="1">
      <c r="A397" s="167">
        <v>103</v>
      </c>
      <c r="B397" s="168" t="s">
        <v>565</v>
      </c>
      <c r="C397" s="177" t="s">
        <v>566</v>
      </c>
      <c r="D397" s="169" t="s">
        <v>298</v>
      </c>
      <c r="E397" s="170">
        <v>1335.1106500000001</v>
      </c>
      <c r="F397" s="171"/>
      <c r="G397" s="172">
        <f>ROUND(E397*F397,2)</f>
        <v>0</v>
      </c>
      <c r="H397" s="171"/>
      <c r="I397" s="172">
        <f>ROUND(E397*H397,2)</f>
        <v>0</v>
      </c>
      <c r="J397" s="171"/>
      <c r="K397" s="172">
        <f>ROUND(E397*J397,2)</f>
        <v>0</v>
      </c>
      <c r="L397" s="172">
        <v>21</v>
      </c>
      <c r="M397" s="172">
        <f>G397*(1+L397/100)</f>
        <v>0</v>
      </c>
      <c r="N397" s="172">
        <v>0</v>
      </c>
      <c r="O397" s="172">
        <f>ROUND(E397*N397,2)</f>
        <v>0</v>
      </c>
      <c r="P397" s="172">
        <v>0</v>
      </c>
      <c r="Q397" s="172">
        <f>ROUND(E397*P397,2)</f>
        <v>0</v>
      </c>
      <c r="R397" s="172" t="s">
        <v>278</v>
      </c>
      <c r="S397" s="172" t="s">
        <v>202</v>
      </c>
      <c r="T397" s="173" t="s">
        <v>202</v>
      </c>
      <c r="U397" s="157">
        <v>0.85200000000000009</v>
      </c>
      <c r="V397" s="157">
        <f>ROUND(E397*U397,2)</f>
        <v>1137.51</v>
      </c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567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22.5" outlineLevel="1">
      <c r="A398" s="155"/>
      <c r="B398" s="156"/>
      <c r="C398" s="241" t="s">
        <v>568</v>
      </c>
      <c r="D398" s="242"/>
      <c r="E398" s="242"/>
      <c r="F398" s="242"/>
      <c r="G398" s="242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205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74" t="str">
        <f>C398</f>
        <v>přesun hmot pro budovy občanské výstavby (JKSO 801), budovy pro bydlení (JKSO 803) budovy pro výrobu a služby (JKSO 812) s nosnou svislou konstrukcí zděnou z cihel nebo tvárnic nebo kovovou</v>
      </c>
      <c r="BB398" s="148"/>
      <c r="BC398" s="148"/>
      <c r="BD398" s="148"/>
      <c r="BE398" s="148"/>
      <c r="BF398" s="148"/>
      <c r="BG398" s="148"/>
      <c r="BH398" s="148"/>
    </row>
    <row r="399" spans="1:60" outlineLevel="1">
      <c r="A399" s="155"/>
      <c r="B399" s="156"/>
      <c r="C399" s="178" t="s">
        <v>569</v>
      </c>
      <c r="D399" s="158"/>
      <c r="E399" s="159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217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22.5" outlineLevel="1">
      <c r="A400" s="155"/>
      <c r="B400" s="156"/>
      <c r="C400" s="178" t="s">
        <v>570</v>
      </c>
      <c r="D400" s="158"/>
      <c r="E400" s="159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217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ht="22.5" outlineLevel="1">
      <c r="A401" s="155"/>
      <c r="B401" s="156"/>
      <c r="C401" s="178" t="s">
        <v>571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217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>
      <c r="A402" s="155"/>
      <c r="B402" s="156"/>
      <c r="C402" s="178" t="s">
        <v>572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217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>
      <c r="A403" s="155"/>
      <c r="B403" s="156"/>
      <c r="C403" s="178" t="s">
        <v>573</v>
      </c>
      <c r="D403" s="158"/>
      <c r="E403" s="159">
        <v>1335.1106500000001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217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>
      <c r="A404" s="155"/>
      <c r="B404" s="156"/>
      <c r="C404" s="233"/>
      <c r="D404" s="234"/>
      <c r="E404" s="234"/>
      <c r="F404" s="234"/>
      <c r="G404" s="234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206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>
      <c r="A405" s="161" t="s">
        <v>196</v>
      </c>
      <c r="B405" s="162" t="s">
        <v>125</v>
      </c>
      <c r="C405" s="176" t="s">
        <v>126</v>
      </c>
      <c r="D405" s="163"/>
      <c r="E405" s="164"/>
      <c r="F405" s="165"/>
      <c r="G405" s="165">
        <f>SUMIF(AG406:AG427,"&lt;&gt;NOR",G406:G427)</f>
        <v>0</v>
      </c>
      <c r="H405" s="165"/>
      <c r="I405" s="165">
        <f>SUM(I406:I427)</f>
        <v>0</v>
      </c>
      <c r="J405" s="165"/>
      <c r="K405" s="165">
        <f>SUM(K406:K427)</f>
        <v>0</v>
      </c>
      <c r="L405" s="165"/>
      <c r="M405" s="165">
        <f>SUM(M406:M427)</f>
        <v>0</v>
      </c>
      <c r="N405" s="165"/>
      <c r="O405" s="165">
        <f>SUM(O406:O427)</f>
        <v>0.49000000000000005</v>
      </c>
      <c r="P405" s="165"/>
      <c r="Q405" s="165">
        <f>SUM(Q406:Q427)</f>
        <v>0</v>
      </c>
      <c r="R405" s="165"/>
      <c r="S405" s="165"/>
      <c r="T405" s="166"/>
      <c r="U405" s="160"/>
      <c r="V405" s="160">
        <f>SUM(V406:V427)</f>
        <v>75</v>
      </c>
      <c r="W405" s="160"/>
      <c r="AG405" t="s">
        <v>197</v>
      </c>
    </row>
    <row r="406" spans="1:60" ht="22.5" outlineLevel="1">
      <c r="A406" s="167">
        <v>104</v>
      </c>
      <c r="B406" s="168" t="s">
        <v>574</v>
      </c>
      <c r="C406" s="177" t="s">
        <v>575</v>
      </c>
      <c r="D406" s="169" t="s">
        <v>288</v>
      </c>
      <c r="E406" s="170">
        <v>24.240000000000002</v>
      </c>
      <c r="F406" s="171"/>
      <c r="G406" s="172">
        <f>ROUND(E406*F406,2)</f>
        <v>0</v>
      </c>
      <c r="H406" s="171"/>
      <c r="I406" s="172">
        <f>ROUND(E406*H406,2)</f>
        <v>0</v>
      </c>
      <c r="J406" s="171"/>
      <c r="K406" s="172">
        <f>ROUND(E406*J406,2)</f>
        <v>0</v>
      </c>
      <c r="L406" s="172">
        <v>21</v>
      </c>
      <c r="M406" s="172">
        <f>G406*(1+L406/100)</f>
        <v>0</v>
      </c>
      <c r="N406" s="172">
        <v>1.4400000000000001E-3</v>
      </c>
      <c r="O406" s="172">
        <f>ROUND(E406*N406,2)</f>
        <v>0.03</v>
      </c>
      <c r="P406" s="172">
        <v>0</v>
      </c>
      <c r="Q406" s="172">
        <f>ROUND(E406*P406,2)</f>
        <v>0</v>
      </c>
      <c r="R406" s="172" t="s">
        <v>576</v>
      </c>
      <c r="S406" s="172" t="s">
        <v>202</v>
      </c>
      <c r="T406" s="173" t="s">
        <v>202</v>
      </c>
      <c r="U406" s="157">
        <v>0.31000000000000005</v>
      </c>
      <c r="V406" s="157">
        <f>ROUND(E406*U406,2)</f>
        <v>7.51</v>
      </c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214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>
      <c r="A407" s="155"/>
      <c r="B407" s="156"/>
      <c r="C407" s="237" t="s">
        <v>577</v>
      </c>
      <c r="D407" s="238"/>
      <c r="E407" s="238"/>
      <c r="F407" s="238"/>
      <c r="G407" s="23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247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>
      <c r="A408" s="155"/>
      <c r="B408" s="156"/>
      <c r="C408" s="178" t="s">
        <v>578</v>
      </c>
      <c r="D408" s="158"/>
      <c r="E408" s="159">
        <v>24.240000000000002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217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>
      <c r="A409" s="155"/>
      <c r="B409" s="156"/>
      <c r="C409" s="233"/>
      <c r="D409" s="234"/>
      <c r="E409" s="234"/>
      <c r="F409" s="234"/>
      <c r="G409" s="234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206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ht="22.5" outlineLevel="1">
      <c r="A410" s="167">
        <v>105</v>
      </c>
      <c r="B410" s="168" t="s">
        <v>579</v>
      </c>
      <c r="C410" s="177" t="s">
        <v>580</v>
      </c>
      <c r="D410" s="169" t="s">
        <v>288</v>
      </c>
      <c r="E410" s="170">
        <v>121.2</v>
      </c>
      <c r="F410" s="171"/>
      <c r="G410" s="172">
        <f>ROUND(E410*F410,2)</f>
        <v>0</v>
      </c>
      <c r="H410" s="171"/>
      <c r="I410" s="172">
        <f>ROUND(E410*H410,2)</f>
        <v>0</v>
      </c>
      <c r="J410" s="171"/>
      <c r="K410" s="172">
        <f>ROUND(E410*J410,2)</f>
        <v>0</v>
      </c>
      <c r="L410" s="172">
        <v>21</v>
      </c>
      <c r="M410" s="172">
        <f>G410*(1+L410/100)</f>
        <v>0</v>
      </c>
      <c r="N410" s="172">
        <v>2.2000000000000001E-3</v>
      </c>
      <c r="O410" s="172">
        <f>ROUND(E410*N410,2)</f>
        <v>0.27</v>
      </c>
      <c r="P410" s="172">
        <v>0</v>
      </c>
      <c r="Q410" s="172">
        <f>ROUND(E410*P410,2)</f>
        <v>0</v>
      </c>
      <c r="R410" s="172" t="s">
        <v>576</v>
      </c>
      <c r="S410" s="172" t="s">
        <v>202</v>
      </c>
      <c r="T410" s="173" t="s">
        <v>202</v>
      </c>
      <c r="U410" s="157">
        <v>0.39</v>
      </c>
      <c r="V410" s="157">
        <f>ROUND(E410*U410,2)</f>
        <v>47.27</v>
      </c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214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>
      <c r="A411" s="155"/>
      <c r="B411" s="156"/>
      <c r="C411" s="237" t="s">
        <v>581</v>
      </c>
      <c r="D411" s="238"/>
      <c r="E411" s="238"/>
      <c r="F411" s="238"/>
      <c r="G411" s="23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247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>
      <c r="A412" s="155"/>
      <c r="B412" s="156"/>
      <c r="C412" s="178" t="s">
        <v>582</v>
      </c>
      <c r="D412" s="158"/>
      <c r="E412" s="159">
        <v>121.2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217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>
      <c r="A413" s="155"/>
      <c r="B413" s="156"/>
      <c r="C413" s="233"/>
      <c r="D413" s="234"/>
      <c r="E413" s="234"/>
      <c r="F413" s="234"/>
      <c r="G413" s="234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206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>
      <c r="A414" s="167">
        <v>106</v>
      </c>
      <c r="B414" s="168" t="s">
        <v>583</v>
      </c>
      <c r="C414" s="177" t="s">
        <v>584</v>
      </c>
      <c r="D414" s="169" t="s">
        <v>288</v>
      </c>
      <c r="E414" s="170">
        <v>48</v>
      </c>
      <c r="F414" s="171"/>
      <c r="G414" s="172">
        <f>ROUND(E414*F414,2)</f>
        <v>0</v>
      </c>
      <c r="H414" s="171"/>
      <c r="I414" s="172">
        <f>ROUND(E414*H414,2)</f>
        <v>0</v>
      </c>
      <c r="J414" s="171"/>
      <c r="K414" s="172">
        <f>ROUND(E414*J414,2)</f>
        <v>0</v>
      </c>
      <c r="L414" s="172">
        <v>21</v>
      </c>
      <c r="M414" s="172">
        <f>G414*(1+L414/100)</f>
        <v>0</v>
      </c>
      <c r="N414" s="172">
        <v>2.5200000000000001E-3</v>
      </c>
      <c r="O414" s="172">
        <f>ROUND(E414*N414,2)</f>
        <v>0.12</v>
      </c>
      <c r="P414" s="172">
        <v>0</v>
      </c>
      <c r="Q414" s="172">
        <f>ROUND(E414*P414,2)</f>
        <v>0</v>
      </c>
      <c r="R414" s="172" t="s">
        <v>576</v>
      </c>
      <c r="S414" s="172" t="s">
        <v>202</v>
      </c>
      <c r="T414" s="173" t="s">
        <v>202</v>
      </c>
      <c r="U414" s="157">
        <v>0.40500000000000003</v>
      </c>
      <c r="V414" s="157">
        <f>ROUND(E414*U414,2)</f>
        <v>19.440000000000001</v>
      </c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214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>
      <c r="A415" s="155"/>
      <c r="B415" s="156"/>
      <c r="C415" s="237" t="s">
        <v>585</v>
      </c>
      <c r="D415" s="238"/>
      <c r="E415" s="238"/>
      <c r="F415" s="238"/>
      <c r="G415" s="23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247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>
      <c r="A416" s="155"/>
      <c r="B416" s="156"/>
      <c r="C416" s="178" t="s">
        <v>443</v>
      </c>
      <c r="D416" s="158"/>
      <c r="E416" s="159">
        <v>48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217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>
      <c r="A417" s="155"/>
      <c r="B417" s="156"/>
      <c r="C417" s="233"/>
      <c r="D417" s="234"/>
      <c r="E417" s="234"/>
      <c r="F417" s="234"/>
      <c r="G417" s="234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206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ht="22.5" outlineLevel="1">
      <c r="A418" s="167">
        <v>107</v>
      </c>
      <c r="B418" s="168" t="s">
        <v>586</v>
      </c>
      <c r="C418" s="177" t="s">
        <v>587</v>
      </c>
      <c r="D418" s="169" t="s">
        <v>288</v>
      </c>
      <c r="E418" s="170">
        <v>242.4</v>
      </c>
      <c r="F418" s="171"/>
      <c r="G418" s="172">
        <f>ROUND(E418*F418,2)</f>
        <v>0</v>
      </c>
      <c r="H418" s="171"/>
      <c r="I418" s="172">
        <f>ROUND(E418*H418,2)</f>
        <v>0</v>
      </c>
      <c r="J418" s="171"/>
      <c r="K418" s="172">
        <f>ROUND(E418*J418,2)</f>
        <v>0</v>
      </c>
      <c r="L418" s="172">
        <v>21</v>
      </c>
      <c r="M418" s="172">
        <f>G418*(1+L418/100)</f>
        <v>0</v>
      </c>
      <c r="N418" s="172">
        <v>3.0000000000000003E-4</v>
      </c>
      <c r="O418" s="172">
        <f>ROUND(E418*N418,2)</f>
        <v>7.0000000000000007E-2</v>
      </c>
      <c r="P418" s="172">
        <v>0</v>
      </c>
      <c r="Q418" s="172">
        <f>ROUND(E418*P418,2)</f>
        <v>0</v>
      </c>
      <c r="R418" s="172" t="s">
        <v>311</v>
      </c>
      <c r="S418" s="172" t="s">
        <v>202</v>
      </c>
      <c r="T418" s="173" t="s">
        <v>202</v>
      </c>
      <c r="U418" s="157">
        <v>0</v>
      </c>
      <c r="V418" s="157">
        <f>ROUND(E418*U418,2)</f>
        <v>0</v>
      </c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588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>
      <c r="A419" s="155"/>
      <c r="B419" s="156"/>
      <c r="C419" s="237" t="s">
        <v>589</v>
      </c>
      <c r="D419" s="238"/>
      <c r="E419" s="238"/>
      <c r="F419" s="238"/>
      <c r="G419" s="23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247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>
      <c r="A420" s="155"/>
      <c r="B420" s="156"/>
      <c r="C420" s="178" t="s">
        <v>590</v>
      </c>
      <c r="D420" s="158"/>
      <c r="E420" s="159">
        <v>242.4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217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>
      <c r="A421" s="155"/>
      <c r="B421" s="156"/>
      <c r="C421" s="233"/>
      <c r="D421" s="234"/>
      <c r="E421" s="234"/>
      <c r="F421" s="234"/>
      <c r="G421" s="234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206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>
      <c r="A422" s="167">
        <v>108</v>
      </c>
      <c r="B422" s="168" t="s">
        <v>591</v>
      </c>
      <c r="C422" s="177" t="s">
        <v>592</v>
      </c>
      <c r="D422" s="169" t="s">
        <v>298</v>
      </c>
      <c r="E422" s="170">
        <v>0.49523</v>
      </c>
      <c r="F422" s="171"/>
      <c r="G422" s="172">
        <f>ROUND(E422*F422,2)</f>
        <v>0</v>
      </c>
      <c r="H422" s="171"/>
      <c r="I422" s="172">
        <f>ROUND(E422*H422,2)</f>
        <v>0</v>
      </c>
      <c r="J422" s="171"/>
      <c r="K422" s="172">
        <f>ROUND(E422*J422,2)</f>
        <v>0</v>
      </c>
      <c r="L422" s="172">
        <v>21</v>
      </c>
      <c r="M422" s="172">
        <f>G422*(1+L422/100)</f>
        <v>0</v>
      </c>
      <c r="N422" s="172">
        <v>0</v>
      </c>
      <c r="O422" s="172">
        <f>ROUND(E422*N422,2)</f>
        <v>0</v>
      </c>
      <c r="P422" s="172">
        <v>0</v>
      </c>
      <c r="Q422" s="172">
        <f>ROUND(E422*P422,2)</f>
        <v>0</v>
      </c>
      <c r="R422" s="172" t="s">
        <v>576</v>
      </c>
      <c r="S422" s="172" t="s">
        <v>202</v>
      </c>
      <c r="T422" s="173" t="s">
        <v>202</v>
      </c>
      <c r="U422" s="157">
        <v>1.5670000000000002</v>
      </c>
      <c r="V422" s="157">
        <f>ROUND(E422*U422,2)</f>
        <v>0.78</v>
      </c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567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>
      <c r="A423" s="155"/>
      <c r="B423" s="156"/>
      <c r="C423" s="241" t="s">
        <v>593</v>
      </c>
      <c r="D423" s="242"/>
      <c r="E423" s="242"/>
      <c r="F423" s="242"/>
      <c r="G423" s="242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205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>
      <c r="A424" s="155"/>
      <c r="B424" s="156"/>
      <c r="C424" s="178" t="s">
        <v>569</v>
      </c>
      <c r="D424" s="158"/>
      <c r="E424" s="159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217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>
      <c r="A425" s="155"/>
      <c r="B425" s="156"/>
      <c r="C425" s="178" t="s">
        <v>594</v>
      </c>
      <c r="D425" s="158"/>
      <c r="E425" s="159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217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>
      <c r="A426" s="155"/>
      <c r="B426" s="156"/>
      <c r="C426" s="178" t="s">
        <v>595</v>
      </c>
      <c r="D426" s="158"/>
      <c r="E426" s="159">
        <v>0.49523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217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>
      <c r="A427" s="155"/>
      <c r="B427" s="156"/>
      <c r="C427" s="233"/>
      <c r="D427" s="234"/>
      <c r="E427" s="234"/>
      <c r="F427" s="234"/>
      <c r="G427" s="234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206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>
      <c r="A428" s="161" t="s">
        <v>196</v>
      </c>
      <c r="B428" s="162" t="s">
        <v>127</v>
      </c>
      <c r="C428" s="176" t="s">
        <v>128</v>
      </c>
      <c r="D428" s="163"/>
      <c r="E428" s="164"/>
      <c r="F428" s="165"/>
      <c r="G428" s="165">
        <f>SUMIF(AG429:AG450,"&lt;&gt;NOR",G429:G450)</f>
        <v>0</v>
      </c>
      <c r="H428" s="165"/>
      <c r="I428" s="165">
        <f>SUM(I429:I450)</f>
        <v>0</v>
      </c>
      <c r="J428" s="165"/>
      <c r="K428" s="165">
        <f>SUM(K429:K450)</f>
        <v>0</v>
      </c>
      <c r="L428" s="165"/>
      <c r="M428" s="165">
        <f>SUM(M429:M450)</f>
        <v>0</v>
      </c>
      <c r="N428" s="165"/>
      <c r="O428" s="165">
        <f>SUM(O429:O450)</f>
        <v>1.02</v>
      </c>
      <c r="P428" s="165"/>
      <c r="Q428" s="165">
        <f>SUM(Q429:Q450)</f>
        <v>0</v>
      </c>
      <c r="R428" s="165"/>
      <c r="S428" s="165"/>
      <c r="T428" s="166"/>
      <c r="U428" s="160"/>
      <c r="V428" s="160">
        <f>SUM(V429:V450)</f>
        <v>49</v>
      </c>
      <c r="W428" s="160"/>
      <c r="AG428" t="s">
        <v>197</v>
      </c>
    </row>
    <row r="429" spans="1:60" outlineLevel="1">
      <c r="A429" s="167">
        <v>109</v>
      </c>
      <c r="B429" s="168" t="s">
        <v>596</v>
      </c>
      <c r="C429" s="177" t="s">
        <v>597</v>
      </c>
      <c r="D429" s="169" t="s">
        <v>288</v>
      </c>
      <c r="E429" s="170">
        <v>199.20000000000002</v>
      </c>
      <c r="F429" s="171"/>
      <c r="G429" s="172">
        <f>ROUND(E429*F429,2)</f>
        <v>0</v>
      </c>
      <c r="H429" s="171"/>
      <c r="I429" s="172">
        <f>ROUND(E429*H429,2)</f>
        <v>0</v>
      </c>
      <c r="J429" s="171"/>
      <c r="K429" s="172">
        <f>ROUND(E429*J429,2)</f>
        <v>0</v>
      </c>
      <c r="L429" s="172">
        <v>21</v>
      </c>
      <c r="M429" s="172">
        <f>G429*(1+L429/100)</f>
        <v>0</v>
      </c>
      <c r="N429" s="172">
        <v>0</v>
      </c>
      <c r="O429" s="172">
        <f>ROUND(E429*N429,2)</f>
        <v>0</v>
      </c>
      <c r="P429" s="172">
        <v>0</v>
      </c>
      <c r="Q429" s="172">
        <f>ROUND(E429*P429,2)</f>
        <v>0</v>
      </c>
      <c r="R429" s="172" t="s">
        <v>598</v>
      </c>
      <c r="S429" s="172" t="s">
        <v>202</v>
      </c>
      <c r="T429" s="173" t="s">
        <v>202</v>
      </c>
      <c r="U429" s="157">
        <v>9.0000000000000011E-2</v>
      </c>
      <c r="V429" s="157">
        <f>ROUND(E429*U429,2)</f>
        <v>17.93</v>
      </c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599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>
      <c r="A430" s="155"/>
      <c r="B430" s="156"/>
      <c r="C430" s="237" t="s">
        <v>600</v>
      </c>
      <c r="D430" s="238"/>
      <c r="E430" s="238"/>
      <c r="F430" s="238"/>
      <c r="G430" s="23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247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>
      <c r="A431" s="155"/>
      <c r="B431" s="156"/>
      <c r="C431" s="178" t="s">
        <v>601</v>
      </c>
      <c r="D431" s="158"/>
      <c r="E431" s="159">
        <v>67.2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217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>
      <c r="A432" s="155"/>
      <c r="B432" s="156"/>
      <c r="C432" s="178" t="s">
        <v>602</v>
      </c>
      <c r="D432" s="158"/>
      <c r="E432" s="159">
        <v>132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217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>
      <c r="A433" s="155"/>
      <c r="B433" s="156"/>
      <c r="C433" s="233"/>
      <c r="D433" s="234"/>
      <c r="E433" s="234"/>
      <c r="F433" s="234"/>
      <c r="G433" s="234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206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ht="22.5" outlineLevel="1">
      <c r="A434" s="167">
        <v>110</v>
      </c>
      <c r="B434" s="168" t="s">
        <v>603</v>
      </c>
      <c r="C434" s="177" t="s">
        <v>604</v>
      </c>
      <c r="D434" s="169" t="s">
        <v>288</v>
      </c>
      <c r="E434" s="170">
        <v>209.16000000000003</v>
      </c>
      <c r="F434" s="171"/>
      <c r="G434" s="172">
        <f>ROUND(E434*F434,2)</f>
        <v>0</v>
      </c>
      <c r="H434" s="171"/>
      <c r="I434" s="172">
        <f>ROUND(E434*H434,2)</f>
        <v>0</v>
      </c>
      <c r="J434" s="171"/>
      <c r="K434" s="172">
        <f>ROUND(E434*J434,2)</f>
        <v>0</v>
      </c>
      <c r="L434" s="172">
        <v>21</v>
      </c>
      <c r="M434" s="172">
        <f>G434*(1+L434/100)</f>
        <v>0</v>
      </c>
      <c r="N434" s="172">
        <v>1.6000000000000001E-4</v>
      </c>
      <c r="O434" s="172">
        <f>ROUND(E434*N434,2)</f>
        <v>0.03</v>
      </c>
      <c r="P434" s="172">
        <v>0</v>
      </c>
      <c r="Q434" s="172">
        <f>ROUND(E434*P434,2)</f>
        <v>0</v>
      </c>
      <c r="R434" s="172" t="s">
        <v>598</v>
      </c>
      <c r="S434" s="172" t="s">
        <v>202</v>
      </c>
      <c r="T434" s="173" t="s">
        <v>202</v>
      </c>
      <c r="U434" s="157">
        <v>0.14000000000000001</v>
      </c>
      <c r="V434" s="157">
        <f>ROUND(E434*U434,2)</f>
        <v>29.28</v>
      </c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214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>
      <c r="A435" s="155"/>
      <c r="B435" s="156"/>
      <c r="C435" s="178" t="s">
        <v>605</v>
      </c>
      <c r="D435" s="158"/>
      <c r="E435" s="159">
        <v>209.16000000000003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217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>
      <c r="A436" s="155"/>
      <c r="B436" s="156"/>
      <c r="C436" s="233"/>
      <c r="D436" s="234"/>
      <c r="E436" s="234"/>
      <c r="F436" s="234"/>
      <c r="G436" s="234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206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22.5" outlineLevel="1">
      <c r="A437" s="167">
        <v>111</v>
      </c>
      <c r="B437" s="168" t="s">
        <v>606</v>
      </c>
      <c r="C437" s="177" t="s">
        <v>607</v>
      </c>
      <c r="D437" s="169" t="s">
        <v>288</v>
      </c>
      <c r="E437" s="170">
        <v>203.18400000000003</v>
      </c>
      <c r="F437" s="171"/>
      <c r="G437" s="172">
        <f>ROUND(E437*F437,2)</f>
        <v>0</v>
      </c>
      <c r="H437" s="171"/>
      <c r="I437" s="172">
        <f>ROUND(E437*H437,2)</f>
        <v>0</v>
      </c>
      <c r="J437" s="171"/>
      <c r="K437" s="172">
        <f>ROUND(E437*J437,2)</f>
        <v>0</v>
      </c>
      <c r="L437" s="172">
        <v>21</v>
      </c>
      <c r="M437" s="172">
        <f>G437*(1+L437/100)</f>
        <v>0</v>
      </c>
      <c r="N437" s="172">
        <v>1.2000000000000001E-3</v>
      </c>
      <c r="O437" s="172">
        <f>ROUND(E437*N437,2)</f>
        <v>0.24</v>
      </c>
      <c r="P437" s="172">
        <v>0</v>
      </c>
      <c r="Q437" s="172">
        <f>ROUND(E437*P437,2)</f>
        <v>0</v>
      </c>
      <c r="R437" s="172" t="s">
        <v>311</v>
      </c>
      <c r="S437" s="172" t="s">
        <v>202</v>
      </c>
      <c r="T437" s="173" t="s">
        <v>202</v>
      </c>
      <c r="U437" s="157">
        <v>0</v>
      </c>
      <c r="V437" s="157">
        <f>ROUND(E437*U437,2)</f>
        <v>0</v>
      </c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588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>
      <c r="A438" s="155"/>
      <c r="B438" s="156"/>
      <c r="C438" s="178" t="s">
        <v>608</v>
      </c>
      <c r="D438" s="158"/>
      <c r="E438" s="159">
        <v>203.18400000000003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217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>
      <c r="A439" s="155"/>
      <c r="B439" s="156"/>
      <c r="C439" s="233"/>
      <c r="D439" s="234"/>
      <c r="E439" s="234"/>
      <c r="F439" s="234"/>
      <c r="G439" s="234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206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ht="22.5" outlineLevel="1">
      <c r="A440" s="167">
        <v>112</v>
      </c>
      <c r="B440" s="168" t="s">
        <v>609</v>
      </c>
      <c r="C440" s="177" t="s">
        <v>610</v>
      </c>
      <c r="D440" s="169" t="s">
        <v>288</v>
      </c>
      <c r="E440" s="170">
        <v>203.18400000000003</v>
      </c>
      <c r="F440" s="171"/>
      <c r="G440" s="172">
        <f>ROUND(E440*F440,2)</f>
        <v>0</v>
      </c>
      <c r="H440" s="171"/>
      <c r="I440" s="172">
        <f>ROUND(E440*H440,2)</f>
        <v>0</v>
      </c>
      <c r="J440" s="171"/>
      <c r="K440" s="172">
        <f>ROUND(E440*J440,2)</f>
        <v>0</v>
      </c>
      <c r="L440" s="172">
        <v>21</v>
      </c>
      <c r="M440" s="172">
        <f>G440*(1+L440/100)</f>
        <v>0</v>
      </c>
      <c r="N440" s="172">
        <v>3.6000000000000003E-3</v>
      </c>
      <c r="O440" s="172">
        <f>ROUND(E440*N440,2)</f>
        <v>0.73</v>
      </c>
      <c r="P440" s="172">
        <v>0</v>
      </c>
      <c r="Q440" s="172">
        <f>ROUND(E440*P440,2)</f>
        <v>0</v>
      </c>
      <c r="R440" s="172" t="s">
        <v>311</v>
      </c>
      <c r="S440" s="172" t="s">
        <v>202</v>
      </c>
      <c r="T440" s="173" t="s">
        <v>202</v>
      </c>
      <c r="U440" s="157">
        <v>0</v>
      </c>
      <c r="V440" s="157">
        <f>ROUND(E440*U440,2)</f>
        <v>0</v>
      </c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588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>
      <c r="A441" s="155"/>
      <c r="B441" s="156"/>
      <c r="C441" s="178" t="s">
        <v>608</v>
      </c>
      <c r="D441" s="158"/>
      <c r="E441" s="159">
        <v>203.18400000000003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217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>
      <c r="A442" s="155"/>
      <c r="B442" s="156"/>
      <c r="C442" s="233"/>
      <c r="D442" s="234"/>
      <c r="E442" s="234"/>
      <c r="F442" s="234"/>
      <c r="G442" s="234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206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ht="22.5" outlineLevel="1">
      <c r="A443" s="167">
        <v>113</v>
      </c>
      <c r="B443" s="168" t="s">
        <v>611</v>
      </c>
      <c r="C443" s="177" t="s">
        <v>612</v>
      </c>
      <c r="D443" s="169" t="s">
        <v>288</v>
      </c>
      <c r="E443" s="170">
        <v>5</v>
      </c>
      <c r="F443" s="171"/>
      <c r="G443" s="172">
        <f>ROUND(E443*F443,2)</f>
        <v>0</v>
      </c>
      <c r="H443" s="171"/>
      <c r="I443" s="172">
        <f>ROUND(E443*H443,2)</f>
        <v>0</v>
      </c>
      <c r="J443" s="171"/>
      <c r="K443" s="172">
        <f>ROUND(E443*J443,2)</f>
        <v>0</v>
      </c>
      <c r="L443" s="172">
        <v>21</v>
      </c>
      <c r="M443" s="172">
        <f>G443*(1+L443/100)</f>
        <v>0</v>
      </c>
      <c r="N443" s="172">
        <v>4.2000000000000006E-3</v>
      </c>
      <c r="O443" s="172">
        <f>ROUND(E443*N443,2)</f>
        <v>0.02</v>
      </c>
      <c r="P443" s="172">
        <v>0</v>
      </c>
      <c r="Q443" s="172">
        <f>ROUND(E443*P443,2)</f>
        <v>0</v>
      </c>
      <c r="R443" s="172" t="s">
        <v>311</v>
      </c>
      <c r="S443" s="172" t="s">
        <v>202</v>
      </c>
      <c r="T443" s="173" t="s">
        <v>202</v>
      </c>
      <c r="U443" s="157">
        <v>0</v>
      </c>
      <c r="V443" s="157">
        <f>ROUND(E443*U443,2)</f>
        <v>0</v>
      </c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312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>
      <c r="A444" s="155"/>
      <c r="B444" s="156"/>
      <c r="C444" s="235"/>
      <c r="D444" s="236"/>
      <c r="E444" s="236"/>
      <c r="F444" s="236"/>
      <c r="G444" s="236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206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>
      <c r="A445" s="167">
        <v>114</v>
      </c>
      <c r="B445" s="168" t="s">
        <v>613</v>
      </c>
      <c r="C445" s="177" t="s">
        <v>614</v>
      </c>
      <c r="D445" s="169" t="s">
        <v>298</v>
      </c>
      <c r="E445" s="170">
        <v>1.0297500000000002</v>
      </c>
      <c r="F445" s="171"/>
      <c r="G445" s="172">
        <f>ROUND(E445*F445,2)</f>
        <v>0</v>
      </c>
      <c r="H445" s="171"/>
      <c r="I445" s="172">
        <f>ROUND(E445*H445,2)</f>
        <v>0</v>
      </c>
      <c r="J445" s="171"/>
      <c r="K445" s="172">
        <f>ROUND(E445*J445,2)</f>
        <v>0</v>
      </c>
      <c r="L445" s="172">
        <v>21</v>
      </c>
      <c r="M445" s="172">
        <f>G445*(1+L445/100)</f>
        <v>0</v>
      </c>
      <c r="N445" s="172">
        <v>0</v>
      </c>
      <c r="O445" s="172">
        <f>ROUND(E445*N445,2)</f>
        <v>0</v>
      </c>
      <c r="P445" s="172">
        <v>0</v>
      </c>
      <c r="Q445" s="172">
        <f>ROUND(E445*P445,2)</f>
        <v>0</v>
      </c>
      <c r="R445" s="172" t="s">
        <v>598</v>
      </c>
      <c r="S445" s="172" t="s">
        <v>202</v>
      </c>
      <c r="T445" s="173" t="s">
        <v>202</v>
      </c>
      <c r="U445" s="157">
        <v>1.7400000000000002</v>
      </c>
      <c r="V445" s="157">
        <f>ROUND(E445*U445,2)</f>
        <v>1.79</v>
      </c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567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>
      <c r="A446" s="155"/>
      <c r="B446" s="156"/>
      <c r="C446" s="241" t="s">
        <v>615</v>
      </c>
      <c r="D446" s="242"/>
      <c r="E446" s="242"/>
      <c r="F446" s="242"/>
      <c r="G446" s="242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205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>
      <c r="A447" s="155"/>
      <c r="B447" s="156"/>
      <c r="C447" s="178" t="s">
        <v>569</v>
      </c>
      <c r="D447" s="158"/>
      <c r="E447" s="159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217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>
      <c r="A448" s="155"/>
      <c r="B448" s="156"/>
      <c r="C448" s="178" t="s">
        <v>616</v>
      </c>
      <c r="D448" s="158"/>
      <c r="E448" s="159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217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>
      <c r="A449" s="155"/>
      <c r="B449" s="156"/>
      <c r="C449" s="178" t="s">
        <v>617</v>
      </c>
      <c r="D449" s="158"/>
      <c r="E449" s="159">
        <v>1.0297500000000002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217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>
      <c r="A450" s="155"/>
      <c r="B450" s="156"/>
      <c r="C450" s="233"/>
      <c r="D450" s="234"/>
      <c r="E450" s="234"/>
      <c r="F450" s="234"/>
      <c r="G450" s="234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206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>
      <c r="A451" s="161" t="s">
        <v>196</v>
      </c>
      <c r="B451" s="162" t="s">
        <v>129</v>
      </c>
      <c r="C451" s="176" t="s">
        <v>130</v>
      </c>
      <c r="D451" s="163"/>
      <c r="E451" s="164"/>
      <c r="F451" s="165"/>
      <c r="G451" s="165">
        <f>SUMIF(AG452:AG475,"&lt;&gt;NOR",G452:G475)</f>
        <v>0</v>
      </c>
      <c r="H451" s="165"/>
      <c r="I451" s="165">
        <f>SUM(I452:I475)</f>
        <v>0</v>
      </c>
      <c r="J451" s="165"/>
      <c r="K451" s="165">
        <f>SUM(K452:K475)</f>
        <v>0</v>
      </c>
      <c r="L451" s="165"/>
      <c r="M451" s="165">
        <f>SUM(M452:M475)</f>
        <v>0</v>
      </c>
      <c r="N451" s="165"/>
      <c r="O451" s="165">
        <f>SUM(O452:O475)</f>
        <v>7.0000000000000007E-2</v>
      </c>
      <c r="P451" s="165"/>
      <c r="Q451" s="165">
        <f>SUM(Q452:Q475)</f>
        <v>0</v>
      </c>
      <c r="R451" s="165"/>
      <c r="S451" s="165"/>
      <c r="T451" s="166"/>
      <c r="U451" s="160"/>
      <c r="V451" s="160">
        <f>SUM(V452:V475)</f>
        <v>48.550000000000004</v>
      </c>
      <c r="W451" s="160"/>
      <c r="AG451" t="s">
        <v>197</v>
      </c>
    </row>
    <row r="452" spans="1:60" outlineLevel="1">
      <c r="A452" s="167">
        <v>115</v>
      </c>
      <c r="B452" s="168" t="s">
        <v>618</v>
      </c>
      <c r="C452" s="177" t="s">
        <v>619</v>
      </c>
      <c r="D452" s="169" t="s">
        <v>268</v>
      </c>
      <c r="E452" s="170">
        <v>18</v>
      </c>
      <c r="F452" s="171"/>
      <c r="G452" s="172">
        <f>ROUND(E452*F452,2)</f>
        <v>0</v>
      </c>
      <c r="H452" s="171"/>
      <c r="I452" s="172">
        <f>ROUND(E452*H452,2)</f>
        <v>0</v>
      </c>
      <c r="J452" s="171"/>
      <c r="K452" s="172">
        <f>ROUND(E452*J452,2)</f>
        <v>0</v>
      </c>
      <c r="L452" s="172">
        <v>21</v>
      </c>
      <c r="M452" s="172">
        <f>G452*(1+L452/100)</f>
        <v>0</v>
      </c>
      <c r="N452" s="172">
        <v>7.000000000000001E-4</v>
      </c>
      <c r="O452" s="172">
        <f>ROUND(E452*N452,2)</f>
        <v>0.01</v>
      </c>
      <c r="P452" s="172">
        <v>0</v>
      </c>
      <c r="Q452" s="172">
        <f>ROUND(E452*P452,2)</f>
        <v>0</v>
      </c>
      <c r="R452" s="172" t="s">
        <v>620</v>
      </c>
      <c r="S452" s="172" t="s">
        <v>202</v>
      </c>
      <c r="T452" s="173" t="s">
        <v>202</v>
      </c>
      <c r="U452" s="157">
        <v>0.45200000000000001</v>
      </c>
      <c r="V452" s="157">
        <f>ROUND(E452*U452,2)</f>
        <v>8.14</v>
      </c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214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ht="22.5" outlineLevel="1">
      <c r="A453" s="155"/>
      <c r="B453" s="156"/>
      <c r="C453" s="237" t="s">
        <v>621</v>
      </c>
      <c r="D453" s="238"/>
      <c r="E453" s="238"/>
      <c r="F453" s="238"/>
      <c r="G453" s="23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247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74" t="str">
        <f>C453</f>
        <v>Potrubí včetně tvarovek, objímek a vložek pro tlumení hluku. Včetně zednických výpomocí.Potrubí zavěšeno pod stropem v upevňovacích objímkách.</v>
      </c>
      <c r="BB453" s="148"/>
      <c r="BC453" s="148"/>
      <c r="BD453" s="148"/>
      <c r="BE453" s="148"/>
      <c r="BF453" s="148"/>
      <c r="BG453" s="148"/>
      <c r="BH453" s="148"/>
    </row>
    <row r="454" spans="1:60" outlineLevel="1">
      <c r="A454" s="155"/>
      <c r="B454" s="156"/>
      <c r="C454" s="239" t="s">
        <v>622</v>
      </c>
      <c r="D454" s="240"/>
      <c r="E454" s="240"/>
      <c r="F454" s="240"/>
      <c r="G454" s="240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247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>
      <c r="A455" s="155"/>
      <c r="B455" s="156"/>
      <c r="C455" s="233"/>
      <c r="D455" s="234"/>
      <c r="E455" s="234"/>
      <c r="F455" s="234"/>
      <c r="G455" s="234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206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ht="22.5" outlineLevel="1">
      <c r="A456" s="167">
        <v>116</v>
      </c>
      <c r="B456" s="168" t="s">
        <v>623</v>
      </c>
      <c r="C456" s="177" t="s">
        <v>624</v>
      </c>
      <c r="D456" s="169" t="s">
        <v>268</v>
      </c>
      <c r="E456" s="170">
        <v>34</v>
      </c>
      <c r="F456" s="171"/>
      <c r="G456" s="172">
        <f>ROUND(E456*F456,2)</f>
        <v>0</v>
      </c>
      <c r="H456" s="171"/>
      <c r="I456" s="172">
        <f>ROUND(E456*H456,2)</f>
        <v>0</v>
      </c>
      <c r="J456" s="171"/>
      <c r="K456" s="172">
        <f>ROUND(E456*J456,2)</f>
        <v>0</v>
      </c>
      <c r="L456" s="172">
        <v>21</v>
      </c>
      <c r="M456" s="172">
        <f>G456*(1+L456/100)</f>
        <v>0</v>
      </c>
      <c r="N456" s="172">
        <v>1.5200000000000001E-3</v>
      </c>
      <c r="O456" s="172">
        <f>ROUND(E456*N456,2)</f>
        <v>0.05</v>
      </c>
      <c r="P456" s="172">
        <v>0</v>
      </c>
      <c r="Q456" s="172">
        <f>ROUND(E456*P456,2)</f>
        <v>0</v>
      </c>
      <c r="R456" s="172" t="s">
        <v>620</v>
      </c>
      <c r="S456" s="172" t="s">
        <v>202</v>
      </c>
      <c r="T456" s="173" t="s">
        <v>202</v>
      </c>
      <c r="U456" s="157">
        <v>1.173</v>
      </c>
      <c r="V456" s="157">
        <f>ROUND(E456*U456,2)</f>
        <v>39.880000000000003</v>
      </c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214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ht="22.5" outlineLevel="1">
      <c r="A457" s="155"/>
      <c r="B457" s="156"/>
      <c r="C457" s="237" t="s">
        <v>621</v>
      </c>
      <c r="D457" s="238"/>
      <c r="E457" s="238"/>
      <c r="F457" s="238"/>
      <c r="G457" s="23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247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74" t="str">
        <f>C457</f>
        <v>Potrubí včetně tvarovek, objímek a vložek pro tlumení hluku. Včetně zednických výpomocí.Potrubí zavěšeno pod stropem v upevňovacích objímkách.</v>
      </c>
      <c r="BB457" s="148"/>
      <c r="BC457" s="148"/>
      <c r="BD457" s="148"/>
      <c r="BE457" s="148"/>
      <c r="BF457" s="148"/>
      <c r="BG457" s="148"/>
      <c r="BH457" s="148"/>
    </row>
    <row r="458" spans="1:60" outlineLevel="1">
      <c r="A458" s="155"/>
      <c r="B458" s="156"/>
      <c r="C458" s="239" t="s">
        <v>622</v>
      </c>
      <c r="D458" s="240"/>
      <c r="E458" s="240"/>
      <c r="F458" s="240"/>
      <c r="G458" s="240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247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>
      <c r="A459" s="155"/>
      <c r="B459" s="156"/>
      <c r="C459" s="178" t="s">
        <v>625</v>
      </c>
      <c r="D459" s="158"/>
      <c r="E459" s="159">
        <v>26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217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>
      <c r="A460" s="155"/>
      <c r="B460" s="156"/>
      <c r="C460" s="178" t="s">
        <v>626</v>
      </c>
      <c r="D460" s="158"/>
      <c r="E460" s="159">
        <v>8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217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>
      <c r="A461" s="155"/>
      <c r="B461" s="156"/>
      <c r="C461" s="233"/>
      <c r="D461" s="234"/>
      <c r="E461" s="234"/>
      <c r="F461" s="234"/>
      <c r="G461" s="234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206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ht="22.5" outlineLevel="1">
      <c r="A462" s="167">
        <v>117</v>
      </c>
      <c r="B462" s="168" t="s">
        <v>627</v>
      </c>
      <c r="C462" s="177" t="s">
        <v>628</v>
      </c>
      <c r="D462" s="169" t="s">
        <v>310</v>
      </c>
      <c r="E462" s="170">
        <v>1</v>
      </c>
      <c r="F462" s="171"/>
      <c r="G462" s="172">
        <f>ROUND(E462*F462,2)</f>
        <v>0</v>
      </c>
      <c r="H462" s="171"/>
      <c r="I462" s="172">
        <f>ROUND(E462*H462,2)</f>
        <v>0</v>
      </c>
      <c r="J462" s="171"/>
      <c r="K462" s="172">
        <f>ROUND(E462*J462,2)</f>
        <v>0</v>
      </c>
      <c r="L462" s="172">
        <v>21</v>
      </c>
      <c r="M462" s="172">
        <f>G462*(1+L462/100)</f>
        <v>0</v>
      </c>
      <c r="N462" s="172">
        <v>7.6100000000000004E-3</v>
      </c>
      <c r="O462" s="172">
        <f>ROUND(E462*N462,2)</f>
        <v>0.01</v>
      </c>
      <c r="P462" s="172">
        <v>0</v>
      </c>
      <c r="Q462" s="172">
        <f>ROUND(E462*P462,2)</f>
        <v>0</v>
      </c>
      <c r="R462" s="172" t="s">
        <v>620</v>
      </c>
      <c r="S462" s="172" t="s">
        <v>202</v>
      </c>
      <c r="T462" s="173" t="s">
        <v>202</v>
      </c>
      <c r="U462" s="157">
        <v>0.42000000000000004</v>
      </c>
      <c r="V462" s="157">
        <f>ROUND(E462*U462,2)</f>
        <v>0.42</v>
      </c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214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>
      <c r="A463" s="155"/>
      <c r="B463" s="156"/>
      <c r="C463" s="235"/>
      <c r="D463" s="236"/>
      <c r="E463" s="236"/>
      <c r="F463" s="236"/>
      <c r="G463" s="236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206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>
      <c r="A464" s="167">
        <v>118</v>
      </c>
      <c r="B464" s="168" t="s">
        <v>629</v>
      </c>
      <c r="C464" s="177" t="s">
        <v>630</v>
      </c>
      <c r="D464" s="169" t="s">
        <v>310</v>
      </c>
      <c r="E464" s="170">
        <v>2</v>
      </c>
      <c r="F464" s="171"/>
      <c r="G464" s="172">
        <f>ROUND(E464*F464,2)</f>
        <v>0</v>
      </c>
      <c r="H464" s="171"/>
      <c r="I464" s="172">
        <f>ROUND(E464*H464,2)</f>
        <v>0</v>
      </c>
      <c r="J464" s="171"/>
      <c r="K464" s="172">
        <f>ROUND(E464*J464,2)</f>
        <v>0</v>
      </c>
      <c r="L464" s="172">
        <v>21</v>
      </c>
      <c r="M464" s="172">
        <f>G464*(1+L464/100)</f>
        <v>0</v>
      </c>
      <c r="N464" s="172">
        <v>1.2000000000000001E-3</v>
      </c>
      <c r="O464" s="172">
        <f>ROUND(E464*N464,2)</f>
        <v>0</v>
      </c>
      <c r="P464" s="172">
        <v>0</v>
      </c>
      <c r="Q464" s="172">
        <f>ROUND(E464*P464,2)</f>
        <v>0</v>
      </c>
      <c r="R464" s="172" t="s">
        <v>311</v>
      </c>
      <c r="S464" s="172" t="s">
        <v>202</v>
      </c>
      <c r="T464" s="173" t="s">
        <v>202</v>
      </c>
      <c r="U464" s="157">
        <v>0</v>
      </c>
      <c r="V464" s="157">
        <f>ROUND(E464*U464,2)</f>
        <v>0</v>
      </c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312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>
      <c r="A465" s="155"/>
      <c r="B465" s="156"/>
      <c r="C465" s="235"/>
      <c r="D465" s="236"/>
      <c r="E465" s="236"/>
      <c r="F465" s="236"/>
      <c r="G465" s="236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206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>
      <c r="A466" s="167">
        <v>119</v>
      </c>
      <c r="B466" s="168" t="s">
        <v>631</v>
      </c>
      <c r="C466" s="177" t="s">
        <v>632</v>
      </c>
      <c r="D466" s="169" t="s">
        <v>310</v>
      </c>
      <c r="E466" s="170">
        <v>1</v>
      </c>
      <c r="F466" s="171"/>
      <c r="G466" s="172">
        <f>ROUND(E466*F466,2)</f>
        <v>0</v>
      </c>
      <c r="H466" s="171"/>
      <c r="I466" s="172">
        <f>ROUND(E466*H466,2)</f>
        <v>0</v>
      </c>
      <c r="J466" s="171"/>
      <c r="K466" s="172">
        <f>ROUND(E466*J466,2)</f>
        <v>0</v>
      </c>
      <c r="L466" s="172">
        <v>21</v>
      </c>
      <c r="M466" s="172">
        <f>G466*(1+L466/100)</f>
        <v>0</v>
      </c>
      <c r="N466" s="172">
        <v>3.8000000000000002E-4</v>
      </c>
      <c r="O466" s="172">
        <f>ROUND(E466*N466,2)</f>
        <v>0</v>
      </c>
      <c r="P466" s="172">
        <v>0</v>
      </c>
      <c r="Q466" s="172">
        <f>ROUND(E466*P466,2)</f>
        <v>0</v>
      </c>
      <c r="R466" s="172" t="s">
        <v>311</v>
      </c>
      <c r="S466" s="172" t="s">
        <v>202</v>
      </c>
      <c r="T466" s="173" t="s">
        <v>202</v>
      </c>
      <c r="U466" s="157">
        <v>0</v>
      </c>
      <c r="V466" s="157">
        <f>ROUND(E466*U466,2)</f>
        <v>0</v>
      </c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588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>
      <c r="A467" s="155"/>
      <c r="B467" s="156"/>
      <c r="C467" s="235"/>
      <c r="D467" s="236"/>
      <c r="E467" s="236"/>
      <c r="F467" s="236"/>
      <c r="G467" s="236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206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>
      <c r="A468" s="167">
        <v>120</v>
      </c>
      <c r="B468" s="168" t="s">
        <v>633</v>
      </c>
      <c r="C468" s="177" t="s">
        <v>634</v>
      </c>
      <c r="D468" s="169" t="s">
        <v>321</v>
      </c>
      <c r="E468" s="170">
        <v>2</v>
      </c>
      <c r="F468" s="171"/>
      <c r="G468" s="172">
        <f>ROUND(E468*F468,2)</f>
        <v>0</v>
      </c>
      <c r="H468" s="171"/>
      <c r="I468" s="172">
        <f>ROUND(E468*H468,2)</f>
        <v>0</v>
      </c>
      <c r="J468" s="171"/>
      <c r="K468" s="172">
        <f>ROUND(E468*J468,2)</f>
        <v>0</v>
      </c>
      <c r="L468" s="172">
        <v>21</v>
      </c>
      <c r="M468" s="172">
        <f>G468*(1+L468/100)</f>
        <v>0</v>
      </c>
      <c r="N468" s="172">
        <v>0</v>
      </c>
      <c r="O468" s="172">
        <f>ROUND(E468*N468,2)</f>
        <v>0</v>
      </c>
      <c r="P468" s="172">
        <v>0</v>
      </c>
      <c r="Q468" s="172">
        <f>ROUND(E468*P468,2)</f>
        <v>0</v>
      </c>
      <c r="R468" s="172"/>
      <c r="S468" s="172" t="s">
        <v>304</v>
      </c>
      <c r="T468" s="173" t="s">
        <v>322</v>
      </c>
      <c r="U468" s="157">
        <v>0</v>
      </c>
      <c r="V468" s="157">
        <f>ROUND(E468*U468,2)</f>
        <v>0</v>
      </c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588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>
      <c r="A469" s="155"/>
      <c r="B469" s="156"/>
      <c r="C469" s="235"/>
      <c r="D469" s="236"/>
      <c r="E469" s="236"/>
      <c r="F469" s="236"/>
      <c r="G469" s="236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206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>
      <c r="A470" s="167">
        <v>121</v>
      </c>
      <c r="B470" s="168" t="s">
        <v>635</v>
      </c>
      <c r="C470" s="177" t="s">
        <v>636</v>
      </c>
      <c r="D470" s="169" t="s">
        <v>298</v>
      </c>
      <c r="E470" s="170">
        <v>7.467E-2</v>
      </c>
      <c r="F470" s="171"/>
      <c r="G470" s="172">
        <f>ROUND(E470*F470,2)</f>
        <v>0</v>
      </c>
      <c r="H470" s="171"/>
      <c r="I470" s="172">
        <f>ROUND(E470*H470,2)</f>
        <v>0</v>
      </c>
      <c r="J470" s="171"/>
      <c r="K470" s="172">
        <f>ROUND(E470*J470,2)</f>
        <v>0</v>
      </c>
      <c r="L470" s="172">
        <v>21</v>
      </c>
      <c r="M470" s="172">
        <f>G470*(1+L470/100)</f>
        <v>0</v>
      </c>
      <c r="N470" s="172">
        <v>0</v>
      </c>
      <c r="O470" s="172">
        <f>ROUND(E470*N470,2)</f>
        <v>0</v>
      </c>
      <c r="P470" s="172">
        <v>0</v>
      </c>
      <c r="Q470" s="172">
        <f>ROUND(E470*P470,2)</f>
        <v>0</v>
      </c>
      <c r="R470" s="172" t="s">
        <v>620</v>
      </c>
      <c r="S470" s="172" t="s">
        <v>202</v>
      </c>
      <c r="T470" s="173" t="s">
        <v>202</v>
      </c>
      <c r="U470" s="157">
        <v>1.4700000000000002</v>
      </c>
      <c r="V470" s="157">
        <f>ROUND(E470*U470,2)</f>
        <v>0.11</v>
      </c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567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>
      <c r="A471" s="155"/>
      <c r="B471" s="156"/>
      <c r="C471" s="241" t="s">
        <v>637</v>
      </c>
      <c r="D471" s="242"/>
      <c r="E471" s="242"/>
      <c r="F471" s="242"/>
      <c r="G471" s="242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205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>
      <c r="A472" s="155"/>
      <c r="B472" s="156"/>
      <c r="C472" s="178" t="s">
        <v>569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217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>
      <c r="A473" s="155"/>
      <c r="B473" s="156"/>
      <c r="C473" s="178" t="s">
        <v>638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217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>
      <c r="A474" s="155"/>
      <c r="B474" s="156"/>
      <c r="C474" s="178" t="s">
        <v>639</v>
      </c>
      <c r="D474" s="158"/>
      <c r="E474" s="159">
        <v>7.467E-2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217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>
      <c r="A475" s="155"/>
      <c r="B475" s="156"/>
      <c r="C475" s="233"/>
      <c r="D475" s="234"/>
      <c r="E475" s="234"/>
      <c r="F475" s="234"/>
      <c r="G475" s="234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206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>
      <c r="A476" s="161" t="s">
        <v>196</v>
      </c>
      <c r="B476" s="162" t="s">
        <v>131</v>
      </c>
      <c r="C476" s="176" t="s">
        <v>132</v>
      </c>
      <c r="D476" s="163"/>
      <c r="E476" s="164"/>
      <c r="F476" s="165"/>
      <c r="G476" s="165">
        <f>SUMIF(AG477:AG496,"&lt;&gt;NOR",G477:G496)</f>
        <v>0</v>
      </c>
      <c r="H476" s="165"/>
      <c r="I476" s="165">
        <f>SUM(I477:I496)</f>
        <v>0</v>
      </c>
      <c r="J476" s="165"/>
      <c r="K476" s="165">
        <f>SUM(K477:K496)</f>
        <v>0</v>
      </c>
      <c r="L476" s="165"/>
      <c r="M476" s="165">
        <f>SUM(M477:M496)</f>
        <v>0</v>
      </c>
      <c r="N476" s="165"/>
      <c r="O476" s="165">
        <f>SUM(O477:O496)</f>
        <v>0.03</v>
      </c>
      <c r="P476" s="165"/>
      <c r="Q476" s="165">
        <f>SUM(Q477:Q496)</f>
        <v>0</v>
      </c>
      <c r="R476" s="165"/>
      <c r="S476" s="165"/>
      <c r="T476" s="166"/>
      <c r="U476" s="160"/>
      <c r="V476" s="160">
        <f>SUM(V477:V496)</f>
        <v>30.81</v>
      </c>
      <c r="W476" s="160"/>
      <c r="AG476" t="s">
        <v>197</v>
      </c>
    </row>
    <row r="477" spans="1:60" ht="22.5" outlineLevel="1">
      <c r="A477" s="167">
        <v>122</v>
      </c>
      <c r="B477" s="168" t="s">
        <v>640</v>
      </c>
      <c r="C477" s="177" t="s">
        <v>641</v>
      </c>
      <c r="D477" s="169" t="s">
        <v>268</v>
      </c>
      <c r="E477" s="170">
        <v>30</v>
      </c>
      <c r="F477" s="171"/>
      <c r="G477" s="172">
        <f>ROUND(E477*F477,2)</f>
        <v>0</v>
      </c>
      <c r="H477" s="171"/>
      <c r="I477" s="172">
        <f>ROUND(E477*H477,2)</f>
        <v>0</v>
      </c>
      <c r="J477" s="171"/>
      <c r="K477" s="172">
        <f>ROUND(E477*J477,2)</f>
        <v>0</v>
      </c>
      <c r="L477" s="172">
        <v>21</v>
      </c>
      <c r="M477" s="172">
        <f>G477*(1+L477/100)</f>
        <v>0</v>
      </c>
      <c r="N477" s="172">
        <v>5.8E-4</v>
      </c>
      <c r="O477" s="172">
        <f>ROUND(E477*N477,2)</f>
        <v>0.02</v>
      </c>
      <c r="P477" s="172">
        <v>0</v>
      </c>
      <c r="Q477" s="172">
        <f>ROUND(E477*P477,2)</f>
        <v>0</v>
      </c>
      <c r="R477" s="172" t="s">
        <v>620</v>
      </c>
      <c r="S477" s="172" t="s">
        <v>202</v>
      </c>
      <c r="T477" s="173" t="s">
        <v>202</v>
      </c>
      <c r="U477" s="157">
        <v>0.6159</v>
      </c>
      <c r="V477" s="157">
        <f>ROUND(E477*U477,2)</f>
        <v>18.48</v>
      </c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214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>
      <c r="A478" s="155"/>
      <c r="B478" s="156"/>
      <c r="C478" s="237" t="s">
        <v>642</v>
      </c>
      <c r="D478" s="238"/>
      <c r="E478" s="238"/>
      <c r="F478" s="238"/>
      <c r="G478" s="238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247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>
      <c r="A479" s="155"/>
      <c r="B479" s="156"/>
      <c r="C479" s="239" t="s">
        <v>643</v>
      </c>
      <c r="D479" s="240"/>
      <c r="E479" s="240"/>
      <c r="F479" s="240"/>
      <c r="G479" s="240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247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>
      <c r="A480" s="155"/>
      <c r="B480" s="156"/>
      <c r="C480" s="233"/>
      <c r="D480" s="234"/>
      <c r="E480" s="234"/>
      <c r="F480" s="234"/>
      <c r="G480" s="234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206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ht="22.5" outlineLevel="1">
      <c r="A481" s="167">
        <v>123</v>
      </c>
      <c r="B481" s="168" t="s">
        <v>644</v>
      </c>
      <c r="C481" s="177" t="s">
        <v>645</v>
      </c>
      <c r="D481" s="169" t="s">
        <v>268</v>
      </c>
      <c r="E481" s="170">
        <v>18</v>
      </c>
      <c r="F481" s="171"/>
      <c r="G481" s="172">
        <f>ROUND(E481*F481,2)</f>
        <v>0</v>
      </c>
      <c r="H481" s="171"/>
      <c r="I481" s="172">
        <f>ROUND(E481*H481,2)</f>
        <v>0</v>
      </c>
      <c r="J481" s="171"/>
      <c r="K481" s="172">
        <f>ROUND(E481*J481,2)</f>
        <v>0</v>
      </c>
      <c r="L481" s="172">
        <v>21</v>
      </c>
      <c r="M481" s="172">
        <f>G481*(1+L481/100)</f>
        <v>0</v>
      </c>
      <c r="N481" s="172">
        <v>7.400000000000001E-4</v>
      </c>
      <c r="O481" s="172">
        <f>ROUND(E481*N481,2)</f>
        <v>0.01</v>
      </c>
      <c r="P481" s="172">
        <v>0</v>
      </c>
      <c r="Q481" s="172">
        <f>ROUND(E481*P481,2)</f>
        <v>0</v>
      </c>
      <c r="R481" s="172" t="s">
        <v>620</v>
      </c>
      <c r="S481" s="172" t="s">
        <v>202</v>
      </c>
      <c r="T481" s="173" t="s">
        <v>202</v>
      </c>
      <c r="U481" s="157">
        <v>0.68280000000000007</v>
      </c>
      <c r="V481" s="157">
        <f>ROUND(E481*U481,2)</f>
        <v>12.29</v>
      </c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599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>
      <c r="A482" s="155"/>
      <c r="B482" s="156"/>
      <c r="C482" s="237" t="s">
        <v>642</v>
      </c>
      <c r="D482" s="238"/>
      <c r="E482" s="238"/>
      <c r="F482" s="238"/>
      <c r="G482" s="238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247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>
      <c r="A483" s="155"/>
      <c r="B483" s="156"/>
      <c r="C483" s="239" t="s">
        <v>643</v>
      </c>
      <c r="D483" s="240"/>
      <c r="E483" s="240"/>
      <c r="F483" s="240"/>
      <c r="G483" s="240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247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>
      <c r="A484" s="155"/>
      <c r="B484" s="156"/>
      <c r="C484" s="233"/>
      <c r="D484" s="234"/>
      <c r="E484" s="234"/>
      <c r="F484" s="234"/>
      <c r="G484" s="234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206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>
      <c r="A485" s="167">
        <v>124</v>
      </c>
      <c r="B485" s="168" t="s">
        <v>646</v>
      </c>
      <c r="C485" s="177" t="s">
        <v>647</v>
      </c>
      <c r="D485" s="169" t="s">
        <v>310</v>
      </c>
      <c r="E485" s="170">
        <v>1</v>
      </c>
      <c r="F485" s="171"/>
      <c r="G485" s="172">
        <f>ROUND(E485*F485,2)</f>
        <v>0</v>
      </c>
      <c r="H485" s="171"/>
      <c r="I485" s="172">
        <f>ROUND(E485*H485,2)</f>
        <v>0</v>
      </c>
      <c r="J485" s="171"/>
      <c r="K485" s="172">
        <f>ROUND(E485*J485,2)</f>
        <v>0</v>
      </c>
      <c r="L485" s="172">
        <v>21</v>
      </c>
      <c r="M485" s="172">
        <f>G485*(1+L485/100)</f>
        <v>0</v>
      </c>
      <c r="N485" s="172">
        <v>2.5000000000000001E-4</v>
      </c>
      <c r="O485" s="172">
        <f>ROUND(E485*N485,2)</f>
        <v>0</v>
      </c>
      <c r="P485" s="172">
        <v>0</v>
      </c>
      <c r="Q485" s="172">
        <f>ROUND(E485*P485,2)</f>
        <v>0</v>
      </c>
      <c r="R485" s="172" t="s">
        <v>311</v>
      </c>
      <c r="S485" s="172" t="s">
        <v>202</v>
      </c>
      <c r="T485" s="173" t="s">
        <v>202</v>
      </c>
      <c r="U485" s="157">
        <v>0</v>
      </c>
      <c r="V485" s="157">
        <f>ROUND(E485*U485,2)</f>
        <v>0</v>
      </c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312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>
      <c r="A486" s="155"/>
      <c r="B486" s="156"/>
      <c r="C486" s="235"/>
      <c r="D486" s="236"/>
      <c r="E486" s="236"/>
      <c r="F486" s="236"/>
      <c r="G486" s="236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206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>
      <c r="A487" s="167">
        <v>125</v>
      </c>
      <c r="B487" s="168" t="s">
        <v>648</v>
      </c>
      <c r="C487" s="177" t="s">
        <v>649</v>
      </c>
      <c r="D487" s="169" t="s">
        <v>310</v>
      </c>
      <c r="E487" s="170">
        <v>3</v>
      </c>
      <c r="F487" s="171"/>
      <c r="G487" s="172">
        <f>ROUND(E487*F487,2)</f>
        <v>0</v>
      </c>
      <c r="H487" s="171"/>
      <c r="I487" s="172">
        <f>ROUND(E487*H487,2)</f>
        <v>0</v>
      </c>
      <c r="J487" s="171"/>
      <c r="K487" s="172">
        <f>ROUND(E487*J487,2)</f>
        <v>0</v>
      </c>
      <c r="L487" s="172">
        <v>21</v>
      </c>
      <c r="M487" s="172">
        <f>G487*(1+L487/100)</f>
        <v>0</v>
      </c>
      <c r="N487" s="172">
        <v>3.1000000000000005E-4</v>
      </c>
      <c r="O487" s="172">
        <f>ROUND(E487*N487,2)</f>
        <v>0</v>
      </c>
      <c r="P487" s="172">
        <v>0</v>
      </c>
      <c r="Q487" s="172">
        <f>ROUND(E487*P487,2)</f>
        <v>0</v>
      </c>
      <c r="R487" s="172" t="s">
        <v>311</v>
      </c>
      <c r="S487" s="172" t="s">
        <v>202</v>
      </c>
      <c r="T487" s="173" t="s">
        <v>202</v>
      </c>
      <c r="U487" s="157">
        <v>0</v>
      </c>
      <c r="V487" s="157">
        <f>ROUND(E487*U487,2)</f>
        <v>0</v>
      </c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312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>
      <c r="A488" s="155"/>
      <c r="B488" s="156"/>
      <c r="C488" s="235"/>
      <c r="D488" s="236"/>
      <c r="E488" s="236"/>
      <c r="F488" s="236"/>
      <c r="G488" s="236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206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ht="22.5" outlineLevel="1">
      <c r="A489" s="167">
        <v>126</v>
      </c>
      <c r="B489" s="168" t="s">
        <v>650</v>
      </c>
      <c r="C489" s="177" t="s">
        <v>651</v>
      </c>
      <c r="D489" s="169" t="s">
        <v>310</v>
      </c>
      <c r="E489" s="170">
        <v>3</v>
      </c>
      <c r="F489" s="171"/>
      <c r="G489" s="172">
        <f>ROUND(E489*F489,2)</f>
        <v>0</v>
      </c>
      <c r="H489" s="171"/>
      <c r="I489" s="172">
        <f>ROUND(E489*H489,2)</f>
        <v>0</v>
      </c>
      <c r="J489" s="171"/>
      <c r="K489" s="172">
        <f>ROUND(E489*J489,2)</f>
        <v>0</v>
      </c>
      <c r="L489" s="172">
        <v>21</v>
      </c>
      <c r="M489" s="172">
        <f>G489*(1+L489/100)</f>
        <v>0</v>
      </c>
      <c r="N489" s="172">
        <v>2.0000000000000001E-4</v>
      </c>
      <c r="O489" s="172">
        <f>ROUND(E489*N489,2)</f>
        <v>0</v>
      </c>
      <c r="P489" s="172">
        <v>0</v>
      </c>
      <c r="Q489" s="172">
        <f>ROUND(E489*P489,2)</f>
        <v>0</v>
      </c>
      <c r="R489" s="172" t="s">
        <v>311</v>
      </c>
      <c r="S489" s="172" t="s">
        <v>202</v>
      </c>
      <c r="T489" s="173" t="s">
        <v>202</v>
      </c>
      <c r="U489" s="157">
        <v>0</v>
      </c>
      <c r="V489" s="157">
        <f>ROUND(E489*U489,2)</f>
        <v>0</v>
      </c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312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>
      <c r="A490" s="155"/>
      <c r="B490" s="156"/>
      <c r="C490" s="235"/>
      <c r="D490" s="236"/>
      <c r="E490" s="236"/>
      <c r="F490" s="236"/>
      <c r="G490" s="236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206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>
      <c r="A491" s="167">
        <v>127</v>
      </c>
      <c r="B491" s="168" t="s">
        <v>652</v>
      </c>
      <c r="C491" s="177" t="s">
        <v>653</v>
      </c>
      <c r="D491" s="169" t="s">
        <v>298</v>
      </c>
      <c r="E491" s="170">
        <v>3.2500000000000001E-2</v>
      </c>
      <c r="F491" s="171"/>
      <c r="G491" s="172">
        <f>ROUND(E491*F491,2)</f>
        <v>0</v>
      </c>
      <c r="H491" s="171"/>
      <c r="I491" s="172">
        <f>ROUND(E491*H491,2)</f>
        <v>0</v>
      </c>
      <c r="J491" s="171"/>
      <c r="K491" s="172">
        <f>ROUND(E491*J491,2)</f>
        <v>0</v>
      </c>
      <c r="L491" s="172">
        <v>21</v>
      </c>
      <c r="M491" s="172">
        <f>G491*(1+L491/100)</f>
        <v>0</v>
      </c>
      <c r="N491" s="172">
        <v>0</v>
      </c>
      <c r="O491" s="172">
        <f>ROUND(E491*N491,2)</f>
        <v>0</v>
      </c>
      <c r="P491" s="172">
        <v>0</v>
      </c>
      <c r="Q491" s="172">
        <f>ROUND(E491*P491,2)</f>
        <v>0</v>
      </c>
      <c r="R491" s="172" t="s">
        <v>620</v>
      </c>
      <c r="S491" s="172" t="s">
        <v>202</v>
      </c>
      <c r="T491" s="173" t="s">
        <v>202</v>
      </c>
      <c r="U491" s="157">
        <v>1.3270000000000002</v>
      </c>
      <c r="V491" s="157">
        <f>ROUND(E491*U491,2)</f>
        <v>0.04</v>
      </c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567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>
      <c r="A492" s="155"/>
      <c r="B492" s="156"/>
      <c r="C492" s="241" t="s">
        <v>654</v>
      </c>
      <c r="D492" s="242"/>
      <c r="E492" s="242"/>
      <c r="F492" s="242"/>
      <c r="G492" s="242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205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>
      <c r="A493" s="155"/>
      <c r="B493" s="156"/>
      <c r="C493" s="178" t="s">
        <v>569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217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>
      <c r="A494" s="155"/>
      <c r="B494" s="156"/>
      <c r="C494" s="178" t="s">
        <v>655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217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>
      <c r="A495" s="155"/>
      <c r="B495" s="156"/>
      <c r="C495" s="178" t="s">
        <v>656</v>
      </c>
      <c r="D495" s="158"/>
      <c r="E495" s="159">
        <v>3.2500000000000001E-2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217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>
      <c r="A496" s="155"/>
      <c r="B496" s="156"/>
      <c r="C496" s="233"/>
      <c r="D496" s="234"/>
      <c r="E496" s="234"/>
      <c r="F496" s="234"/>
      <c r="G496" s="234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206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>
      <c r="A497" s="161" t="s">
        <v>196</v>
      </c>
      <c r="B497" s="162" t="s">
        <v>133</v>
      </c>
      <c r="C497" s="176" t="s">
        <v>134</v>
      </c>
      <c r="D497" s="163"/>
      <c r="E497" s="164"/>
      <c r="F497" s="165"/>
      <c r="G497" s="165">
        <f>SUMIF(AG498:AG525,"&lt;&gt;NOR",G498:G525)</f>
        <v>0</v>
      </c>
      <c r="H497" s="165"/>
      <c r="I497" s="165">
        <f>SUM(I498:I525)</f>
        <v>0</v>
      </c>
      <c r="J497" s="165"/>
      <c r="K497" s="165">
        <f>SUM(K498:K525)</f>
        <v>0</v>
      </c>
      <c r="L497" s="165"/>
      <c r="M497" s="165">
        <f>SUM(M498:M525)</f>
        <v>0</v>
      </c>
      <c r="N497" s="165"/>
      <c r="O497" s="165">
        <f>SUM(O498:O525)</f>
        <v>0.04</v>
      </c>
      <c r="P497" s="165"/>
      <c r="Q497" s="165">
        <f>SUM(Q498:Q525)</f>
        <v>0</v>
      </c>
      <c r="R497" s="165"/>
      <c r="S497" s="165"/>
      <c r="T497" s="166"/>
      <c r="U497" s="160"/>
      <c r="V497" s="160">
        <f>SUM(V498:V525)</f>
        <v>4.0600000000000005</v>
      </c>
      <c r="W497" s="160"/>
      <c r="AG497" t="s">
        <v>197</v>
      </c>
    </row>
    <row r="498" spans="1:60" outlineLevel="1">
      <c r="A498" s="167">
        <v>128</v>
      </c>
      <c r="B498" s="168" t="s">
        <v>657</v>
      </c>
      <c r="C498" s="177" t="s">
        <v>658</v>
      </c>
      <c r="D498" s="169" t="s">
        <v>659</v>
      </c>
      <c r="E498" s="170">
        <v>1</v>
      </c>
      <c r="F498" s="171"/>
      <c r="G498" s="172">
        <f>ROUND(E498*F498,2)</f>
        <v>0</v>
      </c>
      <c r="H498" s="171"/>
      <c r="I498" s="172">
        <f>ROUND(E498*H498,2)</f>
        <v>0</v>
      </c>
      <c r="J498" s="171"/>
      <c r="K498" s="172">
        <f>ROUND(E498*J498,2)</f>
        <v>0</v>
      </c>
      <c r="L498" s="172">
        <v>21</v>
      </c>
      <c r="M498" s="172">
        <f>G498*(1+L498/100)</f>
        <v>0</v>
      </c>
      <c r="N498" s="172">
        <v>1.8600000000000001E-3</v>
      </c>
      <c r="O498" s="172">
        <f>ROUND(E498*N498,2)</f>
        <v>0</v>
      </c>
      <c r="P498" s="172">
        <v>0</v>
      </c>
      <c r="Q498" s="172">
        <f>ROUND(E498*P498,2)</f>
        <v>0</v>
      </c>
      <c r="R498" s="172" t="s">
        <v>620</v>
      </c>
      <c r="S498" s="172" t="s">
        <v>202</v>
      </c>
      <c r="T498" s="173" t="s">
        <v>202</v>
      </c>
      <c r="U498" s="157">
        <v>1.3340000000000001</v>
      </c>
      <c r="V498" s="157">
        <f>ROUND(E498*U498,2)</f>
        <v>1.33</v>
      </c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214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>
      <c r="A499" s="155"/>
      <c r="B499" s="156"/>
      <c r="C499" s="235"/>
      <c r="D499" s="236"/>
      <c r="E499" s="236"/>
      <c r="F499" s="236"/>
      <c r="G499" s="236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206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>
      <c r="A500" s="167">
        <v>129</v>
      </c>
      <c r="B500" s="168" t="s">
        <v>660</v>
      </c>
      <c r="C500" s="177" t="s">
        <v>661</v>
      </c>
      <c r="D500" s="169" t="s">
        <v>659</v>
      </c>
      <c r="E500" s="170">
        <v>1</v>
      </c>
      <c r="F500" s="171"/>
      <c r="G500" s="172">
        <f>ROUND(E500*F500,2)</f>
        <v>0</v>
      </c>
      <c r="H500" s="171"/>
      <c r="I500" s="172">
        <f>ROUND(E500*H500,2)</f>
        <v>0</v>
      </c>
      <c r="J500" s="171"/>
      <c r="K500" s="172">
        <f>ROUND(E500*J500,2)</f>
        <v>0</v>
      </c>
      <c r="L500" s="172">
        <v>21</v>
      </c>
      <c r="M500" s="172">
        <f>G500*(1+L500/100)</f>
        <v>0</v>
      </c>
      <c r="N500" s="172">
        <v>1.41E-3</v>
      </c>
      <c r="O500" s="172">
        <f>ROUND(E500*N500,2)</f>
        <v>0</v>
      </c>
      <c r="P500" s="172">
        <v>0</v>
      </c>
      <c r="Q500" s="172">
        <f>ROUND(E500*P500,2)</f>
        <v>0</v>
      </c>
      <c r="R500" s="172" t="s">
        <v>620</v>
      </c>
      <c r="S500" s="172" t="s">
        <v>202</v>
      </c>
      <c r="T500" s="173" t="s">
        <v>202</v>
      </c>
      <c r="U500" s="157">
        <v>1.5750000000000002</v>
      </c>
      <c r="V500" s="157">
        <f>ROUND(E500*U500,2)</f>
        <v>1.58</v>
      </c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214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>
      <c r="A501" s="155"/>
      <c r="B501" s="156"/>
      <c r="C501" s="237" t="s">
        <v>662</v>
      </c>
      <c r="D501" s="238"/>
      <c r="E501" s="238"/>
      <c r="F501" s="238"/>
      <c r="G501" s="238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247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>
      <c r="A502" s="155"/>
      <c r="B502" s="156"/>
      <c r="C502" s="233"/>
      <c r="D502" s="234"/>
      <c r="E502" s="234"/>
      <c r="F502" s="234"/>
      <c r="G502" s="234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206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ht="22.5" outlineLevel="1">
      <c r="A503" s="167">
        <v>130</v>
      </c>
      <c r="B503" s="168" t="s">
        <v>663</v>
      </c>
      <c r="C503" s="177" t="s">
        <v>664</v>
      </c>
      <c r="D503" s="169" t="s">
        <v>310</v>
      </c>
      <c r="E503" s="170">
        <v>1</v>
      </c>
      <c r="F503" s="171"/>
      <c r="G503" s="172">
        <f>ROUND(E503*F503,2)</f>
        <v>0</v>
      </c>
      <c r="H503" s="171"/>
      <c r="I503" s="172">
        <f>ROUND(E503*H503,2)</f>
        <v>0</v>
      </c>
      <c r="J503" s="171"/>
      <c r="K503" s="172">
        <f>ROUND(E503*J503,2)</f>
        <v>0</v>
      </c>
      <c r="L503" s="172">
        <v>21</v>
      </c>
      <c r="M503" s="172">
        <f>G503*(1+L503/100)</f>
        <v>0</v>
      </c>
      <c r="N503" s="172">
        <v>8.5000000000000006E-4</v>
      </c>
      <c r="O503" s="172">
        <f>ROUND(E503*N503,2)</f>
        <v>0</v>
      </c>
      <c r="P503" s="172">
        <v>0</v>
      </c>
      <c r="Q503" s="172">
        <f>ROUND(E503*P503,2)</f>
        <v>0</v>
      </c>
      <c r="R503" s="172" t="s">
        <v>620</v>
      </c>
      <c r="S503" s="172" t="s">
        <v>202</v>
      </c>
      <c r="T503" s="173" t="s">
        <v>202</v>
      </c>
      <c r="U503" s="157">
        <v>0.48500000000000004</v>
      </c>
      <c r="V503" s="157">
        <f>ROUND(E503*U503,2)</f>
        <v>0.49</v>
      </c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214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>
      <c r="A504" s="155"/>
      <c r="B504" s="156"/>
      <c r="C504" s="235"/>
      <c r="D504" s="236"/>
      <c r="E504" s="236"/>
      <c r="F504" s="236"/>
      <c r="G504" s="236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206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ht="22.5" outlineLevel="1">
      <c r="A505" s="167">
        <v>131</v>
      </c>
      <c r="B505" s="168" t="s">
        <v>665</v>
      </c>
      <c r="C505" s="177" t="s">
        <v>666</v>
      </c>
      <c r="D505" s="169" t="s">
        <v>310</v>
      </c>
      <c r="E505" s="170">
        <v>1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21</v>
      </c>
      <c r="M505" s="172">
        <f>G505*(1+L505/100)</f>
        <v>0</v>
      </c>
      <c r="N505" s="172">
        <v>1.5200000000000001E-3</v>
      </c>
      <c r="O505" s="172">
        <f>ROUND(E505*N505,2)</f>
        <v>0</v>
      </c>
      <c r="P505" s="172">
        <v>0</v>
      </c>
      <c r="Q505" s="172">
        <f>ROUND(E505*P505,2)</f>
        <v>0</v>
      </c>
      <c r="R505" s="172" t="s">
        <v>620</v>
      </c>
      <c r="S505" s="172" t="s">
        <v>202</v>
      </c>
      <c r="T505" s="173" t="s">
        <v>202</v>
      </c>
      <c r="U505" s="157">
        <v>0.58700000000000008</v>
      </c>
      <c r="V505" s="157">
        <f>ROUND(E505*U505,2)</f>
        <v>0.59</v>
      </c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214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>
      <c r="A506" s="155"/>
      <c r="B506" s="156"/>
      <c r="C506" s="235"/>
      <c r="D506" s="236"/>
      <c r="E506" s="236"/>
      <c r="F506" s="236"/>
      <c r="G506" s="236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206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>
      <c r="A507" s="167">
        <v>132</v>
      </c>
      <c r="B507" s="168" t="s">
        <v>667</v>
      </c>
      <c r="C507" s="177" t="s">
        <v>668</v>
      </c>
      <c r="D507" s="169" t="s">
        <v>310</v>
      </c>
      <c r="E507" s="170">
        <v>1</v>
      </c>
      <c r="F507" s="171"/>
      <c r="G507" s="172">
        <f>ROUND(E507*F507,2)</f>
        <v>0</v>
      </c>
      <c r="H507" s="171"/>
      <c r="I507" s="172">
        <f>ROUND(E507*H507,2)</f>
        <v>0</v>
      </c>
      <c r="J507" s="171"/>
      <c r="K507" s="172">
        <f>ROUND(E507*J507,2)</f>
        <v>0</v>
      </c>
      <c r="L507" s="172">
        <v>21</v>
      </c>
      <c r="M507" s="172">
        <f>G507*(1+L507/100)</f>
        <v>0</v>
      </c>
      <c r="N507" s="172">
        <v>0</v>
      </c>
      <c r="O507" s="172">
        <f>ROUND(E507*N507,2)</f>
        <v>0</v>
      </c>
      <c r="P507" s="172">
        <v>0</v>
      </c>
      <c r="Q507" s="172">
        <f>ROUND(E507*P507,2)</f>
        <v>0</v>
      </c>
      <c r="R507" s="172" t="s">
        <v>311</v>
      </c>
      <c r="S507" s="172" t="s">
        <v>202</v>
      </c>
      <c r="T507" s="173" t="s">
        <v>202</v>
      </c>
      <c r="U507" s="157">
        <v>0</v>
      </c>
      <c r="V507" s="157">
        <f>ROUND(E507*U507,2)</f>
        <v>0</v>
      </c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312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>
      <c r="A508" s="155"/>
      <c r="B508" s="156"/>
      <c r="C508" s="235"/>
      <c r="D508" s="236"/>
      <c r="E508" s="236"/>
      <c r="F508" s="236"/>
      <c r="G508" s="236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206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>
      <c r="A509" s="167">
        <v>133</v>
      </c>
      <c r="B509" s="168" t="s">
        <v>669</v>
      </c>
      <c r="C509" s="177" t="s">
        <v>670</v>
      </c>
      <c r="D509" s="169" t="s">
        <v>310</v>
      </c>
      <c r="E509" s="170">
        <v>1</v>
      </c>
      <c r="F509" s="171"/>
      <c r="G509" s="172">
        <f>ROUND(E509*F509,2)</f>
        <v>0</v>
      </c>
      <c r="H509" s="171"/>
      <c r="I509" s="172">
        <f>ROUND(E509*H509,2)</f>
        <v>0</v>
      </c>
      <c r="J509" s="171"/>
      <c r="K509" s="172">
        <f>ROUND(E509*J509,2)</f>
        <v>0</v>
      </c>
      <c r="L509" s="172">
        <v>21</v>
      </c>
      <c r="M509" s="172">
        <f>G509*(1+L509/100)</f>
        <v>0</v>
      </c>
      <c r="N509" s="172">
        <v>2.5000000000000001E-3</v>
      </c>
      <c r="O509" s="172">
        <f>ROUND(E509*N509,2)</f>
        <v>0</v>
      </c>
      <c r="P509" s="172">
        <v>0</v>
      </c>
      <c r="Q509" s="172">
        <f>ROUND(E509*P509,2)</f>
        <v>0</v>
      </c>
      <c r="R509" s="172" t="s">
        <v>311</v>
      </c>
      <c r="S509" s="172" t="s">
        <v>202</v>
      </c>
      <c r="T509" s="173" t="s">
        <v>202</v>
      </c>
      <c r="U509" s="157">
        <v>0</v>
      </c>
      <c r="V509" s="157">
        <f>ROUND(E509*U509,2)</f>
        <v>0</v>
      </c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312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>
      <c r="A510" s="155"/>
      <c r="B510" s="156"/>
      <c r="C510" s="235"/>
      <c r="D510" s="236"/>
      <c r="E510" s="236"/>
      <c r="F510" s="236"/>
      <c r="G510" s="236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206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ht="22.5" outlineLevel="1">
      <c r="A511" s="167">
        <v>134</v>
      </c>
      <c r="B511" s="168" t="s">
        <v>671</v>
      </c>
      <c r="C511" s="177" t="s">
        <v>672</v>
      </c>
      <c r="D511" s="169" t="s">
        <v>310</v>
      </c>
      <c r="E511" s="170">
        <v>1</v>
      </c>
      <c r="F511" s="171"/>
      <c r="G511" s="172">
        <f>ROUND(E511*F511,2)</f>
        <v>0</v>
      </c>
      <c r="H511" s="171"/>
      <c r="I511" s="172">
        <f>ROUND(E511*H511,2)</f>
        <v>0</v>
      </c>
      <c r="J511" s="171"/>
      <c r="K511" s="172">
        <f>ROUND(E511*J511,2)</f>
        <v>0</v>
      </c>
      <c r="L511" s="172">
        <v>21</v>
      </c>
      <c r="M511" s="172">
        <f>G511*(1+L511/100)</f>
        <v>0</v>
      </c>
      <c r="N511" s="172">
        <v>1.3000000000000001E-2</v>
      </c>
      <c r="O511" s="172">
        <f>ROUND(E511*N511,2)</f>
        <v>0.01</v>
      </c>
      <c r="P511" s="172">
        <v>0</v>
      </c>
      <c r="Q511" s="172">
        <f>ROUND(E511*P511,2)</f>
        <v>0</v>
      </c>
      <c r="R511" s="172" t="s">
        <v>311</v>
      </c>
      <c r="S511" s="172" t="s">
        <v>202</v>
      </c>
      <c r="T511" s="173" t="s">
        <v>202</v>
      </c>
      <c r="U511" s="157">
        <v>0</v>
      </c>
      <c r="V511" s="157">
        <f>ROUND(E511*U511,2)</f>
        <v>0</v>
      </c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588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>
      <c r="A512" s="155"/>
      <c r="B512" s="156"/>
      <c r="C512" s="235"/>
      <c r="D512" s="236"/>
      <c r="E512" s="236"/>
      <c r="F512" s="236"/>
      <c r="G512" s="236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206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ht="33.75" outlineLevel="1">
      <c r="A513" s="167">
        <v>135</v>
      </c>
      <c r="B513" s="168" t="s">
        <v>673</v>
      </c>
      <c r="C513" s="177" t="s">
        <v>674</v>
      </c>
      <c r="D513" s="169" t="s">
        <v>310</v>
      </c>
      <c r="E513" s="170">
        <v>1</v>
      </c>
      <c r="F513" s="171"/>
      <c r="G513" s="172">
        <f>ROUND(E513*F513,2)</f>
        <v>0</v>
      </c>
      <c r="H513" s="171"/>
      <c r="I513" s="172">
        <f>ROUND(E513*H513,2)</f>
        <v>0</v>
      </c>
      <c r="J513" s="171"/>
      <c r="K513" s="172">
        <f>ROUND(E513*J513,2)</f>
        <v>0</v>
      </c>
      <c r="L513" s="172">
        <v>21</v>
      </c>
      <c r="M513" s="172">
        <f>G513*(1+L513/100)</f>
        <v>0</v>
      </c>
      <c r="N513" s="172">
        <v>2.5000000000000001E-2</v>
      </c>
      <c r="O513" s="172">
        <f>ROUND(E513*N513,2)</f>
        <v>0.03</v>
      </c>
      <c r="P513" s="172">
        <v>0</v>
      </c>
      <c r="Q513" s="172">
        <f>ROUND(E513*P513,2)</f>
        <v>0</v>
      </c>
      <c r="R513" s="172" t="s">
        <v>311</v>
      </c>
      <c r="S513" s="172" t="s">
        <v>202</v>
      </c>
      <c r="T513" s="173" t="s">
        <v>202</v>
      </c>
      <c r="U513" s="157">
        <v>0</v>
      </c>
      <c r="V513" s="157">
        <f>ROUND(E513*U513,2)</f>
        <v>0</v>
      </c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588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>
      <c r="A514" s="155"/>
      <c r="B514" s="156"/>
      <c r="C514" s="235"/>
      <c r="D514" s="236"/>
      <c r="E514" s="236"/>
      <c r="F514" s="236"/>
      <c r="G514" s="236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206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>
      <c r="A515" s="167">
        <v>136</v>
      </c>
      <c r="B515" s="168" t="s">
        <v>675</v>
      </c>
      <c r="C515" s="177" t="s">
        <v>676</v>
      </c>
      <c r="D515" s="169" t="s">
        <v>659</v>
      </c>
      <c r="E515" s="170">
        <v>1</v>
      </c>
      <c r="F515" s="171"/>
      <c r="G515" s="172">
        <f>ROUND(E515*F515,2)</f>
        <v>0</v>
      </c>
      <c r="H515" s="171"/>
      <c r="I515" s="172">
        <f>ROUND(E515*H515,2)</f>
        <v>0</v>
      </c>
      <c r="J515" s="171"/>
      <c r="K515" s="172">
        <f>ROUND(E515*J515,2)</f>
        <v>0</v>
      </c>
      <c r="L515" s="172">
        <v>21</v>
      </c>
      <c r="M515" s="172">
        <f>G515*(1+L515/100)</f>
        <v>0</v>
      </c>
      <c r="N515" s="172">
        <v>0</v>
      </c>
      <c r="O515" s="172">
        <f>ROUND(E515*N515,2)</f>
        <v>0</v>
      </c>
      <c r="P515" s="172">
        <v>0</v>
      </c>
      <c r="Q515" s="172">
        <f>ROUND(E515*P515,2)</f>
        <v>0</v>
      </c>
      <c r="R515" s="172"/>
      <c r="S515" s="172" t="s">
        <v>304</v>
      </c>
      <c r="T515" s="173" t="s">
        <v>322</v>
      </c>
      <c r="U515" s="157">
        <v>0</v>
      </c>
      <c r="V515" s="157">
        <f>ROUND(E515*U515,2)</f>
        <v>0</v>
      </c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588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>
      <c r="A516" s="155"/>
      <c r="B516" s="156"/>
      <c r="C516" s="235"/>
      <c r="D516" s="236"/>
      <c r="E516" s="236"/>
      <c r="F516" s="236"/>
      <c r="G516" s="236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206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>
      <c r="A517" s="167">
        <v>137</v>
      </c>
      <c r="B517" s="168" t="s">
        <v>677</v>
      </c>
      <c r="C517" s="177" t="s">
        <v>678</v>
      </c>
      <c r="D517" s="169" t="s">
        <v>659</v>
      </c>
      <c r="E517" s="170">
        <v>1</v>
      </c>
      <c r="F517" s="171"/>
      <c r="G517" s="172">
        <f>ROUND(E517*F517,2)</f>
        <v>0</v>
      </c>
      <c r="H517" s="171"/>
      <c r="I517" s="172">
        <f>ROUND(E517*H517,2)</f>
        <v>0</v>
      </c>
      <c r="J517" s="171"/>
      <c r="K517" s="172">
        <f>ROUND(E517*J517,2)</f>
        <v>0</v>
      </c>
      <c r="L517" s="172">
        <v>21</v>
      </c>
      <c r="M517" s="172">
        <f>G517*(1+L517/100)</f>
        <v>0</v>
      </c>
      <c r="N517" s="172">
        <v>0</v>
      </c>
      <c r="O517" s="172">
        <f>ROUND(E517*N517,2)</f>
        <v>0</v>
      </c>
      <c r="P517" s="172">
        <v>0</v>
      </c>
      <c r="Q517" s="172">
        <f>ROUND(E517*P517,2)</f>
        <v>0</v>
      </c>
      <c r="R517" s="172"/>
      <c r="S517" s="172" t="s">
        <v>304</v>
      </c>
      <c r="T517" s="173" t="s">
        <v>322</v>
      </c>
      <c r="U517" s="157">
        <v>0</v>
      </c>
      <c r="V517" s="157">
        <f>ROUND(E517*U517,2)</f>
        <v>0</v>
      </c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588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>
      <c r="A518" s="155"/>
      <c r="B518" s="156"/>
      <c r="C518" s="237" t="s">
        <v>679</v>
      </c>
      <c r="D518" s="238"/>
      <c r="E518" s="238"/>
      <c r="F518" s="238"/>
      <c r="G518" s="238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247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>
      <c r="A519" s="155"/>
      <c r="B519" s="156"/>
      <c r="C519" s="233"/>
      <c r="D519" s="234"/>
      <c r="E519" s="234"/>
      <c r="F519" s="234"/>
      <c r="G519" s="234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206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>
      <c r="A520" s="167">
        <v>138</v>
      </c>
      <c r="B520" s="168" t="s">
        <v>680</v>
      </c>
      <c r="C520" s="177" t="s">
        <v>681</v>
      </c>
      <c r="D520" s="169" t="s">
        <v>298</v>
      </c>
      <c r="E520" s="170">
        <v>4.614E-2</v>
      </c>
      <c r="F520" s="171"/>
      <c r="G520" s="172">
        <f>ROUND(E520*F520,2)</f>
        <v>0</v>
      </c>
      <c r="H520" s="171"/>
      <c r="I520" s="172">
        <f>ROUND(E520*H520,2)</f>
        <v>0</v>
      </c>
      <c r="J520" s="171"/>
      <c r="K520" s="172">
        <f>ROUND(E520*J520,2)</f>
        <v>0</v>
      </c>
      <c r="L520" s="172">
        <v>21</v>
      </c>
      <c r="M520" s="172">
        <f>G520*(1+L520/100)</f>
        <v>0</v>
      </c>
      <c r="N520" s="172">
        <v>0</v>
      </c>
      <c r="O520" s="172">
        <f>ROUND(E520*N520,2)</f>
        <v>0</v>
      </c>
      <c r="P520" s="172">
        <v>0</v>
      </c>
      <c r="Q520" s="172">
        <f>ROUND(E520*P520,2)</f>
        <v>0</v>
      </c>
      <c r="R520" s="172" t="s">
        <v>620</v>
      </c>
      <c r="S520" s="172" t="s">
        <v>202</v>
      </c>
      <c r="T520" s="173" t="s">
        <v>202</v>
      </c>
      <c r="U520" s="157">
        <v>1.5170000000000001</v>
      </c>
      <c r="V520" s="157">
        <f>ROUND(E520*U520,2)</f>
        <v>7.0000000000000007E-2</v>
      </c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567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>
      <c r="A521" s="155"/>
      <c r="B521" s="156"/>
      <c r="C521" s="241" t="s">
        <v>654</v>
      </c>
      <c r="D521" s="242"/>
      <c r="E521" s="242"/>
      <c r="F521" s="242"/>
      <c r="G521" s="242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205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>
      <c r="A522" s="155"/>
      <c r="B522" s="156"/>
      <c r="C522" s="178" t="s">
        <v>569</v>
      </c>
      <c r="D522" s="158"/>
      <c r="E522" s="159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217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>
      <c r="A523" s="155"/>
      <c r="B523" s="156"/>
      <c r="C523" s="178" t="s">
        <v>682</v>
      </c>
      <c r="D523" s="158"/>
      <c r="E523" s="159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217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>
      <c r="A524" s="155"/>
      <c r="B524" s="156"/>
      <c r="C524" s="178" t="s">
        <v>683</v>
      </c>
      <c r="D524" s="158"/>
      <c r="E524" s="159">
        <v>4.614E-2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217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>
      <c r="A525" s="155"/>
      <c r="B525" s="156"/>
      <c r="C525" s="233"/>
      <c r="D525" s="234"/>
      <c r="E525" s="234"/>
      <c r="F525" s="234"/>
      <c r="G525" s="234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206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>
      <c r="A526" s="161" t="s">
        <v>196</v>
      </c>
      <c r="B526" s="162" t="s">
        <v>135</v>
      </c>
      <c r="C526" s="176" t="s">
        <v>136</v>
      </c>
      <c r="D526" s="163"/>
      <c r="E526" s="164"/>
      <c r="F526" s="165"/>
      <c r="G526" s="165">
        <f>SUMIF(AG527:AG565,"&lt;&gt;NOR",G527:G565)</f>
        <v>0</v>
      </c>
      <c r="H526" s="165"/>
      <c r="I526" s="165">
        <f>SUM(I527:I565)</f>
        <v>0</v>
      </c>
      <c r="J526" s="165"/>
      <c r="K526" s="165">
        <f>SUM(K527:K565)</f>
        <v>0</v>
      </c>
      <c r="L526" s="165"/>
      <c r="M526" s="165">
        <f>SUM(M527:M565)</f>
        <v>0</v>
      </c>
      <c r="N526" s="165"/>
      <c r="O526" s="165">
        <f>SUM(O527:O565)</f>
        <v>0.29000000000000004</v>
      </c>
      <c r="P526" s="165"/>
      <c r="Q526" s="165">
        <f>SUM(Q527:Q565)</f>
        <v>0</v>
      </c>
      <c r="R526" s="165"/>
      <c r="S526" s="165"/>
      <c r="T526" s="166"/>
      <c r="U526" s="160"/>
      <c r="V526" s="160">
        <f>SUM(V527:V565)</f>
        <v>18.330000000000002</v>
      </c>
      <c r="W526" s="160"/>
      <c r="AG526" t="s">
        <v>197</v>
      </c>
    </row>
    <row r="527" spans="1:60" ht="22.5" outlineLevel="1">
      <c r="A527" s="167">
        <v>139</v>
      </c>
      <c r="B527" s="168" t="s">
        <v>684</v>
      </c>
      <c r="C527" s="177" t="s">
        <v>685</v>
      </c>
      <c r="D527" s="169" t="s">
        <v>268</v>
      </c>
      <c r="E527" s="170">
        <v>15</v>
      </c>
      <c r="F527" s="171"/>
      <c r="G527" s="172">
        <f>ROUND(E527*F527,2)</f>
        <v>0</v>
      </c>
      <c r="H527" s="171"/>
      <c r="I527" s="172">
        <f>ROUND(E527*H527,2)</f>
        <v>0</v>
      </c>
      <c r="J527" s="171"/>
      <c r="K527" s="172">
        <f>ROUND(E527*J527,2)</f>
        <v>0</v>
      </c>
      <c r="L527" s="172">
        <v>21</v>
      </c>
      <c r="M527" s="172">
        <f>G527*(1+L527/100)</f>
        <v>0</v>
      </c>
      <c r="N527" s="172">
        <v>0</v>
      </c>
      <c r="O527" s="172">
        <f>ROUND(E527*N527,2)</f>
        <v>0</v>
      </c>
      <c r="P527" s="172">
        <v>0</v>
      </c>
      <c r="Q527" s="172">
        <f>ROUND(E527*P527,2)</f>
        <v>0</v>
      </c>
      <c r="R527" s="172" t="s">
        <v>686</v>
      </c>
      <c r="S527" s="172" t="s">
        <v>202</v>
      </c>
      <c r="T527" s="173" t="s">
        <v>202</v>
      </c>
      <c r="U527" s="157">
        <v>1.07</v>
      </c>
      <c r="V527" s="157">
        <f>ROUND(E527*U527,2)</f>
        <v>16.05</v>
      </c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214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>
      <c r="A528" s="155"/>
      <c r="B528" s="156"/>
      <c r="C528" s="235"/>
      <c r="D528" s="236"/>
      <c r="E528" s="236"/>
      <c r="F528" s="236"/>
      <c r="G528" s="236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206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ht="33.75" outlineLevel="1">
      <c r="A529" s="167">
        <v>140</v>
      </c>
      <c r="B529" s="168" t="s">
        <v>687</v>
      </c>
      <c r="C529" s="177" t="s">
        <v>688</v>
      </c>
      <c r="D529" s="169" t="s">
        <v>310</v>
      </c>
      <c r="E529" s="170">
        <v>1</v>
      </c>
      <c r="F529" s="171"/>
      <c r="G529" s="172">
        <f>ROUND(E529*F529,2)</f>
        <v>0</v>
      </c>
      <c r="H529" s="171"/>
      <c r="I529" s="172">
        <f>ROUND(E529*H529,2)</f>
        <v>0</v>
      </c>
      <c r="J529" s="171"/>
      <c r="K529" s="172">
        <f>ROUND(E529*J529,2)</f>
        <v>0</v>
      </c>
      <c r="L529" s="172">
        <v>21</v>
      </c>
      <c r="M529" s="172">
        <f>G529*(1+L529/100)</f>
        <v>0</v>
      </c>
      <c r="N529" s="172">
        <v>0</v>
      </c>
      <c r="O529" s="172">
        <f>ROUND(E529*N529,2)</f>
        <v>0</v>
      </c>
      <c r="P529" s="172">
        <v>0</v>
      </c>
      <c r="Q529" s="172">
        <f>ROUND(E529*P529,2)</f>
        <v>0</v>
      </c>
      <c r="R529" s="172" t="s">
        <v>159</v>
      </c>
      <c r="S529" s="172" t="s">
        <v>202</v>
      </c>
      <c r="T529" s="173" t="s">
        <v>202</v>
      </c>
      <c r="U529" s="157">
        <v>0.22</v>
      </c>
      <c r="V529" s="157">
        <f>ROUND(E529*U529,2)</f>
        <v>0.22</v>
      </c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214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>
      <c r="A530" s="155"/>
      <c r="B530" s="156"/>
      <c r="C530" s="235"/>
      <c r="D530" s="236"/>
      <c r="E530" s="236"/>
      <c r="F530" s="236"/>
      <c r="G530" s="236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206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>
      <c r="A531" s="167">
        <v>141</v>
      </c>
      <c r="B531" s="168" t="s">
        <v>689</v>
      </c>
      <c r="C531" s="177" t="s">
        <v>690</v>
      </c>
      <c r="D531" s="169" t="s">
        <v>310</v>
      </c>
      <c r="E531" s="170">
        <v>4</v>
      </c>
      <c r="F531" s="171"/>
      <c r="G531" s="172">
        <f>ROUND(E531*F531,2)</f>
        <v>0</v>
      </c>
      <c r="H531" s="171"/>
      <c r="I531" s="172">
        <f>ROUND(E531*H531,2)</f>
        <v>0</v>
      </c>
      <c r="J531" s="171"/>
      <c r="K531" s="172">
        <f>ROUND(E531*J531,2)</f>
        <v>0</v>
      </c>
      <c r="L531" s="172">
        <v>21</v>
      </c>
      <c r="M531" s="172">
        <f>G531*(1+L531/100)</f>
        <v>0</v>
      </c>
      <c r="N531" s="172">
        <v>4.9000000000000009E-4</v>
      </c>
      <c r="O531" s="172">
        <f>ROUND(E531*N531,2)</f>
        <v>0</v>
      </c>
      <c r="P531" s="172">
        <v>0</v>
      </c>
      <c r="Q531" s="172">
        <f>ROUND(E531*P531,2)</f>
        <v>0</v>
      </c>
      <c r="R531" s="172"/>
      <c r="S531" s="172" t="s">
        <v>304</v>
      </c>
      <c r="T531" s="173" t="s">
        <v>322</v>
      </c>
      <c r="U531" s="157">
        <v>0.13300000000000001</v>
      </c>
      <c r="V531" s="157">
        <f>ROUND(E531*U531,2)</f>
        <v>0.53</v>
      </c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 t="s">
        <v>214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>
      <c r="A532" s="155"/>
      <c r="B532" s="156"/>
      <c r="C532" s="235"/>
      <c r="D532" s="236"/>
      <c r="E532" s="236"/>
      <c r="F532" s="236"/>
      <c r="G532" s="236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206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>
      <c r="A533" s="167">
        <v>142</v>
      </c>
      <c r="B533" s="168" t="s">
        <v>691</v>
      </c>
      <c r="C533" s="177" t="s">
        <v>692</v>
      </c>
      <c r="D533" s="169" t="s">
        <v>358</v>
      </c>
      <c r="E533" s="170">
        <v>10</v>
      </c>
      <c r="F533" s="171"/>
      <c r="G533" s="172">
        <f>ROUND(E533*F533,2)</f>
        <v>0</v>
      </c>
      <c r="H533" s="171"/>
      <c r="I533" s="172">
        <f>ROUND(E533*H533,2)</f>
        <v>0</v>
      </c>
      <c r="J533" s="171"/>
      <c r="K533" s="172">
        <f>ROUND(E533*J533,2)</f>
        <v>0</v>
      </c>
      <c r="L533" s="172">
        <v>21</v>
      </c>
      <c r="M533" s="172">
        <f>G533*(1+L533/100)</f>
        <v>0</v>
      </c>
      <c r="N533" s="172">
        <v>2.0500000000000002E-3</v>
      </c>
      <c r="O533" s="172">
        <f>ROUND(E533*N533,2)</f>
        <v>0.02</v>
      </c>
      <c r="P533" s="172">
        <v>0</v>
      </c>
      <c r="Q533" s="172">
        <f>ROUND(E533*P533,2)</f>
        <v>0</v>
      </c>
      <c r="R533" s="172"/>
      <c r="S533" s="172" t="s">
        <v>304</v>
      </c>
      <c r="T533" s="173" t="s">
        <v>322</v>
      </c>
      <c r="U533" s="157">
        <v>0</v>
      </c>
      <c r="V533" s="157">
        <f>ROUND(E533*U533,2)</f>
        <v>0</v>
      </c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 t="s">
        <v>312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>
      <c r="A534" s="155"/>
      <c r="B534" s="156"/>
      <c r="C534" s="235"/>
      <c r="D534" s="236"/>
      <c r="E534" s="236"/>
      <c r="F534" s="236"/>
      <c r="G534" s="236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206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>
      <c r="A535" s="167">
        <v>143</v>
      </c>
      <c r="B535" s="168" t="s">
        <v>693</v>
      </c>
      <c r="C535" s="177" t="s">
        <v>694</v>
      </c>
      <c r="D535" s="169" t="s">
        <v>310</v>
      </c>
      <c r="E535" s="170">
        <v>1</v>
      </c>
      <c r="F535" s="171"/>
      <c r="G535" s="172">
        <f>ROUND(E535*F535,2)</f>
        <v>0</v>
      </c>
      <c r="H535" s="171"/>
      <c r="I535" s="172">
        <f>ROUND(E535*H535,2)</f>
        <v>0</v>
      </c>
      <c r="J535" s="171"/>
      <c r="K535" s="172">
        <f>ROUND(E535*J535,2)</f>
        <v>0</v>
      </c>
      <c r="L535" s="172">
        <v>21</v>
      </c>
      <c r="M535" s="172">
        <f>G535*(1+L535/100)</f>
        <v>0</v>
      </c>
      <c r="N535" s="172">
        <v>0</v>
      </c>
      <c r="O535" s="172">
        <f>ROUND(E535*N535,2)</f>
        <v>0</v>
      </c>
      <c r="P535" s="172">
        <v>0</v>
      </c>
      <c r="Q535" s="172">
        <f>ROUND(E535*P535,2)</f>
        <v>0</v>
      </c>
      <c r="R535" s="172"/>
      <c r="S535" s="172" t="s">
        <v>304</v>
      </c>
      <c r="T535" s="173" t="s">
        <v>322</v>
      </c>
      <c r="U535" s="157">
        <v>0</v>
      </c>
      <c r="V535" s="157">
        <f>ROUND(E535*U535,2)</f>
        <v>0</v>
      </c>
      <c r="W535" s="157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312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>
      <c r="A536" s="155"/>
      <c r="B536" s="156"/>
      <c r="C536" s="235"/>
      <c r="D536" s="236"/>
      <c r="E536" s="236"/>
      <c r="F536" s="236"/>
      <c r="G536" s="236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206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>
      <c r="A537" s="167">
        <v>144</v>
      </c>
      <c r="B537" s="168" t="s">
        <v>695</v>
      </c>
      <c r="C537" s="177" t="s">
        <v>696</v>
      </c>
      <c r="D537" s="169" t="s">
        <v>310</v>
      </c>
      <c r="E537" s="170">
        <v>1</v>
      </c>
      <c r="F537" s="171"/>
      <c r="G537" s="172">
        <f>ROUND(E537*F537,2)</f>
        <v>0</v>
      </c>
      <c r="H537" s="171"/>
      <c r="I537" s="172">
        <f>ROUND(E537*H537,2)</f>
        <v>0</v>
      </c>
      <c r="J537" s="171"/>
      <c r="K537" s="172">
        <f>ROUND(E537*J537,2)</f>
        <v>0</v>
      </c>
      <c r="L537" s="172">
        <v>21</v>
      </c>
      <c r="M537" s="172">
        <f>G537*(1+L537/100)</f>
        <v>0</v>
      </c>
      <c r="N537" s="172">
        <v>0.113</v>
      </c>
      <c r="O537" s="172">
        <f>ROUND(E537*N537,2)</f>
        <v>0.11</v>
      </c>
      <c r="P537" s="172">
        <v>0</v>
      </c>
      <c r="Q537" s="172">
        <f>ROUND(E537*P537,2)</f>
        <v>0</v>
      </c>
      <c r="R537" s="172"/>
      <c r="S537" s="172" t="s">
        <v>304</v>
      </c>
      <c r="T537" s="173" t="s">
        <v>322</v>
      </c>
      <c r="U537" s="157">
        <v>0</v>
      </c>
      <c r="V537" s="157">
        <f>ROUND(E537*U537,2)</f>
        <v>0</v>
      </c>
      <c r="W537" s="157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312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>
      <c r="A538" s="155"/>
      <c r="B538" s="156"/>
      <c r="C538" s="235"/>
      <c r="D538" s="236"/>
      <c r="E538" s="236"/>
      <c r="F538" s="236"/>
      <c r="G538" s="236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 t="s">
        <v>206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>
      <c r="A539" s="167">
        <v>145</v>
      </c>
      <c r="B539" s="168" t="s">
        <v>697</v>
      </c>
      <c r="C539" s="177" t="s">
        <v>698</v>
      </c>
      <c r="D539" s="169" t="s">
        <v>699</v>
      </c>
      <c r="E539" s="170">
        <v>4</v>
      </c>
      <c r="F539" s="171"/>
      <c r="G539" s="172">
        <f>ROUND(E539*F539,2)</f>
        <v>0</v>
      </c>
      <c r="H539" s="171"/>
      <c r="I539" s="172">
        <f>ROUND(E539*H539,2)</f>
        <v>0</v>
      </c>
      <c r="J539" s="171"/>
      <c r="K539" s="172">
        <f>ROUND(E539*J539,2)</f>
        <v>0</v>
      </c>
      <c r="L539" s="172">
        <v>21</v>
      </c>
      <c r="M539" s="172">
        <f>G539*(1+L539/100)</f>
        <v>0</v>
      </c>
      <c r="N539" s="172">
        <v>3.65E-3</v>
      </c>
      <c r="O539" s="172">
        <f>ROUND(E539*N539,2)</f>
        <v>0.01</v>
      </c>
      <c r="P539" s="172">
        <v>0</v>
      </c>
      <c r="Q539" s="172">
        <f>ROUND(E539*P539,2)</f>
        <v>0</v>
      </c>
      <c r="R539" s="172"/>
      <c r="S539" s="172" t="s">
        <v>304</v>
      </c>
      <c r="T539" s="173" t="s">
        <v>322</v>
      </c>
      <c r="U539" s="157">
        <v>0</v>
      </c>
      <c r="V539" s="157">
        <f>ROUND(E539*U539,2)</f>
        <v>0</v>
      </c>
      <c r="W539" s="157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312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>
      <c r="A540" s="155"/>
      <c r="B540" s="156"/>
      <c r="C540" s="237" t="s">
        <v>700</v>
      </c>
      <c r="D540" s="238"/>
      <c r="E540" s="238"/>
      <c r="F540" s="238"/>
      <c r="G540" s="238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 t="s">
        <v>247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>
      <c r="A541" s="155"/>
      <c r="B541" s="156"/>
      <c r="C541" s="233"/>
      <c r="D541" s="234"/>
      <c r="E541" s="234"/>
      <c r="F541" s="234"/>
      <c r="G541" s="234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206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ht="22.5" outlineLevel="1">
      <c r="A542" s="167">
        <v>146</v>
      </c>
      <c r="B542" s="168" t="s">
        <v>701</v>
      </c>
      <c r="C542" s="177" t="s">
        <v>702</v>
      </c>
      <c r="D542" s="169" t="s">
        <v>268</v>
      </c>
      <c r="E542" s="170">
        <v>16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2">
        <v>7.6300000000000005E-3</v>
      </c>
      <c r="O542" s="172">
        <f>ROUND(E542*N542,2)</f>
        <v>0.12</v>
      </c>
      <c r="P542" s="172">
        <v>0</v>
      </c>
      <c r="Q542" s="172">
        <f>ROUND(E542*P542,2)</f>
        <v>0</v>
      </c>
      <c r="R542" s="172" t="s">
        <v>311</v>
      </c>
      <c r="S542" s="172" t="s">
        <v>202</v>
      </c>
      <c r="T542" s="173" t="s">
        <v>202</v>
      </c>
      <c r="U542" s="157">
        <v>0</v>
      </c>
      <c r="V542" s="157">
        <f>ROUND(E542*U542,2)</f>
        <v>0</v>
      </c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312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>
      <c r="A543" s="155"/>
      <c r="B543" s="156"/>
      <c r="C543" s="235"/>
      <c r="D543" s="236"/>
      <c r="E543" s="236"/>
      <c r="F543" s="236"/>
      <c r="G543" s="236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206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>
      <c r="A544" s="167">
        <v>147</v>
      </c>
      <c r="B544" s="168" t="s">
        <v>703</v>
      </c>
      <c r="C544" s="177" t="s">
        <v>704</v>
      </c>
      <c r="D544" s="169" t="s">
        <v>321</v>
      </c>
      <c r="E544" s="170">
        <v>1</v>
      </c>
      <c r="F544" s="171"/>
      <c r="G544" s="172">
        <f>ROUND(E544*F544,2)</f>
        <v>0</v>
      </c>
      <c r="H544" s="171"/>
      <c r="I544" s="172">
        <f>ROUND(E544*H544,2)</f>
        <v>0</v>
      </c>
      <c r="J544" s="171"/>
      <c r="K544" s="172">
        <f>ROUND(E544*J544,2)</f>
        <v>0</v>
      </c>
      <c r="L544" s="172">
        <v>21</v>
      </c>
      <c r="M544" s="172">
        <f>G544*(1+L544/100)</f>
        <v>0</v>
      </c>
      <c r="N544" s="172">
        <v>7.6300000000000005E-3</v>
      </c>
      <c r="O544" s="172">
        <f>ROUND(E544*N544,2)</f>
        <v>0.01</v>
      </c>
      <c r="P544" s="172">
        <v>0</v>
      </c>
      <c r="Q544" s="172">
        <f>ROUND(E544*P544,2)</f>
        <v>0</v>
      </c>
      <c r="R544" s="172"/>
      <c r="S544" s="172" t="s">
        <v>304</v>
      </c>
      <c r="T544" s="173" t="s">
        <v>330</v>
      </c>
      <c r="U544" s="157">
        <v>0</v>
      </c>
      <c r="V544" s="157">
        <f>ROUND(E544*U544,2)</f>
        <v>0</v>
      </c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 t="s">
        <v>312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>
      <c r="A545" s="155"/>
      <c r="B545" s="156"/>
      <c r="C545" s="235"/>
      <c r="D545" s="236"/>
      <c r="E545" s="236"/>
      <c r="F545" s="236"/>
      <c r="G545" s="236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206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>
      <c r="A546" s="167">
        <v>148</v>
      </c>
      <c r="B546" s="168" t="s">
        <v>705</v>
      </c>
      <c r="C546" s="177" t="s">
        <v>706</v>
      </c>
      <c r="D546" s="169" t="s">
        <v>310</v>
      </c>
      <c r="E546" s="170">
        <v>2</v>
      </c>
      <c r="F546" s="171"/>
      <c r="G546" s="172">
        <f>ROUND(E546*F546,2)</f>
        <v>0</v>
      </c>
      <c r="H546" s="171"/>
      <c r="I546" s="172">
        <f>ROUND(E546*H546,2)</f>
        <v>0</v>
      </c>
      <c r="J546" s="171"/>
      <c r="K546" s="172">
        <f>ROUND(E546*J546,2)</f>
        <v>0</v>
      </c>
      <c r="L546" s="172">
        <v>21</v>
      </c>
      <c r="M546" s="172">
        <f>G546*(1+L546/100)</f>
        <v>0</v>
      </c>
      <c r="N546" s="172">
        <v>0</v>
      </c>
      <c r="O546" s="172">
        <f>ROUND(E546*N546,2)</f>
        <v>0</v>
      </c>
      <c r="P546" s="172">
        <v>0</v>
      </c>
      <c r="Q546" s="172">
        <f>ROUND(E546*P546,2)</f>
        <v>0</v>
      </c>
      <c r="R546" s="172"/>
      <c r="S546" s="172" t="s">
        <v>304</v>
      </c>
      <c r="T546" s="173" t="s">
        <v>322</v>
      </c>
      <c r="U546" s="157">
        <v>0</v>
      </c>
      <c r="V546" s="157">
        <f>ROUND(E546*U546,2)</f>
        <v>0</v>
      </c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312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>
      <c r="A547" s="155"/>
      <c r="B547" s="156"/>
      <c r="C547" s="235"/>
      <c r="D547" s="236"/>
      <c r="E547" s="236"/>
      <c r="F547" s="236"/>
      <c r="G547" s="236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206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>
      <c r="A548" s="167">
        <v>149</v>
      </c>
      <c r="B548" s="168" t="s">
        <v>707</v>
      </c>
      <c r="C548" s="177" t="s">
        <v>708</v>
      </c>
      <c r="D548" s="169" t="s">
        <v>310</v>
      </c>
      <c r="E548" s="170">
        <v>1</v>
      </c>
      <c r="F548" s="171"/>
      <c r="G548" s="172">
        <f>ROUND(E548*F548,2)</f>
        <v>0</v>
      </c>
      <c r="H548" s="171"/>
      <c r="I548" s="172">
        <f>ROUND(E548*H548,2)</f>
        <v>0</v>
      </c>
      <c r="J548" s="171"/>
      <c r="K548" s="172">
        <f>ROUND(E548*J548,2)</f>
        <v>0</v>
      </c>
      <c r="L548" s="172">
        <v>21</v>
      </c>
      <c r="M548" s="172">
        <f>G548*(1+L548/100)</f>
        <v>0</v>
      </c>
      <c r="N548" s="172">
        <v>6.5000000000000006E-3</v>
      </c>
      <c r="O548" s="172">
        <f>ROUND(E548*N548,2)</f>
        <v>0.01</v>
      </c>
      <c r="P548" s="172">
        <v>0</v>
      </c>
      <c r="Q548" s="172">
        <f>ROUND(E548*P548,2)</f>
        <v>0</v>
      </c>
      <c r="R548" s="172"/>
      <c r="S548" s="172" t="s">
        <v>304</v>
      </c>
      <c r="T548" s="173" t="s">
        <v>322</v>
      </c>
      <c r="U548" s="157">
        <v>0</v>
      </c>
      <c r="V548" s="157">
        <f>ROUND(E548*U548,2)</f>
        <v>0</v>
      </c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 t="s">
        <v>312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>
      <c r="A549" s="155"/>
      <c r="B549" s="156"/>
      <c r="C549" s="235"/>
      <c r="D549" s="236"/>
      <c r="E549" s="236"/>
      <c r="F549" s="236"/>
      <c r="G549" s="236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206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>
      <c r="A550" s="167">
        <v>150</v>
      </c>
      <c r="B550" s="168" t="s">
        <v>709</v>
      </c>
      <c r="C550" s="177" t="s">
        <v>710</v>
      </c>
      <c r="D550" s="169" t="s">
        <v>310</v>
      </c>
      <c r="E550" s="170">
        <v>2</v>
      </c>
      <c r="F550" s="171"/>
      <c r="G550" s="172">
        <f>ROUND(E550*F550,2)</f>
        <v>0</v>
      </c>
      <c r="H550" s="171"/>
      <c r="I550" s="172">
        <f>ROUND(E550*H550,2)</f>
        <v>0</v>
      </c>
      <c r="J550" s="171"/>
      <c r="K550" s="172">
        <f>ROUND(E550*J550,2)</f>
        <v>0</v>
      </c>
      <c r="L550" s="172">
        <v>21</v>
      </c>
      <c r="M550" s="172">
        <f>G550*(1+L550/100)</f>
        <v>0</v>
      </c>
      <c r="N550" s="172">
        <v>6.5000000000000006E-3</v>
      </c>
      <c r="O550" s="172">
        <f>ROUND(E550*N550,2)</f>
        <v>0.01</v>
      </c>
      <c r="P550" s="172">
        <v>0</v>
      </c>
      <c r="Q550" s="172">
        <f>ROUND(E550*P550,2)</f>
        <v>0</v>
      </c>
      <c r="R550" s="172"/>
      <c r="S550" s="172" t="s">
        <v>304</v>
      </c>
      <c r="T550" s="173" t="s">
        <v>322</v>
      </c>
      <c r="U550" s="157">
        <v>0</v>
      </c>
      <c r="V550" s="157">
        <f>ROUND(E550*U550,2)</f>
        <v>0</v>
      </c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312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>
      <c r="A551" s="155"/>
      <c r="B551" s="156"/>
      <c r="C551" s="235"/>
      <c r="D551" s="236"/>
      <c r="E551" s="236"/>
      <c r="F551" s="236"/>
      <c r="G551" s="236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206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>
      <c r="A552" s="167">
        <v>151</v>
      </c>
      <c r="B552" s="168" t="s">
        <v>711</v>
      </c>
      <c r="C552" s="177" t="s">
        <v>712</v>
      </c>
      <c r="D552" s="169" t="s">
        <v>310</v>
      </c>
      <c r="E552" s="170">
        <v>2</v>
      </c>
      <c r="F552" s="171"/>
      <c r="G552" s="172">
        <f>ROUND(E552*F552,2)</f>
        <v>0</v>
      </c>
      <c r="H552" s="171"/>
      <c r="I552" s="172">
        <f>ROUND(E552*H552,2)</f>
        <v>0</v>
      </c>
      <c r="J552" s="171"/>
      <c r="K552" s="172">
        <f>ROUND(E552*J552,2)</f>
        <v>0</v>
      </c>
      <c r="L552" s="172">
        <v>21</v>
      </c>
      <c r="M552" s="172">
        <f>G552*(1+L552/100)</f>
        <v>0</v>
      </c>
      <c r="N552" s="172">
        <v>3.0000000000000003E-4</v>
      </c>
      <c r="O552" s="172">
        <f>ROUND(E552*N552,2)</f>
        <v>0</v>
      </c>
      <c r="P552" s="172">
        <v>0</v>
      </c>
      <c r="Q552" s="172">
        <f>ROUND(E552*P552,2)</f>
        <v>0</v>
      </c>
      <c r="R552" s="172"/>
      <c r="S552" s="172" t="s">
        <v>304</v>
      </c>
      <c r="T552" s="173" t="s">
        <v>713</v>
      </c>
      <c r="U552" s="157">
        <v>0</v>
      </c>
      <c r="V552" s="157">
        <f>ROUND(E552*U552,2)</f>
        <v>0</v>
      </c>
      <c r="W552" s="157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312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>
      <c r="A553" s="155"/>
      <c r="B553" s="156"/>
      <c r="C553" s="235"/>
      <c r="D553" s="236"/>
      <c r="E553" s="236"/>
      <c r="F553" s="236"/>
      <c r="G553" s="236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206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>
      <c r="A554" s="167">
        <v>152</v>
      </c>
      <c r="B554" s="168" t="s">
        <v>714</v>
      </c>
      <c r="C554" s="177" t="s">
        <v>715</v>
      </c>
      <c r="D554" s="169" t="s">
        <v>310</v>
      </c>
      <c r="E554" s="170">
        <v>1</v>
      </c>
      <c r="F554" s="171"/>
      <c r="G554" s="172">
        <f>ROUND(E554*F554,2)</f>
        <v>0</v>
      </c>
      <c r="H554" s="171"/>
      <c r="I554" s="172">
        <f>ROUND(E554*H554,2)</f>
        <v>0</v>
      </c>
      <c r="J554" s="171"/>
      <c r="K554" s="172">
        <f>ROUND(E554*J554,2)</f>
        <v>0</v>
      </c>
      <c r="L554" s="172">
        <v>21</v>
      </c>
      <c r="M554" s="172">
        <f>G554*(1+L554/100)</f>
        <v>0</v>
      </c>
      <c r="N554" s="172">
        <v>3.0000000000000003E-4</v>
      </c>
      <c r="O554" s="172">
        <f>ROUND(E554*N554,2)</f>
        <v>0</v>
      </c>
      <c r="P554" s="172">
        <v>0</v>
      </c>
      <c r="Q554" s="172">
        <f>ROUND(E554*P554,2)</f>
        <v>0</v>
      </c>
      <c r="R554" s="172"/>
      <c r="S554" s="172" t="s">
        <v>304</v>
      </c>
      <c r="T554" s="173" t="s">
        <v>322</v>
      </c>
      <c r="U554" s="157">
        <v>0</v>
      </c>
      <c r="V554" s="157">
        <f>ROUND(E554*U554,2)</f>
        <v>0</v>
      </c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 t="s">
        <v>312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>
      <c r="A555" s="155"/>
      <c r="B555" s="156"/>
      <c r="C555" s="235"/>
      <c r="D555" s="236"/>
      <c r="E555" s="236"/>
      <c r="F555" s="236"/>
      <c r="G555" s="236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206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>
      <c r="A556" s="167">
        <v>153</v>
      </c>
      <c r="B556" s="168" t="s">
        <v>716</v>
      </c>
      <c r="C556" s="177" t="s">
        <v>717</v>
      </c>
      <c r="D556" s="169" t="s">
        <v>310</v>
      </c>
      <c r="E556" s="170">
        <v>2</v>
      </c>
      <c r="F556" s="171"/>
      <c r="G556" s="172">
        <f>ROUND(E556*F556,2)</f>
        <v>0</v>
      </c>
      <c r="H556" s="171"/>
      <c r="I556" s="172">
        <f>ROUND(E556*H556,2)</f>
        <v>0</v>
      </c>
      <c r="J556" s="171"/>
      <c r="K556" s="172">
        <f>ROUND(E556*J556,2)</f>
        <v>0</v>
      </c>
      <c r="L556" s="172">
        <v>21</v>
      </c>
      <c r="M556" s="172">
        <f>G556*(1+L556/100)</f>
        <v>0</v>
      </c>
      <c r="N556" s="172">
        <v>3.0000000000000003E-4</v>
      </c>
      <c r="O556" s="172">
        <f>ROUND(E556*N556,2)</f>
        <v>0</v>
      </c>
      <c r="P556" s="172">
        <v>0</v>
      </c>
      <c r="Q556" s="172">
        <f>ROUND(E556*P556,2)</f>
        <v>0</v>
      </c>
      <c r="R556" s="172"/>
      <c r="S556" s="172" t="s">
        <v>304</v>
      </c>
      <c r="T556" s="173" t="s">
        <v>322</v>
      </c>
      <c r="U556" s="157">
        <v>0</v>
      </c>
      <c r="V556" s="157">
        <f>ROUND(E556*U556,2)</f>
        <v>0</v>
      </c>
      <c r="W556" s="157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312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>
      <c r="A557" s="155"/>
      <c r="B557" s="156"/>
      <c r="C557" s="235"/>
      <c r="D557" s="236"/>
      <c r="E557" s="236"/>
      <c r="F557" s="236"/>
      <c r="G557" s="236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206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>
      <c r="A558" s="167">
        <v>154</v>
      </c>
      <c r="B558" s="168" t="s">
        <v>718</v>
      </c>
      <c r="C558" s="177" t="s">
        <v>719</v>
      </c>
      <c r="D558" s="169" t="s">
        <v>310</v>
      </c>
      <c r="E558" s="170">
        <v>4</v>
      </c>
      <c r="F558" s="171"/>
      <c r="G558" s="172">
        <f>ROUND(E558*F558,2)</f>
        <v>0</v>
      </c>
      <c r="H558" s="171"/>
      <c r="I558" s="172">
        <f>ROUND(E558*H558,2)</f>
        <v>0</v>
      </c>
      <c r="J558" s="171"/>
      <c r="K558" s="172">
        <f>ROUND(E558*J558,2)</f>
        <v>0</v>
      </c>
      <c r="L558" s="172">
        <v>21</v>
      </c>
      <c r="M558" s="172">
        <f>G558*(1+L558/100)</f>
        <v>0</v>
      </c>
      <c r="N558" s="172">
        <v>3.0000000000000003E-4</v>
      </c>
      <c r="O558" s="172">
        <f>ROUND(E558*N558,2)</f>
        <v>0</v>
      </c>
      <c r="P558" s="172">
        <v>0</v>
      </c>
      <c r="Q558" s="172">
        <f>ROUND(E558*P558,2)</f>
        <v>0</v>
      </c>
      <c r="R558" s="172"/>
      <c r="S558" s="172" t="s">
        <v>304</v>
      </c>
      <c r="T558" s="173" t="s">
        <v>322</v>
      </c>
      <c r="U558" s="157">
        <v>0</v>
      </c>
      <c r="V558" s="157">
        <f>ROUND(E558*U558,2)</f>
        <v>0</v>
      </c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312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>
      <c r="A559" s="155"/>
      <c r="B559" s="156"/>
      <c r="C559" s="235"/>
      <c r="D559" s="236"/>
      <c r="E559" s="236"/>
      <c r="F559" s="236"/>
      <c r="G559" s="236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206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>
      <c r="A560" s="167">
        <v>155</v>
      </c>
      <c r="B560" s="168" t="s">
        <v>720</v>
      </c>
      <c r="C560" s="177" t="s">
        <v>721</v>
      </c>
      <c r="D560" s="169" t="s">
        <v>298</v>
      </c>
      <c r="E560" s="170">
        <v>0.30197000000000002</v>
      </c>
      <c r="F560" s="171"/>
      <c r="G560" s="172">
        <f>ROUND(E560*F560,2)</f>
        <v>0</v>
      </c>
      <c r="H560" s="171"/>
      <c r="I560" s="172">
        <f>ROUND(E560*H560,2)</f>
        <v>0</v>
      </c>
      <c r="J560" s="171"/>
      <c r="K560" s="172">
        <f>ROUND(E560*J560,2)</f>
        <v>0</v>
      </c>
      <c r="L560" s="172">
        <v>21</v>
      </c>
      <c r="M560" s="172">
        <f>G560*(1+L560/100)</f>
        <v>0</v>
      </c>
      <c r="N560" s="172">
        <v>0</v>
      </c>
      <c r="O560" s="172">
        <f>ROUND(E560*N560,2)</f>
        <v>0</v>
      </c>
      <c r="P560" s="172">
        <v>0</v>
      </c>
      <c r="Q560" s="172">
        <f>ROUND(E560*P560,2)</f>
        <v>0</v>
      </c>
      <c r="R560" s="172" t="s">
        <v>686</v>
      </c>
      <c r="S560" s="172" t="s">
        <v>202</v>
      </c>
      <c r="T560" s="173" t="s">
        <v>202</v>
      </c>
      <c r="U560" s="157">
        <v>5.0640000000000001</v>
      </c>
      <c r="V560" s="157">
        <f>ROUND(E560*U560,2)</f>
        <v>1.53</v>
      </c>
      <c r="W560" s="157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 t="s">
        <v>567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>
      <c r="A561" s="155"/>
      <c r="B561" s="156"/>
      <c r="C561" s="241" t="s">
        <v>654</v>
      </c>
      <c r="D561" s="242"/>
      <c r="E561" s="242"/>
      <c r="F561" s="242"/>
      <c r="G561" s="242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205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>
      <c r="A562" s="155"/>
      <c r="B562" s="156"/>
      <c r="C562" s="178" t="s">
        <v>569</v>
      </c>
      <c r="D562" s="158"/>
      <c r="E562" s="159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217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>
      <c r="A563" s="155"/>
      <c r="B563" s="156"/>
      <c r="C563" s="178" t="s">
        <v>722</v>
      </c>
      <c r="D563" s="158"/>
      <c r="E563" s="159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217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>
      <c r="A564" s="155"/>
      <c r="B564" s="156"/>
      <c r="C564" s="178" t="s">
        <v>723</v>
      </c>
      <c r="D564" s="158"/>
      <c r="E564" s="159">
        <v>0.30197000000000002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217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>
      <c r="A565" s="155"/>
      <c r="B565" s="156"/>
      <c r="C565" s="233"/>
      <c r="D565" s="234"/>
      <c r="E565" s="234"/>
      <c r="F565" s="234"/>
      <c r="G565" s="234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206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>
      <c r="A566" s="161" t="s">
        <v>196</v>
      </c>
      <c r="B566" s="162" t="s">
        <v>137</v>
      </c>
      <c r="C566" s="176" t="s">
        <v>138</v>
      </c>
      <c r="D566" s="163"/>
      <c r="E566" s="164"/>
      <c r="F566" s="165"/>
      <c r="G566" s="165">
        <f>SUMIF(AG567:AG613,"&lt;&gt;NOR",G567:G613)</f>
        <v>0</v>
      </c>
      <c r="H566" s="165"/>
      <c r="I566" s="165">
        <f>SUM(I567:I613)</f>
        <v>0</v>
      </c>
      <c r="J566" s="165"/>
      <c r="K566" s="165">
        <f>SUM(K567:K613)</f>
        <v>0</v>
      </c>
      <c r="L566" s="165"/>
      <c r="M566" s="165">
        <f>SUM(M567:M613)</f>
        <v>0</v>
      </c>
      <c r="N566" s="165"/>
      <c r="O566" s="165">
        <f>SUM(O567:O613)</f>
        <v>7.1</v>
      </c>
      <c r="P566" s="165"/>
      <c r="Q566" s="165">
        <f>SUM(Q567:Q613)</f>
        <v>0</v>
      </c>
      <c r="R566" s="165"/>
      <c r="S566" s="165"/>
      <c r="T566" s="166"/>
      <c r="U566" s="160"/>
      <c r="V566" s="160">
        <f>SUM(V567:V613)</f>
        <v>344.21000000000004</v>
      </c>
      <c r="W566" s="160"/>
      <c r="AG566" t="s">
        <v>197</v>
      </c>
    </row>
    <row r="567" spans="1:60" ht="33.75" outlineLevel="1">
      <c r="A567" s="167">
        <v>156</v>
      </c>
      <c r="B567" s="168" t="s">
        <v>724</v>
      </c>
      <c r="C567" s="177" t="s">
        <v>725</v>
      </c>
      <c r="D567" s="169" t="s">
        <v>268</v>
      </c>
      <c r="E567" s="170">
        <v>178.5</v>
      </c>
      <c r="F567" s="171"/>
      <c r="G567" s="172">
        <f>ROUND(E567*F567,2)</f>
        <v>0</v>
      </c>
      <c r="H567" s="171"/>
      <c r="I567" s="172">
        <f>ROUND(E567*H567,2)</f>
        <v>0</v>
      </c>
      <c r="J567" s="171"/>
      <c r="K567" s="172">
        <f>ROUND(E567*J567,2)</f>
        <v>0</v>
      </c>
      <c r="L567" s="172">
        <v>21</v>
      </c>
      <c r="M567" s="172">
        <f>G567*(1+L567/100)</f>
        <v>0</v>
      </c>
      <c r="N567" s="172">
        <v>6.79E-3</v>
      </c>
      <c r="O567" s="172">
        <f>ROUND(E567*N567,2)</f>
        <v>1.21</v>
      </c>
      <c r="P567" s="172">
        <v>0</v>
      </c>
      <c r="Q567" s="172">
        <f>ROUND(E567*P567,2)</f>
        <v>0</v>
      </c>
      <c r="R567" s="172" t="s">
        <v>726</v>
      </c>
      <c r="S567" s="172" t="s">
        <v>202</v>
      </c>
      <c r="T567" s="173" t="s">
        <v>202</v>
      </c>
      <c r="U567" s="157">
        <v>0.26200000000000001</v>
      </c>
      <c r="V567" s="157">
        <f>ROUND(E567*U567,2)</f>
        <v>46.77</v>
      </c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 t="s">
        <v>214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>
      <c r="A568" s="155"/>
      <c r="B568" s="156"/>
      <c r="C568" s="237" t="s">
        <v>727</v>
      </c>
      <c r="D568" s="238"/>
      <c r="E568" s="238"/>
      <c r="F568" s="238"/>
      <c r="G568" s="238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 t="s">
        <v>247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>
      <c r="A569" s="155"/>
      <c r="B569" s="156"/>
      <c r="C569" s="233"/>
      <c r="D569" s="234"/>
      <c r="E569" s="234"/>
      <c r="F569" s="234"/>
      <c r="G569" s="234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206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ht="33.75" outlineLevel="1">
      <c r="A570" s="167">
        <v>157</v>
      </c>
      <c r="B570" s="168" t="s">
        <v>728</v>
      </c>
      <c r="C570" s="177" t="s">
        <v>729</v>
      </c>
      <c r="D570" s="169" t="s">
        <v>268</v>
      </c>
      <c r="E570" s="170">
        <v>68</v>
      </c>
      <c r="F570" s="171"/>
      <c r="G570" s="172">
        <f>ROUND(E570*F570,2)</f>
        <v>0</v>
      </c>
      <c r="H570" s="171"/>
      <c r="I570" s="172">
        <f>ROUND(E570*H570,2)</f>
        <v>0</v>
      </c>
      <c r="J570" s="171"/>
      <c r="K570" s="172">
        <f>ROUND(E570*J570,2)</f>
        <v>0</v>
      </c>
      <c r="L570" s="172">
        <v>21</v>
      </c>
      <c r="M570" s="172">
        <f>G570*(1+L570/100)</f>
        <v>0</v>
      </c>
      <c r="N570" s="172">
        <v>7.0400000000000003E-3</v>
      </c>
      <c r="O570" s="172">
        <f>ROUND(E570*N570,2)</f>
        <v>0.48</v>
      </c>
      <c r="P570" s="172">
        <v>0</v>
      </c>
      <c r="Q570" s="172">
        <f>ROUND(E570*P570,2)</f>
        <v>0</v>
      </c>
      <c r="R570" s="172" t="s">
        <v>726</v>
      </c>
      <c r="S570" s="172" t="s">
        <v>202</v>
      </c>
      <c r="T570" s="173" t="s">
        <v>202</v>
      </c>
      <c r="U570" s="157">
        <v>0.26200000000000001</v>
      </c>
      <c r="V570" s="157">
        <f>ROUND(E570*U570,2)</f>
        <v>17.82</v>
      </c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 t="s">
        <v>214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>
      <c r="A571" s="155"/>
      <c r="B571" s="156"/>
      <c r="C571" s="237" t="s">
        <v>727</v>
      </c>
      <c r="D571" s="238"/>
      <c r="E571" s="238"/>
      <c r="F571" s="238"/>
      <c r="G571" s="238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247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>
      <c r="A572" s="155"/>
      <c r="B572" s="156"/>
      <c r="C572" s="233"/>
      <c r="D572" s="234"/>
      <c r="E572" s="234"/>
      <c r="F572" s="234"/>
      <c r="G572" s="234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 t="s">
        <v>206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ht="33.75" outlineLevel="1">
      <c r="A573" s="167">
        <v>158</v>
      </c>
      <c r="B573" s="168" t="s">
        <v>730</v>
      </c>
      <c r="C573" s="177" t="s">
        <v>731</v>
      </c>
      <c r="D573" s="169" t="s">
        <v>268</v>
      </c>
      <c r="E573" s="170">
        <v>15</v>
      </c>
      <c r="F573" s="171"/>
      <c r="G573" s="172">
        <f>ROUND(E573*F573,2)</f>
        <v>0</v>
      </c>
      <c r="H573" s="171"/>
      <c r="I573" s="172">
        <f>ROUND(E573*H573,2)</f>
        <v>0</v>
      </c>
      <c r="J573" s="171"/>
      <c r="K573" s="172">
        <f>ROUND(E573*J573,2)</f>
        <v>0</v>
      </c>
      <c r="L573" s="172">
        <v>21</v>
      </c>
      <c r="M573" s="172">
        <f>G573*(1+L573/100)</f>
        <v>0</v>
      </c>
      <c r="N573" s="172">
        <v>2.2280000000000001E-2</v>
      </c>
      <c r="O573" s="172">
        <f>ROUND(E573*N573,2)</f>
        <v>0.33</v>
      </c>
      <c r="P573" s="172">
        <v>0</v>
      </c>
      <c r="Q573" s="172">
        <f>ROUND(E573*P573,2)</f>
        <v>0</v>
      </c>
      <c r="R573" s="172" t="s">
        <v>726</v>
      </c>
      <c r="S573" s="172" t="s">
        <v>202</v>
      </c>
      <c r="T573" s="173" t="s">
        <v>202</v>
      </c>
      <c r="U573" s="157">
        <v>0.39880000000000004</v>
      </c>
      <c r="V573" s="157">
        <f>ROUND(E573*U573,2)</f>
        <v>5.98</v>
      </c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214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>
      <c r="A574" s="155"/>
      <c r="B574" s="156"/>
      <c r="C574" s="237" t="s">
        <v>727</v>
      </c>
      <c r="D574" s="238"/>
      <c r="E574" s="238"/>
      <c r="F574" s="238"/>
      <c r="G574" s="238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247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>
      <c r="A575" s="155"/>
      <c r="B575" s="156"/>
      <c r="C575" s="233"/>
      <c r="D575" s="234"/>
      <c r="E575" s="234"/>
      <c r="F575" s="234"/>
      <c r="G575" s="234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206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ht="22.5" outlineLevel="1">
      <c r="A576" s="167">
        <v>159</v>
      </c>
      <c r="B576" s="168" t="s">
        <v>732</v>
      </c>
      <c r="C576" s="177" t="s">
        <v>733</v>
      </c>
      <c r="D576" s="169" t="s">
        <v>288</v>
      </c>
      <c r="E576" s="170">
        <v>245</v>
      </c>
      <c r="F576" s="171"/>
      <c r="G576" s="172">
        <f>ROUND(E576*F576,2)</f>
        <v>0</v>
      </c>
      <c r="H576" s="171"/>
      <c r="I576" s="172">
        <f>ROUND(E576*H576,2)</f>
        <v>0</v>
      </c>
      <c r="J576" s="171"/>
      <c r="K576" s="172">
        <f>ROUND(E576*J576,2)</f>
        <v>0</v>
      </c>
      <c r="L576" s="172">
        <v>21</v>
      </c>
      <c r="M576" s="172">
        <f>G576*(1+L576/100)</f>
        <v>0</v>
      </c>
      <c r="N576" s="172">
        <v>9.1E-4</v>
      </c>
      <c r="O576" s="172">
        <f>ROUND(E576*N576,2)</f>
        <v>0.22</v>
      </c>
      <c r="P576" s="172">
        <v>0</v>
      </c>
      <c r="Q576" s="172">
        <f>ROUND(E576*P576,2)</f>
        <v>0</v>
      </c>
      <c r="R576" s="172" t="s">
        <v>726</v>
      </c>
      <c r="S576" s="172" t="s">
        <v>202</v>
      </c>
      <c r="T576" s="173" t="s">
        <v>202</v>
      </c>
      <c r="U576" s="157">
        <v>5.5E-2</v>
      </c>
      <c r="V576" s="157">
        <f>ROUND(E576*U576,2)</f>
        <v>13.48</v>
      </c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214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>
      <c r="A577" s="155"/>
      <c r="B577" s="156"/>
      <c r="C577" s="237" t="s">
        <v>734</v>
      </c>
      <c r="D577" s="238"/>
      <c r="E577" s="238"/>
      <c r="F577" s="238"/>
      <c r="G577" s="238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247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>
      <c r="A578" s="155"/>
      <c r="B578" s="156"/>
      <c r="C578" s="233"/>
      <c r="D578" s="234"/>
      <c r="E578" s="234"/>
      <c r="F578" s="234"/>
      <c r="G578" s="234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206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ht="33.75" outlineLevel="1">
      <c r="A579" s="167">
        <v>160</v>
      </c>
      <c r="B579" s="168" t="s">
        <v>735</v>
      </c>
      <c r="C579" s="177" t="s">
        <v>736</v>
      </c>
      <c r="D579" s="169" t="s">
        <v>288</v>
      </c>
      <c r="E579" s="170">
        <v>245</v>
      </c>
      <c r="F579" s="171"/>
      <c r="G579" s="172">
        <f>ROUND(E579*F579,2)</f>
        <v>0</v>
      </c>
      <c r="H579" s="171"/>
      <c r="I579" s="172">
        <f>ROUND(E579*H579,2)</f>
        <v>0</v>
      </c>
      <c r="J579" s="171"/>
      <c r="K579" s="172">
        <f>ROUND(E579*J579,2)</f>
        <v>0</v>
      </c>
      <c r="L579" s="172">
        <v>21</v>
      </c>
      <c r="M579" s="172">
        <f>G579*(1+L579/100)</f>
        <v>0</v>
      </c>
      <c r="N579" s="172">
        <v>2.7500000000000003E-3</v>
      </c>
      <c r="O579" s="172">
        <f>ROUND(E579*N579,2)</f>
        <v>0.67</v>
      </c>
      <c r="P579" s="172">
        <v>0</v>
      </c>
      <c r="Q579" s="172">
        <f>ROUND(E579*P579,2)</f>
        <v>0</v>
      </c>
      <c r="R579" s="172" t="s">
        <v>726</v>
      </c>
      <c r="S579" s="172" t="s">
        <v>202</v>
      </c>
      <c r="T579" s="173" t="s">
        <v>202</v>
      </c>
      <c r="U579" s="157">
        <v>0.15600000000000003</v>
      </c>
      <c r="V579" s="157">
        <f>ROUND(E579*U579,2)</f>
        <v>38.22</v>
      </c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 t="s">
        <v>214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>
      <c r="A580" s="155"/>
      <c r="B580" s="156"/>
      <c r="C580" s="235"/>
      <c r="D580" s="236"/>
      <c r="E580" s="236"/>
      <c r="F580" s="236"/>
      <c r="G580" s="236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206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ht="22.5" outlineLevel="1">
      <c r="A581" s="167">
        <v>161</v>
      </c>
      <c r="B581" s="168" t="s">
        <v>737</v>
      </c>
      <c r="C581" s="177" t="s">
        <v>738</v>
      </c>
      <c r="D581" s="169" t="s">
        <v>358</v>
      </c>
      <c r="E581" s="170">
        <v>16</v>
      </c>
      <c r="F581" s="171"/>
      <c r="G581" s="172">
        <f>ROUND(E581*F581,2)</f>
        <v>0</v>
      </c>
      <c r="H581" s="171"/>
      <c r="I581" s="172">
        <f>ROUND(E581*H581,2)</f>
        <v>0</v>
      </c>
      <c r="J581" s="171"/>
      <c r="K581" s="172">
        <f>ROUND(E581*J581,2)</f>
        <v>0</v>
      </c>
      <c r="L581" s="172">
        <v>21</v>
      </c>
      <c r="M581" s="172">
        <f>G581*(1+L581/100)</f>
        <v>0</v>
      </c>
      <c r="N581" s="172">
        <v>0</v>
      </c>
      <c r="O581" s="172">
        <f>ROUND(E581*N581,2)</f>
        <v>0</v>
      </c>
      <c r="P581" s="172">
        <v>0</v>
      </c>
      <c r="Q581" s="172">
        <f>ROUND(E581*P581,2)</f>
        <v>0</v>
      </c>
      <c r="R581" s="172" t="s">
        <v>726</v>
      </c>
      <c r="S581" s="172" t="s">
        <v>304</v>
      </c>
      <c r="T581" s="173" t="s">
        <v>202</v>
      </c>
      <c r="U581" s="157">
        <v>6.0200000000000005</v>
      </c>
      <c r="V581" s="157">
        <f>ROUND(E581*U581,2)</f>
        <v>96.32</v>
      </c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214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>
      <c r="A582" s="155"/>
      <c r="B582" s="156"/>
      <c r="C582" s="237" t="s">
        <v>739</v>
      </c>
      <c r="D582" s="238"/>
      <c r="E582" s="238"/>
      <c r="F582" s="238"/>
      <c r="G582" s="238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247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>
      <c r="A583" s="155"/>
      <c r="B583" s="156"/>
      <c r="C583" s="233"/>
      <c r="D583" s="234"/>
      <c r="E583" s="234"/>
      <c r="F583" s="234"/>
      <c r="G583" s="234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206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>
      <c r="A584" s="167">
        <v>162</v>
      </c>
      <c r="B584" s="168" t="s">
        <v>740</v>
      </c>
      <c r="C584" s="177" t="s">
        <v>741</v>
      </c>
      <c r="D584" s="169" t="s">
        <v>213</v>
      </c>
      <c r="E584" s="170">
        <v>13.3</v>
      </c>
      <c r="F584" s="171"/>
      <c r="G584" s="172">
        <f>ROUND(E584*F584,2)</f>
        <v>0</v>
      </c>
      <c r="H584" s="171"/>
      <c r="I584" s="172">
        <f>ROUND(E584*H584,2)</f>
        <v>0</v>
      </c>
      <c r="J584" s="171"/>
      <c r="K584" s="172">
        <f>ROUND(E584*J584,2)</f>
        <v>0</v>
      </c>
      <c r="L584" s="172">
        <v>21</v>
      </c>
      <c r="M584" s="172">
        <f>G584*(1+L584/100)</f>
        <v>0</v>
      </c>
      <c r="N584" s="172">
        <v>2.3570000000000001E-2</v>
      </c>
      <c r="O584" s="172">
        <f>ROUND(E584*N584,2)</f>
        <v>0.31</v>
      </c>
      <c r="P584" s="172">
        <v>0</v>
      </c>
      <c r="Q584" s="172">
        <f>ROUND(E584*P584,2)</f>
        <v>0</v>
      </c>
      <c r="R584" s="172" t="s">
        <v>726</v>
      </c>
      <c r="S584" s="172" t="s">
        <v>202</v>
      </c>
      <c r="T584" s="173" t="s">
        <v>202</v>
      </c>
      <c r="U584" s="157">
        <v>0</v>
      </c>
      <c r="V584" s="157">
        <f>ROUND(E584*U584,2)</f>
        <v>0</v>
      </c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214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>
      <c r="A585" s="155"/>
      <c r="B585" s="156"/>
      <c r="C585" s="235"/>
      <c r="D585" s="236"/>
      <c r="E585" s="236"/>
      <c r="F585" s="236"/>
      <c r="G585" s="236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206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>
      <c r="A586" s="167">
        <v>163</v>
      </c>
      <c r="B586" s="168" t="s">
        <v>742</v>
      </c>
      <c r="C586" s="177" t="s">
        <v>743</v>
      </c>
      <c r="D586" s="169" t="s">
        <v>268</v>
      </c>
      <c r="E586" s="170">
        <v>22</v>
      </c>
      <c r="F586" s="171"/>
      <c r="G586" s="172">
        <f>ROUND(E586*F586,2)</f>
        <v>0</v>
      </c>
      <c r="H586" s="171"/>
      <c r="I586" s="172">
        <f>ROUND(E586*H586,2)</f>
        <v>0</v>
      </c>
      <c r="J586" s="171"/>
      <c r="K586" s="172">
        <f>ROUND(E586*J586,2)</f>
        <v>0</v>
      </c>
      <c r="L586" s="172">
        <v>21</v>
      </c>
      <c r="M586" s="172">
        <f>G586*(1+L586/100)</f>
        <v>0</v>
      </c>
      <c r="N586" s="172">
        <v>7.0400000000000003E-3</v>
      </c>
      <c r="O586" s="172">
        <f>ROUND(E586*N586,2)</f>
        <v>0.15</v>
      </c>
      <c r="P586" s="172">
        <v>0</v>
      </c>
      <c r="Q586" s="172">
        <f>ROUND(E586*P586,2)</f>
        <v>0</v>
      </c>
      <c r="R586" s="172"/>
      <c r="S586" s="172" t="s">
        <v>304</v>
      </c>
      <c r="T586" s="173" t="s">
        <v>322</v>
      </c>
      <c r="U586" s="157">
        <v>0.26200000000000001</v>
      </c>
      <c r="V586" s="157">
        <f>ROUND(E586*U586,2)</f>
        <v>5.76</v>
      </c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214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>
      <c r="A587" s="155"/>
      <c r="B587" s="156"/>
      <c r="C587" s="237" t="s">
        <v>727</v>
      </c>
      <c r="D587" s="238"/>
      <c r="E587" s="238"/>
      <c r="F587" s="238"/>
      <c r="G587" s="238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247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>
      <c r="A588" s="155"/>
      <c r="B588" s="156"/>
      <c r="C588" s="233"/>
      <c r="D588" s="234"/>
      <c r="E588" s="234"/>
      <c r="F588" s="234"/>
      <c r="G588" s="234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206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ht="22.5" outlineLevel="1">
      <c r="A589" s="167">
        <v>164</v>
      </c>
      <c r="B589" s="168" t="s">
        <v>744</v>
      </c>
      <c r="C589" s="177" t="s">
        <v>745</v>
      </c>
      <c r="D589" s="169" t="s">
        <v>268</v>
      </c>
      <c r="E589" s="170">
        <v>270</v>
      </c>
      <c r="F589" s="171"/>
      <c r="G589" s="172">
        <f>ROUND(E589*F589,2)</f>
        <v>0</v>
      </c>
      <c r="H589" s="171"/>
      <c r="I589" s="172">
        <f>ROUND(E589*H589,2)</f>
        <v>0</v>
      </c>
      <c r="J589" s="171"/>
      <c r="K589" s="172">
        <f>ROUND(E589*J589,2)</f>
        <v>0</v>
      </c>
      <c r="L589" s="172">
        <v>21</v>
      </c>
      <c r="M589" s="172">
        <f>G589*(1+L589/100)</f>
        <v>0</v>
      </c>
      <c r="N589" s="172">
        <v>6.79E-3</v>
      </c>
      <c r="O589" s="172">
        <f>ROUND(E589*N589,2)</f>
        <v>1.83</v>
      </c>
      <c r="P589" s="172">
        <v>0</v>
      </c>
      <c r="Q589" s="172">
        <f>ROUND(E589*P589,2)</f>
        <v>0</v>
      </c>
      <c r="R589" s="172"/>
      <c r="S589" s="172" t="s">
        <v>304</v>
      </c>
      <c r="T589" s="173" t="s">
        <v>322</v>
      </c>
      <c r="U589" s="157">
        <v>0.23880000000000001</v>
      </c>
      <c r="V589" s="157">
        <f>ROUND(E589*U589,2)</f>
        <v>64.48</v>
      </c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214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>
      <c r="A590" s="155"/>
      <c r="B590" s="156"/>
      <c r="C590" s="237" t="s">
        <v>727</v>
      </c>
      <c r="D590" s="238"/>
      <c r="E590" s="238"/>
      <c r="F590" s="238"/>
      <c r="G590" s="238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247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>
      <c r="A591" s="155"/>
      <c r="B591" s="156"/>
      <c r="C591" s="233"/>
      <c r="D591" s="234"/>
      <c r="E591" s="234"/>
      <c r="F591" s="234"/>
      <c r="G591" s="234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206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ht="22.5" outlineLevel="1">
      <c r="A592" s="167">
        <v>165</v>
      </c>
      <c r="B592" s="168" t="s">
        <v>746</v>
      </c>
      <c r="C592" s="177" t="s">
        <v>747</v>
      </c>
      <c r="D592" s="169" t="s">
        <v>268</v>
      </c>
      <c r="E592" s="170">
        <v>87</v>
      </c>
      <c r="F592" s="171"/>
      <c r="G592" s="172">
        <f>ROUND(E592*F592,2)</f>
        <v>0</v>
      </c>
      <c r="H592" s="171"/>
      <c r="I592" s="172">
        <f>ROUND(E592*H592,2)</f>
        <v>0</v>
      </c>
      <c r="J592" s="171"/>
      <c r="K592" s="172">
        <f>ROUND(E592*J592,2)</f>
        <v>0</v>
      </c>
      <c r="L592" s="172">
        <v>21</v>
      </c>
      <c r="M592" s="172">
        <f>G592*(1+L592/100)</f>
        <v>0</v>
      </c>
      <c r="N592" s="172">
        <v>8.2500000000000004E-3</v>
      </c>
      <c r="O592" s="172">
        <f>ROUND(E592*N592,2)</f>
        <v>0.72</v>
      </c>
      <c r="P592" s="172">
        <v>0</v>
      </c>
      <c r="Q592" s="172">
        <f>ROUND(E592*P592,2)</f>
        <v>0</v>
      </c>
      <c r="R592" s="172"/>
      <c r="S592" s="172" t="s">
        <v>304</v>
      </c>
      <c r="T592" s="173" t="s">
        <v>322</v>
      </c>
      <c r="U592" s="157">
        <v>0.23880000000000001</v>
      </c>
      <c r="V592" s="157">
        <f>ROUND(E592*U592,2)</f>
        <v>20.78</v>
      </c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214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>
      <c r="A593" s="155"/>
      <c r="B593" s="156"/>
      <c r="C593" s="237" t="s">
        <v>727</v>
      </c>
      <c r="D593" s="238"/>
      <c r="E593" s="238"/>
      <c r="F593" s="238"/>
      <c r="G593" s="238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247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>
      <c r="A594" s="155"/>
      <c r="B594" s="156"/>
      <c r="C594" s="233"/>
      <c r="D594" s="234"/>
      <c r="E594" s="234"/>
      <c r="F594" s="234"/>
      <c r="G594" s="234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206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ht="22.5" outlineLevel="1">
      <c r="A595" s="167">
        <v>166</v>
      </c>
      <c r="B595" s="168" t="s">
        <v>748</v>
      </c>
      <c r="C595" s="177" t="s">
        <v>749</v>
      </c>
      <c r="D595" s="169" t="s">
        <v>268</v>
      </c>
      <c r="E595" s="170">
        <v>8.5</v>
      </c>
      <c r="F595" s="171"/>
      <c r="G595" s="172">
        <f>ROUND(E595*F595,2)</f>
        <v>0</v>
      </c>
      <c r="H595" s="171"/>
      <c r="I595" s="172">
        <f>ROUND(E595*H595,2)</f>
        <v>0</v>
      </c>
      <c r="J595" s="171"/>
      <c r="K595" s="172">
        <f>ROUND(E595*J595,2)</f>
        <v>0</v>
      </c>
      <c r="L595" s="172">
        <v>21</v>
      </c>
      <c r="M595" s="172">
        <f>G595*(1+L595/100)</f>
        <v>0</v>
      </c>
      <c r="N595" s="172">
        <v>1.115E-2</v>
      </c>
      <c r="O595" s="172">
        <f>ROUND(E595*N595,2)</f>
        <v>0.09</v>
      </c>
      <c r="P595" s="172">
        <v>0</v>
      </c>
      <c r="Q595" s="172">
        <f>ROUND(E595*P595,2)</f>
        <v>0</v>
      </c>
      <c r="R595" s="172"/>
      <c r="S595" s="172" t="s">
        <v>304</v>
      </c>
      <c r="T595" s="173" t="s">
        <v>322</v>
      </c>
      <c r="U595" s="157">
        <v>0.33580000000000004</v>
      </c>
      <c r="V595" s="157">
        <f>ROUND(E595*U595,2)</f>
        <v>2.85</v>
      </c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214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>
      <c r="A596" s="155"/>
      <c r="B596" s="156"/>
      <c r="C596" s="237" t="s">
        <v>727</v>
      </c>
      <c r="D596" s="238"/>
      <c r="E596" s="238"/>
      <c r="F596" s="238"/>
      <c r="G596" s="238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247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>
      <c r="A597" s="155"/>
      <c r="B597" s="156"/>
      <c r="C597" s="233"/>
      <c r="D597" s="234"/>
      <c r="E597" s="234"/>
      <c r="F597" s="234"/>
      <c r="G597" s="234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206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ht="22.5" outlineLevel="1">
      <c r="A598" s="167">
        <v>167</v>
      </c>
      <c r="B598" s="168" t="s">
        <v>750</v>
      </c>
      <c r="C598" s="177" t="s">
        <v>751</v>
      </c>
      <c r="D598" s="169" t="s">
        <v>268</v>
      </c>
      <c r="E598" s="170">
        <v>32</v>
      </c>
      <c r="F598" s="171"/>
      <c r="G598" s="172">
        <f>ROUND(E598*F598,2)</f>
        <v>0</v>
      </c>
      <c r="H598" s="171"/>
      <c r="I598" s="172">
        <f>ROUND(E598*H598,2)</f>
        <v>0</v>
      </c>
      <c r="J598" s="171"/>
      <c r="K598" s="172">
        <f>ROUND(E598*J598,2)</f>
        <v>0</v>
      </c>
      <c r="L598" s="172">
        <v>21</v>
      </c>
      <c r="M598" s="172">
        <f>G598*(1+L598/100)</f>
        <v>0</v>
      </c>
      <c r="N598" s="172">
        <v>2.2280000000000001E-2</v>
      </c>
      <c r="O598" s="172">
        <f>ROUND(E598*N598,2)</f>
        <v>0.71</v>
      </c>
      <c r="P598" s="172">
        <v>0</v>
      </c>
      <c r="Q598" s="172">
        <f>ROUND(E598*P598,2)</f>
        <v>0</v>
      </c>
      <c r="R598" s="172"/>
      <c r="S598" s="172" t="s">
        <v>304</v>
      </c>
      <c r="T598" s="173" t="s">
        <v>322</v>
      </c>
      <c r="U598" s="157">
        <v>0.39880000000000004</v>
      </c>
      <c r="V598" s="157">
        <f>ROUND(E598*U598,2)</f>
        <v>12.76</v>
      </c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214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>
      <c r="A599" s="155"/>
      <c r="B599" s="156"/>
      <c r="C599" s="237" t="s">
        <v>727</v>
      </c>
      <c r="D599" s="238"/>
      <c r="E599" s="238"/>
      <c r="F599" s="238"/>
      <c r="G599" s="238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247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>
      <c r="A600" s="155"/>
      <c r="B600" s="156"/>
      <c r="C600" s="233"/>
      <c r="D600" s="234"/>
      <c r="E600" s="234"/>
      <c r="F600" s="234"/>
      <c r="G600" s="234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206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ht="22.5" outlineLevel="1">
      <c r="A601" s="167">
        <v>168</v>
      </c>
      <c r="B601" s="168" t="s">
        <v>752</v>
      </c>
      <c r="C601" s="177" t="s">
        <v>753</v>
      </c>
      <c r="D601" s="169" t="s">
        <v>288</v>
      </c>
      <c r="E601" s="170">
        <v>27</v>
      </c>
      <c r="F601" s="171"/>
      <c r="G601" s="172">
        <f>ROUND(E601*F601,2)</f>
        <v>0</v>
      </c>
      <c r="H601" s="171"/>
      <c r="I601" s="172">
        <f>ROUND(E601*H601,2)</f>
        <v>0</v>
      </c>
      <c r="J601" s="171"/>
      <c r="K601" s="172">
        <f>ROUND(E601*J601,2)</f>
        <v>0</v>
      </c>
      <c r="L601" s="172">
        <v>21</v>
      </c>
      <c r="M601" s="172">
        <f>G601*(1+L601/100)</f>
        <v>0</v>
      </c>
      <c r="N601" s="172">
        <v>1.4020000000000001E-2</v>
      </c>
      <c r="O601" s="172">
        <f>ROUND(E601*N601,2)</f>
        <v>0.38</v>
      </c>
      <c r="P601" s="172">
        <v>0</v>
      </c>
      <c r="Q601" s="172">
        <f>ROUND(E601*P601,2)</f>
        <v>0</v>
      </c>
      <c r="R601" s="172"/>
      <c r="S601" s="172" t="s">
        <v>304</v>
      </c>
      <c r="T601" s="173" t="s">
        <v>322</v>
      </c>
      <c r="U601" s="157">
        <v>0.24100000000000002</v>
      </c>
      <c r="V601" s="157">
        <f>ROUND(E601*U601,2)</f>
        <v>6.51</v>
      </c>
      <c r="W601" s="157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214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>
      <c r="A602" s="155"/>
      <c r="B602" s="156"/>
      <c r="C602" s="237" t="s">
        <v>754</v>
      </c>
      <c r="D602" s="238"/>
      <c r="E602" s="238"/>
      <c r="F602" s="238"/>
      <c r="G602" s="238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247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>
      <c r="A603" s="155"/>
      <c r="B603" s="156"/>
      <c r="C603" s="233"/>
      <c r="D603" s="234"/>
      <c r="E603" s="234"/>
      <c r="F603" s="234"/>
      <c r="G603" s="234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206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ht="22.5" outlineLevel="1">
      <c r="A604" s="167">
        <v>169</v>
      </c>
      <c r="B604" s="168" t="s">
        <v>755</v>
      </c>
      <c r="C604" s="177" t="s">
        <v>756</v>
      </c>
      <c r="D604" s="169" t="s">
        <v>288</v>
      </c>
      <c r="E604" s="170">
        <v>1.2000000000000002</v>
      </c>
      <c r="F604" s="171"/>
      <c r="G604" s="172">
        <f>ROUND(E604*F604,2)</f>
        <v>0</v>
      </c>
      <c r="H604" s="171"/>
      <c r="I604" s="172">
        <f>ROUND(E604*H604,2)</f>
        <v>0</v>
      </c>
      <c r="J604" s="171"/>
      <c r="K604" s="172">
        <f>ROUND(E604*J604,2)</f>
        <v>0</v>
      </c>
      <c r="L604" s="172">
        <v>21</v>
      </c>
      <c r="M604" s="172">
        <f>G604*(1+L604/100)</f>
        <v>0</v>
      </c>
      <c r="N604" s="172">
        <v>2.0000000000000001E-4</v>
      </c>
      <c r="O604" s="172">
        <f>ROUND(E604*N604,2)</f>
        <v>0</v>
      </c>
      <c r="P604" s="172">
        <v>0</v>
      </c>
      <c r="Q604" s="172">
        <f>ROUND(E604*P604,2)</f>
        <v>0</v>
      </c>
      <c r="R604" s="172" t="s">
        <v>311</v>
      </c>
      <c r="S604" s="172" t="s">
        <v>202</v>
      </c>
      <c r="T604" s="173" t="s">
        <v>202</v>
      </c>
      <c r="U604" s="157">
        <v>0</v>
      </c>
      <c r="V604" s="157">
        <f>ROUND(E604*U604,2)</f>
        <v>0</v>
      </c>
      <c r="W604" s="157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312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>
      <c r="A605" s="155"/>
      <c r="B605" s="156"/>
      <c r="C605" s="237" t="s">
        <v>757</v>
      </c>
      <c r="D605" s="238"/>
      <c r="E605" s="238"/>
      <c r="F605" s="238"/>
      <c r="G605" s="238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247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>
      <c r="A606" s="155"/>
      <c r="B606" s="156"/>
      <c r="C606" s="178" t="s">
        <v>758</v>
      </c>
      <c r="D606" s="158"/>
      <c r="E606" s="159">
        <v>1.2000000000000002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 t="s">
        <v>217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>
      <c r="A607" s="155"/>
      <c r="B607" s="156"/>
      <c r="C607" s="233"/>
      <c r="D607" s="234"/>
      <c r="E607" s="234"/>
      <c r="F607" s="234"/>
      <c r="G607" s="234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 t="s">
        <v>206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>
      <c r="A608" s="167">
        <v>170</v>
      </c>
      <c r="B608" s="168" t="s">
        <v>759</v>
      </c>
      <c r="C608" s="177" t="s">
        <v>760</v>
      </c>
      <c r="D608" s="169" t="s">
        <v>298</v>
      </c>
      <c r="E608" s="170">
        <v>7.1275600000000008</v>
      </c>
      <c r="F608" s="171"/>
      <c r="G608" s="172">
        <f>ROUND(E608*F608,2)</f>
        <v>0</v>
      </c>
      <c r="H608" s="171"/>
      <c r="I608" s="172">
        <f>ROUND(E608*H608,2)</f>
        <v>0</v>
      </c>
      <c r="J608" s="171"/>
      <c r="K608" s="172">
        <f>ROUND(E608*J608,2)</f>
        <v>0</v>
      </c>
      <c r="L608" s="172">
        <v>21</v>
      </c>
      <c r="M608" s="172">
        <f>G608*(1+L608/100)</f>
        <v>0</v>
      </c>
      <c r="N608" s="172">
        <v>0</v>
      </c>
      <c r="O608" s="172">
        <f>ROUND(E608*N608,2)</f>
        <v>0</v>
      </c>
      <c r="P608" s="172">
        <v>0</v>
      </c>
      <c r="Q608" s="172">
        <f>ROUND(E608*P608,2)</f>
        <v>0</v>
      </c>
      <c r="R608" s="172" t="s">
        <v>726</v>
      </c>
      <c r="S608" s="172" t="s">
        <v>202</v>
      </c>
      <c r="T608" s="173" t="s">
        <v>202</v>
      </c>
      <c r="U608" s="157">
        <v>1.7510000000000001</v>
      </c>
      <c r="V608" s="157">
        <f>ROUND(E608*U608,2)</f>
        <v>12.48</v>
      </c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 t="s">
        <v>567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>
      <c r="A609" s="155"/>
      <c r="B609" s="156"/>
      <c r="C609" s="241" t="s">
        <v>615</v>
      </c>
      <c r="D609" s="242"/>
      <c r="E609" s="242"/>
      <c r="F609" s="242"/>
      <c r="G609" s="242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 t="s">
        <v>205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>
      <c r="A610" s="155"/>
      <c r="B610" s="156"/>
      <c r="C610" s="178" t="s">
        <v>569</v>
      </c>
      <c r="D610" s="158"/>
      <c r="E610" s="159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217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>
      <c r="A611" s="155"/>
      <c r="B611" s="156"/>
      <c r="C611" s="178" t="s">
        <v>761</v>
      </c>
      <c r="D611" s="158"/>
      <c r="E611" s="159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217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>
      <c r="A612" s="155"/>
      <c r="B612" s="156"/>
      <c r="C612" s="178" t="s">
        <v>762</v>
      </c>
      <c r="D612" s="158"/>
      <c r="E612" s="159">
        <v>7.1275600000000008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217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>
      <c r="A613" s="155"/>
      <c r="B613" s="156"/>
      <c r="C613" s="233"/>
      <c r="D613" s="234"/>
      <c r="E613" s="234"/>
      <c r="F613" s="234"/>
      <c r="G613" s="234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 t="s">
        <v>206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>
      <c r="A614" s="161" t="s">
        <v>196</v>
      </c>
      <c r="B614" s="162" t="s">
        <v>139</v>
      </c>
      <c r="C614" s="176" t="s">
        <v>140</v>
      </c>
      <c r="D614" s="163"/>
      <c r="E614" s="164"/>
      <c r="F614" s="165"/>
      <c r="G614" s="165">
        <f>SUMIF(AG615:AG643,"&lt;&gt;NOR",G615:G643)</f>
        <v>0</v>
      </c>
      <c r="H614" s="165"/>
      <c r="I614" s="165">
        <f>SUM(I615:I643)</f>
        <v>0</v>
      </c>
      <c r="J614" s="165"/>
      <c r="K614" s="165">
        <f>SUM(K615:K643)</f>
        <v>0</v>
      </c>
      <c r="L614" s="165"/>
      <c r="M614" s="165">
        <f>SUM(M615:M643)</f>
        <v>0</v>
      </c>
      <c r="N614" s="165"/>
      <c r="O614" s="165">
        <f>SUM(O615:O643)</f>
        <v>0.67000000000000015</v>
      </c>
      <c r="P614" s="165"/>
      <c r="Q614" s="165">
        <f>SUM(Q615:Q643)</f>
        <v>0</v>
      </c>
      <c r="R614" s="165"/>
      <c r="S614" s="165"/>
      <c r="T614" s="166"/>
      <c r="U614" s="160"/>
      <c r="V614" s="160">
        <f>SUM(V615:V643)</f>
        <v>98.2</v>
      </c>
      <c r="W614" s="160"/>
      <c r="AG614" t="s">
        <v>197</v>
      </c>
    </row>
    <row r="615" spans="1:60" ht="33.75" outlineLevel="1">
      <c r="A615" s="167">
        <v>171</v>
      </c>
      <c r="B615" s="168" t="s">
        <v>763</v>
      </c>
      <c r="C615" s="177" t="s">
        <v>764</v>
      </c>
      <c r="D615" s="169" t="s">
        <v>268</v>
      </c>
      <c r="E615" s="170">
        <v>44.5</v>
      </c>
      <c r="F615" s="171"/>
      <c r="G615" s="172">
        <f>ROUND(E615*F615,2)</f>
        <v>0</v>
      </c>
      <c r="H615" s="171"/>
      <c r="I615" s="172">
        <f>ROUND(E615*H615,2)</f>
        <v>0</v>
      </c>
      <c r="J615" s="171"/>
      <c r="K615" s="172">
        <f>ROUND(E615*J615,2)</f>
        <v>0</v>
      </c>
      <c r="L615" s="172">
        <v>21</v>
      </c>
      <c r="M615" s="172">
        <f>G615*(1+L615/100)</f>
        <v>0</v>
      </c>
      <c r="N615" s="172">
        <v>3.5300000000000002E-3</v>
      </c>
      <c r="O615" s="172">
        <f>ROUND(E615*N615,2)</f>
        <v>0.16</v>
      </c>
      <c r="P615" s="172">
        <v>0</v>
      </c>
      <c r="Q615" s="172">
        <f>ROUND(E615*P615,2)</f>
        <v>0</v>
      </c>
      <c r="R615" s="172" t="s">
        <v>765</v>
      </c>
      <c r="S615" s="172" t="s">
        <v>202</v>
      </c>
      <c r="T615" s="173" t="s">
        <v>202</v>
      </c>
      <c r="U615" s="157">
        <v>0.21160000000000001</v>
      </c>
      <c r="V615" s="157">
        <f>ROUND(E615*U615,2)</f>
        <v>9.42</v>
      </c>
      <c r="W615" s="157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 t="s">
        <v>214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>
      <c r="A616" s="155"/>
      <c r="B616" s="156"/>
      <c r="C616" s="235"/>
      <c r="D616" s="236"/>
      <c r="E616" s="236"/>
      <c r="F616" s="236"/>
      <c r="G616" s="236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 t="s">
        <v>206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ht="45" outlineLevel="1">
      <c r="A617" s="167">
        <v>172</v>
      </c>
      <c r="B617" s="168" t="s">
        <v>766</v>
      </c>
      <c r="C617" s="177" t="s">
        <v>767</v>
      </c>
      <c r="D617" s="169" t="s">
        <v>268</v>
      </c>
      <c r="E617" s="170">
        <v>44.5</v>
      </c>
      <c r="F617" s="171"/>
      <c r="G617" s="172">
        <f>ROUND(E617*F617,2)</f>
        <v>0</v>
      </c>
      <c r="H617" s="171"/>
      <c r="I617" s="172">
        <f>ROUND(E617*H617,2)</f>
        <v>0</v>
      </c>
      <c r="J617" s="171"/>
      <c r="K617" s="172">
        <f>ROUND(E617*J617,2)</f>
        <v>0</v>
      </c>
      <c r="L617" s="172">
        <v>21</v>
      </c>
      <c r="M617" s="172">
        <f>G617*(1+L617/100)</f>
        <v>0</v>
      </c>
      <c r="N617" s="172">
        <v>4.2400000000000007E-3</v>
      </c>
      <c r="O617" s="172">
        <f>ROUND(E617*N617,2)</f>
        <v>0.19</v>
      </c>
      <c r="P617" s="172">
        <v>0</v>
      </c>
      <c r="Q617" s="172">
        <f>ROUND(E617*P617,2)</f>
        <v>0</v>
      </c>
      <c r="R617" s="172" t="s">
        <v>765</v>
      </c>
      <c r="S617" s="172" t="s">
        <v>304</v>
      </c>
      <c r="T617" s="173" t="s">
        <v>305</v>
      </c>
      <c r="U617" s="157">
        <v>0.77747000000000011</v>
      </c>
      <c r="V617" s="157">
        <f>ROUND(E617*U617,2)</f>
        <v>34.6</v>
      </c>
      <c r="W617" s="157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 t="s">
        <v>214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>
      <c r="A618" s="155"/>
      <c r="B618" s="156"/>
      <c r="C618" s="237" t="s">
        <v>768</v>
      </c>
      <c r="D618" s="238"/>
      <c r="E618" s="238"/>
      <c r="F618" s="238"/>
      <c r="G618" s="238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 t="s">
        <v>247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>
      <c r="A619" s="155"/>
      <c r="B619" s="156"/>
      <c r="C619" s="178" t="s">
        <v>769</v>
      </c>
      <c r="D619" s="158"/>
      <c r="E619" s="159">
        <v>44.5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 t="s">
        <v>217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>
      <c r="A620" s="155"/>
      <c r="B620" s="156"/>
      <c r="C620" s="233"/>
      <c r="D620" s="234"/>
      <c r="E620" s="234"/>
      <c r="F620" s="234"/>
      <c r="G620" s="234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206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ht="33.75" outlineLevel="1">
      <c r="A621" s="167">
        <v>173</v>
      </c>
      <c r="B621" s="168" t="s">
        <v>770</v>
      </c>
      <c r="C621" s="177" t="s">
        <v>771</v>
      </c>
      <c r="D621" s="169" t="s">
        <v>268</v>
      </c>
      <c r="E621" s="170">
        <v>44.5</v>
      </c>
      <c r="F621" s="171"/>
      <c r="G621" s="172">
        <f>ROUND(E621*F621,2)</f>
        <v>0</v>
      </c>
      <c r="H621" s="171"/>
      <c r="I621" s="172">
        <f>ROUND(E621*H621,2)</f>
        <v>0</v>
      </c>
      <c r="J621" s="171"/>
      <c r="K621" s="172">
        <f>ROUND(E621*J621,2)</f>
        <v>0</v>
      </c>
      <c r="L621" s="172">
        <v>21</v>
      </c>
      <c r="M621" s="172">
        <f>G621*(1+L621/100)</f>
        <v>0</v>
      </c>
      <c r="N621" s="172">
        <v>3.0000000000000001E-3</v>
      </c>
      <c r="O621" s="172">
        <f>ROUND(E621*N621,2)</f>
        <v>0.13</v>
      </c>
      <c r="P621" s="172">
        <v>0</v>
      </c>
      <c r="Q621" s="172">
        <f>ROUND(E621*P621,2)</f>
        <v>0</v>
      </c>
      <c r="R621" s="172" t="s">
        <v>765</v>
      </c>
      <c r="S621" s="172" t="s">
        <v>202</v>
      </c>
      <c r="T621" s="173" t="s">
        <v>202</v>
      </c>
      <c r="U621" s="157">
        <v>0.47016000000000002</v>
      </c>
      <c r="V621" s="157">
        <f>ROUND(E621*U621,2)</f>
        <v>20.92</v>
      </c>
      <c r="W621" s="157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 t="s">
        <v>214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>
      <c r="A622" s="155"/>
      <c r="B622" s="156"/>
      <c r="C622" s="235"/>
      <c r="D622" s="236"/>
      <c r="E622" s="236"/>
      <c r="F622" s="236"/>
      <c r="G622" s="236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 t="s">
        <v>206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ht="22.5" outlineLevel="1">
      <c r="A623" s="167">
        <v>174</v>
      </c>
      <c r="B623" s="168" t="s">
        <v>772</v>
      </c>
      <c r="C623" s="177" t="s">
        <v>773</v>
      </c>
      <c r="D623" s="169" t="s">
        <v>310</v>
      </c>
      <c r="E623" s="170">
        <v>6</v>
      </c>
      <c r="F623" s="171"/>
      <c r="G623" s="172">
        <f>ROUND(E623*F623,2)</f>
        <v>0</v>
      </c>
      <c r="H623" s="171"/>
      <c r="I623" s="172">
        <f>ROUND(E623*H623,2)</f>
        <v>0</v>
      </c>
      <c r="J623" s="171"/>
      <c r="K623" s="172">
        <f>ROUND(E623*J623,2)</f>
        <v>0</v>
      </c>
      <c r="L623" s="172">
        <v>21</v>
      </c>
      <c r="M623" s="172">
        <f>G623*(1+L623/100)</f>
        <v>0</v>
      </c>
      <c r="N623" s="172">
        <v>4.0600000000000002E-3</v>
      </c>
      <c r="O623" s="172">
        <f>ROUND(E623*N623,2)</f>
        <v>0.02</v>
      </c>
      <c r="P623" s="172">
        <v>0</v>
      </c>
      <c r="Q623" s="172">
        <f>ROUND(E623*P623,2)</f>
        <v>0</v>
      </c>
      <c r="R623" s="172" t="s">
        <v>765</v>
      </c>
      <c r="S623" s="172" t="s">
        <v>202</v>
      </c>
      <c r="T623" s="173" t="s">
        <v>202</v>
      </c>
      <c r="U623" s="157">
        <v>0.98899000000000004</v>
      </c>
      <c r="V623" s="157">
        <f>ROUND(E623*U623,2)</f>
        <v>5.93</v>
      </c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 t="s">
        <v>214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>
      <c r="A624" s="155"/>
      <c r="B624" s="156"/>
      <c r="C624" s="235"/>
      <c r="D624" s="236"/>
      <c r="E624" s="236"/>
      <c r="F624" s="236"/>
      <c r="G624" s="236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 t="s">
        <v>206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ht="33.75" outlineLevel="1">
      <c r="A625" s="167">
        <v>175</v>
      </c>
      <c r="B625" s="168" t="s">
        <v>774</v>
      </c>
      <c r="C625" s="177" t="s">
        <v>775</v>
      </c>
      <c r="D625" s="169" t="s">
        <v>268</v>
      </c>
      <c r="E625" s="170">
        <v>9.6000000000000014</v>
      </c>
      <c r="F625" s="171"/>
      <c r="G625" s="172">
        <f>ROUND(E625*F625,2)</f>
        <v>0</v>
      </c>
      <c r="H625" s="171"/>
      <c r="I625" s="172">
        <f>ROUND(E625*H625,2)</f>
        <v>0</v>
      </c>
      <c r="J625" s="171"/>
      <c r="K625" s="172">
        <f>ROUND(E625*J625,2)</f>
        <v>0</v>
      </c>
      <c r="L625" s="172">
        <v>21</v>
      </c>
      <c r="M625" s="172">
        <f>G625*(1+L625/100)</f>
        <v>0</v>
      </c>
      <c r="N625" s="172">
        <v>3.4100000000000003E-3</v>
      </c>
      <c r="O625" s="172">
        <f>ROUND(E625*N625,2)</f>
        <v>0.03</v>
      </c>
      <c r="P625" s="172">
        <v>0</v>
      </c>
      <c r="Q625" s="172">
        <f>ROUND(E625*P625,2)</f>
        <v>0</v>
      </c>
      <c r="R625" s="172" t="s">
        <v>765</v>
      </c>
      <c r="S625" s="172" t="s">
        <v>202</v>
      </c>
      <c r="T625" s="173" t="s">
        <v>202</v>
      </c>
      <c r="U625" s="157">
        <v>0.84500000000000008</v>
      </c>
      <c r="V625" s="157">
        <f>ROUND(E625*U625,2)</f>
        <v>8.11</v>
      </c>
      <c r="W625" s="157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 t="s">
        <v>214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>
      <c r="A626" s="155"/>
      <c r="B626" s="156"/>
      <c r="C626" s="178" t="s">
        <v>776</v>
      </c>
      <c r="D626" s="158"/>
      <c r="E626" s="159">
        <v>9.6000000000000014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217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>
      <c r="A627" s="155"/>
      <c r="B627" s="156"/>
      <c r="C627" s="233"/>
      <c r="D627" s="234"/>
      <c r="E627" s="234"/>
      <c r="F627" s="234"/>
      <c r="G627" s="234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206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ht="22.5" outlineLevel="1">
      <c r="A628" s="167">
        <v>176</v>
      </c>
      <c r="B628" s="168" t="s">
        <v>777</v>
      </c>
      <c r="C628" s="177" t="s">
        <v>778</v>
      </c>
      <c r="D628" s="169" t="s">
        <v>268</v>
      </c>
      <c r="E628" s="170">
        <v>9.6000000000000014</v>
      </c>
      <c r="F628" s="171"/>
      <c r="G628" s="172">
        <f>ROUND(E628*F628,2)</f>
        <v>0</v>
      </c>
      <c r="H628" s="171"/>
      <c r="I628" s="172">
        <f>ROUND(E628*H628,2)</f>
        <v>0</v>
      </c>
      <c r="J628" s="171"/>
      <c r="K628" s="172">
        <f>ROUND(E628*J628,2)</f>
        <v>0</v>
      </c>
      <c r="L628" s="172">
        <v>21</v>
      </c>
      <c r="M628" s="172">
        <f>G628*(1+L628/100)</f>
        <v>0</v>
      </c>
      <c r="N628" s="172">
        <v>4.2800000000000008E-3</v>
      </c>
      <c r="O628" s="172">
        <f>ROUND(E628*N628,2)</f>
        <v>0.04</v>
      </c>
      <c r="P628" s="172">
        <v>0</v>
      </c>
      <c r="Q628" s="172">
        <f>ROUND(E628*P628,2)</f>
        <v>0</v>
      </c>
      <c r="R628" s="172" t="s">
        <v>765</v>
      </c>
      <c r="S628" s="172" t="s">
        <v>202</v>
      </c>
      <c r="T628" s="173" t="s">
        <v>202</v>
      </c>
      <c r="U628" s="157">
        <v>0.72800000000000009</v>
      </c>
      <c r="V628" s="157">
        <f>ROUND(E628*U628,2)</f>
        <v>6.99</v>
      </c>
      <c r="W628" s="157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214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>
      <c r="A629" s="155"/>
      <c r="B629" s="156"/>
      <c r="C629" s="241" t="s">
        <v>779</v>
      </c>
      <c r="D629" s="242"/>
      <c r="E629" s="242"/>
      <c r="F629" s="242"/>
      <c r="G629" s="242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 t="s">
        <v>205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>
      <c r="A630" s="155"/>
      <c r="B630" s="156"/>
      <c r="C630" s="239" t="s">
        <v>780</v>
      </c>
      <c r="D630" s="240"/>
      <c r="E630" s="240"/>
      <c r="F630" s="240"/>
      <c r="G630" s="240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247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>
      <c r="A631" s="155"/>
      <c r="B631" s="156"/>
      <c r="C631" s="233"/>
      <c r="D631" s="234"/>
      <c r="E631" s="234"/>
      <c r="F631" s="234"/>
      <c r="G631" s="234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 t="s">
        <v>206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ht="33.75" outlineLevel="1">
      <c r="A632" s="167">
        <v>177</v>
      </c>
      <c r="B632" s="168" t="s">
        <v>781</v>
      </c>
      <c r="C632" s="177" t="s">
        <v>782</v>
      </c>
      <c r="D632" s="169" t="s">
        <v>268</v>
      </c>
      <c r="E632" s="170">
        <v>13.600000000000001</v>
      </c>
      <c r="F632" s="171"/>
      <c r="G632" s="172">
        <f>ROUND(E632*F632,2)</f>
        <v>0</v>
      </c>
      <c r="H632" s="171"/>
      <c r="I632" s="172">
        <f>ROUND(E632*H632,2)</f>
        <v>0</v>
      </c>
      <c r="J632" s="171"/>
      <c r="K632" s="172">
        <f>ROUND(E632*J632,2)</f>
        <v>0</v>
      </c>
      <c r="L632" s="172">
        <v>21</v>
      </c>
      <c r="M632" s="172">
        <f>G632*(1+L632/100)</f>
        <v>0</v>
      </c>
      <c r="N632" s="172">
        <v>2.6200000000000004E-3</v>
      </c>
      <c r="O632" s="172">
        <f>ROUND(E632*N632,2)</f>
        <v>0.04</v>
      </c>
      <c r="P632" s="172">
        <v>0</v>
      </c>
      <c r="Q632" s="172">
        <f>ROUND(E632*P632,2)</f>
        <v>0</v>
      </c>
      <c r="R632" s="172" t="s">
        <v>765</v>
      </c>
      <c r="S632" s="172" t="s">
        <v>202</v>
      </c>
      <c r="T632" s="173" t="s">
        <v>202</v>
      </c>
      <c r="U632" s="157">
        <v>0.52600000000000002</v>
      </c>
      <c r="V632" s="157">
        <f>ROUND(E632*U632,2)</f>
        <v>7.15</v>
      </c>
      <c r="W632" s="157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 t="s">
        <v>214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>
      <c r="A633" s="155"/>
      <c r="B633" s="156"/>
      <c r="C633" s="235"/>
      <c r="D633" s="236"/>
      <c r="E633" s="236"/>
      <c r="F633" s="236"/>
      <c r="G633" s="23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 t="s">
        <v>206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>
      <c r="A634" s="167">
        <v>178</v>
      </c>
      <c r="B634" s="168" t="s">
        <v>783</v>
      </c>
      <c r="C634" s="177" t="s">
        <v>784</v>
      </c>
      <c r="D634" s="169" t="s">
        <v>659</v>
      </c>
      <c r="E634" s="170">
        <v>4</v>
      </c>
      <c r="F634" s="171"/>
      <c r="G634" s="172">
        <f>ROUND(E634*F634,2)</f>
        <v>0</v>
      </c>
      <c r="H634" s="171"/>
      <c r="I634" s="172">
        <f>ROUND(E634*H634,2)</f>
        <v>0</v>
      </c>
      <c r="J634" s="171"/>
      <c r="K634" s="172">
        <f>ROUND(E634*J634,2)</f>
        <v>0</v>
      </c>
      <c r="L634" s="172">
        <v>21</v>
      </c>
      <c r="M634" s="172">
        <f>G634*(1+L634/100)</f>
        <v>0</v>
      </c>
      <c r="N634" s="172">
        <v>9.4000000000000008E-4</v>
      </c>
      <c r="O634" s="172">
        <f>ROUND(E634*N634,2)</f>
        <v>0</v>
      </c>
      <c r="P634" s="172">
        <v>0</v>
      </c>
      <c r="Q634" s="172">
        <f>ROUND(E634*P634,2)</f>
        <v>0</v>
      </c>
      <c r="R634" s="172"/>
      <c r="S634" s="172" t="s">
        <v>304</v>
      </c>
      <c r="T634" s="173" t="s">
        <v>322</v>
      </c>
      <c r="U634" s="157">
        <v>0.46500000000000002</v>
      </c>
      <c r="V634" s="157">
        <f>ROUND(E634*U634,2)</f>
        <v>1.86</v>
      </c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 t="s">
        <v>214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>
      <c r="A635" s="155"/>
      <c r="B635" s="156"/>
      <c r="C635" s="235"/>
      <c r="D635" s="236"/>
      <c r="E635" s="236"/>
      <c r="F635" s="236"/>
      <c r="G635" s="236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 t="s">
        <v>206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>
      <c r="A636" s="167">
        <v>179</v>
      </c>
      <c r="B636" s="168" t="s">
        <v>785</v>
      </c>
      <c r="C636" s="177" t="s">
        <v>786</v>
      </c>
      <c r="D636" s="169" t="s">
        <v>310</v>
      </c>
      <c r="E636" s="170">
        <v>3</v>
      </c>
      <c r="F636" s="171"/>
      <c r="G636" s="172">
        <f>ROUND(E636*F636,2)</f>
        <v>0</v>
      </c>
      <c r="H636" s="171"/>
      <c r="I636" s="172">
        <f>ROUND(E636*H636,2)</f>
        <v>0</v>
      </c>
      <c r="J636" s="171"/>
      <c r="K636" s="172">
        <f>ROUND(E636*J636,2)</f>
        <v>0</v>
      </c>
      <c r="L636" s="172">
        <v>21</v>
      </c>
      <c r="M636" s="172">
        <f>G636*(1+L636/100)</f>
        <v>0</v>
      </c>
      <c r="N636" s="172">
        <v>2.1000000000000001E-2</v>
      </c>
      <c r="O636" s="172">
        <f>ROUND(E636*N636,2)</f>
        <v>0.06</v>
      </c>
      <c r="P636" s="172">
        <v>0</v>
      </c>
      <c r="Q636" s="172">
        <f>ROUND(E636*P636,2)</f>
        <v>0</v>
      </c>
      <c r="R636" s="172" t="s">
        <v>311</v>
      </c>
      <c r="S636" s="172" t="s">
        <v>202</v>
      </c>
      <c r="T636" s="173" t="s">
        <v>202</v>
      </c>
      <c r="U636" s="157">
        <v>0</v>
      </c>
      <c r="V636" s="157">
        <f>ROUND(E636*U636,2)</f>
        <v>0</v>
      </c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 t="s">
        <v>312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>
      <c r="A637" s="155"/>
      <c r="B637" s="156"/>
      <c r="C637" s="235"/>
      <c r="D637" s="236"/>
      <c r="E637" s="236"/>
      <c r="F637" s="236"/>
      <c r="G637" s="236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 t="s">
        <v>206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>
      <c r="A638" s="167">
        <v>180</v>
      </c>
      <c r="B638" s="168" t="s">
        <v>787</v>
      </c>
      <c r="C638" s="177" t="s">
        <v>788</v>
      </c>
      <c r="D638" s="169" t="s">
        <v>298</v>
      </c>
      <c r="E638" s="170">
        <v>0.67984000000000011</v>
      </c>
      <c r="F638" s="171"/>
      <c r="G638" s="172">
        <f>ROUND(E638*F638,2)</f>
        <v>0</v>
      </c>
      <c r="H638" s="171"/>
      <c r="I638" s="172">
        <f>ROUND(E638*H638,2)</f>
        <v>0</v>
      </c>
      <c r="J638" s="171"/>
      <c r="K638" s="172">
        <f>ROUND(E638*J638,2)</f>
        <v>0</v>
      </c>
      <c r="L638" s="172">
        <v>21</v>
      </c>
      <c r="M638" s="172">
        <f>G638*(1+L638/100)</f>
        <v>0</v>
      </c>
      <c r="N638" s="172">
        <v>0</v>
      </c>
      <c r="O638" s="172">
        <f>ROUND(E638*N638,2)</f>
        <v>0</v>
      </c>
      <c r="P638" s="172">
        <v>0</v>
      </c>
      <c r="Q638" s="172">
        <f>ROUND(E638*P638,2)</f>
        <v>0</v>
      </c>
      <c r="R638" s="172" t="s">
        <v>765</v>
      </c>
      <c r="S638" s="172" t="s">
        <v>202</v>
      </c>
      <c r="T638" s="173" t="s">
        <v>202</v>
      </c>
      <c r="U638" s="157">
        <v>4.7370000000000001</v>
      </c>
      <c r="V638" s="157">
        <f>ROUND(E638*U638,2)</f>
        <v>3.22</v>
      </c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 t="s">
        <v>567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>
      <c r="A639" s="155"/>
      <c r="B639" s="156"/>
      <c r="C639" s="241" t="s">
        <v>615</v>
      </c>
      <c r="D639" s="242"/>
      <c r="E639" s="242"/>
      <c r="F639" s="242"/>
      <c r="G639" s="242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 t="s">
        <v>205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>
      <c r="A640" s="155"/>
      <c r="B640" s="156"/>
      <c r="C640" s="178" t="s">
        <v>569</v>
      </c>
      <c r="D640" s="158"/>
      <c r="E640" s="159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 t="s">
        <v>217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>
      <c r="A641" s="155"/>
      <c r="B641" s="156"/>
      <c r="C641" s="178" t="s">
        <v>789</v>
      </c>
      <c r="D641" s="158"/>
      <c r="E641" s="159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 t="s">
        <v>217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>
      <c r="A642" s="155"/>
      <c r="B642" s="156"/>
      <c r="C642" s="178" t="s">
        <v>790</v>
      </c>
      <c r="D642" s="158"/>
      <c r="E642" s="159">
        <v>0.67984000000000011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 t="s">
        <v>217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>
      <c r="A643" s="155"/>
      <c r="B643" s="156"/>
      <c r="C643" s="233"/>
      <c r="D643" s="234"/>
      <c r="E643" s="234"/>
      <c r="F643" s="234"/>
      <c r="G643" s="234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 t="s">
        <v>206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>
      <c r="A644" s="161" t="s">
        <v>196</v>
      </c>
      <c r="B644" s="162" t="s">
        <v>141</v>
      </c>
      <c r="C644" s="176" t="s">
        <v>142</v>
      </c>
      <c r="D644" s="163"/>
      <c r="E644" s="164"/>
      <c r="F644" s="165"/>
      <c r="G644" s="165">
        <f>SUMIF(AG645:AG676,"&lt;&gt;NOR",G645:G676)</f>
        <v>0</v>
      </c>
      <c r="H644" s="165"/>
      <c r="I644" s="165">
        <f>SUM(I645:I676)</f>
        <v>0</v>
      </c>
      <c r="J644" s="165"/>
      <c r="K644" s="165">
        <f>SUM(K645:K676)</f>
        <v>0</v>
      </c>
      <c r="L644" s="165"/>
      <c r="M644" s="165">
        <f>SUM(M645:M676)</f>
        <v>0</v>
      </c>
      <c r="N644" s="165"/>
      <c r="O644" s="165">
        <f>SUM(O645:O676)</f>
        <v>10.429999999999996</v>
      </c>
      <c r="P644" s="165"/>
      <c r="Q644" s="165">
        <f>SUM(Q645:Q676)</f>
        <v>0</v>
      </c>
      <c r="R644" s="165"/>
      <c r="S644" s="165"/>
      <c r="T644" s="166"/>
      <c r="U644" s="160"/>
      <c r="V644" s="160">
        <f>SUM(V645:V676)</f>
        <v>164.61</v>
      </c>
      <c r="W644" s="160"/>
      <c r="AG644" t="s">
        <v>197</v>
      </c>
    </row>
    <row r="645" spans="1:60" ht="22.5" outlineLevel="1">
      <c r="A645" s="167">
        <v>181</v>
      </c>
      <c r="B645" s="168" t="s">
        <v>791</v>
      </c>
      <c r="C645" s="177" t="s">
        <v>792</v>
      </c>
      <c r="D645" s="169" t="s">
        <v>288</v>
      </c>
      <c r="E645" s="170">
        <v>215.20000000000002</v>
      </c>
      <c r="F645" s="171"/>
      <c r="G645" s="172">
        <f>ROUND(E645*F645,2)</f>
        <v>0</v>
      </c>
      <c r="H645" s="171"/>
      <c r="I645" s="172">
        <f>ROUND(E645*H645,2)</f>
        <v>0</v>
      </c>
      <c r="J645" s="171"/>
      <c r="K645" s="172">
        <f>ROUND(E645*J645,2)</f>
        <v>0</v>
      </c>
      <c r="L645" s="172">
        <v>21</v>
      </c>
      <c r="M645" s="172">
        <f>G645*(1+L645/100)</f>
        <v>0</v>
      </c>
      <c r="N645" s="172">
        <v>3.9560000000000005E-2</v>
      </c>
      <c r="O645" s="172">
        <f>ROUND(E645*N645,2)</f>
        <v>8.51</v>
      </c>
      <c r="P645" s="172">
        <v>0</v>
      </c>
      <c r="Q645" s="172">
        <f>ROUND(E645*P645,2)</f>
        <v>0</v>
      </c>
      <c r="R645" s="172" t="s">
        <v>793</v>
      </c>
      <c r="S645" s="172" t="s">
        <v>202</v>
      </c>
      <c r="T645" s="173" t="s">
        <v>202</v>
      </c>
      <c r="U645" s="157">
        <v>0.37300000000000005</v>
      </c>
      <c r="V645" s="157">
        <f>ROUND(E645*U645,2)</f>
        <v>80.27</v>
      </c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 t="s">
        <v>214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>
      <c r="A646" s="155"/>
      <c r="B646" s="156"/>
      <c r="C646" s="237" t="s">
        <v>794</v>
      </c>
      <c r="D646" s="238"/>
      <c r="E646" s="238"/>
      <c r="F646" s="238"/>
      <c r="G646" s="238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 t="s">
        <v>247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>
      <c r="A647" s="155"/>
      <c r="B647" s="156"/>
      <c r="C647" s="239" t="s">
        <v>795</v>
      </c>
      <c r="D647" s="240"/>
      <c r="E647" s="240"/>
      <c r="F647" s="240"/>
      <c r="G647" s="240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 t="s">
        <v>247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>
      <c r="A648" s="155"/>
      <c r="B648" s="156"/>
      <c r="C648" s="178" t="s">
        <v>796</v>
      </c>
      <c r="D648" s="158"/>
      <c r="E648" s="159">
        <v>203.20000000000002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 t="s">
        <v>217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>
      <c r="A649" s="155"/>
      <c r="B649" s="156"/>
      <c r="C649" s="178" t="s">
        <v>797</v>
      </c>
      <c r="D649" s="158"/>
      <c r="E649" s="159">
        <v>12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 t="s">
        <v>217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>
      <c r="A650" s="155"/>
      <c r="B650" s="156"/>
      <c r="C650" s="233"/>
      <c r="D650" s="234"/>
      <c r="E650" s="234"/>
      <c r="F650" s="234"/>
      <c r="G650" s="234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 t="s">
        <v>206</v>
      </c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ht="22.5" outlineLevel="1">
      <c r="A651" s="167">
        <v>182</v>
      </c>
      <c r="B651" s="168" t="s">
        <v>798</v>
      </c>
      <c r="C651" s="177" t="s">
        <v>799</v>
      </c>
      <c r="D651" s="169" t="s">
        <v>268</v>
      </c>
      <c r="E651" s="170">
        <v>22</v>
      </c>
      <c r="F651" s="171"/>
      <c r="G651" s="172">
        <f>ROUND(E651*F651,2)</f>
        <v>0</v>
      </c>
      <c r="H651" s="171"/>
      <c r="I651" s="172">
        <f>ROUND(E651*H651,2)</f>
        <v>0</v>
      </c>
      <c r="J651" s="171"/>
      <c r="K651" s="172">
        <f>ROUND(E651*J651,2)</f>
        <v>0</v>
      </c>
      <c r="L651" s="172">
        <v>21</v>
      </c>
      <c r="M651" s="172">
        <f>G651*(1+L651/100)</f>
        <v>0</v>
      </c>
      <c r="N651" s="172">
        <v>8.7400000000000012E-3</v>
      </c>
      <c r="O651" s="172">
        <f>ROUND(E651*N651,2)</f>
        <v>0.19</v>
      </c>
      <c r="P651" s="172">
        <v>0</v>
      </c>
      <c r="Q651" s="172">
        <f>ROUND(E651*P651,2)</f>
        <v>0</v>
      </c>
      <c r="R651" s="172" t="s">
        <v>793</v>
      </c>
      <c r="S651" s="172" t="s">
        <v>202</v>
      </c>
      <c r="T651" s="173" t="s">
        <v>202</v>
      </c>
      <c r="U651" s="157">
        <v>0.33</v>
      </c>
      <c r="V651" s="157">
        <f>ROUND(E651*U651,2)</f>
        <v>7.26</v>
      </c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 t="s">
        <v>214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>
      <c r="A652" s="155"/>
      <c r="B652" s="156"/>
      <c r="C652" s="178" t="s">
        <v>800</v>
      </c>
      <c r="D652" s="158"/>
      <c r="E652" s="159">
        <v>22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 t="s">
        <v>217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>
      <c r="A653" s="155"/>
      <c r="B653" s="156"/>
      <c r="C653" s="233"/>
      <c r="D653" s="234"/>
      <c r="E653" s="234"/>
      <c r="F653" s="234"/>
      <c r="G653" s="234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 t="s">
        <v>206</v>
      </c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ht="22.5" outlineLevel="1">
      <c r="A654" s="167">
        <v>183</v>
      </c>
      <c r="B654" s="168" t="s">
        <v>801</v>
      </c>
      <c r="C654" s="177" t="s">
        <v>802</v>
      </c>
      <c r="D654" s="169" t="s">
        <v>268</v>
      </c>
      <c r="E654" s="170">
        <v>18.5</v>
      </c>
      <c r="F654" s="171"/>
      <c r="G654" s="172">
        <f>ROUND(E654*F654,2)</f>
        <v>0</v>
      </c>
      <c r="H654" s="171"/>
      <c r="I654" s="172">
        <f>ROUND(E654*H654,2)</f>
        <v>0</v>
      </c>
      <c r="J654" s="171"/>
      <c r="K654" s="172">
        <f>ROUND(E654*J654,2)</f>
        <v>0</v>
      </c>
      <c r="L654" s="172">
        <v>21</v>
      </c>
      <c r="M654" s="172">
        <f>G654*(1+L654/100)</f>
        <v>0</v>
      </c>
      <c r="N654" s="172">
        <v>1.0820000000000001E-2</v>
      </c>
      <c r="O654" s="172">
        <f>ROUND(E654*N654,2)</f>
        <v>0.2</v>
      </c>
      <c r="P654" s="172">
        <v>0</v>
      </c>
      <c r="Q654" s="172">
        <f>ROUND(E654*P654,2)</f>
        <v>0</v>
      </c>
      <c r="R654" s="172" t="s">
        <v>793</v>
      </c>
      <c r="S654" s="172" t="s">
        <v>202</v>
      </c>
      <c r="T654" s="173" t="s">
        <v>202</v>
      </c>
      <c r="U654" s="157">
        <v>0.2</v>
      </c>
      <c r="V654" s="157">
        <f>ROUND(E654*U654,2)</f>
        <v>3.7</v>
      </c>
      <c r="W654" s="157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 t="s">
        <v>214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>
      <c r="A655" s="155"/>
      <c r="B655" s="156"/>
      <c r="C655" s="178" t="s">
        <v>803</v>
      </c>
      <c r="D655" s="158"/>
      <c r="E655" s="159">
        <v>14.9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 t="s">
        <v>217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>
      <c r="A656" s="155"/>
      <c r="B656" s="156"/>
      <c r="C656" s="178" t="s">
        <v>804</v>
      </c>
      <c r="D656" s="158"/>
      <c r="E656" s="159">
        <v>3.6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 t="s">
        <v>217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>
      <c r="A657" s="155"/>
      <c r="B657" s="156"/>
      <c r="C657" s="233"/>
      <c r="D657" s="234"/>
      <c r="E657" s="234"/>
      <c r="F657" s="234"/>
      <c r="G657" s="234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 t="s">
        <v>206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ht="22.5" outlineLevel="1">
      <c r="A658" s="167">
        <v>184</v>
      </c>
      <c r="B658" s="168" t="s">
        <v>805</v>
      </c>
      <c r="C658" s="177" t="s">
        <v>802</v>
      </c>
      <c r="D658" s="169" t="s">
        <v>268</v>
      </c>
      <c r="E658" s="170">
        <v>18.5</v>
      </c>
      <c r="F658" s="171"/>
      <c r="G658" s="172">
        <f>ROUND(E658*F658,2)</f>
        <v>0</v>
      </c>
      <c r="H658" s="171"/>
      <c r="I658" s="172">
        <f>ROUND(E658*H658,2)</f>
        <v>0</v>
      </c>
      <c r="J658" s="171"/>
      <c r="K658" s="172">
        <f>ROUND(E658*J658,2)</f>
        <v>0</v>
      </c>
      <c r="L658" s="172">
        <v>21</v>
      </c>
      <c r="M658" s="172">
        <f>G658*(1+L658/100)</f>
        <v>0</v>
      </c>
      <c r="N658" s="172">
        <v>1.0820000000000001E-2</v>
      </c>
      <c r="O658" s="172">
        <f>ROUND(E658*N658,2)</f>
        <v>0.2</v>
      </c>
      <c r="P658" s="172">
        <v>0</v>
      </c>
      <c r="Q658" s="172">
        <f>ROUND(E658*P658,2)</f>
        <v>0</v>
      </c>
      <c r="R658" s="172" t="s">
        <v>793</v>
      </c>
      <c r="S658" s="172" t="s">
        <v>202</v>
      </c>
      <c r="T658" s="173" t="s">
        <v>202</v>
      </c>
      <c r="U658" s="157">
        <v>0.2</v>
      </c>
      <c r="V658" s="157">
        <f>ROUND(E658*U658,2)</f>
        <v>3.7</v>
      </c>
      <c r="W658" s="157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 t="s">
        <v>214</v>
      </c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>
      <c r="A659" s="155"/>
      <c r="B659" s="156"/>
      <c r="C659" s="235"/>
      <c r="D659" s="236"/>
      <c r="E659" s="236"/>
      <c r="F659" s="236"/>
      <c r="G659" s="236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 t="s">
        <v>206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>
      <c r="A660" s="167">
        <v>185</v>
      </c>
      <c r="B660" s="168" t="s">
        <v>806</v>
      </c>
      <c r="C660" s="177" t="s">
        <v>807</v>
      </c>
      <c r="D660" s="169" t="s">
        <v>310</v>
      </c>
      <c r="E660" s="170">
        <v>440</v>
      </c>
      <c r="F660" s="171"/>
      <c r="G660" s="172">
        <f>ROUND(E660*F660,2)</f>
        <v>0</v>
      </c>
      <c r="H660" s="171"/>
      <c r="I660" s="172">
        <f>ROUND(E660*H660,2)</f>
        <v>0</v>
      </c>
      <c r="J660" s="171"/>
      <c r="K660" s="172">
        <f>ROUND(E660*J660,2)</f>
        <v>0</v>
      </c>
      <c r="L660" s="172">
        <v>21</v>
      </c>
      <c r="M660" s="172">
        <f>G660*(1+L660/100)</f>
        <v>0</v>
      </c>
      <c r="N660" s="172">
        <v>2.9000000000000002E-3</v>
      </c>
      <c r="O660" s="172">
        <f>ROUND(E660*N660,2)</f>
        <v>1.28</v>
      </c>
      <c r="P660" s="172">
        <v>0</v>
      </c>
      <c r="Q660" s="172">
        <f>ROUND(E660*P660,2)</f>
        <v>0</v>
      </c>
      <c r="R660" s="172" t="s">
        <v>793</v>
      </c>
      <c r="S660" s="172" t="s">
        <v>202</v>
      </c>
      <c r="T660" s="173" t="s">
        <v>202</v>
      </c>
      <c r="U660" s="157">
        <v>0.05</v>
      </c>
      <c r="V660" s="157">
        <f>ROUND(E660*U660,2)</f>
        <v>22</v>
      </c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 t="s">
        <v>214</v>
      </c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>
      <c r="A661" s="155"/>
      <c r="B661" s="156"/>
      <c r="C661" s="235"/>
      <c r="D661" s="236"/>
      <c r="E661" s="236"/>
      <c r="F661" s="236"/>
      <c r="G661" s="236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 t="s">
        <v>206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>
      <c r="A662" s="167">
        <v>186</v>
      </c>
      <c r="B662" s="168" t="s">
        <v>808</v>
      </c>
      <c r="C662" s="177" t="s">
        <v>809</v>
      </c>
      <c r="D662" s="169" t="s">
        <v>268</v>
      </c>
      <c r="E662" s="170">
        <v>44</v>
      </c>
      <c r="F662" s="171"/>
      <c r="G662" s="172">
        <f>ROUND(E662*F662,2)</f>
        <v>0</v>
      </c>
      <c r="H662" s="171"/>
      <c r="I662" s="172">
        <f>ROUND(E662*H662,2)</f>
        <v>0</v>
      </c>
      <c r="J662" s="171"/>
      <c r="K662" s="172">
        <f>ROUND(E662*J662,2)</f>
        <v>0</v>
      </c>
      <c r="L662" s="172">
        <v>21</v>
      </c>
      <c r="M662" s="172">
        <f>G662*(1+L662/100)</f>
        <v>0</v>
      </c>
      <c r="N662" s="172">
        <v>2.9E-4</v>
      </c>
      <c r="O662" s="172">
        <f>ROUND(E662*N662,2)</f>
        <v>0.01</v>
      </c>
      <c r="P662" s="172">
        <v>0</v>
      </c>
      <c r="Q662" s="172">
        <f>ROUND(E662*P662,2)</f>
        <v>0</v>
      </c>
      <c r="R662" s="172" t="s">
        <v>793</v>
      </c>
      <c r="S662" s="172" t="s">
        <v>202</v>
      </c>
      <c r="T662" s="173" t="s">
        <v>202</v>
      </c>
      <c r="U662" s="157">
        <v>6.7000000000000004E-2</v>
      </c>
      <c r="V662" s="157">
        <f>ROUND(E662*U662,2)</f>
        <v>2.95</v>
      </c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 t="s">
        <v>214</v>
      </c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>
      <c r="A663" s="155"/>
      <c r="B663" s="156"/>
      <c r="C663" s="235"/>
      <c r="D663" s="236"/>
      <c r="E663" s="236"/>
      <c r="F663" s="236"/>
      <c r="G663" s="236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 t="s">
        <v>206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ht="22.5" outlineLevel="1">
      <c r="A664" s="167">
        <v>187</v>
      </c>
      <c r="B664" s="168" t="s">
        <v>810</v>
      </c>
      <c r="C664" s="177" t="s">
        <v>811</v>
      </c>
      <c r="D664" s="169" t="s">
        <v>310</v>
      </c>
      <c r="E664" s="170">
        <v>2</v>
      </c>
      <c r="F664" s="171"/>
      <c r="G664" s="172">
        <f>ROUND(E664*F664,2)</f>
        <v>0</v>
      </c>
      <c r="H664" s="171"/>
      <c r="I664" s="172">
        <f>ROUND(E664*H664,2)</f>
        <v>0</v>
      </c>
      <c r="J664" s="171"/>
      <c r="K664" s="172">
        <f>ROUND(E664*J664,2)</f>
        <v>0</v>
      </c>
      <c r="L664" s="172">
        <v>21</v>
      </c>
      <c r="M664" s="172">
        <f>G664*(1+L664/100)</f>
        <v>0</v>
      </c>
      <c r="N664" s="172">
        <v>3.8500000000000001E-3</v>
      </c>
      <c r="O664" s="172">
        <f>ROUND(E664*N664,2)</f>
        <v>0.01</v>
      </c>
      <c r="P664" s="172">
        <v>0</v>
      </c>
      <c r="Q664" s="172">
        <f>ROUND(E664*P664,2)</f>
        <v>0</v>
      </c>
      <c r="R664" s="172" t="s">
        <v>793</v>
      </c>
      <c r="S664" s="172" t="s">
        <v>202</v>
      </c>
      <c r="T664" s="173" t="s">
        <v>202</v>
      </c>
      <c r="U664" s="157">
        <v>0.24000000000000002</v>
      </c>
      <c r="V664" s="157">
        <f>ROUND(E664*U664,2)</f>
        <v>0.48</v>
      </c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 t="s">
        <v>214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>
      <c r="A665" s="155"/>
      <c r="B665" s="156"/>
      <c r="C665" s="235"/>
      <c r="D665" s="236"/>
      <c r="E665" s="236"/>
      <c r="F665" s="236"/>
      <c r="G665" s="236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 t="s">
        <v>206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ht="33.75" outlineLevel="1">
      <c r="A666" s="167">
        <v>188</v>
      </c>
      <c r="B666" s="168" t="s">
        <v>812</v>
      </c>
      <c r="C666" s="177" t="s">
        <v>813</v>
      </c>
      <c r="D666" s="169" t="s">
        <v>288</v>
      </c>
      <c r="E666" s="170">
        <v>215.20000000000002</v>
      </c>
      <c r="F666" s="171"/>
      <c r="G666" s="172">
        <f>ROUND(E666*F666,2)</f>
        <v>0</v>
      </c>
      <c r="H666" s="171"/>
      <c r="I666" s="172">
        <f>ROUND(E666*H666,2)</f>
        <v>0</v>
      </c>
      <c r="J666" s="171"/>
      <c r="K666" s="172">
        <f>ROUND(E666*J666,2)</f>
        <v>0</v>
      </c>
      <c r="L666" s="172">
        <v>21</v>
      </c>
      <c r="M666" s="172">
        <f>G666*(1+L666/100)</f>
        <v>0</v>
      </c>
      <c r="N666" s="172">
        <v>1.4000000000000001E-4</v>
      </c>
      <c r="O666" s="172">
        <f>ROUND(E666*N666,2)</f>
        <v>0.03</v>
      </c>
      <c r="P666" s="172">
        <v>0</v>
      </c>
      <c r="Q666" s="172">
        <f>ROUND(E666*P666,2)</f>
        <v>0</v>
      </c>
      <c r="R666" s="172" t="s">
        <v>793</v>
      </c>
      <c r="S666" s="172" t="s">
        <v>202</v>
      </c>
      <c r="T666" s="173" t="s">
        <v>202</v>
      </c>
      <c r="U666" s="157">
        <v>0.1</v>
      </c>
      <c r="V666" s="157">
        <f>ROUND(E666*U666,2)</f>
        <v>21.52</v>
      </c>
      <c r="W666" s="157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 t="s">
        <v>599</v>
      </c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>
      <c r="A667" s="155"/>
      <c r="B667" s="156"/>
      <c r="C667" s="237" t="s">
        <v>814</v>
      </c>
      <c r="D667" s="238"/>
      <c r="E667" s="238"/>
      <c r="F667" s="238"/>
      <c r="G667" s="238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 t="s">
        <v>247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>
      <c r="A668" s="155"/>
      <c r="B668" s="156"/>
      <c r="C668" s="233"/>
      <c r="D668" s="234"/>
      <c r="E668" s="234"/>
      <c r="F668" s="234"/>
      <c r="G668" s="234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 t="s">
        <v>206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>
      <c r="A669" s="167">
        <v>189</v>
      </c>
      <c r="B669" s="168" t="s">
        <v>89</v>
      </c>
      <c r="C669" s="177" t="s">
        <v>815</v>
      </c>
      <c r="D669" s="169" t="s">
        <v>310</v>
      </c>
      <c r="E669" s="170">
        <v>5</v>
      </c>
      <c r="F669" s="171"/>
      <c r="G669" s="172">
        <f>ROUND(E669*F669,2)</f>
        <v>0</v>
      </c>
      <c r="H669" s="171"/>
      <c r="I669" s="172">
        <f>ROUND(E669*H669,2)</f>
        <v>0</v>
      </c>
      <c r="J669" s="171"/>
      <c r="K669" s="172">
        <f>ROUND(E669*J669,2)</f>
        <v>0</v>
      </c>
      <c r="L669" s="172">
        <v>21</v>
      </c>
      <c r="M669" s="172">
        <f>G669*(1+L669/100)</f>
        <v>0</v>
      </c>
      <c r="N669" s="172">
        <v>4.2000000000000002E-4</v>
      </c>
      <c r="O669" s="172">
        <f>ROUND(E669*N669,2)</f>
        <v>0</v>
      </c>
      <c r="P669" s="172">
        <v>0</v>
      </c>
      <c r="Q669" s="172">
        <f>ROUND(E669*P669,2)</f>
        <v>0</v>
      </c>
      <c r="R669" s="172"/>
      <c r="S669" s="172" t="s">
        <v>304</v>
      </c>
      <c r="T669" s="173" t="s">
        <v>330</v>
      </c>
      <c r="U669" s="157">
        <v>0</v>
      </c>
      <c r="V669" s="157">
        <f>ROUND(E669*U669,2)</f>
        <v>0</v>
      </c>
      <c r="W669" s="157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 t="s">
        <v>312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>
      <c r="A670" s="155"/>
      <c r="B670" s="156"/>
      <c r="C670" s="235"/>
      <c r="D670" s="236"/>
      <c r="E670" s="236"/>
      <c r="F670" s="236"/>
      <c r="G670" s="236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 t="s">
        <v>206</v>
      </c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>
      <c r="A671" s="167">
        <v>190</v>
      </c>
      <c r="B671" s="168" t="s">
        <v>816</v>
      </c>
      <c r="C671" s="177" t="s">
        <v>817</v>
      </c>
      <c r="D671" s="169" t="s">
        <v>298</v>
      </c>
      <c r="E671" s="170">
        <v>10.434620000000001</v>
      </c>
      <c r="F671" s="171"/>
      <c r="G671" s="172">
        <f>ROUND(E671*F671,2)</f>
        <v>0</v>
      </c>
      <c r="H671" s="171"/>
      <c r="I671" s="172">
        <f>ROUND(E671*H671,2)</f>
        <v>0</v>
      </c>
      <c r="J671" s="171"/>
      <c r="K671" s="172">
        <f>ROUND(E671*J671,2)</f>
        <v>0</v>
      </c>
      <c r="L671" s="172">
        <v>21</v>
      </c>
      <c r="M671" s="172">
        <f>G671*(1+L671/100)</f>
        <v>0</v>
      </c>
      <c r="N671" s="172">
        <v>0</v>
      </c>
      <c r="O671" s="172">
        <f>ROUND(E671*N671,2)</f>
        <v>0</v>
      </c>
      <c r="P671" s="172">
        <v>0</v>
      </c>
      <c r="Q671" s="172">
        <f>ROUND(E671*P671,2)</f>
        <v>0</v>
      </c>
      <c r="R671" s="172" t="s">
        <v>793</v>
      </c>
      <c r="S671" s="172" t="s">
        <v>202</v>
      </c>
      <c r="T671" s="173" t="s">
        <v>202</v>
      </c>
      <c r="U671" s="157">
        <v>2.1780000000000004</v>
      </c>
      <c r="V671" s="157">
        <f>ROUND(E671*U671,2)</f>
        <v>22.73</v>
      </c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 t="s">
        <v>567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>
      <c r="A672" s="155"/>
      <c r="B672" s="156"/>
      <c r="C672" s="241" t="s">
        <v>615</v>
      </c>
      <c r="D672" s="242"/>
      <c r="E672" s="242"/>
      <c r="F672" s="242"/>
      <c r="G672" s="242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 t="s">
        <v>205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>
      <c r="A673" s="155"/>
      <c r="B673" s="156"/>
      <c r="C673" s="178" t="s">
        <v>569</v>
      </c>
      <c r="D673" s="158"/>
      <c r="E673" s="159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 t="s">
        <v>217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>
      <c r="A674" s="155"/>
      <c r="B674" s="156"/>
      <c r="C674" s="178" t="s">
        <v>818</v>
      </c>
      <c r="D674" s="158"/>
      <c r="E674" s="159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 t="s">
        <v>217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>
      <c r="A675" s="155"/>
      <c r="B675" s="156"/>
      <c r="C675" s="178" t="s">
        <v>819</v>
      </c>
      <c r="D675" s="158"/>
      <c r="E675" s="159">
        <v>10.434620000000001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 t="s">
        <v>217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>
      <c r="A676" s="155"/>
      <c r="B676" s="156"/>
      <c r="C676" s="233"/>
      <c r="D676" s="234"/>
      <c r="E676" s="234"/>
      <c r="F676" s="234"/>
      <c r="G676" s="234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 t="s">
        <v>206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>
      <c r="A677" s="161" t="s">
        <v>196</v>
      </c>
      <c r="B677" s="162" t="s">
        <v>143</v>
      </c>
      <c r="C677" s="176" t="s">
        <v>144</v>
      </c>
      <c r="D677" s="163"/>
      <c r="E677" s="164"/>
      <c r="F677" s="165"/>
      <c r="G677" s="165">
        <f>SUMIF(AG678:AG694,"&lt;&gt;NOR",G678:G694)</f>
        <v>0</v>
      </c>
      <c r="H677" s="165"/>
      <c r="I677" s="165">
        <f>SUM(I678:I694)</f>
        <v>0</v>
      </c>
      <c r="J677" s="165"/>
      <c r="K677" s="165">
        <f>SUM(K678:K694)</f>
        <v>0</v>
      </c>
      <c r="L677" s="165"/>
      <c r="M677" s="165">
        <f>SUM(M678:M694)</f>
        <v>0</v>
      </c>
      <c r="N677" s="165"/>
      <c r="O677" s="165">
        <f>SUM(O678:O694)</f>
        <v>3</v>
      </c>
      <c r="P677" s="165"/>
      <c r="Q677" s="165">
        <f>SUM(Q678:Q694)</f>
        <v>0</v>
      </c>
      <c r="R677" s="165"/>
      <c r="S677" s="165"/>
      <c r="T677" s="166"/>
      <c r="U677" s="160"/>
      <c r="V677" s="160">
        <f>SUM(V678:V694)</f>
        <v>163.75</v>
      </c>
      <c r="W677" s="160"/>
      <c r="AG677" t="s">
        <v>197</v>
      </c>
    </row>
    <row r="678" spans="1:60" outlineLevel="1">
      <c r="A678" s="167">
        <v>191</v>
      </c>
      <c r="B678" s="168" t="s">
        <v>2919</v>
      </c>
      <c r="C678" s="177" t="s">
        <v>2917</v>
      </c>
      <c r="D678" s="169" t="s">
        <v>288</v>
      </c>
      <c r="E678" s="170">
        <v>215.20000000000002</v>
      </c>
      <c r="F678" s="171"/>
      <c r="G678" s="172">
        <f>ROUND(E678*F678,2)</f>
        <v>0</v>
      </c>
      <c r="H678" s="171"/>
      <c r="I678" s="172">
        <f>ROUND(E678*H678,2)</f>
        <v>0</v>
      </c>
      <c r="J678" s="171"/>
      <c r="K678" s="172">
        <f>ROUND(E678*J678,2)</f>
        <v>0</v>
      </c>
      <c r="L678" s="172">
        <v>21</v>
      </c>
      <c r="M678" s="172">
        <f>G678*(1+L678/100)</f>
        <v>0</v>
      </c>
      <c r="N678" s="172">
        <v>2.9E-4</v>
      </c>
      <c r="O678" s="172">
        <f>ROUND(E678*N678,2)</f>
        <v>0.06</v>
      </c>
      <c r="P678" s="172">
        <v>0</v>
      </c>
      <c r="Q678" s="172">
        <f>ROUND(E678*P678,2)</f>
        <v>0</v>
      </c>
      <c r="R678" s="172" t="s">
        <v>820</v>
      </c>
      <c r="S678" s="172" t="s">
        <v>202</v>
      </c>
      <c r="T678" s="173" t="s">
        <v>202</v>
      </c>
      <c r="U678" s="157">
        <v>0.54400000000000004</v>
      </c>
      <c r="V678" s="157">
        <f>ROUND(E678*U678,2)</f>
        <v>117.07</v>
      </c>
      <c r="W678" s="157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 t="s">
        <v>214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>
      <c r="A679" s="155"/>
      <c r="B679" s="156"/>
      <c r="C679" s="178" t="s">
        <v>821</v>
      </c>
      <c r="D679" s="158"/>
      <c r="E679" s="159">
        <v>74.2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 t="s">
        <v>217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>
      <c r="A680" s="155"/>
      <c r="B680" s="156"/>
      <c r="C680" s="178" t="s">
        <v>822</v>
      </c>
      <c r="D680" s="158"/>
      <c r="E680" s="159">
        <v>141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 t="s">
        <v>217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>
      <c r="A681" s="155"/>
      <c r="B681" s="156"/>
      <c r="C681" s="233"/>
      <c r="D681" s="234"/>
      <c r="E681" s="234"/>
      <c r="F681" s="234"/>
      <c r="G681" s="234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 t="s">
        <v>206</v>
      </c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>
      <c r="A682" s="167">
        <v>192</v>
      </c>
      <c r="B682" s="168" t="s">
        <v>823</v>
      </c>
      <c r="C682" s="177" t="s">
        <v>824</v>
      </c>
      <c r="D682" s="169" t="s">
        <v>358</v>
      </c>
      <c r="E682" s="170">
        <v>215.20000000000002</v>
      </c>
      <c r="F682" s="171"/>
      <c r="G682" s="172">
        <f>ROUND(E682*F682,2)</f>
        <v>0</v>
      </c>
      <c r="H682" s="171"/>
      <c r="I682" s="172">
        <f>ROUND(E682*H682,2)</f>
        <v>0</v>
      </c>
      <c r="J682" s="171"/>
      <c r="K682" s="172">
        <f>ROUND(E682*J682,2)</f>
        <v>0</v>
      </c>
      <c r="L682" s="172">
        <v>21</v>
      </c>
      <c r="M682" s="172">
        <f>G682*(1+L682/100)</f>
        <v>0</v>
      </c>
      <c r="N682" s="172">
        <v>2.8000000000000003E-4</v>
      </c>
      <c r="O682" s="172">
        <f>ROUND(E682*N682,2)</f>
        <v>0.06</v>
      </c>
      <c r="P682" s="172">
        <v>0</v>
      </c>
      <c r="Q682" s="172">
        <f>ROUND(E682*P682,2)</f>
        <v>0</v>
      </c>
      <c r="R682" s="172"/>
      <c r="S682" s="172" t="s">
        <v>304</v>
      </c>
      <c r="T682" s="173" t="s">
        <v>322</v>
      </c>
      <c r="U682" s="157">
        <v>0.18550000000000003</v>
      </c>
      <c r="V682" s="157">
        <f>ROUND(E682*U682,2)</f>
        <v>39.92</v>
      </c>
      <c r="W682" s="157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 t="s">
        <v>214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>
      <c r="A683" s="155"/>
      <c r="B683" s="156"/>
      <c r="C683" s="235"/>
      <c r="D683" s="236"/>
      <c r="E683" s="236"/>
      <c r="F683" s="236"/>
      <c r="G683" s="236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 t="s">
        <v>206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>
      <c r="A684" s="167">
        <v>193</v>
      </c>
      <c r="B684" s="168" t="s">
        <v>2918</v>
      </c>
      <c r="C684" s="177" t="s">
        <v>2920</v>
      </c>
      <c r="D684" s="169" t="s">
        <v>288</v>
      </c>
      <c r="E684" s="170">
        <v>225.96</v>
      </c>
      <c r="F684" s="171"/>
      <c r="G684" s="172">
        <f>ROUND(E684*F684,2)</f>
        <v>0</v>
      </c>
      <c r="H684" s="171"/>
      <c r="I684" s="172">
        <f>ROUND(E684*H684,2)</f>
        <v>0</v>
      </c>
      <c r="J684" s="171"/>
      <c r="K684" s="172">
        <f>ROUND(E684*J684,2)</f>
        <v>0</v>
      </c>
      <c r="L684" s="172">
        <v>21</v>
      </c>
      <c r="M684" s="172">
        <f>G684*(1+L684/100)</f>
        <v>0</v>
      </c>
      <c r="N684" s="172">
        <v>1.2200000000000001E-2</v>
      </c>
      <c r="O684" s="172">
        <f>ROUND(E684*N684,2)</f>
        <v>2.76</v>
      </c>
      <c r="P684" s="172">
        <v>0</v>
      </c>
      <c r="Q684" s="172">
        <f>ROUND(E684*P684,2)</f>
        <v>0</v>
      </c>
      <c r="R684" s="172" t="s">
        <v>311</v>
      </c>
      <c r="S684" s="172" t="s">
        <v>202</v>
      </c>
      <c r="T684" s="173" t="s">
        <v>202</v>
      </c>
      <c r="U684" s="157">
        <v>0</v>
      </c>
      <c r="V684" s="157">
        <f>ROUND(E684*U684,2)</f>
        <v>0</v>
      </c>
      <c r="W684" s="157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 t="s">
        <v>312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>
      <c r="A685" s="155"/>
      <c r="B685" s="156"/>
      <c r="C685" s="178" t="s">
        <v>825</v>
      </c>
      <c r="D685" s="158"/>
      <c r="E685" s="159">
        <v>225.96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 t="s">
        <v>217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>
      <c r="A686" s="155"/>
      <c r="B686" s="156"/>
      <c r="C686" s="233"/>
      <c r="D686" s="234"/>
      <c r="E686" s="234"/>
      <c r="F686" s="234"/>
      <c r="G686" s="234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 t="s">
        <v>206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>
      <c r="A687" s="167">
        <v>194</v>
      </c>
      <c r="B687" s="168" t="s">
        <v>826</v>
      </c>
      <c r="C687" s="177" t="s">
        <v>827</v>
      </c>
      <c r="D687" s="169" t="s">
        <v>321</v>
      </c>
      <c r="E687" s="170">
        <v>6</v>
      </c>
      <c r="F687" s="171"/>
      <c r="G687" s="172">
        <f>ROUND(E687*F687,2)</f>
        <v>0</v>
      </c>
      <c r="H687" s="171"/>
      <c r="I687" s="172">
        <f>ROUND(E687*H687,2)</f>
        <v>0</v>
      </c>
      <c r="J687" s="171"/>
      <c r="K687" s="172">
        <f>ROUND(E687*J687,2)</f>
        <v>0</v>
      </c>
      <c r="L687" s="172">
        <v>21</v>
      </c>
      <c r="M687" s="172">
        <f>G687*(1+L687/100)</f>
        <v>0</v>
      </c>
      <c r="N687" s="172">
        <v>0.02</v>
      </c>
      <c r="O687" s="172">
        <f>ROUND(E687*N687,2)</f>
        <v>0.12</v>
      </c>
      <c r="P687" s="172">
        <v>0</v>
      </c>
      <c r="Q687" s="172">
        <f>ROUND(E687*P687,2)</f>
        <v>0</v>
      </c>
      <c r="R687" s="172"/>
      <c r="S687" s="172" t="s">
        <v>304</v>
      </c>
      <c r="T687" s="173" t="s">
        <v>322</v>
      </c>
      <c r="U687" s="157">
        <v>0</v>
      </c>
      <c r="V687" s="157">
        <f>ROUND(E687*U687,2)</f>
        <v>0</v>
      </c>
      <c r="W687" s="157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 t="s">
        <v>588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>
      <c r="A688" s="155"/>
      <c r="B688" s="156"/>
      <c r="C688" s="235"/>
      <c r="D688" s="236"/>
      <c r="E688" s="236"/>
      <c r="F688" s="236"/>
      <c r="G688" s="236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 t="s">
        <v>206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>
      <c r="A689" s="167">
        <v>195</v>
      </c>
      <c r="B689" s="168" t="s">
        <v>828</v>
      </c>
      <c r="C689" s="177" t="s">
        <v>829</v>
      </c>
      <c r="D689" s="169" t="s">
        <v>298</v>
      </c>
      <c r="E689" s="170">
        <v>2.9993800000000004</v>
      </c>
      <c r="F689" s="171"/>
      <c r="G689" s="172">
        <f>ROUND(E689*F689,2)</f>
        <v>0</v>
      </c>
      <c r="H689" s="171"/>
      <c r="I689" s="172">
        <f>ROUND(E689*H689,2)</f>
        <v>0</v>
      </c>
      <c r="J689" s="171"/>
      <c r="K689" s="172">
        <f>ROUND(E689*J689,2)</f>
        <v>0</v>
      </c>
      <c r="L689" s="172">
        <v>21</v>
      </c>
      <c r="M689" s="172">
        <f>G689*(1+L689/100)</f>
        <v>0</v>
      </c>
      <c r="N689" s="172">
        <v>0</v>
      </c>
      <c r="O689" s="172">
        <f>ROUND(E689*N689,2)</f>
        <v>0</v>
      </c>
      <c r="P689" s="172">
        <v>0</v>
      </c>
      <c r="Q689" s="172">
        <f>ROUND(E689*P689,2)</f>
        <v>0</v>
      </c>
      <c r="R689" s="172" t="s">
        <v>820</v>
      </c>
      <c r="S689" s="172" t="s">
        <v>202</v>
      </c>
      <c r="T689" s="173" t="s">
        <v>202</v>
      </c>
      <c r="U689" s="157">
        <v>2.2550000000000003</v>
      </c>
      <c r="V689" s="157">
        <f>ROUND(E689*U689,2)</f>
        <v>6.76</v>
      </c>
      <c r="W689" s="157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 t="s">
        <v>567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>
      <c r="A690" s="155"/>
      <c r="B690" s="156"/>
      <c r="C690" s="241" t="s">
        <v>615</v>
      </c>
      <c r="D690" s="242"/>
      <c r="E690" s="242"/>
      <c r="F690" s="242"/>
      <c r="G690" s="242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 t="s">
        <v>205</v>
      </c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>
      <c r="A691" s="155"/>
      <c r="B691" s="156"/>
      <c r="C691" s="178" t="s">
        <v>569</v>
      </c>
      <c r="D691" s="158"/>
      <c r="E691" s="159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 t="s">
        <v>217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>
      <c r="A692" s="155"/>
      <c r="B692" s="156"/>
      <c r="C692" s="178" t="s">
        <v>830</v>
      </c>
      <c r="D692" s="158"/>
      <c r="E692" s="159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 t="s">
        <v>217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>
      <c r="A693" s="155"/>
      <c r="B693" s="156"/>
      <c r="C693" s="178" t="s">
        <v>831</v>
      </c>
      <c r="D693" s="158"/>
      <c r="E693" s="159">
        <v>2.9993800000000004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 t="s">
        <v>217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>
      <c r="A694" s="155"/>
      <c r="B694" s="156"/>
      <c r="C694" s="233"/>
      <c r="D694" s="234"/>
      <c r="E694" s="234"/>
      <c r="F694" s="234"/>
      <c r="G694" s="234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 t="s">
        <v>206</v>
      </c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>
      <c r="A695" s="161" t="s">
        <v>196</v>
      </c>
      <c r="B695" s="162" t="s">
        <v>145</v>
      </c>
      <c r="C695" s="176" t="s">
        <v>146</v>
      </c>
      <c r="D695" s="163"/>
      <c r="E695" s="164"/>
      <c r="F695" s="165"/>
      <c r="G695" s="165">
        <f>SUMIF(AG696:AG744,"&lt;&gt;NOR",G696:G744)</f>
        <v>0</v>
      </c>
      <c r="H695" s="165"/>
      <c r="I695" s="165">
        <f>SUM(I696:I744)</f>
        <v>0</v>
      </c>
      <c r="J695" s="165"/>
      <c r="K695" s="165">
        <f>SUM(K696:K744)</f>
        <v>0</v>
      </c>
      <c r="L695" s="165"/>
      <c r="M695" s="165">
        <f>SUM(M696:M744)</f>
        <v>0</v>
      </c>
      <c r="N695" s="165"/>
      <c r="O695" s="165">
        <f>SUM(O696:O744)</f>
        <v>7.48</v>
      </c>
      <c r="P695" s="165"/>
      <c r="Q695" s="165">
        <f>SUM(Q696:Q744)</f>
        <v>0</v>
      </c>
      <c r="R695" s="165"/>
      <c r="S695" s="165"/>
      <c r="T695" s="166"/>
      <c r="U695" s="160"/>
      <c r="V695" s="160">
        <f>SUM(V696:V744)</f>
        <v>35.380000000000003</v>
      </c>
      <c r="W695" s="160"/>
      <c r="AG695" t="s">
        <v>197</v>
      </c>
    </row>
    <row r="696" spans="1:60" outlineLevel="1">
      <c r="A696" s="167">
        <v>196</v>
      </c>
      <c r="B696" s="168" t="s">
        <v>832</v>
      </c>
      <c r="C696" s="177" t="s">
        <v>833</v>
      </c>
      <c r="D696" s="169" t="s">
        <v>310</v>
      </c>
      <c r="E696" s="170">
        <v>6</v>
      </c>
      <c r="F696" s="171"/>
      <c r="G696" s="172">
        <f>ROUND(E696*F696,2)</f>
        <v>0</v>
      </c>
      <c r="H696" s="171"/>
      <c r="I696" s="172">
        <f>ROUND(E696*H696,2)</f>
        <v>0</v>
      </c>
      <c r="J696" s="171"/>
      <c r="K696" s="172">
        <f>ROUND(E696*J696,2)</f>
        <v>0</v>
      </c>
      <c r="L696" s="172">
        <v>21</v>
      </c>
      <c r="M696" s="172">
        <f>G696*(1+L696/100)</f>
        <v>0</v>
      </c>
      <c r="N696" s="172">
        <v>7.0200000000000002E-3</v>
      </c>
      <c r="O696" s="172">
        <f>ROUND(E696*N696,2)</f>
        <v>0.04</v>
      </c>
      <c r="P696" s="172">
        <v>0</v>
      </c>
      <c r="Q696" s="172">
        <f>ROUND(E696*P696,2)</f>
        <v>0</v>
      </c>
      <c r="R696" s="172" t="s">
        <v>269</v>
      </c>
      <c r="S696" s="172" t="s">
        <v>202</v>
      </c>
      <c r="T696" s="173" t="s">
        <v>202</v>
      </c>
      <c r="U696" s="157">
        <v>1.3140000000000001</v>
      </c>
      <c r="V696" s="157">
        <f>ROUND(E696*U696,2)</f>
        <v>7.88</v>
      </c>
      <c r="W696" s="157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 t="s">
        <v>214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>
      <c r="A697" s="155"/>
      <c r="B697" s="156"/>
      <c r="C697" s="235"/>
      <c r="D697" s="236"/>
      <c r="E697" s="236"/>
      <c r="F697" s="236"/>
      <c r="G697" s="236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 t="s">
        <v>206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>
      <c r="A698" s="167">
        <v>197</v>
      </c>
      <c r="B698" s="168" t="s">
        <v>834</v>
      </c>
      <c r="C698" s="177" t="s">
        <v>835</v>
      </c>
      <c r="D698" s="169" t="s">
        <v>268</v>
      </c>
      <c r="E698" s="170">
        <v>1.7000000000000002</v>
      </c>
      <c r="F698" s="171"/>
      <c r="G698" s="172">
        <f>ROUND(E698*F698,2)</f>
        <v>0</v>
      </c>
      <c r="H698" s="171"/>
      <c r="I698" s="172">
        <f>ROUND(E698*H698,2)</f>
        <v>0</v>
      </c>
      <c r="J698" s="171"/>
      <c r="K698" s="172">
        <f>ROUND(E698*J698,2)</f>
        <v>0</v>
      </c>
      <c r="L698" s="172">
        <v>21</v>
      </c>
      <c r="M698" s="172">
        <f>G698*(1+L698/100)</f>
        <v>0</v>
      </c>
      <c r="N698" s="172">
        <v>6.0000000000000002E-5</v>
      </c>
      <c r="O698" s="172">
        <f>ROUND(E698*N698,2)</f>
        <v>0</v>
      </c>
      <c r="P698" s="172">
        <v>0</v>
      </c>
      <c r="Q698" s="172">
        <f>ROUND(E698*P698,2)</f>
        <v>0</v>
      </c>
      <c r="R698" s="172" t="s">
        <v>836</v>
      </c>
      <c r="S698" s="172" t="s">
        <v>202</v>
      </c>
      <c r="T698" s="173" t="s">
        <v>202</v>
      </c>
      <c r="U698" s="157">
        <v>0.51600000000000001</v>
      </c>
      <c r="V698" s="157">
        <f>ROUND(E698*U698,2)</f>
        <v>0.88</v>
      </c>
      <c r="W698" s="157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 t="s">
        <v>599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>
      <c r="A699" s="155"/>
      <c r="B699" s="156"/>
      <c r="C699" s="235"/>
      <c r="D699" s="236"/>
      <c r="E699" s="236"/>
      <c r="F699" s="236"/>
      <c r="G699" s="236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 t="s">
        <v>206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>
      <c r="A700" s="167">
        <v>198</v>
      </c>
      <c r="B700" s="168" t="s">
        <v>837</v>
      </c>
      <c r="C700" s="177" t="s">
        <v>838</v>
      </c>
      <c r="D700" s="169" t="s">
        <v>659</v>
      </c>
      <c r="E700" s="170">
        <v>1</v>
      </c>
      <c r="F700" s="171"/>
      <c r="G700" s="172">
        <f>ROUND(E700*F700,2)</f>
        <v>0</v>
      </c>
      <c r="H700" s="171"/>
      <c r="I700" s="172">
        <f>ROUND(E700*H700,2)</f>
        <v>0</v>
      </c>
      <c r="J700" s="171"/>
      <c r="K700" s="172">
        <f>ROUND(E700*J700,2)</f>
        <v>0</v>
      </c>
      <c r="L700" s="172">
        <v>21</v>
      </c>
      <c r="M700" s="172">
        <f>G700*(1+L700/100)</f>
        <v>0</v>
      </c>
      <c r="N700" s="172">
        <v>6.0000000000000002E-5</v>
      </c>
      <c r="O700" s="172">
        <f>ROUND(E700*N700,2)</f>
        <v>0</v>
      </c>
      <c r="P700" s="172">
        <v>0</v>
      </c>
      <c r="Q700" s="172">
        <f>ROUND(E700*P700,2)</f>
        <v>0</v>
      </c>
      <c r="R700" s="172"/>
      <c r="S700" s="172" t="s">
        <v>304</v>
      </c>
      <c r="T700" s="173" t="s">
        <v>322</v>
      </c>
      <c r="U700" s="157">
        <v>0.58600000000000008</v>
      </c>
      <c r="V700" s="157">
        <f>ROUND(E700*U700,2)</f>
        <v>0.59</v>
      </c>
      <c r="W700" s="157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 t="s">
        <v>599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>
      <c r="A701" s="155"/>
      <c r="B701" s="156"/>
      <c r="C701" s="235"/>
      <c r="D701" s="236"/>
      <c r="E701" s="236"/>
      <c r="F701" s="236"/>
      <c r="G701" s="236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 t="s">
        <v>206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>
      <c r="A702" s="167">
        <v>199</v>
      </c>
      <c r="B702" s="168" t="s">
        <v>839</v>
      </c>
      <c r="C702" s="177" t="s">
        <v>840</v>
      </c>
      <c r="D702" s="169" t="s">
        <v>659</v>
      </c>
      <c r="E702" s="170">
        <v>1</v>
      </c>
      <c r="F702" s="171"/>
      <c r="G702" s="172">
        <f>ROUND(E702*F702,2)</f>
        <v>0</v>
      </c>
      <c r="H702" s="171"/>
      <c r="I702" s="172">
        <f>ROUND(E702*H702,2)</f>
        <v>0</v>
      </c>
      <c r="J702" s="171"/>
      <c r="K702" s="172">
        <f>ROUND(E702*J702,2)</f>
        <v>0</v>
      </c>
      <c r="L702" s="172">
        <v>21</v>
      </c>
      <c r="M702" s="172">
        <f>G702*(1+L702/100)</f>
        <v>0</v>
      </c>
      <c r="N702" s="172">
        <v>6.0000000000000002E-5</v>
      </c>
      <c r="O702" s="172">
        <f>ROUND(E702*N702,2)</f>
        <v>0</v>
      </c>
      <c r="P702" s="172">
        <v>0</v>
      </c>
      <c r="Q702" s="172">
        <f>ROUND(E702*P702,2)</f>
        <v>0</v>
      </c>
      <c r="R702" s="172"/>
      <c r="S702" s="172" t="s">
        <v>304</v>
      </c>
      <c r="T702" s="173" t="s">
        <v>322</v>
      </c>
      <c r="U702" s="157">
        <v>0.58600000000000008</v>
      </c>
      <c r="V702" s="157">
        <f>ROUND(E702*U702,2)</f>
        <v>0.59</v>
      </c>
      <c r="W702" s="157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 t="s">
        <v>599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>
      <c r="A703" s="155"/>
      <c r="B703" s="156"/>
      <c r="C703" s="235"/>
      <c r="D703" s="236"/>
      <c r="E703" s="236"/>
      <c r="F703" s="236"/>
      <c r="G703" s="236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 t="s">
        <v>206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>
      <c r="A704" s="167">
        <v>200</v>
      </c>
      <c r="B704" s="168" t="s">
        <v>841</v>
      </c>
      <c r="C704" s="177" t="s">
        <v>842</v>
      </c>
      <c r="D704" s="169" t="s">
        <v>659</v>
      </c>
      <c r="E704" s="170">
        <v>1</v>
      </c>
      <c r="F704" s="171"/>
      <c r="G704" s="172">
        <f>ROUND(E704*F704,2)</f>
        <v>0</v>
      </c>
      <c r="H704" s="171"/>
      <c r="I704" s="172">
        <f>ROUND(E704*H704,2)</f>
        <v>0</v>
      </c>
      <c r="J704" s="171"/>
      <c r="K704" s="172">
        <f>ROUND(E704*J704,2)</f>
        <v>0</v>
      </c>
      <c r="L704" s="172">
        <v>21</v>
      </c>
      <c r="M704" s="172">
        <f>G704*(1+L704/100)</f>
        <v>0</v>
      </c>
      <c r="N704" s="172">
        <v>6.0000000000000002E-5</v>
      </c>
      <c r="O704" s="172">
        <f>ROUND(E704*N704,2)</f>
        <v>0</v>
      </c>
      <c r="P704" s="172">
        <v>0</v>
      </c>
      <c r="Q704" s="172">
        <f>ROUND(E704*P704,2)</f>
        <v>0</v>
      </c>
      <c r="R704" s="172"/>
      <c r="S704" s="172" t="s">
        <v>304</v>
      </c>
      <c r="T704" s="173" t="s">
        <v>322</v>
      </c>
      <c r="U704" s="157">
        <v>0.58600000000000008</v>
      </c>
      <c r="V704" s="157">
        <f>ROUND(E704*U704,2)</f>
        <v>0.59</v>
      </c>
      <c r="W704" s="157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 t="s">
        <v>599</v>
      </c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>
      <c r="A705" s="155"/>
      <c r="B705" s="156"/>
      <c r="C705" s="235"/>
      <c r="D705" s="236"/>
      <c r="E705" s="236"/>
      <c r="F705" s="236"/>
      <c r="G705" s="236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 t="s">
        <v>206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>
      <c r="A706" s="167">
        <v>201</v>
      </c>
      <c r="B706" s="168" t="s">
        <v>843</v>
      </c>
      <c r="C706" s="177" t="s">
        <v>844</v>
      </c>
      <c r="D706" s="169" t="s">
        <v>845</v>
      </c>
      <c r="E706" s="170">
        <v>35</v>
      </c>
      <c r="F706" s="171"/>
      <c r="G706" s="172">
        <f>ROUND(E706*F706,2)</f>
        <v>0</v>
      </c>
      <c r="H706" s="171"/>
      <c r="I706" s="172">
        <f>ROUND(E706*H706,2)</f>
        <v>0</v>
      </c>
      <c r="J706" s="171"/>
      <c r="K706" s="172">
        <f>ROUND(E706*J706,2)</f>
        <v>0</v>
      </c>
      <c r="L706" s="172">
        <v>21</v>
      </c>
      <c r="M706" s="172">
        <f>G706*(1+L706/100)</f>
        <v>0</v>
      </c>
      <c r="N706" s="172">
        <v>6.0000000000000002E-5</v>
      </c>
      <c r="O706" s="172">
        <f>ROUND(E706*N706,2)</f>
        <v>0</v>
      </c>
      <c r="P706" s="172">
        <v>0</v>
      </c>
      <c r="Q706" s="172">
        <f>ROUND(E706*P706,2)</f>
        <v>0</v>
      </c>
      <c r="R706" s="172"/>
      <c r="S706" s="172" t="s">
        <v>304</v>
      </c>
      <c r="T706" s="173" t="s">
        <v>322</v>
      </c>
      <c r="U706" s="157">
        <v>0</v>
      </c>
      <c r="V706" s="157">
        <f>ROUND(E706*U706,2)</f>
        <v>0</v>
      </c>
      <c r="W706" s="157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 t="s">
        <v>599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>
      <c r="A707" s="155"/>
      <c r="B707" s="156"/>
      <c r="C707" s="235"/>
      <c r="D707" s="236"/>
      <c r="E707" s="236"/>
      <c r="F707" s="236"/>
      <c r="G707" s="236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 t="s">
        <v>206</v>
      </c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>
      <c r="A708" s="167">
        <v>202</v>
      </c>
      <c r="B708" s="168" t="s">
        <v>846</v>
      </c>
      <c r="C708" s="177" t="s">
        <v>847</v>
      </c>
      <c r="D708" s="169" t="s">
        <v>310</v>
      </c>
      <c r="E708" s="170">
        <v>1</v>
      </c>
      <c r="F708" s="171"/>
      <c r="G708" s="172">
        <f>ROUND(E708*F708,2)</f>
        <v>0</v>
      </c>
      <c r="H708" s="171"/>
      <c r="I708" s="172">
        <f>ROUND(E708*H708,2)</f>
        <v>0</v>
      </c>
      <c r="J708" s="171"/>
      <c r="K708" s="172">
        <f>ROUND(E708*J708,2)</f>
        <v>0</v>
      </c>
      <c r="L708" s="172">
        <v>21</v>
      </c>
      <c r="M708" s="172">
        <f>G708*(1+L708/100)</f>
        <v>0</v>
      </c>
      <c r="N708" s="172">
        <v>0.29200000000000004</v>
      </c>
      <c r="O708" s="172">
        <f>ROUND(E708*N708,2)</f>
        <v>0.28999999999999998</v>
      </c>
      <c r="P708" s="172">
        <v>0</v>
      </c>
      <c r="Q708" s="172">
        <f>ROUND(E708*P708,2)</f>
        <v>0</v>
      </c>
      <c r="R708" s="172"/>
      <c r="S708" s="172" t="s">
        <v>304</v>
      </c>
      <c r="T708" s="173" t="s">
        <v>322</v>
      </c>
      <c r="U708" s="157">
        <v>0</v>
      </c>
      <c r="V708" s="157">
        <f>ROUND(E708*U708,2)</f>
        <v>0</v>
      </c>
      <c r="W708" s="157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 t="s">
        <v>312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>
      <c r="A709" s="155"/>
      <c r="B709" s="156"/>
      <c r="C709" s="235"/>
      <c r="D709" s="236"/>
      <c r="E709" s="236"/>
      <c r="F709" s="236"/>
      <c r="G709" s="236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 t="s">
        <v>206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>
      <c r="A710" s="167">
        <v>203</v>
      </c>
      <c r="B710" s="168" t="s">
        <v>848</v>
      </c>
      <c r="C710" s="177" t="s">
        <v>849</v>
      </c>
      <c r="D710" s="169" t="s">
        <v>310</v>
      </c>
      <c r="E710" s="170">
        <v>3</v>
      </c>
      <c r="F710" s="171"/>
      <c r="G710" s="172">
        <f>ROUND(E710*F710,2)</f>
        <v>0</v>
      </c>
      <c r="H710" s="171"/>
      <c r="I710" s="172">
        <f>ROUND(E710*H710,2)</f>
        <v>0</v>
      </c>
      <c r="J710" s="171"/>
      <c r="K710" s="172">
        <f>ROUND(E710*J710,2)</f>
        <v>0</v>
      </c>
      <c r="L710" s="172">
        <v>21</v>
      </c>
      <c r="M710" s="172">
        <f>G710*(1+L710/100)</f>
        <v>0</v>
      </c>
      <c r="N710" s="172">
        <v>0.15200000000000002</v>
      </c>
      <c r="O710" s="172">
        <f>ROUND(E710*N710,2)</f>
        <v>0.46</v>
      </c>
      <c r="P710" s="172">
        <v>0</v>
      </c>
      <c r="Q710" s="172">
        <f>ROUND(E710*P710,2)</f>
        <v>0</v>
      </c>
      <c r="R710" s="172"/>
      <c r="S710" s="172" t="s">
        <v>304</v>
      </c>
      <c r="T710" s="173" t="s">
        <v>322</v>
      </c>
      <c r="U710" s="157">
        <v>0</v>
      </c>
      <c r="V710" s="157">
        <f>ROUND(E710*U710,2)</f>
        <v>0</v>
      </c>
      <c r="W710" s="157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 t="s">
        <v>312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>
      <c r="A711" s="155"/>
      <c r="B711" s="156"/>
      <c r="C711" s="235"/>
      <c r="D711" s="236"/>
      <c r="E711" s="236"/>
      <c r="F711" s="236"/>
      <c r="G711" s="236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 t="s">
        <v>206</v>
      </c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>
      <c r="A712" s="167">
        <v>204</v>
      </c>
      <c r="B712" s="168" t="s">
        <v>850</v>
      </c>
      <c r="C712" s="177" t="s">
        <v>851</v>
      </c>
      <c r="D712" s="169" t="s">
        <v>310</v>
      </c>
      <c r="E712" s="170">
        <v>2</v>
      </c>
      <c r="F712" s="171"/>
      <c r="G712" s="172">
        <f>ROUND(E712*F712,2)</f>
        <v>0</v>
      </c>
      <c r="H712" s="171"/>
      <c r="I712" s="172">
        <f>ROUND(E712*H712,2)</f>
        <v>0</v>
      </c>
      <c r="J712" s="171"/>
      <c r="K712" s="172">
        <f>ROUND(E712*J712,2)</f>
        <v>0</v>
      </c>
      <c r="L712" s="172">
        <v>21</v>
      </c>
      <c r="M712" s="172">
        <f>G712*(1+L712/100)</f>
        <v>0</v>
      </c>
      <c r="N712" s="172">
        <v>8.4000000000000005E-2</v>
      </c>
      <c r="O712" s="172">
        <f>ROUND(E712*N712,2)</f>
        <v>0.17</v>
      </c>
      <c r="P712" s="172">
        <v>0</v>
      </c>
      <c r="Q712" s="172">
        <f>ROUND(E712*P712,2)</f>
        <v>0</v>
      </c>
      <c r="R712" s="172"/>
      <c r="S712" s="172" t="s">
        <v>304</v>
      </c>
      <c r="T712" s="173" t="s">
        <v>322</v>
      </c>
      <c r="U712" s="157">
        <v>0</v>
      </c>
      <c r="V712" s="157">
        <f>ROUND(E712*U712,2)</f>
        <v>0</v>
      </c>
      <c r="W712" s="157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 t="s">
        <v>312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>
      <c r="A713" s="155"/>
      <c r="B713" s="156"/>
      <c r="C713" s="235"/>
      <c r="D713" s="236"/>
      <c r="E713" s="236"/>
      <c r="F713" s="236"/>
      <c r="G713" s="236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 t="s">
        <v>206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>
      <c r="A714" s="167">
        <v>205</v>
      </c>
      <c r="B714" s="168" t="s">
        <v>852</v>
      </c>
      <c r="C714" s="177" t="s">
        <v>853</v>
      </c>
      <c r="D714" s="169" t="s">
        <v>310</v>
      </c>
      <c r="E714" s="170">
        <v>1</v>
      </c>
      <c r="F714" s="171"/>
      <c r="G714" s="172">
        <f>ROUND(E714*F714,2)</f>
        <v>0</v>
      </c>
      <c r="H714" s="171"/>
      <c r="I714" s="172">
        <f>ROUND(E714*H714,2)</f>
        <v>0</v>
      </c>
      <c r="J714" s="171"/>
      <c r="K714" s="172">
        <f>ROUND(E714*J714,2)</f>
        <v>0</v>
      </c>
      <c r="L714" s="172">
        <v>21</v>
      </c>
      <c r="M714" s="172">
        <f>G714*(1+L714/100)</f>
        <v>0</v>
      </c>
      <c r="N714" s="172">
        <v>2.5000000000000001E-2</v>
      </c>
      <c r="O714" s="172">
        <f>ROUND(E714*N714,2)</f>
        <v>0.03</v>
      </c>
      <c r="P714" s="172">
        <v>0</v>
      </c>
      <c r="Q714" s="172">
        <f>ROUND(E714*P714,2)</f>
        <v>0</v>
      </c>
      <c r="R714" s="172"/>
      <c r="S714" s="172" t="s">
        <v>304</v>
      </c>
      <c r="T714" s="173" t="s">
        <v>202</v>
      </c>
      <c r="U714" s="157">
        <v>0</v>
      </c>
      <c r="V714" s="157">
        <f>ROUND(E714*U714,2)</f>
        <v>0</v>
      </c>
      <c r="W714" s="157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 t="s">
        <v>312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>
      <c r="A715" s="155"/>
      <c r="B715" s="156"/>
      <c r="C715" s="235"/>
      <c r="D715" s="236"/>
      <c r="E715" s="236"/>
      <c r="F715" s="236"/>
      <c r="G715" s="236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 t="s">
        <v>206</v>
      </c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>
      <c r="A716" s="167">
        <v>206</v>
      </c>
      <c r="B716" s="168" t="s">
        <v>854</v>
      </c>
      <c r="C716" s="177" t="s">
        <v>855</v>
      </c>
      <c r="D716" s="169" t="s">
        <v>310</v>
      </c>
      <c r="E716" s="170">
        <v>42</v>
      </c>
      <c r="F716" s="171"/>
      <c r="G716" s="172">
        <f>ROUND(E716*F716,2)</f>
        <v>0</v>
      </c>
      <c r="H716" s="171"/>
      <c r="I716" s="172">
        <f>ROUND(E716*H716,2)</f>
        <v>0</v>
      </c>
      <c r="J716" s="171"/>
      <c r="K716" s="172">
        <f>ROUND(E716*J716,2)</f>
        <v>0</v>
      </c>
      <c r="L716" s="172">
        <v>21</v>
      </c>
      <c r="M716" s="172">
        <f>G716*(1+L716/100)</f>
        <v>0</v>
      </c>
      <c r="N716" s="172">
        <v>1.4000000000000002E-3</v>
      </c>
      <c r="O716" s="172">
        <f>ROUND(E716*N716,2)</f>
        <v>0.06</v>
      </c>
      <c r="P716" s="172">
        <v>0</v>
      </c>
      <c r="Q716" s="172">
        <f>ROUND(E716*P716,2)</f>
        <v>0</v>
      </c>
      <c r="R716" s="172" t="s">
        <v>311</v>
      </c>
      <c r="S716" s="172" t="s">
        <v>202</v>
      </c>
      <c r="T716" s="173" t="s">
        <v>202</v>
      </c>
      <c r="U716" s="157">
        <v>0</v>
      </c>
      <c r="V716" s="157">
        <f>ROUND(E716*U716,2)</f>
        <v>0</v>
      </c>
      <c r="W716" s="157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 t="s">
        <v>312</v>
      </c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>
      <c r="A717" s="155"/>
      <c r="B717" s="156"/>
      <c r="C717" s="237" t="s">
        <v>856</v>
      </c>
      <c r="D717" s="238"/>
      <c r="E717" s="238"/>
      <c r="F717" s="238"/>
      <c r="G717" s="238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 t="s">
        <v>247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>
      <c r="A718" s="155"/>
      <c r="B718" s="156"/>
      <c r="C718" s="233"/>
      <c r="D718" s="234"/>
      <c r="E718" s="234"/>
      <c r="F718" s="234"/>
      <c r="G718" s="234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 t="s">
        <v>206</v>
      </c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ht="22.5" outlineLevel="1">
      <c r="A719" s="167">
        <v>207</v>
      </c>
      <c r="B719" s="168" t="s">
        <v>857</v>
      </c>
      <c r="C719" s="177" t="s">
        <v>858</v>
      </c>
      <c r="D719" s="169" t="s">
        <v>659</v>
      </c>
      <c r="E719" s="170">
        <v>1</v>
      </c>
      <c r="F719" s="171"/>
      <c r="G719" s="172">
        <f>ROUND(E719*F719,2)</f>
        <v>0</v>
      </c>
      <c r="H719" s="171"/>
      <c r="I719" s="172">
        <f>ROUND(E719*H719,2)</f>
        <v>0</v>
      </c>
      <c r="J719" s="171"/>
      <c r="K719" s="172">
        <f>ROUND(E719*J719,2)</f>
        <v>0</v>
      </c>
      <c r="L719" s="172">
        <v>21</v>
      </c>
      <c r="M719" s="172">
        <f>G719*(1+L719/100)</f>
        <v>0</v>
      </c>
      <c r="N719" s="172">
        <v>8.8000000000000009E-2</v>
      </c>
      <c r="O719" s="172">
        <f>ROUND(E719*N719,2)</f>
        <v>0.09</v>
      </c>
      <c r="P719" s="172">
        <v>0</v>
      </c>
      <c r="Q719" s="172">
        <f>ROUND(E719*P719,2)</f>
        <v>0</v>
      </c>
      <c r="R719" s="172"/>
      <c r="S719" s="172" t="s">
        <v>304</v>
      </c>
      <c r="T719" s="173" t="s">
        <v>322</v>
      </c>
      <c r="U719" s="157">
        <v>0</v>
      </c>
      <c r="V719" s="157">
        <f>ROUND(E719*U719,2)</f>
        <v>0</v>
      </c>
      <c r="W719" s="157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 t="s">
        <v>312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>
      <c r="A720" s="155"/>
      <c r="B720" s="156"/>
      <c r="C720" s="237" t="s">
        <v>859</v>
      </c>
      <c r="D720" s="238"/>
      <c r="E720" s="238"/>
      <c r="F720" s="238"/>
      <c r="G720" s="238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 t="s">
        <v>247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>
      <c r="A721" s="155"/>
      <c r="B721" s="156"/>
      <c r="C721" s="239" t="s">
        <v>860</v>
      </c>
      <c r="D721" s="240"/>
      <c r="E721" s="240"/>
      <c r="F721" s="240"/>
      <c r="G721" s="240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 t="s">
        <v>247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>
      <c r="A722" s="155"/>
      <c r="B722" s="156"/>
      <c r="C722" s="233"/>
      <c r="D722" s="234"/>
      <c r="E722" s="234"/>
      <c r="F722" s="234"/>
      <c r="G722" s="234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 t="s">
        <v>206</v>
      </c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>
      <c r="A723" s="167">
        <v>208</v>
      </c>
      <c r="B723" s="168" t="s">
        <v>861</v>
      </c>
      <c r="C723" s="177" t="s">
        <v>862</v>
      </c>
      <c r="D723" s="169" t="s">
        <v>845</v>
      </c>
      <c r="E723" s="170">
        <v>11</v>
      </c>
      <c r="F723" s="171"/>
      <c r="G723" s="172">
        <f>ROUND(E723*F723,2)</f>
        <v>0</v>
      </c>
      <c r="H723" s="171"/>
      <c r="I723" s="172">
        <f>ROUND(E723*H723,2)</f>
        <v>0</v>
      </c>
      <c r="J723" s="171"/>
      <c r="K723" s="172">
        <f>ROUND(E723*J723,2)</f>
        <v>0</v>
      </c>
      <c r="L723" s="172">
        <v>21</v>
      </c>
      <c r="M723" s="172">
        <f>G723*(1+L723/100)</f>
        <v>0</v>
      </c>
      <c r="N723" s="172">
        <v>8.8000000000000009E-2</v>
      </c>
      <c r="O723" s="172">
        <f>ROUND(E723*N723,2)</f>
        <v>0.97</v>
      </c>
      <c r="P723" s="172">
        <v>0</v>
      </c>
      <c r="Q723" s="172">
        <f>ROUND(E723*P723,2)</f>
        <v>0</v>
      </c>
      <c r="R723" s="172"/>
      <c r="S723" s="172" t="s">
        <v>304</v>
      </c>
      <c r="T723" s="173" t="s">
        <v>322</v>
      </c>
      <c r="U723" s="157">
        <v>0</v>
      </c>
      <c r="V723" s="157">
        <f>ROUND(E723*U723,2)</f>
        <v>0</v>
      </c>
      <c r="W723" s="157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 t="s">
        <v>312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>
      <c r="A724" s="155"/>
      <c r="B724" s="156"/>
      <c r="C724" s="237" t="s">
        <v>863</v>
      </c>
      <c r="D724" s="238"/>
      <c r="E724" s="238"/>
      <c r="F724" s="238"/>
      <c r="G724" s="238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 t="s">
        <v>247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>
      <c r="A725" s="155"/>
      <c r="B725" s="156"/>
      <c r="C725" s="239" t="s">
        <v>860</v>
      </c>
      <c r="D725" s="240"/>
      <c r="E725" s="240"/>
      <c r="F725" s="240"/>
      <c r="G725" s="240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 t="s">
        <v>247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>
      <c r="A726" s="155"/>
      <c r="B726" s="156"/>
      <c r="C726" s="233"/>
      <c r="D726" s="234"/>
      <c r="E726" s="234"/>
      <c r="F726" s="234"/>
      <c r="G726" s="234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 t="s">
        <v>206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>
      <c r="A727" s="167">
        <v>209</v>
      </c>
      <c r="B727" s="168" t="s">
        <v>864</v>
      </c>
      <c r="C727" s="177" t="s">
        <v>865</v>
      </c>
      <c r="D727" s="169" t="s">
        <v>845</v>
      </c>
      <c r="E727" s="170">
        <v>59</v>
      </c>
      <c r="F727" s="171"/>
      <c r="G727" s="172">
        <f>ROUND(E727*F727,2)</f>
        <v>0</v>
      </c>
      <c r="H727" s="171"/>
      <c r="I727" s="172">
        <f>ROUND(E727*H727,2)</f>
        <v>0</v>
      </c>
      <c r="J727" s="171"/>
      <c r="K727" s="172">
        <f>ROUND(E727*J727,2)</f>
        <v>0</v>
      </c>
      <c r="L727" s="172">
        <v>21</v>
      </c>
      <c r="M727" s="172">
        <f>G727*(1+L727/100)</f>
        <v>0</v>
      </c>
      <c r="N727" s="172">
        <v>8.8000000000000009E-2</v>
      </c>
      <c r="O727" s="172">
        <f>ROUND(E727*N727,2)</f>
        <v>5.19</v>
      </c>
      <c r="P727" s="172">
        <v>0</v>
      </c>
      <c r="Q727" s="172">
        <f>ROUND(E727*P727,2)</f>
        <v>0</v>
      </c>
      <c r="R727" s="172"/>
      <c r="S727" s="172" t="s">
        <v>304</v>
      </c>
      <c r="T727" s="173" t="s">
        <v>322</v>
      </c>
      <c r="U727" s="157">
        <v>0</v>
      </c>
      <c r="V727" s="157">
        <f>ROUND(E727*U727,2)</f>
        <v>0</v>
      </c>
      <c r="W727" s="157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 t="s">
        <v>312</v>
      </c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>
      <c r="A728" s="155"/>
      <c r="B728" s="156"/>
      <c r="C728" s="237" t="s">
        <v>863</v>
      </c>
      <c r="D728" s="238"/>
      <c r="E728" s="238"/>
      <c r="F728" s="238"/>
      <c r="G728" s="238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 t="s">
        <v>247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>
      <c r="A729" s="155"/>
      <c r="B729" s="156"/>
      <c r="C729" s="239" t="s">
        <v>860</v>
      </c>
      <c r="D729" s="240"/>
      <c r="E729" s="240"/>
      <c r="F729" s="240"/>
      <c r="G729" s="240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 t="s">
        <v>247</v>
      </c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>
      <c r="A730" s="155"/>
      <c r="B730" s="156"/>
      <c r="C730" s="233"/>
      <c r="D730" s="234"/>
      <c r="E730" s="234"/>
      <c r="F730" s="234"/>
      <c r="G730" s="234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 t="s">
        <v>206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ht="22.5" outlineLevel="1">
      <c r="A731" s="167">
        <v>210</v>
      </c>
      <c r="B731" s="168" t="s">
        <v>866</v>
      </c>
      <c r="C731" s="177" t="s">
        <v>867</v>
      </c>
      <c r="D731" s="169" t="s">
        <v>659</v>
      </c>
      <c r="E731" s="170">
        <v>1</v>
      </c>
      <c r="F731" s="171"/>
      <c r="G731" s="172">
        <f>ROUND(E731*F731,2)</f>
        <v>0</v>
      </c>
      <c r="H731" s="171"/>
      <c r="I731" s="172">
        <f>ROUND(E731*H731,2)</f>
        <v>0</v>
      </c>
      <c r="J731" s="171"/>
      <c r="K731" s="172">
        <f>ROUND(E731*J731,2)</f>
        <v>0</v>
      </c>
      <c r="L731" s="172">
        <v>21</v>
      </c>
      <c r="M731" s="172">
        <f>G731*(1+L731/100)</f>
        <v>0</v>
      </c>
      <c r="N731" s="172">
        <v>8.8000000000000009E-2</v>
      </c>
      <c r="O731" s="172">
        <f>ROUND(E731*N731,2)</f>
        <v>0.09</v>
      </c>
      <c r="P731" s="172">
        <v>0</v>
      </c>
      <c r="Q731" s="172">
        <f>ROUND(E731*P731,2)</f>
        <v>0</v>
      </c>
      <c r="R731" s="172"/>
      <c r="S731" s="172" t="s">
        <v>304</v>
      </c>
      <c r="T731" s="173" t="s">
        <v>322</v>
      </c>
      <c r="U731" s="157">
        <v>0</v>
      </c>
      <c r="V731" s="157">
        <f>ROUND(E731*U731,2)</f>
        <v>0</v>
      </c>
      <c r="W731" s="157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 t="s">
        <v>312</v>
      </c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>
      <c r="A732" s="155"/>
      <c r="B732" s="156"/>
      <c r="C732" s="237" t="s">
        <v>863</v>
      </c>
      <c r="D732" s="238"/>
      <c r="E732" s="238"/>
      <c r="F732" s="238"/>
      <c r="G732" s="238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 t="s">
        <v>247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>
      <c r="A733" s="155"/>
      <c r="B733" s="156"/>
      <c r="C733" s="239" t="s">
        <v>860</v>
      </c>
      <c r="D733" s="240"/>
      <c r="E733" s="240"/>
      <c r="F733" s="240"/>
      <c r="G733" s="240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 t="s">
        <v>247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>
      <c r="A734" s="155"/>
      <c r="B734" s="156"/>
      <c r="C734" s="233"/>
      <c r="D734" s="234"/>
      <c r="E734" s="234"/>
      <c r="F734" s="234"/>
      <c r="G734" s="234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 t="s">
        <v>206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ht="22.5" outlineLevel="1">
      <c r="A735" s="167">
        <v>211</v>
      </c>
      <c r="B735" s="168" t="s">
        <v>868</v>
      </c>
      <c r="C735" s="177" t="s">
        <v>869</v>
      </c>
      <c r="D735" s="169" t="s">
        <v>659</v>
      </c>
      <c r="E735" s="170">
        <v>1</v>
      </c>
      <c r="F735" s="171"/>
      <c r="G735" s="172">
        <f>ROUND(E735*F735,2)</f>
        <v>0</v>
      </c>
      <c r="H735" s="171"/>
      <c r="I735" s="172">
        <f>ROUND(E735*H735,2)</f>
        <v>0</v>
      </c>
      <c r="J735" s="171"/>
      <c r="K735" s="172">
        <f>ROUND(E735*J735,2)</f>
        <v>0</v>
      </c>
      <c r="L735" s="172">
        <v>21</v>
      </c>
      <c r="M735" s="172">
        <f>G735*(1+L735/100)</f>
        <v>0</v>
      </c>
      <c r="N735" s="172">
        <v>8.8000000000000009E-2</v>
      </c>
      <c r="O735" s="172">
        <f>ROUND(E735*N735,2)</f>
        <v>0.09</v>
      </c>
      <c r="P735" s="172">
        <v>0</v>
      </c>
      <c r="Q735" s="172">
        <f>ROUND(E735*P735,2)</f>
        <v>0</v>
      </c>
      <c r="R735" s="172"/>
      <c r="S735" s="172" t="s">
        <v>304</v>
      </c>
      <c r="T735" s="173" t="s">
        <v>322</v>
      </c>
      <c r="U735" s="157">
        <v>0</v>
      </c>
      <c r="V735" s="157">
        <f>ROUND(E735*U735,2)</f>
        <v>0</v>
      </c>
      <c r="W735" s="157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 t="s">
        <v>312</v>
      </c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>
      <c r="A736" s="155"/>
      <c r="B736" s="156"/>
      <c r="C736" s="237" t="s">
        <v>870</v>
      </c>
      <c r="D736" s="238"/>
      <c r="E736" s="238"/>
      <c r="F736" s="238"/>
      <c r="G736" s="238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 t="s">
        <v>247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>
      <c r="A737" s="155"/>
      <c r="B737" s="156"/>
      <c r="C737" s="239" t="s">
        <v>871</v>
      </c>
      <c r="D737" s="240"/>
      <c r="E737" s="240"/>
      <c r="F737" s="240"/>
      <c r="G737" s="240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 t="s">
        <v>247</v>
      </c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>
      <c r="A738" s="155"/>
      <c r="B738" s="156"/>
      <c r="C738" s="233"/>
      <c r="D738" s="234"/>
      <c r="E738" s="234"/>
      <c r="F738" s="234"/>
      <c r="G738" s="234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 t="s">
        <v>206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>
      <c r="A739" s="167">
        <v>212</v>
      </c>
      <c r="B739" s="168" t="s">
        <v>872</v>
      </c>
      <c r="C739" s="177" t="s">
        <v>873</v>
      </c>
      <c r="D739" s="169" t="s">
        <v>298</v>
      </c>
      <c r="E739" s="170">
        <v>7.4683000000000002</v>
      </c>
      <c r="F739" s="171"/>
      <c r="G739" s="172">
        <f>ROUND(E739*F739,2)</f>
        <v>0</v>
      </c>
      <c r="H739" s="171"/>
      <c r="I739" s="172">
        <f>ROUND(E739*H739,2)</f>
        <v>0</v>
      </c>
      <c r="J739" s="171"/>
      <c r="K739" s="172">
        <f>ROUND(E739*J739,2)</f>
        <v>0</v>
      </c>
      <c r="L739" s="172">
        <v>21</v>
      </c>
      <c r="M739" s="172">
        <f>G739*(1+L739/100)</f>
        <v>0</v>
      </c>
      <c r="N739" s="172">
        <v>0</v>
      </c>
      <c r="O739" s="172">
        <f>ROUND(E739*N739,2)</f>
        <v>0</v>
      </c>
      <c r="P739" s="172">
        <v>0</v>
      </c>
      <c r="Q739" s="172">
        <f>ROUND(E739*P739,2)</f>
        <v>0</v>
      </c>
      <c r="R739" s="172" t="s">
        <v>836</v>
      </c>
      <c r="S739" s="172" t="s">
        <v>202</v>
      </c>
      <c r="T739" s="173" t="s">
        <v>202</v>
      </c>
      <c r="U739" s="157">
        <v>3.3270000000000004</v>
      </c>
      <c r="V739" s="157">
        <f>ROUND(E739*U739,2)</f>
        <v>24.85</v>
      </c>
      <c r="W739" s="157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 t="s">
        <v>567</v>
      </c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>
      <c r="A740" s="155"/>
      <c r="B740" s="156"/>
      <c r="C740" s="241" t="s">
        <v>615</v>
      </c>
      <c r="D740" s="242"/>
      <c r="E740" s="242"/>
      <c r="F740" s="242"/>
      <c r="G740" s="242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 t="s">
        <v>205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>
      <c r="A741" s="155"/>
      <c r="B741" s="156"/>
      <c r="C741" s="178" t="s">
        <v>569</v>
      </c>
      <c r="D741" s="158"/>
      <c r="E741" s="159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 t="s">
        <v>217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1">
      <c r="A742" s="155"/>
      <c r="B742" s="156"/>
      <c r="C742" s="178" t="s">
        <v>874</v>
      </c>
      <c r="D742" s="158"/>
      <c r="E742" s="159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 t="s">
        <v>217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>
      <c r="A743" s="155"/>
      <c r="B743" s="156"/>
      <c r="C743" s="178" t="s">
        <v>875</v>
      </c>
      <c r="D743" s="158"/>
      <c r="E743" s="159">
        <v>7.4683000000000002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 t="s">
        <v>217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>
      <c r="A744" s="155"/>
      <c r="B744" s="156"/>
      <c r="C744" s="233"/>
      <c r="D744" s="234"/>
      <c r="E744" s="234"/>
      <c r="F744" s="234"/>
      <c r="G744" s="234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 t="s">
        <v>206</v>
      </c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>
      <c r="A745" s="161" t="s">
        <v>196</v>
      </c>
      <c r="B745" s="162" t="s">
        <v>147</v>
      </c>
      <c r="C745" s="176" t="s">
        <v>148</v>
      </c>
      <c r="D745" s="163"/>
      <c r="E745" s="164"/>
      <c r="F745" s="165"/>
      <c r="G745" s="165">
        <f>SUMIF(AG746:AG755,"&lt;&gt;NOR",G746:G755)</f>
        <v>0</v>
      </c>
      <c r="H745" s="165"/>
      <c r="I745" s="165">
        <f>SUM(I746:I755)</f>
        <v>0</v>
      </c>
      <c r="J745" s="165"/>
      <c r="K745" s="165">
        <f>SUM(K746:K755)</f>
        <v>0</v>
      </c>
      <c r="L745" s="165"/>
      <c r="M745" s="165">
        <f>SUM(M746:M755)</f>
        <v>0</v>
      </c>
      <c r="N745" s="165"/>
      <c r="O745" s="165">
        <f>SUM(O746:O755)</f>
        <v>0.18</v>
      </c>
      <c r="P745" s="165"/>
      <c r="Q745" s="165">
        <f>SUM(Q746:Q755)</f>
        <v>0</v>
      </c>
      <c r="R745" s="165"/>
      <c r="S745" s="165"/>
      <c r="T745" s="166"/>
      <c r="U745" s="160"/>
      <c r="V745" s="160">
        <f>SUM(V746:V755)</f>
        <v>3.1799999999999997</v>
      </c>
      <c r="W745" s="160"/>
      <c r="AG745" t="s">
        <v>197</v>
      </c>
    </row>
    <row r="746" spans="1:60" ht="22.5" outlineLevel="1">
      <c r="A746" s="167">
        <v>213</v>
      </c>
      <c r="B746" s="168" t="s">
        <v>876</v>
      </c>
      <c r="C746" s="177" t="s">
        <v>877</v>
      </c>
      <c r="D746" s="169" t="s">
        <v>310</v>
      </c>
      <c r="E746" s="170">
        <v>2</v>
      </c>
      <c r="F746" s="171"/>
      <c r="G746" s="172">
        <f>ROUND(E746*F746,2)</f>
        <v>0</v>
      </c>
      <c r="H746" s="171"/>
      <c r="I746" s="172">
        <f>ROUND(E746*H746,2)</f>
        <v>0</v>
      </c>
      <c r="J746" s="171"/>
      <c r="K746" s="172">
        <f>ROUND(E746*J746,2)</f>
        <v>0</v>
      </c>
      <c r="L746" s="172">
        <v>21</v>
      </c>
      <c r="M746" s="172">
        <f>G746*(1+L746/100)</f>
        <v>0</v>
      </c>
      <c r="N746" s="172">
        <v>1.7800000000000001E-3</v>
      </c>
      <c r="O746" s="172">
        <f>ROUND(E746*N746,2)</f>
        <v>0</v>
      </c>
      <c r="P746" s="172">
        <v>0</v>
      </c>
      <c r="Q746" s="172">
        <f>ROUND(E746*P746,2)</f>
        <v>0</v>
      </c>
      <c r="R746" s="172" t="s">
        <v>820</v>
      </c>
      <c r="S746" s="172" t="s">
        <v>202</v>
      </c>
      <c r="T746" s="173" t="s">
        <v>202</v>
      </c>
      <c r="U746" s="157">
        <v>0.30700000000000005</v>
      </c>
      <c r="V746" s="157">
        <f>ROUND(E746*U746,2)</f>
        <v>0.61</v>
      </c>
      <c r="W746" s="157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 t="s">
        <v>214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>
      <c r="A747" s="155"/>
      <c r="B747" s="156"/>
      <c r="C747" s="235"/>
      <c r="D747" s="236"/>
      <c r="E747" s="236"/>
      <c r="F747" s="236"/>
      <c r="G747" s="236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 t="s">
        <v>206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ht="22.5" outlineLevel="1">
      <c r="A748" s="167">
        <v>214</v>
      </c>
      <c r="B748" s="168" t="s">
        <v>878</v>
      </c>
      <c r="C748" s="177" t="s">
        <v>879</v>
      </c>
      <c r="D748" s="169" t="s">
        <v>310</v>
      </c>
      <c r="E748" s="170">
        <v>4</v>
      </c>
      <c r="F748" s="171"/>
      <c r="G748" s="172">
        <f>ROUND(E748*F748,2)</f>
        <v>0</v>
      </c>
      <c r="H748" s="171"/>
      <c r="I748" s="172">
        <f>ROUND(E748*H748,2)</f>
        <v>0</v>
      </c>
      <c r="J748" s="171"/>
      <c r="K748" s="172">
        <f>ROUND(E748*J748,2)</f>
        <v>0</v>
      </c>
      <c r="L748" s="172">
        <v>21</v>
      </c>
      <c r="M748" s="172">
        <f>G748*(1+L748/100)</f>
        <v>0</v>
      </c>
      <c r="N748" s="172">
        <v>2.0100000000000001E-3</v>
      </c>
      <c r="O748" s="172">
        <f>ROUND(E748*N748,2)</f>
        <v>0.01</v>
      </c>
      <c r="P748" s="172">
        <v>0</v>
      </c>
      <c r="Q748" s="172">
        <f>ROUND(E748*P748,2)</f>
        <v>0</v>
      </c>
      <c r="R748" s="172" t="s">
        <v>820</v>
      </c>
      <c r="S748" s="172" t="s">
        <v>202</v>
      </c>
      <c r="T748" s="173" t="s">
        <v>202</v>
      </c>
      <c r="U748" s="157">
        <v>0.64300000000000002</v>
      </c>
      <c r="V748" s="157">
        <f>ROUND(E748*U748,2)</f>
        <v>2.57</v>
      </c>
      <c r="W748" s="157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 t="s">
        <v>214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>
      <c r="A749" s="155"/>
      <c r="B749" s="156"/>
      <c r="C749" s="235"/>
      <c r="D749" s="236"/>
      <c r="E749" s="236"/>
      <c r="F749" s="236"/>
      <c r="G749" s="236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 t="s">
        <v>206</v>
      </c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>
      <c r="A750" s="167">
        <v>215</v>
      </c>
      <c r="B750" s="168" t="s">
        <v>880</v>
      </c>
      <c r="C750" s="177" t="s">
        <v>881</v>
      </c>
      <c r="D750" s="169" t="s">
        <v>310</v>
      </c>
      <c r="E750" s="170">
        <v>1</v>
      </c>
      <c r="F750" s="171"/>
      <c r="G750" s="172">
        <f>ROUND(E750*F750,2)</f>
        <v>0</v>
      </c>
      <c r="H750" s="171"/>
      <c r="I750" s="172">
        <f>ROUND(E750*H750,2)</f>
        <v>0</v>
      </c>
      <c r="J750" s="171"/>
      <c r="K750" s="172">
        <f>ROUND(E750*J750,2)</f>
        <v>0</v>
      </c>
      <c r="L750" s="172">
        <v>21</v>
      </c>
      <c r="M750" s="172">
        <f>G750*(1+L750/100)</f>
        <v>0</v>
      </c>
      <c r="N750" s="172">
        <v>1.0900000000000002E-2</v>
      </c>
      <c r="O750" s="172">
        <f>ROUND(E750*N750,2)</f>
        <v>0.01</v>
      </c>
      <c r="P750" s="172">
        <v>0</v>
      </c>
      <c r="Q750" s="172">
        <f>ROUND(E750*P750,2)</f>
        <v>0</v>
      </c>
      <c r="R750" s="172"/>
      <c r="S750" s="172" t="s">
        <v>304</v>
      </c>
      <c r="T750" s="173" t="s">
        <v>322</v>
      </c>
      <c r="U750" s="157">
        <v>0</v>
      </c>
      <c r="V750" s="157">
        <f>ROUND(E750*U750,2)</f>
        <v>0</v>
      </c>
      <c r="W750" s="157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 t="s">
        <v>312</v>
      </c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>
      <c r="A751" s="155"/>
      <c r="B751" s="156"/>
      <c r="C751" s="235"/>
      <c r="D751" s="236"/>
      <c r="E751" s="236"/>
      <c r="F751" s="236"/>
      <c r="G751" s="236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 t="s">
        <v>206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>
      <c r="A752" s="167">
        <v>216</v>
      </c>
      <c r="B752" s="168" t="s">
        <v>882</v>
      </c>
      <c r="C752" s="177" t="s">
        <v>883</v>
      </c>
      <c r="D752" s="169" t="s">
        <v>310</v>
      </c>
      <c r="E752" s="170">
        <v>1</v>
      </c>
      <c r="F752" s="171"/>
      <c r="G752" s="172">
        <f>ROUND(E752*F752,2)</f>
        <v>0</v>
      </c>
      <c r="H752" s="171"/>
      <c r="I752" s="172">
        <f>ROUND(E752*H752,2)</f>
        <v>0</v>
      </c>
      <c r="J752" s="171"/>
      <c r="K752" s="172">
        <f>ROUND(E752*J752,2)</f>
        <v>0</v>
      </c>
      <c r="L752" s="172">
        <v>21</v>
      </c>
      <c r="M752" s="172">
        <f>G752*(1+L752/100)</f>
        <v>0</v>
      </c>
      <c r="N752" s="172">
        <v>1.0900000000000002E-2</v>
      </c>
      <c r="O752" s="172">
        <f>ROUND(E752*N752,2)</f>
        <v>0.01</v>
      </c>
      <c r="P752" s="172">
        <v>0</v>
      </c>
      <c r="Q752" s="172">
        <f>ROUND(E752*P752,2)</f>
        <v>0</v>
      </c>
      <c r="R752" s="172"/>
      <c r="S752" s="172" t="s">
        <v>304</v>
      </c>
      <c r="T752" s="173" t="s">
        <v>322</v>
      </c>
      <c r="U752" s="157">
        <v>0</v>
      </c>
      <c r="V752" s="157">
        <f>ROUND(E752*U752,2)</f>
        <v>0</v>
      </c>
      <c r="W752" s="157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 t="s">
        <v>312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>
      <c r="A753" s="155"/>
      <c r="B753" s="156"/>
      <c r="C753" s="235"/>
      <c r="D753" s="236"/>
      <c r="E753" s="236"/>
      <c r="F753" s="236"/>
      <c r="G753" s="236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 t="s">
        <v>206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ht="22.5" outlineLevel="1">
      <c r="A754" s="167">
        <v>217</v>
      </c>
      <c r="B754" s="168" t="s">
        <v>884</v>
      </c>
      <c r="C754" s="177" t="s">
        <v>885</v>
      </c>
      <c r="D754" s="169" t="s">
        <v>310</v>
      </c>
      <c r="E754" s="170">
        <v>4</v>
      </c>
      <c r="F754" s="171"/>
      <c r="G754" s="172">
        <f>ROUND(E754*F754,2)</f>
        <v>0</v>
      </c>
      <c r="H754" s="171"/>
      <c r="I754" s="172">
        <f>ROUND(E754*H754,2)</f>
        <v>0</v>
      </c>
      <c r="J754" s="171"/>
      <c r="K754" s="172">
        <f>ROUND(E754*J754,2)</f>
        <v>0</v>
      </c>
      <c r="L754" s="172">
        <v>21</v>
      </c>
      <c r="M754" s="172">
        <f>G754*(1+L754/100)</f>
        <v>0</v>
      </c>
      <c r="N754" s="172">
        <v>3.6900000000000002E-2</v>
      </c>
      <c r="O754" s="172">
        <f>ROUND(E754*N754,2)</f>
        <v>0.15</v>
      </c>
      <c r="P754" s="172">
        <v>0</v>
      </c>
      <c r="Q754" s="172">
        <f>ROUND(E754*P754,2)</f>
        <v>0</v>
      </c>
      <c r="R754" s="172"/>
      <c r="S754" s="172" t="s">
        <v>304</v>
      </c>
      <c r="T754" s="173" t="s">
        <v>330</v>
      </c>
      <c r="U754" s="157">
        <v>0</v>
      </c>
      <c r="V754" s="157">
        <f>ROUND(E754*U754,2)</f>
        <v>0</v>
      </c>
      <c r="W754" s="157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 t="s">
        <v>312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>
      <c r="A755" s="155"/>
      <c r="B755" s="156"/>
      <c r="C755" s="235"/>
      <c r="D755" s="236"/>
      <c r="E755" s="236"/>
      <c r="F755" s="236"/>
      <c r="G755" s="236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 t="s">
        <v>206</v>
      </c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>
      <c r="A756" s="161" t="s">
        <v>196</v>
      </c>
      <c r="B756" s="162" t="s">
        <v>149</v>
      </c>
      <c r="C756" s="176" t="s">
        <v>150</v>
      </c>
      <c r="D756" s="163"/>
      <c r="E756" s="164"/>
      <c r="F756" s="165"/>
      <c r="G756" s="165">
        <f>SUMIF(AG757:AG773,"&lt;&gt;NOR",G757:G773)</f>
        <v>0</v>
      </c>
      <c r="H756" s="165"/>
      <c r="I756" s="165">
        <f>SUM(I757:I773)</f>
        <v>0</v>
      </c>
      <c r="J756" s="165"/>
      <c r="K756" s="165">
        <f>SUM(K757:K773)</f>
        <v>0</v>
      </c>
      <c r="L756" s="165"/>
      <c r="M756" s="165">
        <f>SUM(M757:M773)</f>
        <v>0</v>
      </c>
      <c r="N756" s="165"/>
      <c r="O756" s="165">
        <f>SUM(O757:O773)</f>
        <v>0.44</v>
      </c>
      <c r="P756" s="165"/>
      <c r="Q756" s="165">
        <f>SUM(Q757:Q773)</f>
        <v>0</v>
      </c>
      <c r="R756" s="165"/>
      <c r="S756" s="165"/>
      <c r="T756" s="166"/>
      <c r="U756" s="160"/>
      <c r="V756" s="160">
        <f>SUM(V757:V773)</f>
        <v>13.030000000000001</v>
      </c>
      <c r="W756" s="160"/>
      <c r="AG756" t="s">
        <v>197</v>
      </c>
    </row>
    <row r="757" spans="1:60" outlineLevel="1">
      <c r="A757" s="167">
        <v>218</v>
      </c>
      <c r="B757" s="168" t="s">
        <v>886</v>
      </c>
      <c r="C757" s="177" t="s">
        <v>887</v>
      </c>
      <c r="D757" s="169" t="s">
        <v>288</v>
      </c>
      <c r="E757" s="170">
        <v>3.8000000000000003</v>
      </c>
      <c r="F757" s="171"/>
      <c r="G757" s="172">
        <f>ROUND(E757*F757,2)</f>
        <v>0</v>
      </c>
      <c r="H757" s="171"/>
      <c r="I757" s="172">
        <f>ROUND(E757*H757,2)</f>
        <v>0</v>
      </c>
      <c r="J757" s="171"/>
      <c r="K757" s="172">
        <f>ROUND(E757*J757,2)</f>
        <v>0</v>
      </c>
      <c r="L757" s="172">
        <v>21</v>
      </c>
      <c r="M757" s="172">
        <f>G757*(1+L757/100)</f>
        <v>0</v>
      </c>
      <c r="N757" s="172">
        <v>0</v>
      </c>
      <c r="O757" s="172">
        <f>ROUND(E757*N757,2)</f>
        <v>0</v>
      </c>
      <c r="P757" s="172">
        <v>0</v>
      </c>
      <c r="Q757" s="172">
        <f>ROUND(E757*P757,2)</f>
        <v>0</v>
      </c>
      <c r="R757" s="172" t="s">
        <v>888</v>
      </c>
      <c r="S757" s="172" t="s">
        <v>202</v>
      </c>
      <c r="T757" s="173" t="s">
        <v>202</v>
      </c>
      <c r="U757" s="157">
        <v>0.97800000000000009</v>
      </c>
      <c r="V757" s="157">
        <f>ROUND(E757*U757,2)</f>
        <v>3.72</v>
      </c>
      <c r="W757" s="157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 t="s">
        <v>599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>
      <c r="A758" s="155"/>
      <c r="B758" s="156"/>
      <c r="C758" s="241" t="s">
        <v>889</v>
      </c>
      <c r="D758" s="242"/>
      <c r="E758" s="242"/>
      <c r="F758" s="242"/>
      <c r="G758" s="242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 t="s">
        <v>205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1">
      <c r="A759" s="155"/>
      <c r="B759" s="156"/>
      <c r="C759" s="233"/>
      <c r="D759" s="234"/>
      <c r="E759" s="234"/>
      <c r="F759" s="234"/>
      <c r="G759" s="234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 t="s">
        <v>206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ht="22.5" outlineLevel="1">
      <c r="A760" s="167">
        <v>219</v>
      </c>
      <c r="B760" s="168" t="s">
        <v>890</v>
      </c>
      <c r="C760" s="177" t="s">
        <v>891</v>
      </c>
      <c r="D760" s="169" t="s">
        <v>268</v>
      </c>
      <c r="E760" s="170">
        <v>40</v>
      </c>
      <c r="F760" s="171"/>
      <c r="G760" s="172">
        <f>ROUND(E760*F760,2)</f>
        <v>0</v>
      </c>
      <c r="H760" s="171"/>
      <c r="I760" s="172">
        <f>ROUND(E760*H760,2)</f>
        <v>0</v>
      </c>
      <c r="J760" s="171"/>
      <c r="K760" s="172">
        <f>ROUND(E760*J760,2)</f>
        <v>0</v>
      </c>
      <c r="L760" s="172">
        <v>21</v>
      </c>
      <c r="M760" s="172">
        <f>G760*(1+L760/100)</f>
        <v>0</v>
      </c>
      <c r="N760" s="172">
        <v>9.11E-3</v>
      </c>
      <c r="O760" s="172">
        <f>ROUND(E760*N760,2)</f>
        <v>0.36</v>
      </c>
      <c r="P760" s="172">
        <v>0</v>
      </c>
      <c r="Q760" s="172">
        <f>ROUND(E760*P760,2)</f>
        <v>0</v>
      </c>
      <c r="R760" s="172" t="s">
        <v>888</v>
      </c>
      <c r="S760" s="172" t="s">
        <v>202</v>
      </c>
      <c r="T760" s="173" t="s">
        <v>202</v>
      </c>
      <c r="U760" s="157">
        <v>0.21500000000000002</v>
      </c>
      <c r="V760" s="157">
        <f>ROUND(E760*U760,2)</f>
        <v>8.6</v>
      </c>
      <c r="W760" s="157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 t="s">
        <v>214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>
      <c r="A761" s="155"/>
      <c r="B761" s="156"/>
      <c r="C761" s="241" t="s">
        <v>892</v>
      </c>
      <c r="D761" s="242"/>
      <c r="E761" s="242"/>
      <c r="F761" s="242"/>
      <c r="G761" s="242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 t="s">
        <v>205</v>
      </c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>
      <c r="A762" s="155"/>
      <c r="B762" s="156"/>
      <c r="C762" s="233"/>
      <c r="D762" s="234"/>
      <c r="E762" s="234"/>
      <c r="F762" s="234"/>
      <c r="G762" s="234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 t="s">
        <v>206</v>
      </c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ht="22.5" outlineLevel="1">
      <c r="A763" s="167">
        <v>220</v>
      </c>
      <c r="B763" s="168" t="s">
        <v>893</v>
      </c>
      <c r="C763" s="177" t="s">
        <v>894</v>
      </c>
      <c r="D763" s="169" t="s">
        <v>288</v>
      </c>
      <c r="E763" s="170">
        <v>3.99</v>
      </c>
      <c r="F763" s="171"/>
      <c r="G763" s="172">
        <f>ROUND(E763*F763,2)</f>
        <v>0</v>
      </c>
      <c r="H763" s="171"/>
      <c r="I763" s="172">
        <f>ROUND(E763*H763,2)</f>
        <v>0</v>
      </c>
      <c r="J763" s="171"/>
      <c r="K763" s="172">
        <f>ROUND(E763*J763,2)</f>
        <v>0</v>
      </c>
      <c r="L763" s="172">
        <v>21</v>
      </c>
      <c r="M763" s="172">
        <f>G763*(1+L763/100)</f>
        <v>0</v>
      </c>
      <c r="N763" s="172">
        <v>5.0000000000000001E-3</v>
      </c>
      <c r="O763" s="172">
        <f>ROUND(E763*N763,2)</f>
        <v>0.02</v>
      </c>
      <c r="P763" s="172">
        <v>0</v>
      </c>
      <c r="Q763" s="172">
        <f>ROUND(E763*P763,2)</f>
        <v>0</v>
      </c>
      <c r="R763" s="172" t="s">
        <v>311</v>
      </c>
      <c r="S763" s="172" t="s">
        <v>895</v>
      </c>
      <c r="T763" s="173" t="s">
        <v>895</v>
      </c>
      <c r="U763" s="157">
        <v>0</v>
      </c>
      <c r="V763" s="157">
        <f>ROUND(E763*U763,2)</f>
        <v>0</v>
      </c>
      <c r="W763" s="157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 t="s">
        <v>588</v>
      </c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>
      <c r="A764" s="155"/>
      <c r="B764" s="156"/>
      <c r="C764" s="178" t="s">
        <v>896</v>
      </c>
      <c r="D764" s="158"/>
      <c r="E764" s="159">
        <v>3.99</v>
      </c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 t="s">
        <v>217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>
      <c r="A765" s="155"/>
      <c r="B765" s="156"/>
      <c r="C765" s="233"/>
      <c r="D765" s="234"/>
      <c r="E765" s="234"/>
      <c r="F765" s="234"/>
      <c r="G765" s="234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 t="s">
        <v>206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>
      <c r="A766" s="167">
        <v>221</v>
      </c>
      <c r="B766" s="168" t="s">
        <v>897</v>
      </c>
      <c r="C766" s="177" t="s">
        <v>2910</v>
      </c>
      <c r="D766" s="169" t="s">
        <v>310</v>
      </c>
      <c r="E766" s="170">
        <v>135</v>
      </c>
      <c r="F766" s="171"/>
      <c r="G766" s="172">
        <f>ROUND(E766*F766,2)</f>
        <v>0</v>
      </c>
      <c r="H766" s="171"/>
      <c r="I766" s="172">
        <f>ROUND(E766*H766,2)</f>
        <v>0</v>
      </c>
      <c r="J766" s="171"/>
      <c r="K766" s="172">
        <f>ROUND(E766*J766,2)</f>
        <v>0</v>
      </c>
      <c r="L766" s="172">
        <v>21</v>
      </c>
      <c r="M766" s="172">
        <f>G766*(1+L766/100)</f>
        <v>0</v>
      </c>
      <c r="N766" s="172">
        <v>4.5000000000000004E-4</v>
      </c>
      <c r="O766" s="172">
        <f>ROUND(E766*N766,2)</f>
        <v>0.06</v>
      </c>
      <c r="P766" s="172">
        <v>0</v>
      </c>
      <c r="Q766" s="172">
        <f>ROUND(E766*P766,2)</f>
        <v>0</v>
      </c>
      <c r="R766" s="172"/>
      <c r="S766" s="172" t="s">
        <v>304</v>
      </c>
      <c r="T766" s="173" t="s">
        <v>330</v>
      </c>
      <c r="U766" s="157">
        <v>0</v>
      </c>
      <c r="V766" s="157">
        <f>ROUND(E766*U766,2)</f>
        <v>0</v>
      </c>
      <c r="W766" s="157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 t="s">
        <v>312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>
      <c r="A767" s="155"/>
      <c r="B767" s="156"/>
      <c r="C767" s="235"/>
      <c r="D767" s="236"/>
      <c r="E767" s="236"/>
      <c r="F767" s="236"/>
      <c r="G767" s="236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 t="s">
        <v>206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>
      <c r="A768" s="167">
        <v>222</v>
      </c>
      <c r="B768" s="168" t="s">
        <v>898</v>
      </c>
      <c r="C768" s="177" t="s">
        <v>899</v>
      </c>
      <c r="D768" s="169" t="s">
        <v>298</v>
      </c>
      <c r="E768" s="170">
        <v>0.44510000000000005</v>
      </c>
      <c r="F768" s="171"/>
      <c r="G768" s="172">
        <f>ROUND(E768*F768,2)</f>
        <v>0</v>
      </c>
      <c r="H768" s="171"/>
      <c r="I768" s="172">
        <f>ROUND(E768*H768,2)</f>
        <v>0</v>
      </c>
      <c r="J768" s="171"/>
      <c r="K768" s="172">
        <f>ROUND(E768*J768,2)</f>
        <v>0</v>
      </c>
      <c r="L768" s="172">
        <v>21</v>
      </c>
      <c r="M768" s="172">
        <f>G768*(1+L768/100)</f>
        <v>0</v>
      </c>
      <c r="N768" s="172">
        <v>0</v>
      </c>
      <c r="O768" s="172">
        <f>ROUND(E768*N768,2)</f>
        <v>0</v>
      </c>
      <c r="P768" s="172">
        <v>0</v>
      </c>
      <c r="Q768" s="172">
        <f>ROUND(E768*P768,2)</f>
        <v>0</v>
      </c>
      <c r="R768" s="172" t="s">
        <v>888</v>
      </c>
      <c r="S768" s="172" t="s">
        <v>202</v>
      </c>
      <c r="T768" s="173" t="s">
        <v>202</v>
      </c>
      <c r="U768" s="157">
        <v>1.5980000000000001</v>
      </c>
      <c r="V768" s="157">
        <f>ROUND(E768*U768,2)</f>
        <v>0.71</v>
      </c>
      <c r="W768" s="157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 t="s">
        <v>567</v>
      </c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>
      <c r="A769" s="155"/>
      <c r="B769" s="156"/>
      <c r="C769" s="241" t="s">
        <v>615</v>
      </c>
      <c r="D769" s="242"/>
      <c r="E769" s="242"/>
      <c r="F769" s="242"/>
      <c r="G769" s="242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 t="s">
        <v>205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>
      <c r="A770" s="155"/>
      <c r="B770" s="156"/>
      <c r="C770" s="178" t="s">
        <v>569</v>
      </c>
      <c r="D770" s="158"/>
      <c r="E770" s="159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 t="s">
        <v>217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>
      <c r="A771" s="155"/>
      <c r="B771" s="156"/>
      <c r="C771" s="178" t="s">
        <v>900</v>
      </c>
      <c r="D771" s="158"/>
      <c r="E771" s="159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 t="s">
        <v>217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>
      <c r="A772" s="155"/>
      <c r="B772" s="156"/>
      <c r="C772" s="178" t="s">
        <v>901</v>
      </c>
      <c r="D772" s="158"/>
      <c r="E772" s="159">
        <v>0.44510000000000005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 t="s">
        <v>217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>
      <c r="A773" s="155"/>
      <c r="B773" s="156"/>
      <c r="C773" s="233"/>
      <c r="D773" s="234"/>
      <c r="E773" s="234"/>
      <c r="F773" s="234"/>
      <c r="G773" s="234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 t="s">
        <v>206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>
      <c r="A774" s="161" t="s">
        <v>196</v>
      </c>
      <c r="B774" s="162" t="s">
        <v>151</v>
      </c>
      <c r="C774" s="176" t="s">
        <v>152</v>
      </c>
      <c r="D774" s="163"/>
      <c r="E774" s="164"/>
      <c r="F774" s="165"/>
      <c r="G774" s="165">
        <f>SUMIF(AG775:AG783,"&lt;&gt;NOR",G775:G783)</f>
        <v>0</v>
      </c>
      <c r="H774" s="165"/>
      <c r="I774" s="165">
        <f>SUM(I775:I783)</f>
        <v>0</v>
      </c>
      <c r="J774" s="165"/>
      <c r="K774" s="165">
        <f>SUM(K775:K783)</f>
        <v>0</v>
      </c>
      <c r="L774" s="165"/>
      <c r="M774" s="165">
        <f>SUM(M775:M783)</f>
        <v>0</v>
      </c>
      <c r="N774" s="165"/>
      <c r="O774" s="165">
        <f>SUM(O775:O783)</f>
        <v>0.02</v>
      </c>
      <c r="P774" s="165"/>
      <c r="Q774" s="165">
        <f>SUM(Q775:Q783)</f>
        <v>0</v>
      </c>
      <c r="R774" s="165"/>
      <c r="S774" s="165"/>
      <c r="T774" s="166"/>
      <c r="U774" s="160"/>
      <c r="V774" s="160">
        <f>SUM(V775:V783)</f>
        <v>2.2999999999999998</v>
      </c>
      <c r="W774" s="160"/>
      <c r="AG774" t="s">
        <v>197</v>
      </c>
    </row>
    <row r="775" spans="1:60" ht="22.5" outlineLevel="1">
      <c r="A775" s="167">
        <v>223</v>
      </c>
      <c r="B775" s="168" t="s">
        <v>902</v>
      </c>
      <c r="C775" s="177" t="s">
        <v>903</v>
      </c>
      <c r="D775" s="169" t="s">
        <v>288</v>
      </c>
      <c r="E775" s="170">
        <v>6</v>
      </c>
      <c r="F775" s="171"/>
      <c r="G775" s="172">
        <f>ROUND(E775*F775,2)</f>
        <v>0</v>
      </c>
      <c r="H775" s="171"/>
      <c r="I775" s="172">
        <f>ROUND(E775*H775,2)</f>
        <v>0</v>
      </c>
      <c r="J775" s="171"/>
      <c r="K775" s="172">
        <f>ROUND(E775*J775,2)</f>
        <v>0</v>
      </c>
      <c r="L775" s="172">
        <v>21</v>
      </c>
      <c r="M775" s="172">
        <f>G775*(1+L775/100)</f>
        <v>0</v>
      </c>
      <c r="N775" s="172">
        <v>3.4700000000000004E-3</v>
      </c>
      <c r="O775" s="172">
        <f>ROUND(E775*N775,2)</f>
        <v>0.02</v>
      </c>
      <c r="P775" s="172">
        <v>0</v>
      </c>
      <c r="Q775" s="172">
        <f>ROUND(E775*P775,2)</f>
        <v>0</v>
      </c>
      <c r="R775" s="172" t="s">
        <v>904</v>
      </c>
      <c r="S775" s="172" t="s">
        <v>202</v>
      </c>
      <c r="T775" s="173" t="s">
        <v>202</v>
      </c>
      <c r="U775" s="157">
        <v>0.38</v>
      </c>
      <c r="V775" s="157">
        <f>ROUND(E775*U775,2)</f>
        <v>2.2799999999999998</v>
      </c>
      <c r="W775" s="157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 t="s">
        <v>214</v>
      </c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>
      <c r="A776" s="155"/>
      <c r="B776" s="156"/>
      <c r="C776" s="178" t="s">
        <v>905</v>
      </c>
      <c r="D776" s="158"/>
      <c r="E776" s="159">
        <v>6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 t="s">
        <v>217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>
      <c r="A777" s="155"/>
      <c r="B777" s="156"/>
      <c r="C777" s="233"/>
      <c r="D777" s="234"/>
      <c r="E777" s="234"/>
      <c r="F777" s="234"/>
      <c r="G777" s="234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 t="s">
        <v>206</v>
      </c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>
      <c r="A778" s="167">
        <v>224</v>
      </c>
      <c r="B778" s="168" t="s">
        <v>906</v>
      </c>
      <c r="C778" s="177" t="s">
        <v>907</v>
      </c>
      <c r="D778" s="169" t="s">
        <v>298</v>
      </c>
      <c r="E778" s="170">
        <v>2.0820000000000002E-2</v>
      </c>
      <c r="F778" s="171"/>
      <c r="G778" s="172">
        <f>ROUND(E778*F778,2)</f>
        <v>0</v>
      </c>
      <c r="H778" s="171"/>
      <c r="I778" s="172">
        <f>ROUND(E778*H778,2)</f>
        <v>0</v>
      </c>
      <c r="J778" s="171"/>
      <c r="K778" s="172">
        <f>ROUND(E778*J778,2)</f>
        <v>0</v>
      </c>
      <c r="L778" s="172">
        <v>21</v>
      </c>
      <c r="M778" s="172">
        <f>G778*(1+L778/100)</f>
        <v>0</v>
      </c>
      <c r="N778" s="172">
        <v>0</v>
      </c>
      <c r="O778" s="172">
        <f>ROUND(E778*N778,2)</f>
        <v>0</v>
      </c>
      <c r="P778" s="172">
        <v>0</v>
      </c>
      <c r="Q778" s="172">
        <f>ROUND(E778*P778,2)</f>
        <v>0</v>
      </c>
      <c r="R778" s="172" t="s">
        <v>904</v>
      </c>
      <c r="S778" s="172" t="s">
        <v>202</v>
      </c>
      <c r="T778" s="173" t="s">
        <v>202</v>
      </c>
      <c r="U778" s="157">
        <v>1.0910000000000002</v>
      </c>
      <c r="V778" s="157">
        <f>ROUND(E778*U778,2)</f>
        <v>0.02</v>
      </c>
      <c r="W778" s="157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 t="s">
        <v>567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>
      <c r="A779" s="155"/>
      <c r="B779" s="156"/>
      <c r="C779" s="241" t="s">
        <v>654</v>
      </c>
      <c r="D779" s="242"/>
      <c r="E779" s="242"/>
      <c r="F779" s="242"/>
      <c r="G779" s="242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 t="s">
        <v>205</v>
      </c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>
      <c r="A780" s="155"/>
      <c r="B780" s="156"/>
      <c r="C780" s="178" t="s">
        <v>569</v>
      </c>
      <c r="D780" s="158"/>
      <c r="E780" s="159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 t="s">
        <v>217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>
      <c r="A781" s="155"/>
      <c r="B781" s="156"/>
      <c r="C781" s="178" t="s">
        <v>908</v>
      </c>
      <c r="D781" s="158"/>
      <c r="E781" s="159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 t="s">
        <v>217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>
      <c r="A782" s="155"/>
      <c r="B782" s="156"/>
      <c r="C782" s="178" t="s">
        <v>909</v>
      </c>
      <c r="D782" s="158"/>
      <c r="E782" s="159">
        <v>2.0820000000000002E-2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 t="s">
        <v>217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>
      <c r="A783" s="155"/>
      <c r="B783" s="156"/>
      <c r="C783" s="233"/>
      <c r="D783" s="234"/>
      <c r="E783" s="234"/>
      <c r="F783" s="234"/>
      <c r="G783" s="234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 t="s">
        <v>206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>
      <c r="A784" s="161" t="s">
        <v>196</v>
      </c>
      <c r="B784" s="162" t="s">
        <v>153</v>
      </c>
      <c r="C784" s="176" t="s">
        <v>154</v>
      </c>
      <c r="D784" s="163"/>
      <c r="E784" s="164"/>
      <c r="F784" s="165"/>
      <c r="G784" s="165">
        <f>SUMIF(AG785:AG800,"&lt;&gt;NOR",G785:G800)</f>
        <v>0</v>
      </c>
      <c r="H784" s="165"/>
      <c r="I784" s="165">
        <f>SUM(I785:I800)</f>
        <v>0</v>
      </c>
      <c r="J784" s="165"/>
      <c r="K784" s="165">
        <f>SUM(K785:K800)</f>
        <v>0</v>
      </c>
      <c r="L784" s="165"/>
      <c r="M784" s="165">
        <f>SUM(M785:M800)</f>
        <v>0</v>
      </c>
      <c r="N784" s="165"/>
      <c r="O784" s="165">
        <f>SUM(O785:O800)</f>
        <v>0.25</v>
      </c>
      <c r="P784" s="165"/>
      <c r="Q784" s="165">
        <f>SUM(Q785:Q800)</f>
        <v>0</v>
      </c>
      <c r="R784" s="165"/>
      <c r="S784" s="165"/>
      <c r="T784" s="166"/>
      <c r="U784" s="160"/>
      <c r="V784" s="160">
        <f>SUM(V785:V800)</f>
        <v>18.649999999999999</v>
      </c>
      <c r="W784" s="160"/>
      <c r="AG784" t="s">
        <v>197</v>
      </c>
    </row>
    <row r="785" spans="1:60" ht="22.5" outlineLevel="1">
      <c r="A785" s="167">
        <v>225</v>
      </c>
      <c r="B785" s="168" t="s">
        <v>910</v>
      </c>
      <c r="C785" s="177" t="s">
        <v>911</v>
      </c>
      <c r="D785" s="169" t="s">
        <v>288</v>
      </c>
      <c r="E785" s="170">
        <v>16</v>
      </c>
      <c r="F785" s="171"/>
      <c r="G785" s="172">
        <f>ROUND(E785*F785,2)</f>
        <v>0</v>
      </c>
      <c r="H785" s="171"/>
      <c r="I785" s="172">
        <f>ROUND(E785*H785,2)</f>
        <v>0</v>
      </c>
      <c r="J785" s="171"/>
      <c r="K785" s="172">
        <f>ROUND(E785*J785,2)</f>
        <v>0</v>
      </c>
      <c r="L785" s="172">
        <v>21</v>
      </c>
      <c r="M785" s="172">
        <f>G785*(1+L785/100)</f>
        <v>0</v>
      </c>
      <c r="N785" s="172">
        <v>0</v>
      </c>
      <c r="O785" s="172">
        <f>ROUND(E785*N785,2)</f>
        <v>0</v>
      </c>
      <c r="P785" s="172">
        <v>0</v>
      </c>
      <c r="Q785" s="172">
        <f>ROUND(E785*P785,2)</f>
        <v>0</v>
      </c>
      <c r="R785" s="172" t="s">
        <v>888</v>
      </c>
      <c r="S785" s="172" t="s">
        <v>202</v>
      </c>
      <c r="T785" s="173" t="s">
        <v>202</v>
      </c>
      <c r="U785" s="157">
        <v>1.1400000000000001</v>
      </c>
      <c r="V785" s="157">
        <f>ROUND(E785*U785,2)</f>
        <v>18.239999999999998</v>
      </c>
      <c r="W785" s="157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 t="s">
        <v>599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>
      <c r="A786" s="155"/>
      <c r="B786" s="156"/>
      <c r="C786" s="241" t="s">
        <v>912</v>
      </c>
      <c r="D786" s="242"/>
      <c r="E786" s="242"/>
      <c r="F786" s="242"/>
      <c r="G786" s="242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 t="s">
        <v>205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>
      <c r="A787" s="155"/>
      <c r="B787" s="156"/>
      <c r="C787" s="178" t="s">
        <v>913</v>
      </c>
      <c r="D787" s="158"/>
      <c r="E787" s="159">
        <v>16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 t="s">
        <v>217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>
      <c r="A788" s="155"/>
      <c r="B788" s="156"/>
      <c r="C788" s="233"/>
      <c r="D788" s="234"/>
      <c r="E788" s="234"/>
      <c r="F788" s="234"/>
      <c r="G788" s="234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 t="s">
        <v>206</v>
      </c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ht="33.75" outlineLevel="1">
      <c r="A789" s="167">
        <v>226</v>
      </c>
      <c r="B789" s="168" t="s">
        <v>914</v>
      </c>
      <c r="C789" s="177" t="s">
        <v>915</v>
      </c>
      <c r="D789" s="169" t="s">
        <v>310</v>
      </c>
      <c r="E789" s="170">
        <v>2</v>
      </c>
      <c r="F789" s="171"/>
      <c r="G789" s="172">
        <f>ROUND(E789*F789,2)</f>
        <v>0</v>
      </c>
      <c r="H789" s="171"/>
      <c r="I789" s="172">
        <f>ROUND(E789*H789,2)</f>
        <v>0</v>
      </c>
      <c r="J789" s="171"/>
      <c r="K789" s="172">
        <f>ROUND(E789*J789,2)</f>
        <v>0</v>
      </c>
      <c r="L789" s="172">
        <v>21</v>
      </c>
      <c r="M789" s="172">
        <f>G789*(1+L789/100)</f>
        <v>0</v>
      </c>
      <c r="N789" s="172">
        <v>2E-3</v>
      </c>
      <c r="O789" s="172">
        <f>ROUND(E789*N789,2)</f>
        <v>0</v>
      </c>
      <c r="P789" s="172">
        <v>0</v>
      </c>
      <c r="Q789" s="172">
        <f>ROUND(E789*P789,2)</f>
        <v>0</v>
      </c>
      <c r="R789" s="172" t="s">
        <v>311</v>
      </c>
      <c r="S789" s="172" t="s">
        <v>202</v>
      </c>
      <c r="T789" s="173" t="s">
        <v>202</v>
      </c>
      <c r="U789" s="157">
        <v>0</v>
      </c>
      <c r="V789" s="157">
        <f>ROUND(E789*U789,2)</f>
        <v>0</v>
      </c>
      <c r="W789" s="157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 t="s">
        <v>312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>
      <c r="A790" s="155"/>
      <c r="B790" s="156"/>
      <c r="C790" s="235"/>
      <c r="D790" s="236"/>
      <c r="E790" s="236"/>
      <c r="F790" s="236"/>
      <c r="G790" s="236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 t="s">
        <v>206</v>
      </c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ht="22.5" outlineLevel="1">
      <c r="A791" s="167">
        <v>227</v>
      </c>
      <c r="B791" s="168" t="s">
        <v>916</v>
      </c>
      <c r="C791" s="177" t="s">
        <v>917</v>
      </c>
      <c r="D791" s="169" t="s">
        <v>298</v>
      </c>
      <c r="E791" s="170">
        <v>0.04</v>
      </c>
      <c r="F791" s="171"/>
      <c r="G791" s="172">
        <f>ROUND(E791*F791,2)</f>
        <v>0</v>
      </c>
      <c r="H791" s="171"/>
      <c r="I791" s="172">
        <f>ROUND(E791*H791,2)</f>
        <v>0</v>
      </c>
      <c r="J791" s="171"/>
      <c r="K791" s="172">
        <f>ROUND(E791*J791,2)</f>
        <v>0</v>
      </c>
      <c r="L791" s="172">
        <v>21</v>
      </c>
      <c r="M791" s="172">
        <f>G791*(1+L791/100)</f>
        <v>0</v>
      </c>
      <c r="N791" s="172">
        <v>1</v>
      </c>
      <c r="O791" s="172">
        <f>ROUND(E791*N791,2)</f>
        <v>0.04</v>
      </c>
      <c r="P791" s="172">
        <v>0</v>
      </c>
      <c r="Q791" s="172">
        <f>ROUND(E791*P791,2)</f>
        <v>0</v>
      </c>
      <c r="R791" s="172" t="s">
        <v>311</v>
      </c>
      <c r="S791" s="172" t="s">
        <v>202</v>
      </c>
      <c r="T791" s="173" t="s">
        <v>202</v>
      </c>
      <c r="U791" s="157">
        <v>0</v>
      </c>
      <c r="V791" s="157">
        <f>ROUND(E791*U791,2)</f>
        <v>0</v>
      </c>
      <c r="W791" s="157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 t="s">
        <v>312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>
      <c r="A792" s="155"/>
      <c r="B792" s="156"/>
      <c r="C792" s="235"/>
      <c r="D792" s="236"/>
      <c r="E792" s="236"/>
      <c r="F792" s="236"/>
      <c r="G792" s="236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 t="s">
        <v>206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>
      <c r="A793" s="167">
        <v>228</v>
      </c>
      <c r="B793" s="168" t="s">
        <v>918</v>
      </c>
      <c r="C793" s="177" t="s">
        <v>919</v>
      </c>
      <c r="D793" s="169" t="s">
        <v>288</v>
      </c>
      <c r="E793" s="170">
        <v>16.8</v>
      </c>
      <c r="F793" s="171"/>
      <c r="G793" s="172">
        <f>ROUND(E793*F793,2)</f>
        <v>0</v>
      </c>
      <c r="H793" s="171"/>
      <c r="I793" s="172">
        <f>ROUND(E793*H793,2)</f>
        <v>0</v>
      </c>
      <c r="J793" s="171"/>
      <c r="K793" s="172">
        <f>ROUND(E793*J793,2)</f>
        <v>0</v>
      </c>
      <c r="L793" s="172">
        <v>21</v>
      </c>
      <c r="M793" s="172">
        <f>G793*(1+L793/100)</f>
        <v>0</v>
      </c>
      <c r="N793" s="172">
        <v>1.26E-2</v>
      </c>
      <c r="O793" s="172">
        <f>ROUND(E793*N793,2)</f>
        <v>0.21</v>
      </c>
      <c r="P793" s="172">
        <v>0</v>
      </c>
      <c r="Q793" s="172">
        <f>ROUND(E793*P793,2)</f>
        <v>0</v>
      </c>
      <c r="R793" s="172" t="s">
        <v>311</v>
      </c>
      <c r="S793" s="172" t="s">
        <v>202</v>
      </c>
      <c r="T793" s="173" t="s">
        <v>202</v>
      </c>
      <c r="U793" s="157">
        <v>0</v>
      </c>
      <c r="V793" s="157">
        <f>ROUND(E793*U793,2)</f>
        <v>0</v>
      </c>
      <c r="W793" s="157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 t="s">
        <v>312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1">
      <c r="A794" s="155"/>
      <c r="B794" s="156"/>
      <c r="C794" s="178" t="s">
        <v>920</v>
      </c>
      <c r="D794" s="158"/>
      <c r="E794" s="159">
        <v>16.8</v>
      </c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 t="s">
        <v>217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>
      <c r="A795" s="155"/>
      <c r="B795" s="156"/>
      <c r="C795" s="233"/>
      <c r="D795" s="234"/>
      <c r="E795" s="234"/>
      <c r="F795" s="234"/>
      <c r="G795" s="234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 t="s">
        <v>206</v>
      </c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>
      <c r="A796" s="167">
        <v>229</v>
      </c>
      <c r="B796" s="168" t="s">
        <v>921</v>
      </c>
      <c r="C796" s="177" t="s">
        <v>922</v>
      </c>
      <c r="D796" s="169" t="s">
        <v>298</v>
      </c>
      <c r="E796" s="170">
        <v>0.25568000000000002</v>
      </c>
      <c r="F796" s="171"/>
      <c r="G796" s="172">
        <f>ROUND(E796*F796,2)</f>
        <v>0</v>
      </c>
      <c r="H796" s="171"/>
      <c r="I796" s="172">
        <f>ROUND(E796*H796,2)</f>
        <v>0</v>
      </c>
      <c r="J796" s="171"/>
      <c r="K796" s="172">
        <f>ROUND(E796*J796,2)</f>
        <v>0</v>
      </c>
      <c r="L796" s="172">
        <v>21</v>
      </c>
      <c r="M796" s="172">
        <f>G796*(1+L796/100)</f>
        <v>0</v>
      </c>
      <c r="N796" s="172">
        <v>0</v>
      </c>
      <c r="O796" s="172">
        <f>ROUND(E796*N796,2)</f>
        <v>0</v>
      </c>
      <c r="P796" s="172">
        <v>0</v>
      </c>
      <c r="Q796" s="172">
        <f>ROUND(E796*P796,2)</f>
        <v>0</v>
      </c>
      <c r="R796" s="172" t="s">
        <v>888</v>
      </c>
      <c r="S796" s="172" t="s">
        <v>202</v>
      </c>
      <c r="T796" s="173" t="s">
        <v>202</v>
      </c>
      <c r="U796" s="157">
        <v>1.5980000000000001</v>
      </c>
      <c r="V796" s="157">
        <f>ROUND(E796*U796,2)</f>
        <v>0.41</v>
      </c>
      <c r="W796" s="157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 t="s">
        <v>567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>
      <c r="A797" s="155"/>
      <c r="B797" s="156"/>
      <c r="C797" s="178" t="s">
        <v>569</v>
      </c>
      <c r="D797" s="158"/>
      <c r="E797" s="159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 t="s">
        <v>217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>
      <c r="A798" s="155"/>
      <c r="B798" s="156"/>
      <c r="C798" s="178" t="s">
        <v>923</v>
      </c>
      <c r="D798" s="158"/>
      <c r="E798" s="159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 t="s">
        <v>217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>
      <c r="A799" s="155"/>
      <c r="B799" s="156"/>
      <c r="C799" s="178" t="s">
        <v>924</v>
      </c>
      <c r="D799" s="158"/>
      <c r="E799" s="159">
        <v>0.25568000000000002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 t="s">
        <v>217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>
      <c r="A800" s="155"/>
      <c r="B800" s="156"/>
      <c r="C800" s="233"/>
      <c r="D800" s="234"/>
      <c r="E800" s="234"/>
      <c r="F800" s="234"/>
      <c r="G800" s="234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 t="s">
        <v>206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>
      <c r="A801" s="161" t="s">
        <v>196</v>
      </c>
      <c r="B801" s="162" t="s">
        <v>155</v>
      </c>
      <c r="C801" s="176" t="s">
        <v>156</v>
      </c>
      <c r="D801" s="163"/>
      <c r="E801" s="164"/>
      <c r="F801" s="165"/>
      <c r="G801" s="165">
        <f>SUMIF(AG802:AG821,"&lt;&gt;NOR",G802:G821)</f>
        <v>0</v>
      </c>
      <c r="H801" s="165"/>
      <c r="I801" s="165">
        <f>SUM(I802:I821)</f>
        <v>0</v>
      </c>
      <c r="J801" s="165"/>
      <c r="K801" s="165">
        <f>SUM(K802:K821)</f>
        <v>0</v>
      </c>
      <c r="L801" s="165"/>
      <c r="M801" s="165">
        <f>SUM(M802:M821)</f>
        <v>0</v>
      </c>
      <c r="N801" s="165"/>
      <c r="O801" s="165">
        <f>SUM(O802:O821)</f>
        <v>0.04</v>
      </c>
      <c r="P801" s="165"/>
      <c r="Q801" s="165">
        <f>SUM(Q802:Q821)</f>
        <v>0</v>
      </c>
      <c r="R801" s="165"/>
      <c r="S801" s="165"/>
      <c r="T801" s="166"/>
      <c r="U801" s="160"/>
      <c r="V801" s="160">
        <f>SUM(V802:V821)</f>
        <v>33.880000000000003</v>
      </c>
      <c r="W801" s="160"/>
      <c r="AG801" t="s">
        <v>197</v>
      </c>
    </row>
    <row r="802" spans="1:60" ht="22.5" outlineLevel="1">
      <c r="A802" s="167">
        <v>230</v>
      </c>
      <c r="B802" s="168" t="s">
        <v>925</v>
      </c>
      <c r="C802" s="177" t="s">
        <v>926</v>
      </c>
      <c r="D802" s="169" t="s">
        <v>288</v>
      </c>
      <c r="E802" s="170">
        <v>36</v>
      </c>
      <c r="F802" s="171"/>
      <c r="G802" s="172">
        <f>ROUND(E802*F802,2)</f>
        <v>0</v>
      </c>
      <c r="H802" s="171"/>
      <c r="I802" s="172">
        <f>ROUND(E802*H802,2)</f>
        <v>0</v>
      </c>
      <c r="J802" s="171"/>
      <c r="K802" s="172">
        <f>ROUND(E802*J802,2)</f>
        <v>0</v>
      </c>
      <c r="L802" s="172">
        <v>21</v>
      </c>
      <c r="M802" s="172">
        <f>G802*(1+L802/100)</f>
        <v>0</v>
      </c>
      <c r="N802" s="172">
        <v>0</v>
      </c>
      <c r="O802" s="172">
        <f>ROUND(E802*N802,2)</f>
        <v>0</v>
      </c>
      <c r="P802" s="172">
        <v>0</v>
      </c>
      <c r="Q802" s="172">
        <f>ROUND(E802*P802,2)</f>
        <v>0</v>
      </c>
      <c r="R802" s="172" t="s">
        <v>927</v>
      </c>
      <c r="S802" s="172" t="s">
        <v>202</v>
      </c>
      <c r="T802" s="173" t="s">
        <v>202</v>
      </c>
      <c r="U802" s="157">
        <v>7.3000000000000009E-2</v>
      </c>
      <c r="V802" s="157">
        <f>ROUND(E802*U802,2)</f>
        <v>2.63</v>
      </c>
      <c r="W802" s="157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 t="s">
        <v>599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>
      <c r="A803" s="155"/>
      <c r="B803" s="156"/>
      <c r="C803" s="235"/>
      <c r="D803" s="236"/>
      <c r="E803" s="236"/>
      <c r="F803" s="236"/>
      <c r="G803" s="236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 t="s">
        <v>206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ht="22.5" outlineLevel="1">
      <c r="A804" s="167">
        <v>231</v>
      </c>
      <c r="B804" s="168" t="s">
        <v>928</v>
      </c>
      <c r="C804" s="177" t="s">
        <v>929</v>
      </c>
      <c r="D804" s="169" t="s">
        <v>288</v>
      </c>
      <c r="E804" s="170">
        <v>36</v>
      </c>
      <c r="F804" s="171"/>
      <c r="G804" s="172">
        <f>ROUND(E804*F804,2)</f>
        <v>0</v>
      </c>
      <c r="H804" s="171"/>
      <c r="I804" s="172">
        <f>ROUND(E804*H804,2)</f>
        <v>0</v>
      </c>
      <c r="J804" s="171"/>
      <c r="K804" s="172">
        <f>ROUND(E804*J804,2)</f>
        <v>0</v>
      </c>
      <c r="L804" s="172">
        <v>21</v>
      </c>
      <c r="M804" s="172">
        <f>G804*(1+L804/100)</f>
        <v>0</v>
      </c>
      <c r="N804" s="172">
        <v>4.7000000000000004E-4</v>
      </c>
      <c r="O804" s="172">
        <f>ROUND(E804*N804,2)</f>
        <v>0.02</v>
      </c>
      <c r="P804" s="172">
        <v>0</v>
      </c>
      <c r="Q804" s="172">
        <f>ROUND(E804*P804,2)</f>
        <v>0</v>
      </c>
      <c r="R804" s="172" t="s">
        <v>927</v>
      </c>
      <c r="S804" s="172" t="s">
        <v>202</v>
      </c>
      <c r="T804" s="173" t="s">
        <v>202</v>
      </c>
      <c r="U804" s="157">
        <v>0.315</v>
      </c>
      <c r="V804" s="157">
        <f>ROUND(E804*U804,2)</f>
        <v>11.34</v>
      </c>
      <c r="W804" s="157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 t="s">
        <v>214</v>
      </c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>
      <c r="A805" s="155"/>
      <c r="B805" s="156"/>
      <c r="C805" s="178" t="s">
        <v>930</v>
      </c>
      <c r="D805" s="158"/>
      <c r="E805" s="159">
        <v>36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 t="s">
        <v>217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>
      <c r="A806" s="155"/>
      <c r="B806" s="156"/>
      <c r="C806" s="233"/>
      <c r="D806" s="234"/>
      <c r="E806" s="234"/>
      <c r="F806" s="234"/>
      <c r="G806" s="234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 t="s">
        <v>206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>
      <c r="A807" s="167">
        <v>232</v>
      </c>
      <c r="B807" s="168" t="s">
        <v>931</v>
      </c>
      <c r="C807" s="177" t="s">
        <v>932</v>
      </c>
      <c r="D807" s="169" t="s">
        <v>845</v>
      </c>
      <c r="E807" s="170">
        <v>13.600000000000001</v>
      </c>
      <c r="F807" s="171"/>
      <c r="G807" s="172">
        <f>ROUND(E807*F807,2)</f>
        <v>0</v>
      </c>
      <c r="H807" s="171"/>
      <c r="I807" s="172">
        <f>ROUND(E807*H807,2)</f>
        <v>0</v>
      </c>
      <c r="J807" s="171"/>
      <c r="K807" s="172">
        <f>ROUND(E807*J807,2)</f>
        <v>0</v>
      </c>
      <c r="L807" s="172">
        <v>21</v>
      </c>
      <c r="M807" s="172">
        <f>G807*(1+L807/100)</f>
        <v>0</v>
      </c>
      <c r="N807" s="172">
        <v>7.6000000000000004E-4</v>
      </c>
      <c r="O807" s="172">
        <f>ROUND(E807*N807,2)</f>
        <v>0.01</v>
      </c>
      <c r="P807" s="172">
        <v>0</v>
      </c>
      <c r="Q807" s="172">
        <f>ROUND(E807*P807,2)</f>
        <v>0</v>
      </c>
      <c r="R807" s="172"/>
      <c r="S807" s="172" t="s">
        <v>304</v>
      </c>
      <c r="T807" s="173" t="s">
        <v>322</v>
      </c>
      <c r="U807" s="157">
        <v>1.0210000000000001</v>
      </c>
      <c r="V807" s="157">
        <f>ROUND(E807*U807,2)</f>
        <v>13.89</v>
      </c>
      <c r="W807" s="157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 t="s">
        <v>214</v>
      </c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>
      <c r="A808" s="155"/>
      <c r="B808" s="156"/>
      <c r="C808" s="237" t="s">
        <v>933</v>
      </c>
      <c r="D808" s="238"/>
      <c r="E808" s="238"/>
      <c r="F808" s="238"/>
      <c r="G808" s="238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 t="s">
        <v>247</v>
      </c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74" t="str">
        <f>C808</f>
        <v>Provedení jedné vrstvy zpěňujícího protipožárního nátěru a vrstvy krycího protipožárního nátěru včetně dodávky.</v>
      </c>
      <c r="BB808" s="148"/>
      <c r="BC808" s="148"/>
      <c r="BD808" s="148"/>
      <c r="BE808" s="148"/>
      <c r="BF808" s="148"/>
      <c r="BG808" s="148"/>
      <c r="BH808" s="148"/>
    </row>
    <row r="809" spans="1:60" outlineLevel="1">
      <c r="A809" s="155"/>
      <c r="B809" s="156"/>
      <c r="C809" s="239" t="s">
        <v>934</v>
      </c>
      <c r="D809" s="240"/>
      <c r="E809" s="240"/>
      <c r="F809" s="240"/>
      <c r="G809" s="240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 t="s">
        <v>247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>
      <c r="A810" s="155"/>
      <c r="B810" s="156"/>
      <c r="C810" s="178" t="s">
        <v>935</v>
      </c>
      <c r="D810" s="158"/>
      <c r="E810" s="159">
        <v>13.600000000000001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 t="s">
        <v>217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>
      <c r="A811" s="155"/>
      <c r="B811" s="156"/>
      <c r="C811" s="233"/>
      <c r="D811" s="234"/>
      <c r="E811" s="234"/>
      <c r="F811" s="234"/>
      <c r="G811" s="234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 t="s">
        <v>206</v>
      </c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>
      <c r="A812" s="167">
        <v>233</v>
      </c>
      <c r="B812" s="168" t="s">
        <v>936</v>
      </c>
      <c r="C812" s="177" t="s">
        <v>937</v>
      </c>
      <c r="D812" s="169" t="s">
        <v>288</v>
      </c>
      <c r="E812" s="170">
        <v>11.200000000000001</v>
      </c>
      <c r="F812" s="171"/>
      <c r="G812" s="172">
        <f>ROUND(E812*F812,2)</f>
        <v>0</v>
      </c>
      <c r="H812" s="171"/>
      <c r="I812" s="172">
        <f>ROUND(E812*H812,2)</f>
        <v>0</v>
      </c>
      <c r="J812" s="171"/>
      <c r="K812" s="172">
        <f>ROUND(E812*J812,2)</f>
        <v>0</v>
      </c>
      <c r="L812" s="172">
        <v>21</v>
      </c>
      <c r="M812" s="172">
        <f>G812*(1+L812/100)</f>
        <v>0</v>
      </c>
      <c r="N812" s="172">
        <v>2.0000000000000001E-4</v>
      </c>
      <c r="O812" s="172">
        <f>ROUND(E812*N812,2)</f>
        <v>0</v>
      </c>
      <c r="P812" s="172">
        <v>0</v>
      </c>
      <c r="Q812" s="172">
        <f>ROUND(E812*P812,2)</f>
        <v>0</v>
      </c>
      <c r="R812" s="172"/>
      <c r="S812" s="172" t="s">
        <v>304</v>
      </c>
      <c r="T812" s="173" t="s">
        <v>322</v>
      </c>
      <c r="U812" s="157">
        <v>7.3000000000000009E-2</v>
      </c>
      <c r="V812" s="157">
        <f>ROUND(E812*U812,2)</f>
        <v>0.82</v>
      </c>
      <c r="W812" s="157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 t="s">
        <v>214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>
      <c r="A813" s="155"/>
      <c r="B813" s="156"/>
      <c r="C813" s="178" t="s">
        <v>938</v>
      </c>
      <c r="D813" s="158"/>
      <c r="E813" s="159">
        <v>11.200000000000001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 t="s">
        <v>217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>
      <c r="A814" s="155"/>
      <c r="B814" s="156"/>
      <c r="C814" s="233"/>
      <c r="D814" s="234"/>
      <c r="E814" s="234"/>
      <c r="F814" s="234"/>
      <c r="G814" s="234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 t="s">
        <v>206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>
      <c r="A815" s="167">
        <v>234</v>
      </c>
      <c r="B815" s="168" t="s">
        <v>939</v>
      </c>
      <c r="C815" s="177" t="s">
        <v>940</v>
      </c>
      <c r="D815" s="169" t="s">
        <v>288</v>
      </c>
      <c r="E815" s="170">
        <v>33.75</v>
      </c>
      <c r="F815" s="171"/>
      <c r="G815" s="172">
        <f>ROUND(E815*F815,2)</f>
        <v>0</v>
      </c>
      <c r="H815" s="171"/>
      <c r="I815" s="172">
        <f>ROUND(E815*H815,2)</f>
        <v>0</v>
      </c>
      <c r="J815" s="171"/>
      <c r="K815" s="172">
        <f>ROUND(E815*J815,2)</f>
        <v>0</v>
      </c>
      <c r="L815" s="172">
        <v>21</v>
      </c>
      <c r="M815" s="172">
        <f>G815*(1+L815/100)</f>
        <v>0</v>
      </c>
      <c r="N815" s="172">
        <v>1.6000000000000001E-4</v>
      </c>
      <c r="O815" s="172">
        <f>ROUND(E815*N815,2)</f>
        <v>0.01</v>
      </c>
      <c r="P815" s="172">
        <v>0</v>
      </c>
      <c r="Q815" s="172">
        <f>ROUND(E815*P815,2)</f>
        <v>0</v>
      </c>
      <c r="R815" s="172"/>
      <c r="S815" s="172" t="s">
        <v>304</v>
      </c>
      <c r="T815" s="173" t="s">
        <v>305</v>
      </c>
      <c r="U815" s="157">
        <v>0.15400000000000003</v>
      </c>
      <c r="V815" s="157">
        <f>ROUND(E815*U815,2)</f>
        <v>5.2</v>
      </c>
      <c r="W815" s="157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 t="s">
        <v>214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>
      <c r="A816" s="155"/>
      <c r="B816" s="156"/>
      <c r="C816" s="237" t="s">
        <v>941</v>
      </c>
      <c r="D816" s="238"/>
      <c r="E816" s="238"/>
      <c r="F816" s="238"/>
      <c r="G816" s="238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 t="s">
        <v>247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>
      <c r="A817" s="155"/>
      <c r="B817" s="156"/>
      <c r="C817" s="178" t="s">
        <v>942</v>
      </c>
      <c r="D817" s="158"/>
      <c r="E817" s="159">
        <v>33.75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 t="s">
        <v>217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>
      <c r="A818" s="155"/>
      <c r="B818" s="156"/>
      <c r="C818" s="233"/>
      <c r="D818" s="234"/>
      <c r="E818" s="234"/>
      <c r="F818" s="234"/>
      <c r="G818" s="234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 t="s">
        <v>206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ht="22.5" outlineLevel="1">
      <c r="A819" s="167">
        <v>235</v>
      </c>
      <c r="B819" s="168" t="s">
        <v>943</v>
      </c>
      <c r="C819" s="177" t="s">
        <v>944</v>
      </c>
      <c r="D819" s="169" t="s">
        <v>945</v>
      </c>
      <c r="E819" s="170">
        <v>3</v>
      </c>
      <c r="F819" s="171"/>
      <c r="G819" s="172">
        <f>ROUND(E819*F819,2)</f>
        <v>0</v>
      </c>
      <c r="H819" s="171"/>
      <c r="I819" s="172">
        <f>ROUND(E819*H819,2)</f>
        <v>0</v>
      </c>
      <c r="J819" s="171"/>
      <c r="K819" s="172">
        <f>ROUND(E819*J819,2)</f>
        <v>0</v>
      </c>
      <c r="L819" s="172">
        <v>21</v>
      </c>
      <c r="M819" s="172">
        <f>G819*(1+L819/100)</f>
        <v>0</v>
      </c>
      <c r="N819" s="172">
        <v>1E-3</v>
      </c>
      <c r="O819" s="172">
        <f>ROUND(E819*N819,2)</f>
        <v>0</v>
      </c>
      <c r="P819" s="172">
        <v>0</v>
      </c>
      <c r="Q819" s="172">
        <f>ROUND(E819*P819,2)</f>
        <v>0</v>
      </c>
      <c r="R819" s="172"/>
      <c r="S819" s="172" t="s">
        <v>304</v>
      </c>
      <c r="T819" s="173" t="s">
        <v>202</v>
      </c>
      <c r="U819" s="157">
        <v>0</v>
      </c>
      <c r="V819" s="157">
        <f>ROUND(E819*U819,2)</f>
        <v>0</v>
      </c>
      <c r="W819" s="157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 t="s">
        <v>312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>
      <c r="A820" s="155"/>
      <c r="B820" s="156"/>
      <c r="C820" s="237" t="s">
        <v>946</v>
      </c>
      <c r="D820" s="238"/>
      <c r="E820" s="238"/>
      <c r="F820" s="238"/>
      <c r="G820" s="238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 t="s">
        <v>247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>
      <c r="A821" s="155"/>
      <c r="B821" s="156"/>
      <c r="C821" s="233"/>
      <c r="D821" s="234"/>
      <c r="E821" s="234"/>
      <c r="F821" s="234"/>
      <c r="G821" s="234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 t="s">
        <v>206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>
      <c r="A822" s="161" t="s">
        <v>196</v>
      </c>
      <c r="B822" s="162" t="s">
        <v>157</v>
      </c>
      <c r="C822" s="176" t="s">
        <v>158</v>
      </c>
      <c r="D822" s="163"/>
      <c r="E822" s="164"/>
      <c r="F822" s="165"/>
      <c r="G822" s="165">
        <f>SUMIF(AG823:AG834,"&lt;&gt;NOR",G823:G834)</f>
        <v>0</v>
      </c>
      <c r="H822" s="165"/>
      <c r="I822" s="165">
        <f>SUM(I823:I834)</f>
        <v>0</v>
      </c>
      <c r="J822" s="165"/>
      <c r="K822" s="165">
        <f>SUM(K823:K834)</f>
        <v>0</v>
      </c>
      <c r="L822" s="165"/>
      <c r="M822" s="165">
        <f>SUM(M823:M834)</f>
        <v>0</v>
      </c>
      <c r="N822" s="165"/>
      <c r="O822" s="165">
        <f>SUM(O823:O834)</f>
        <v>0.16</v>
      </c>
      <c r="P822" s="165"/>
      <c r="Q822" s="165">
        <f>SUM(Q823:Q834)</f>
        <v>0</v>
      </c>
      <c r="R822" s="165"/>
      <c r="S822" s="165"/>
      <c r="T822" s="166"/>
      <c r="U822" s="160"/>
      <c r="V822" s="160">
        <f>SUM(V823:V834)</f>
        <v>50.319999999999993</v>
      </c>
      <c r="W822" s="160"/>
      <c r="AG822" t="s">
        <v>197</v>
      </c>
    </row>
    <row r="823" spans="1:60" outlineLevel="1">
      <c r="A823" s="167">
        <v>236</v>
      </c>
      <c r="B823" s="168" t="s">
        <v>947</v>
      </c>
      <c r="C823" s="177" t="s">
        <v>948</v>
      </c>
      <c r="D823" s="169" t="s">
        <v>288</v>
      </c>
      <c r="E823" s="170">
        <v>374.45500000000004</v>
      </c>
      <c r="F823" s="171"/>
      <c r="G823" s="172">
        <f>ROUND(E823*F823,2)</f>
        <v>0</v>
      </c>
      <c r="H823" s="171"/>
      <c r="I823" s="172">
        <f>ROUND(E823*H823,2)</f>
        <v>0</v>
      </c>
      <c r="J823" s="171"/>
      <c r="K823" s="172">
        <f>ROUND(E823*J823,2)</f>
        <v>0</v>
      </c>
      <c r="L823" s="172">
        <v>21</v>
      </c>
      <c r="M823" s="172">
        <f>G823*(1+L823/100)</f>
        <v>0</v>
      </c>
      <c r="N823" s="172">
        <v>1.3000000000000002E-4</v>
      </c>
      <c r="O823" s="172">
        <f>ROUND(E823*N823,2)</f>
        <v>0.05</v>
      </c>
      <c r="P823" s="172">
        <v>0</v>
      </c>
      <c r="Q823" s="172">
        <f>ROUND(E823*P823,2)</f>
        <v>0</v>
      </c>
      <c r="R823" s="172" t="s">
        <v>949</v>
      </c>
      <c r="S823" s="172" t="s">
        <v>202</v>
      </c>
      <c r="T823" s="173" t="s">
        <v>202</v>
      </c>
      <c r="U823" s="157">
        <v>3.2480000000000002E-2</v>
      </c>
      <c r="V823" s="157">
        <f>ROUND(E823*U823,2)</f>
        <v>12.16</v>
      </c>
      <c r="W823" s="157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 t="s">
        <v>214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>
      <c r="A824" s="155"/>
      <c r="B824" s="156"/>
      <c r="C824" s="178" t="s">
        <v>340</v>
      </c>
      <c r="D824" s="158"/>
      <c r="E824" s="159">
        <v>112.5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 t="s">
        <v>217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>
      <c r="A825" s="155"/>
      <c r="B825" s="156"/>
      <c r="C825" s="178" t="s">
        <v>457</v>
      </c>
      <c r="D825" s="158"/>
      <c r="E825" s="159">
        <v>101.5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 t="s">
        <v>217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>
      <c r="A826" s="155"/>
      <c r="B826" s="156"/>
      <c r="C826" s="178" t="s">
        <v>342</v>
      </c>
      <c r="D826" s="158"/>
      <c r="E826" s="159">
        <v>18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 t="s">
        <v>217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1">
      <c r="A827" s="155"/>
      <c r="B827" s="156"/>
      <c r="C827" s="178" t="s">
        <v>458</v>
      </c>
      <c r="D827" s="158"/>
      <c r="E827" s="159">
        <v>22.790000000000003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 t="s">
        <v>217</v>
      </c>
      <c r="AH827" s="148">
        <v>0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>
      <c r="A828" s="155"/>
      <c r="B828" s="156"/>
      <c r="C828" s="178" t="s">
        <v>459</v>
      </c>
      <c r="D828" s="158"/>
      <c r="E828" s="159">
        <v>64.690000000000012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 t="s">
        <v>217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>
      <c r="A829" s="155"/>
      <c r="B829" s="156"/>
      <c r="C829" s="178" t="s">
        <v>342</v>
      </c>
      <c r="D829" s="158"/>
      <c r="E829" s="159">
        <v>18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 t="s">
        <v>217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>
      <c r="A830" s="155"/>
      <c r="B830" s="156"/>
      <c r="C830" s="178" t="s">
        <v>355</v>
      </c>
      <c r="D830" s="158"/>
      <c r="E830" s="159">
        <v>16.695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 t="s">
        <v>217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>
      <c r="A831" s="155"/>
      <c r="B831" s="156"/>
      <c r="C831" s="178" t="s">
        <v>950</v>
      </c>
      <c r="D831" s="158"/>
      <c r="E831" s="159">
        <v>20.28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 t="s">
        <v>217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>
      <c r="A832" s="155"/>
      <c r="B832" s="156"/>
      <c r="C832" s="233"/>
      <c r="D832" s="234"/>
      <c r="E832" s="234"/>
      <c r="F832" s="234"/>
      <c r="G832" s="234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 t="s">
        <v>206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1">
      <c r="A833" s="167">
        <v>237</v>
      </c>
      <c r="B833" s="168" t="s">
        <v>951</v>
      </c>
      <c r="C833" s="177" t="s">
        <v>952</v>
      </c>
      <c r="D833" s="169" t="s">
        <v>288</v>
      </c>
      <c r="E833" s="170">
        <v>374.45500000000004</v>
      </c>
      <c r="F833" s="171"/>
      <c r="G833" s="172">
        <f>ROUND(E833*F833,2)</f>
        <v>0</v>
      </c>
      <c r="H833" s="171"/>
      <c r="I833" s="172">
        <f>ROUND(E833*H833,2)</f>
        <v>0</v>
      </c>
      <c r="J833" s="171"/>
      <c r="K833" s="172">
        <f>ROUND(E833*J833,2)</f>
        <v>0</v>
      </c>
      <c r="L833" s="172">
        <v>21</v>
      </c>
      <c r="M833" s="172">
        <f>G833*(1+L833/100)</f>
        <v>0</v>
      </c>
      <c r="N833" s="172">
        <v>2.9E-4</v>
      </c>
      <c r="O833" s="172">
        <f>ROUND(E833*N833,2)</f>
        <v>0.11</v>
      </c>
      <c r="P833" s="172">
        <v>0</v>
      </c>
      <c r="Q833" s="172">
        <f>ROUND(E833*P833,2)</f>
        <v>0</v>
      </c>
      <c r="R833" s="172" t="s">
        <v>949</v>
      </c>
      <c r="S833" s="172" t="s">
        <v>202</v>
      </c>
      <c r="T833" s="173" t="s">
        <v>202</v>
      </c>
      <c r="U833" s="157">
        <v>0.10191</v>
      </c>
      <c r="V833" s="157">
        <f>ROUND(E833*U833,2)</f>
        <v>38.159999999999997</v>
      </c>
      <c r="W833" s="157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 t="s">
        <v>599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>
      <c r="A834" s="155"/>
      <c r="B834" s="156"/>
      <c r="C834" s="235"/>
      <c r="D834" s="236"/>
      <c r="E834" s="236"/>
      <c r="F834" s="236"/>
      <c r="G834" s="236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 t="s">
        <v>206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>
      <c r="A835" s="5"/>
      <c r="B835" s="6"/>
      <c r="C835" s="179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AE835">
        <v>15</v>
      </c>
      <c r="AF835">
        <v>21</v>
      </c>
    </row>
    <row r="836" spans="1:60">
      <c r="A836" s="151"/>
      <c r="B836" s="152" t="s">
        <v>29</v>
      </c>
      <c r="C836" s="180"/>
      <c r="D836" s="153"/>
      <c r="E836" s="154"/>
      <c r="F836" s="154"/>
      <c r="G836" s="175">
        <f>G8+G73+G113+G129+G165+G190+G259+G273+G299+G308+G341+G351+G359+G370+G396+G405+G428+G451+G476+G497+G526+G566+G614+G644+G677+G695+G745+G756+G774+G784+G801+G822</f>
        <v>0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AE836">
        <f>SUMIF(L7:L834,AE835,G7:G834)</f>
        <v>0</v>
      </c>
      <c r="AF836">
        <f>SUMIF(L7:L834,AF835,G7:G834)</f>
        <v>0</v>
      </c>
      <c r="AG836" t="s">
        <v>953</v>
      </c>
    </row>
    <row r="837" spans="1:60">
      <c r="A837" s="252" t="s">
        <v>954</v>
      </c>
      <c r="B837" s="252"/>
      <c r="C837" s="179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60">
      <c r="A838" s="5"/>
      <c r="B838" s="6" t="s">
        <v>955</v>
      </c>
      <c r="C838" s="179" t="s">
        <v>956</v>
      </c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AG838" t="s">
        <v>957</v>
      </c>
    </row>
    <row r="839" spans="1:60">
      <c r="A839" s="5"/>
      <c r="B839" s="6" t="s">
        <v>958</v>
      </c>
      <c r="C839" s="179" t="s">
        <v>959</v>
      </c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AG839" t="s">
        <v>960</v>
      </c>
    </row>
    <row r="840" spans="1:60">
      <c r="A840" s="5"/>
      <c r="B840" s="6"/>
      <c r="C840" s="179" t="s">
        <v>961</v>
      </c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AG840" t="s">
        <v>962</v>
      </c>
    </row>
    <row r="841" spans="1:60">
      <c r="A841" s="5"/>
      <c r="B841" s="6"/>
      <c r="C841" s="179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60">
      <c r="C842" s="181"/>
      <c r="D842" s="139"/>
      <c r="AG842" t="s">
        <v>963</v>
      </c>
    </row>
    <row r="843" spans="1:60">
      <c r="D843" s="139"/>
    </row>
    <row r="844" spans="1:60">
      <c r="D844" s="139"/>
    </row>
    <row r="845" spans="1:60">
      <c r="D845" s="139"/>
    </row>
    <row r="846" spans="1:60">
      <c r="D846" s="139"/>
    </row>
    <row r="847" spans="1:60">
      <c r="D847" s="139"/>
    </row>
    <row r="848" spans="1:60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 objects="1" scenarios="1"/>
  <mergeCells count="396">
    <mergeCell ref="A1:G1"/>
    <mergeCell ref="C2:G2"/>
    <mergeCell ref="C3:G3"/>
    <mergeCell ref="C4:G4"/>
    <mergeCell ref="A837:B837"/>
    <mergeCell ref="C10:G10"/>
    <mergeCell ref="C11:G11"/>
    <mergeCell ref="C13:G13"/>
    <mergeCell ref="C14:G14"/>
    <mergeCell ref="C16:G16"/>
    <mergeCell ref="C31:G31"/>
    <mergeCell ref="C33:G33"/>
    <mergeCell ref="C35:G35"/>
    <mergeCell ref="C37:G37"/>
    <mergeCell ref="C39:G39"/>
    <mergeCell ref="C41:G41"/>
    <mergeCell ref="C19:G19"/>
    <mergeCell ref="C21:G21"/>
    <mergeCell ref="C23:G23"/>
    <mergeCell ref="C25:G25"/>
    <mergeCell ref="C27:G27"/>
    <mergeCell ref="C29:G29"/>
    <mergeCell ref="C54:G54"/>
    <mergeCell ref="C55:G55"/>
    <mergeCell ref="C57:G57"/>
    <mergeCell ref="C59:G59"/>
    <mergeCell ref="C62:G62"/>
    <mergeCell ref="C64:G64"/>
    <mergeCell ref="C43:G43"/>
    <mergeCell ref="C45:G45"/>
    <mergeCell ref="C47:G47"/>
    <mergeCell ref="C49:G49"/>
    <mergeCell ref="C50:G50"/>
    <mergeCell ref="C52:G52"/>
    <mergeCell ref="C80:G80"/>
    <mergeCell ref="C82:G82"/>
    <mergeCell ref="C83:G83"/>
    <mergeCell ref="C85:G85"/>
    <mergeCell ref="C87:G87"/>
    <mergeCell ref="C88:G88"/>
    <mergeCell ref="C65:G65"/>
    <mergeCell ref="C70:G70"/>
    <mergeCell ref="C72:G72"/>
    <mergeCell ref="C75:G75"/>
    <mergeCell ref="C76:G76"/>
    <mergeCell ref="C78:G78"/>
    <mergeCell ref="C102:G102"/>
    <mergeCell ref="C103:G103"/>
    <mergeCell ref="C104:G104"/>
    <mergeCell ref="C105:G105"/>
    <mergeCell ref="C109:G109"/>
    <mergeCell ref="C112:G112"/>
    <mergeCell ref="C90:G90"/>
    <mergeCell ref="C92:G92"/>
    <mergeCell ref="C96:G96"/>
    <mergeCell ref="C98:G98"/>
    <mergeCell ref="C99:G99"/>
    <mergeCell ref="C100:G100"/>
    <mergeCell ref="C128:G128"/>
    <mergeCell ref="C133:G133"/>
    <mergeCell ref="C138:G138"/>
    <mergeCell ref="C141:G141"/>
    <mergeCell ref="C143:G143"/>
    <mergeCell ref="C145:G145"/>
    <mergeCell ref="C116:G116"/>
    <mergeCell ref="C118:G118"/>
    <mergeCell ref="C120:G120"/>
    <mergeCell ref="C122:G122"/>
    <mergeCell ref="C124:G124"/>
    <mergeCell ref="C126:G126"/>
    <mergeCell ref="C160:G160"/>
    <mergeCell ref="C162:G162"/>
    <mergeCell ref="C164:G164"/>
    <mergeCell ref="C167:G167"/>
    <mergeCell ref="C168:G168"/>
    <mergeCell ref="C173:G173"/>
    <mergeCell ref="C147:G147"/>
    <mergeCell ref="C149:G149"/>
    <mergeCell ref="C151:G151"/>
    <mergeCell ref="C154:G154"/>
    <mergeCell ref="C156:G156"/>
    <mergeCell ref="C158:G158"/>
    <mergeCell ref="C184:G184"/>
    <mergeCell ref="C185:G185"/>
    <mergeCell ref="C187:G187"/>
    <mergeCell ref="C188:G188"/>
    <mergeCell ref="C189:G189"/>
    <mergeCell ref="C192:G192"/>
    <mergeCell ref="C175:G175"/>
    <mergeCell ref="C176:G176"/>
    <mergeCell ref="C177:G177"/>
    <mergeCell ref="C180:G180"/>
    <mergeCell ref="C182:G182"/>
    <mergeCell ref="C183:G183"/>
    <mergeCell ref="C208:G208"/>
    <mergeCell ref="C210:G210"/>
    <mergeCell ref="C211:G211"/>
    <mergeCell ref="C213:G213"/>
    <mergeCell ref="C215:G215"/>
    <mergeCell ref="C217:G217"/>
    <mergeCell ref="C194:G194"/>
    <mergeCell ref="C196:G196"/>
    <mergeCell ref="C198:G198"/>
    <mergeCell ref="C200:G200"/>
    <mergeCell ref="C202:G202"/>
    <mergeCell ref="C204:G204"/>
    <mergeCell ref="C226:G226"/>
    <mergeCell ref="C227:G227"/>
    <mergeCell ref="C229:G229"/>
    <mergeCell ref="C230:G230"/>
    <mergeCell ref="C232:G232"/>
    <mergeCell ref="C235:G235"/>
    <mergeCell ref="C218:G218"/>
    <mergeCell ref="C220:G220"/>
    <mergeCell ref="C221:G221"/>
    <mergeCell ref="C222:G222"/>
    <mergeCell ref="C223:G223"/>
    <mergeCell ref="C225:G225"/>
    <mergeCell ref="C251:G251"/>
    <mergeCell ref="C254:G254"/>
    <mergeCell ref="C258:G258"/>
    <mergeCell ref="C261:G261"/>
    <mergeCell ref="C263:G263"/>
    <mergeCell ref="C272:G272"/>
    <mergeCell ref="C239:G239"/>
    <mergeCell ref="C241:G241"/>
    <mergeCell ref="C243:G243"/>
    <mergeCell ref="C244:G244"/>
    <mergeCell ref="C247:G247"/>
    <mergeCell ref="C249:G249"/>
    <mergeCell ref="C285:G285"/>
    <mergeCell ref="C286:G286"/>
    <mergeCell ref="C288:G288"/>
    <mergeCell ref="C289:G289"/>
    <mergeCell ref="C291:G291"/>
    <mergeCell ref="C292:G292"/>
    <mergeCell ref="C275:G275"/>
    <mergeCell ref="C277:G277"/>
    <mergeCell ref="C279:G279"/>
    <mergeCell ref="C280:G280"/>
    <mergeCell ref="C282:G282"/>
    <mergeCell ref="C284:G284"/>
    <mergeCell ref="C307:G307"/>
    <mergeCell ref="C310:G310"/>
    <mergeCell ref="C312:G312"/>
    <mergeCell ref="C314:G314"/>
    <mergeCell ref="C316:G316"/>
    <mergeCell ref="C318:G318"/>
    <mergeCell ref="C295:G295"/>
    <mergeCell ref="C298:G298"/>
    <mergeCell ref="C301:G301"/>
    <mergeCell ref="C302:G302"/>
    <mergeCell ref="C304:G304"/>
    <mergeCell ref="C306:G306"/>
    <mergeCell ref="C328:G328"/>
    <mergeCell ref="C330:G330"/>
    <mergeCell ref="C331:G331"/>
    <mergeCell ref="C332:G332"/>
    <mergeCell ref="C334:G334"/>
    <mergeCell ref="C335:G335"/>
    <mergeCell ref="C320:G320"/>
    <mergeCell ref="C322:G322"/>
    <mergeCell ref="C323:G323"/>
    <mergeCell ref="C324:G324"/>
    <mergeCell ref="C326:G326"/>
    <mergeCell ref="C327:G327"/>
    <mergeCell ref="C347:G347"/>
    <mergeCell ref="C349:G349"/>
    <mergeCell ref="C350:G350"/>
    <mergeCell ref="C353:G353"/>
    <mergeCell ref="C354:G354"/>
    <mergeCell ref="C356:G356"/>
    <mergeCell ref="C336:G336"/>
    <mergeCell ref="C338:G338"/>
    <mergeCell ref="C339:G339"/>
    <mergeCell ref="C340:G340"/>
    <mergeCell ref="C343:G343"/>
    <mergeCell ref="C345:G345"/>
    <mergeCell ref="C372:G372"/>
    <mergeCell ref="C373:G373"/>
    <mergeCell ref="C376:G376"/>
    <mergeCell ref="C378:G378"/>
    <mergeCell ref="C379:G379"/>
    <mergeCell ref="C385:G385"/>
    <mergeCell ref="C358:G358"/>
    <mergeCell ref="C362:G362"/>
    <mergeCell ref="C364:G364"/>
    <mergeCell ref="C366:G366"/>
    <mergeCell ref="C368:G368"/>
    <mergeCell ref="C369:G369"/>
    <mergeCell ref="C404:G404"/>
    <mergeCell ref="C407:G407"/>
    <mergeCell ref="C409:G409"/>
    <mergeCell ref="C411:G411"/>
    <mergeCell ref="C413:G413"/>
    <mergeCell ref="C415:G415"/>
    <mergeCell ref="C387:G387"/>
    <mergeCell ref="C389:G389"/>
    <mergeCell ref="C391:G391"/>
    <mergeCell ref="C393:G393"/>
    <mergeCell ref="C395:G395"/>
    <mergeCell ref="C398:G398"/>
    <mergeCell ref="C433:G433"/>
    <mergeCell ref="C436:G436"/>
    <mergeCell ref="C439:G439"/>
    <mergeCell ref="C442:G442"/>
    <mergeCell ref="C444:G444"/>
    <mergeCell ref="C446:G446"/>
    <mergeCell ref="C417:G417"/>
    <mergeCell ref="C419:G419"/>
    <mergeCell ref="C421:G421"/>
    <mergeCell ref="C423:G423"/>
    <mergeCell ref="C427:G427"/>
    <mergeCell ref="C430:G430"/>
    <mergeCell ref="C461:G461"/>
    <mergeCell ref="C463:G463"/>
    <mergeCell ref="C465:G465"/>
    <mergeCell ref="C467:G467"/>
    <mergeCell ref="C469:G469"/>
    <mergeCell ref="C471:G471"/>
    <mergeCell ref="C450:G450"/>
    <mergeCell ref="C453:G453"/>
    <mergeCell ref="C454:G454"/>
    <mergeCell ref="C455:G455"/>
    <mergeCell ref="C457:G457"/>
    <mergeCell ref="C458:G458"/>
    <mergeCell ref="C484:G484"/>
    <mergeCell ref="C486:G486"/>
    <mergeCell ref="C488:G488"/>
    <mergeCell ref="C490:G490"/>
    <mergeCell ref="C492:G492"/>
    <mergeCell ref="C496:G496"/>
    <mergeCell ref="C475:G475"/>
    <mergeCell ref="C478:G478"/>
    <mergeCell ref="C479:G479"/>
    <mergeCell ref="C480:G480"/>
    <mergeCell ref="C482:G482"/>
    <mergeCell ref="C483:G483"/>
    <mergeCell ref="C510:G510"/>
    <mergeCell ref="C512:G512"/>
    <mergeCell ref="C514:G514"/>
    <mergeCell ref="C516:G516"/>
    <mergeCell ref="C518:G518"/>
    <mergeCell ref="C519:G519"/>
    <mergeCell ref="C499:G499"/>
    <mergeCell ref="C501:G501"/>
    <mergeCell ref="C502:G502"/>
    <mergeCell ref="C504:G504"/>
    <mergeCell ref="C506:G506"/>
    <mergeCell ref="C508:G508"/>
    <mergeCell ref="C536:G536"/>
    <mergeCell ref="C538:G538"/>
    <mergeCell ref="C540:G540"/>
    <mergeCell ref="C541:G541"/>
    <mergeCell ref="C543:G543"/>
    <mergeCell ref="C545:G545"/>
    <mergeCell ref="C521:G521"/>
    <mergeCell ref="C525:G525"/>
    <mergeCell ref="C528:G528"/>
    <mergeCell ref="C530:G530"/>
    <mergeCell ref="C532:G532"/>
    <mergeCell ref="C534:G534"/>
    <mergeCell ref="C559:G559"/>
    <mergeCell ref="C561:G561"/>
    <mergeCell ref="C565:G565"/>
    <mergeCell ref="C568:G568"/>
    <mergeCell ref="C569:G569"/>
    <mergeCell ref="C571:G571"/>
    <mergeCell ref="C547:G547"/>
    <mergeCell ref="C549:G549"/>
    <mergeCell ref="C551:G551"/>
    <mergeCell ref="C553:G553"/>
    <mergeCell ref="C555:G555"/>
    <mergeCell ref="C557:G557"/>
    <mergeCell ref="C582:G582"/>
    <mergeCell ref="C583:G583"/>
    <mergeCell ref="C585:G585"/>
    <mergeCell ref="C587:G587"/>
    <mergeCell ref="C588:G588"/>
    <mergeCell ref="C590:G590"/>
    <mergeCell ref="C572:G572"/>
    <mergeCell ref="C574:G574"/>
    <mergeCell ref="C575:G575"/>
    <mergeCell ref="C577:G577"/>
    <mergeCell ref="C578:G578"/>
    <mergeCell ref="C580:G580"/>
    <mergeCell ref="C600:G600"/>
    <mergeCell ref="C602:G602"/>
    <mergeCell ref="C603:G603"/>
    <mergeCell ref="C605:G605"/>
    <mergeCell ref="C607:G607"/>
    <mergeCell ref="C609:G609"/>
    <mergeCell ref="C591:G591"/>
    <mergeCell ref="C593:G593"/>
    <mergeCell ref="C594:G594"/>
    <mergeCell ref="C596:G596"/>
    <mergeCell ref="C597:G597"/>
    <mergeCell ref="C599:G599"/>
    <mergeCell ref="C627:G627"/>
    <mergeCell ref="C629:G629"/>
    <mergeCell ref="C630:G630"/>
    <mergeCell ref="C631:G631"/>
    <mergeCell ref="C633:G633"/>
    <mergeCell ref="C635:G635"/>
    <mergeCell ref="C613:G613"/>
    <mergeCell ref="C616:G616"/>
    <mergeCell ref="C618:G618"/>
    <mergeCell ref="C620:G620"/>
    <mergeCell ref="C622:G622"/>
    <mergeCell ref="C624:G624"/>
    <mergeCell ref="C653:G653"/>
    <mergeCell ref="C657:G657"/>
    <mergeCell ref="C659:G659"/>
    <mergeCell ref="C661:G661"/>
    <mergeCell ref="C663:G663"/>
    <mergeCell ref="C665:G665"/>
    <mergeCell ref="C637:G637"/>
    <mergeCell ref="C639:G639"/>
    <mergeCell ref="C643:G643"/>
    <mergeCell ref="C646:G646"/>
    <mergeCell ref="C647:G647"/>
    <mergeCell ref="C650:G650"/>
    <mergeCell ref="C683:G683"/>
    <mergeCell ref="C686:G686"/>
    <mergeCell ref="C688:G688"/>
    <mergeCell ref="C690:G690"/>
    <mergeCell ref="C694:G694"/>
    <mergeCell ref="C697:G697"/>
    <mergeCell ref="C667:G667"/>
    <mergeCell ref="C668:G668"/>
    <mergeCell ref="C670:G670"/>
    <mergeCell ref="C672:G672"/>
    <mergeCell ref="C676:G676"/>
    <mergeCell ref="C681:G681"/>
    <mergeCell ref="C711:G711"/>
    <mergeCell ref="C713:G713"/>
    <mergeCell ref="C715:G715"/>
    <mergeCell ref="C717:G717"/>
    <mergeCell ref="C718:G718"/>
    <mergeCell ref="C720:G720"/>
    <mergeCell ref="C699:G699"/>
    <mergeCell ref="C701:G701"/>
    <mergeCell ref="C703:G703"/>
    <mergeCell ref="C705:G705"/>
    <mergeCell ref="C707:G707"/>
    <mergeCell ref="C709:G709"/>
    <mergeCell ref="C729:G729"/>
    <mergeCell ref="C730:G730"/>
    <mergeCell ref="C732:G732"/>
    <mergeCell ref="C733:G733"/>
    <mergeCell ref="C734:G734"/>
    <mergeCell ref="C736:G736"/>
    <mergeCell ref="C721:G721"/>
    <mergeCell ref="C722:G722"/>
    <mergeCell ref="C724:G724"/>
    <mergeCell ref="C725:G725"/>
    <mergeCell ref="C726:G726"/>
    <mergeCell ref="C728:G728"/>
    <mergeCell ref="C751:G751"/>
    <mergeCell ref="C753:G753"/>
    <mergeCell ref="C755:G755"/>
    <mergeCell ref="C758:G758"/>
    <mergeCell ref="C759:G759"/>
    <mergeCell ref="C761:G761"/>
    <mergeCell ref="C737:G737"/>
    <mergeCell ref="C738:G738"/>
    <mergeCell ref="C740:G740"/>
    <mergeCell ref="C744:G744"/>
    <mergeCell ref="C747:G747"/>
    <mergeCell ref="C749:G749"/>
    <mergeCell ref="C779:G779"/>
    <mergeCell ref="C783:G783"/>
    <mergeCell ref="C786:G786"/>
    <mergeCell ref="C788:G788"/>
    <mergeCell ref="C790:G790"/>
    <mergeCell ref="C792:G792"/>
    <mergeCell ref="C762:G762"/>
    <mergeCell ref="C765:G765"/>
    <mergeCell ref="C767:G767"/>
    <mergeCell ref="C769:G769"/>
    <mergeCell ref="C773:G773"/>
    <mergeCell ref="C777:G777"/>
    <mergeCell ref="C832:G832"/>
    <mergeCell ref="C834:G834"/>
    <mergeCell ref="C811:G811"/>
    <mergeCell ref="C814:G814"/>
    <mergeCell ref="C816:G816"/>
    <mergeCell ref="C818:G818"/>
    <mergeCell ref="C820:G820"/>
    <mergeCell ref="C821:G821"/>
    <mergeCell ref="C795:G795"/>
    <mergeCell ref="C800:G800"/>
    <mergeCell ref="C803:G803"/>
    <mergeCell ref="C806:G806"/>
    <mergeCell ref="C808:G808"/>
    <mergeCell ref="C809:G8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1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58</v>
      </c>
      <c r="C4" s="249" t="s">
        <v>59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SUMIF(AG9:AG49,"&lt;&gt;NOR",G9:G49)</f>
        <v>0</v>
      </c>
      <c r="H8" s="165"/>
      <c r="I8" s="165">
        <f>SUM(I9:I49)</f>
        <v>0</v>
      </c>
      <c r="J8" s="165"/>
      <c r="K8" s="165">
        <f>SUM(K9:K49)</f>
        <v>0</v>
      </c>
      <c r="L8" s="165"/>
      <c r="M8" s="165">
        <f>SUM(M9:M49)</f>
        <v>0</v>
      </c>
      <c r="N8" s="165"/>
      <c r="O8" s="165">
        <f>SUM(O9:O49)</f>
        <v>0.01</v>
      </c>
      <c r="P8" s="165"/>
      <c r="Q8" s="165">
        <f>SUM(Q9:Q49)</f>
        <v>0</v>
      </c>
      <c r="R8" s="165"/>
      <c r="S8" s="165"/>
      <c r="T8" s="166"/>
      <c r="U8" s="160"/>
      <c r="V8" s="160">
        <f>SUM(V9:V49)</f>
        <v>204.27</v>
      </c>
      <c r="W8" s="160"/>
      <c r="AG8" t="s">
        <v>197</v>
      </c>
    </row>
    <row r="9" spans="1:60" ht="22.5" outlineLevel="1">
      <c r="A9" s="167">
        <v>1</v>
      </c>
      <c r="B9" s="168" t="s">
        <v>964</v>
      </c>
      <c r="C9" s="177" t="s">
        <v>965</v>
      </c>
      <c r="D9" s="169" t="s">
        <v>310</v>
      </c>
      <c r="E9" s="170">
        <v>20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0.49000000000000005</v>
      </c>
      <c r="V9" s="157">
        <f>ROUND(E9*U9,2)</f>
        <v>9.8000000000000007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966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s odřezáním kmene a odvětvením, včetně případného odklizení kmene a větví na oddělené hromady na vzdálenost do 50 m nebo s naložením na dopravní prostředek,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967</v>
      </c>
      <c r="C12" s="177" t="s">
        <v>968</v>
      </c>
      <c r="D12" s="169" t="s">
        <v>310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0.88</v>
      </c>
      <c r="V12" s="157">
        <f>ROUND(E12*U12,2)</f>
        <v>0.88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966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odřezáním kmene a odvětvením, včetně případného odklizení kmene a větví na oddělené hromady na vzdálenost do 50 m nebo s naložením na dopravní prostředek,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7">
        <v>3</v>
      </c>
      <c r="B15" s="168" t="s">
        <v>969</v>
      </c>
      <c r="C15" s="177" t="s">
        <v>970</v>
      </c>
      <c r="D15" s="169" t="s">
        <v>310</v>
      </c>
      <c r="E15" s="170">
        <v>20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5.0000000000000002E-5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202</v>
      </c>
      <c r="U15" s="157">
        <v>0.65900000000000003</v>
      </c>
      <c r="V15" s="157">
        <f>ROUND(E15*U15,2)</f>
        <v>13.18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>
      <c r="A16" s="155"/>
      <c r="B16" s="156"/>
      <c r="C16" s="241" t="s">
        <v>971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jejich vykopáním nebo vytrháním, s přesekáním kořenů a s případným nutným přemístěním pařezů na hromady do vzdálenosti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3"/>
      <c r="D17" s="234"/>
      <c r="E17" s="234"/>
      <c r="F17" s="234"/>
      <c r="G17" s="23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67">
        <v>4</v>
      </c>
      <c r="B18" s="168" t="s">
        <v>972</v>
      </c>
      <c r="C18" s="177" t="s">
        <v>973</v>
      </c>
      <c r="D18" s="169" t="s">
        <v>310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201</v>
      </c>
      <c r="S18" s="172" t="s">
        <v>202</v>
      </c>
      <c r="T18" s="173" t="s">
        <v>202</v>
      </c>
      <c r="U18" s="157">
        <v>1.417</v>
      </c>
      <c r="V18" s="157">
        <f>ROUND(E18*U18,2)</f>
        <v>1.42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>
      <c r="A19" s="155"/>
      <c r="B19" s="156"/>
      <c r="C19" s="241" t="s">
        <v>974</v>
      </c>
      <c r="D19" s="242"/>
      <c r="E19" s="242"/>
      <c r="F19" s="242"/>
      <c r="G19" s="242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vykopávkou potřebného pracovního prostoru a s jeho zahrnutím výkopkem, s odklizením vytěžené dřevní hmoty na vzdálenost do 50 m na hromady nebo s naložením na dopravní prostředek pro všechny sklony území,</v>
      </c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3"/>
      <c r="D20" s="234"/>
      <c r="E20" s="234"/>
      <c r="F20" s="234"/>
      <c r="G20" s="23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67">
        <v>5</v>
      </c>
      <c r="B21" s="168" t="s">
        <v>975</v>
      </c>
      <c r="C21" s="177" t="s">
        <v>976</v>
      </c>
      <c r="D21" s="169" t="s">
        <v>213</v>
      </c>
      <c r="E21" s="170">
        <v>103.60000000000001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201</v>
      </c>
      <c r="S21" s="172" t="s">
        <v>202</v>
      </c>
      <c r="T21" s="173" t="s">
        <v>202</v>
      </c>
      <c r="U21" s="157">
        <v>3.2000000000000001E-2</v>
      </c>
      <c r="V21" s="157">
        <f>ROUND(E21*U21,2)</f>
        <v>3.32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214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41" t="s">
        <v>977</v>
      </c>
      <c r="D22" s="242"/>
      <c r="E22" s="242"/>
      <c r="F22" s="242"/>
      <c r="G22" s="242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nebo lesní půdy, s vodorovným přemístěním na hromady v místě upotřebení nebo na dočasné či trvalé skládky se složením</v>
      </c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78" t="s">
        <v>978</v>
      </c>
      <c r="D23" s="158"/>
      <c r="E23" s="159">
        <v>103.60000000000001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233"/>
      <c r="D24" s="234"/>
      <c r="E24" s="234"/>
      <c r="F24" s="234"/>
      <c r="G24" s="23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67">
        <v>6</v>
      </c>
      <c r="B25" s="168" t="s">
        <v>979</v>
      </c>
      <c r="C25" s="177" t="s">
        <v>980</v>
      </c>
      <c r="D25" s="169" t="s">
        <v>213</v>
      </c>
      <c r="E25" s="170">
        <v>103.60000000000001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201</v>
      </c>
      <c r="S25" s="172" t="s">
        <v>202</v>
      </c>
      <c r="T25" s="173" t="s">
        <v>202</v>
      </c>
      <c r="U25" s="157">
        <v>1.1000000000000001E-2</v>
      </c>
      <c r="V25" s="157">
        <f>ROUND(E25*U25,2)</f>
        <v>1.1399999999999999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241" t="s">
        <v>245</v>
      </c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3"/>
      <c r="D27" s="234"/>
      <c r="E27" s="234"/>
      <c r="F27" s="234"/>
      <c r="G27" s="2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>
      <c r="A28" s="167">
        <v>7</v>
      </c>
      <c r="B28" s="168" t="s">
        <v>981</v>
      </c>
      <c r="C28" s="177" t="s">
        <v>982</v>
      </c>
      <c r="D28" s="169" t="s">
        <v>310</v>
      </c>
      <c r="E28" s="170">
        <v>21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201</v>
      </c>
      <c r="S28" s="172" t="s">
        <v>202</v>
      </c>
      <c r="T28" s="173" t="s">
        <v>202</v>
      </c>
      <c r="U28" s="157">
        <v>0.57000000000000006</v>
      </c>
      <c r="V28" s="157">
        <f>ROUND(E28*U28,2)</f>
        <v>11.97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241" t="s">
        <v>983</v>
      </c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33"/>
      <c r="D30" s="234"/>
      <c r="E30" s="234"/>
      <c r="F30" s="234"/>
      <c r="G30" s="23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>
      <c r="A31" s="167">
        <v>8</v>
      </c>
      <c r="B31" s="168" t="s">
        <v>255</v>
      </c>
      <c r="C31" s="177" t="s">
        <v>256</v>
      </c>
      <c r="D31" s="169" t="s">
        <v>213</v>
      </c>
      <c r="E31" s="170">
        <v>51.800000000000004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201</v>
      </c>
      <c r="S31" s="172" t="s">
        <v>202</v>
      </c>
      <c r="T31" s="173" t="s">
        <v>202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984</v>
      </c>
      <c r="D32" s="158"/>
      <c r="E32" s="159">
        <v>51.800000000000004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33"/>
      <c r="D33" s="234"/>
      <c r="E33" s="234"/>
      <c r="F33" s="234"/>
      <c r="G33" s="234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67">
        <v>9</v>
      </c>
      <c r="B34" s="168" t="s">
        <v>985</v>
      </c>
      <c r="C34" s="177" t="s">
        <v>986</v>
      </c>
      <c r="D34" s="169" t="s">
        <v>288</v>
      </c>
      <c r="E34" s="170">
        <v>453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987</v>
      </c>
      <c r="S34" s="172" t="s">
        <v>202</v>
      </c>
      <c r="T34" s="173" t="s">
        <v>202</v>
      </c>
      <c r="U34" s="157">
        <v>0</v>
      </c>
      <c r="V34" s="157">
        <f>ROUND(E34*U34,2)</f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988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241" t="s">
        <v>989</v>
      </c>
      <c r="D35" s="242"/>
      <c r="E35" s="242"/>
      <c r="F35" s="242"/>
      <c r="G35" s="24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10</v>
      </c>
      <c r="B37" s="168" t="s">
        <v>990</v>
      </c>
      <c r="C37" s="177" t="s">
        <v>991</v>
      </c>
      <c r="D37" s="169" t="s">
        <v>288</v>
      </c>
      <c r="E37" s="170">
        <v>518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201</v>
      </c>
      <c r="S37" s="172" t="s">
        <v>202</v>
      </c>
      <c r="T37" s="173" t="s">
        <v>202</v>
      </c>
      <c r="U37" s="157">
        <v>1.3000000000000001E-2</v>
      </c>
      <c r="V37" s="157">
        <f>ROUND(E37*U37,2)</f>
        <v>6.73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41" t="s">
        <v>992</v>
      </c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3"/>
      <c r="D39" s="234"/>
      <c r="E39" s="234"/>
      <c r="F39" s="234"/>
      <c r="G39" s="23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>
      <c r="A40" s="167">
        <v>11</v>
      </c>
      <c r="B40" s="168" t="s">
        <v>993</v>
      </c>
      <c r="C40" s="177" t="s">
        <v>994</v>
      </c>
      <c r="D40" s="169" t="s">
        <v>288</v>
      </c>
      <c r="E40" s="170">
        <v>453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201</v>
      </c>
      <c r="S40" s="172" t="s">
        <v>202</v>
      </c>
      <c r="T40" s="173" t="s">
        <v>202</v>
      </c>
      <c r="U40" s="157">
        <v>0.254</v>
      </c>
      <c r="V40" s="157">
        <f>ROUND(E40*U40,2)</f>
        <v>115.06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988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>
      <c r="A41" s="155"/>
      <c r="B41" s="156"/>
      <c r="C41" s="241" t="s">
        <v>995</v>
      </c>
      <c r="D41" s="242"/>
      <c r="E41" s="242"/>
      <c r="F41" s="242"/>
      <c r="G41" s="242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205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případným nutným přemístěním hromad nebo dočasných skládek na místo potřeby ze vzdálenosti do 30 m, v rovině nebo ve svahu do 1 : 5,</v>
      </c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33"/>
      <c r="D42" s="234"/>
      <c r="E42" s="234"/>
      <c r="F42" s="234"/>
      <c r="G42" s="23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>
      <c r="A43" s="167">
        <v>12</v>
      </c>
      <c r="B43" s="168" t="s">
        <v>996</v>
      </c>
      <c r="C43" s="177" t="s">
        <v>997</v>
      </c>
      <c r="D43" s="169" t="s">
        <v>288</v>
      </c>
      <c r="E43" s="170">
        <v>453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987</v>
      </c>
      <c r="S43" s="172" t="s">
        <v>202</v>
      </c>
      <c r="T43" s="173" t="s">
        <v>202</v>
      </c>
      <c r="U43" s="157">
        <v>9.0000000000000011E-2</v>
      </c>
      <c r="V43" s="157">
        <f>ROUND(E43*U43,2)</f>
        <v>40.770000000000003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241" t="s">
        <v>998</v>
      </c>
      <c r="D44" s="242"/>
      <c r="E44" s="242"/>
      <c r="F44" s="242"/>
      <c r="G44" s="24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205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39" t="s">
        <v>999</v>
      </c>
      <c r="D45" s="240"/>
      <c r="E45" s="240"/>
      <c r="F45" s="240"/>
      <c r="G45" s="24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247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233"/>
      <c r="D46" s="234"/>
      <c r="E46" s="234"/>
      <c r="F46" s="234"/>
      <c r="G46" s="23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67">
        <v>13</v>
      </c>
      <c r="B47" s="168" t="s">
        <v>1000</v>
      </c>
      <c r="C47" s="177" t="s">
        <v>1001</v>
      </c>
      <c r="D47" s="169" t="s">
        <v>945</v>
      </c>
      <c r="E47" s="170">
        <v>9.06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1E-3</v>
      </c>
      <c r="O47" s="172">
        <f>ROUND(E47*N47,2)</f>
        <v>0.01</v>
      </c>
      <c r="P47" s="172">
        <v>0</v>
      </c>
      <c r="Q47" s="172">
        <f>ROUND(E47*P47,2)</f>
        <v>0</v>
      </c>
      <c r="R47" s="172" t="s">
        <v>311</v>
      </c>
      <c r="S47" s="172" t="s">
        <v>202</v>
      </c>
      <c r="T47" s="173" t="s">
        <v>202</v>
      </c>
      <c r="U47" s="157">
        <v>0</v>
      </c>
      <c r="V47" s="157">
        <f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312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8" t="s">
        <v>1002</v>
      </c>
      <c r="D48" s="158"/>
      <c r="E48" s="159">
        <v>9.06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233"/>
      <c r="D49" s="234"/>
      <c r="E49" s="234"/>
      <c r="F49" s="234"/>
      <c r="G49" s="234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206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>
      <c r="A50" s="161" t="s">
        <v>196</v>
      </c>
      <c r="B50" s="162" t="s">
        <v>123</v>
      </c>
      <c r="C50" s="176" t="s">
        <v>124</v>
      </c>
      <c r="D50" s="163"/>
      <c r="E50" s="164"/>
      <c r="F50" s="165"/>
      <c r="G50" s="165">
        <f>SUMIF(AG51:AG55,"&lt;&gt;NOR",G51:G55)</f>
        <v>0</v>
      </c>
      <c r="H50" s="165"/>
      <c r="I50" s="165">
        <f>SUM(I51:I55)</f>
        <v>0</v>
      </c>
      <c r="J50" s="165"/>
      <c r="K50" s="165">
        <f>SUM(K51:K55)</f>
        <v>0</v>
      </c>
      <c r="L50" s="165"/>
      <c r="M50" s="165">
        <f>SUM(M51:M55)</f>
        <v>0</v>
      </c>
      <c r="N50" s="165"/>
      <c r="O50" s="165">
        <f>SUM(O51:O55)</f>
        <v>0</v>
      </c>
      <c r="P50" s="165"/>
      <c r="Q50" s="165">
        <f>SUM(Q51:Q55)</f>
        <v>0</v>
      </c>
      <c r="R50" s="165"/>
      <c r="S50" s="165"/>
      <c r="T50" s="166"/>
      <c r="U50" s="160"/>
      <c r="V50" s="160">
        <f>SUM(V51:V55)</f>
        <v>0.02</v>
      </c>
      <c r="W50" s="160"/>
      <c r="AG50" t="s">
        <v>197</v>
      </c>
    </row>
    <row r="51" spans="1:60" ht="22.5" outlineLevel="1">
      <c r="A51" s="167">
        <v>14</v>
      </c>
      <c r="B51" s="168" t="s">
        <v>1003</v>
      </c>
      <c r="C51" s="177" t="s">
        <v>1004</v>
      </c>
      <c r="D51" s="169" t="s">
        <v>298</v>
      </c>
      <c r="E51" s="170">
        <v>1.0060000000000001E-2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987</v>
      </c>
      <c r="S51" s="172" t="s">
        <v>202</v>
      </c>
      <c r="T51" s="173" t="s">
        <v>202</v>
      </c>
      <c r="U51" s="157">
        <v>1.925</v>
      </c>
      <c r="V51" s="157">
        <f>ROUND(E51*U51,2)</f>
        <v>0.02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567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569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1005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1006</v>
      </c>
      <c r="D54" s="158"/>
      <c r="E54" s="159">
        <v>1.0060000000000001E-2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3"/>
      <c r="D55" s="234"/>
      <c r="E55" s="234"/>
      <c r="F55" s="234"/>
      <c r="G55" s="234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>
      <c r="A56" s="5"/>
      <c r="B56" s="6"/>
      <c r="C56" s="179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E56">
        <v>15</v>
      </c>
      <c r="AF56">
        <v>21</v>
      </c>
    </row>
    <row r="57" spans="1:60">
      <c r="A57" s="151"/>
      <c r="B57" s="152" t="s">
        <v>29</v>
      </c>
      <c r="C57" s="180"/>
      <c r="D57" s="153"/>
      <c r="E57" s="154"/>
      <c r="F57" s="154"/>
      <c r="G57" s="175">
        <f>G8+G50</f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f>SUMIF(L7:L55,AE56,G7:G55)</f>
        <v>0</v>
      </c>
      <c r="AF57">
        <f>SUMIF(L7:L55,AF56,G7:G55)</f>
        <v>0</v>
      </c>
      <c r="AG57" t="s">
        <v>953</v>
      </c>
    </row>
    <row r="58" spans="1:60">
      <c r="A58" s="252" t="s">
        <v>954</v>
      </c>
      <c r="B58" s="252"/>
      <c r="C58" s="179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>
      <c r="A59" s="5"/>
      <c r="B59" s="6" t="s">
        <v>955</v>
      </c>
      <c r="C59" s="179" t="s">
        <v>956</v>
      </c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957</v>
      </c>
    </row>
    <row r="60" spans="1:60">
      <c r="A60" s="5"/>
      <c r="B60" s="6" t="s">
        <v>958</v>
      </c>
      <c r="C60" s="179" t="s">
        <v>959</v>
      </c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G60" t="s">
        <v>960</v>
      </c>
    </row>
    <row r="61" spans="1:60">
      <c r="A61" s="5"/>
      <c r="B61" s="6"/>
      <c r="C61" s="179" t="s">
        <v>961</v>
      </c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G61" t="s">
        <v>962</v>
      </c>
    </row>
    <row r="62" spans="1:60">
      <c r="A62" s="5"/>
      <c r="B62" s="6"/>
      <c r="C62" s="179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>
      <c r="C63" s="181"/>
      <c r="D63" s="139"/>
      <c r="AG63" t="s">
        <v>963</v>
      </c>
    </row>
    <row r="64" spans="1:60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31">
    <mergeCell ref="A1:G1"/>
    <mergeCell ref="C2:G2"/>
    <mergeCell ref="C3:G3"/>
    <mergeCell ref="C4:G4"/>
    <mergeCell ref="A58:B58"/>
    <mergeCell ref="C10:G10"/>
    <mergeCell ref="C11:G11"/>
    <mergeCell ref="C13:G13"/>
    <mergeCell ref="C14:G14"/>
    <mergeCell ref="C16:G16"/>
    <mergeCell ref="C36:G36"/>
    <mergeCell ref="C17:G17"/>
    <mergeCell ref="C19:G19"/>
    <mergeCell ref="C20:G20"/>
    <mergeCell ref="C22:G22"/>
    <mergeCell ref="C24:G24"/>
    <mergeCell ref="C26:G26"/>
    <mergeCell ref="C27:G27"/>
    <mergeCell ref="C29:G29"/>
    <mergeCell ref="C30:G30"/>
    <mergeCell ref="C33:G33"/>
    <mergeCell ref="C35:G35"/>
    <mergeCell ref="C46:G46"/>
    <mergeCell ref="C49:G49"/>
    <mergeCell ref="C55:G55"/>
    <mergeCell ref="C38:G38"/>
    <mergeCell ref="C39:G39"/>
    <mergeCell ref="C41:G41"/>
    <mergeCell ref="C42:G42"/>
    <mergeCell ref="C44:G44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56" activePane="bottomLeft" state="frozen"/>
      <selection pane="bottomLeft" activeCell="Y45" sqref="Y45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60</v>
      </c>
      <c r="C4" s="249" t="s">
        <v>61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0</v>
      </c>
      <c r="P8" s="165"/>
      <c r="Q8" s="165">
        <f>SUM(Q9:Q32)</f>
        <v>0</v>
      </c>
      <c r="R8" s="165"/>
      <c r="S8" s="165"/>
      <c r="T8" s="166"/>
      <c r="U8" s="160"/>
      <c r="V8" s="160">
        <f>SUM(V9:V32)</f>
        <v>13.239999999999998</v>
      </c>
      <c r="W8" s="160"/>
      <c r="AG8" t="s">
        <v>197</v>
      </c>
    </row>
    <row r="9" spans="1:60" ht="22.5" outlineLevel="1">
      <c r="A9" s="167">
        <v>1</v>
      </c>
      <c r="B9" s="168" t="s">
        <v>1007</v>
      </c>
      <c r="C9" s="177" t="s">
        <v>1008</v>
      </c>
      <c r="D9" s="169" t="s">
        <v>213</v>
      </c>
      <c r="E9" s="170">
        <v>16.700000000000003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0.18700000000000003</v>
      </c>
      <c r="V9" s="157">
        <f>ROUND(E9*U9,2)</f>
        <v>3.12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41" t="s">
        <v>1009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78" t="s">
        <v>1010</v>
      </c>
      <c r="D11" s="158"/>
      <c r="E11" s="159">
        <v>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78" t="s">
        <v>1011</v>
      </c>
      <c r="D12" s="158"/>
      <c r="E12" s="159">
        <v>7.7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233"/>
      <c r="D13" s="234"/>
      <c r="E13" s="234"/>
      <c r="F13" s="234"/>
      <c r="G13" s="23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>
      <c r="A14" s="167">
        <v>2</v>
      </c>
      <c r="B14" s="168" t="s">
        <v>1012</v>
      </c>
      <c r="C14" s="177" t="s">
        <v>1013</v>
      </c>
      <c r="D14" s="169" t="s">
        <v>213</v>
      </c>
      <c r="E14" s="170">
        <v>5.0100000000000007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201</v>
      </c>
      <c r="S14" s="172" t="s">
        <v>202</v>
      </c>
      <c r="T14" s="173" t="s">
        <v>202</v>
      </c>
      <c r="U14" s="157">
        <v>5.8000000000000003E-2</v>
      </c>
      <c r="V14" s="157">
        <f>ROUND(E14*U14,2)</f>
        <v>0.28999999999999998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241" t="s">
        <v>1009</v>
      </c>
      <c r="D15" s="242"/>
      <c r="E15" s="242"/>
      <c r="F15" s="242"/>
      <c r="G15" s="242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78" t="s">
        <v>1014</v>
      </c>
      <c r="D16" s="158"/>
      <c r="E16" s="159">
        <v>5.0100000000000007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3"/>
      <c r="D17" s="234"/>
      <c r="E17" s="234"/>
      <c r="F17" s="234"/>
      <c r="G17" s="23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>
      <c r="A18" s="167">
        <v>3</v>
      </c>
      <c r="B18" s="168" t="s">
        <v>249</v>
      </c>
      <c r="C18" s="177" t="s">
        <v>250</v>
      </c>
      <c r="D18" s="169" t="s">
        <v>213</v>
      </c>
      <c r="E18" s="170">
        <v>21.200000000000003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201</v>
      </c>
      <c r="S18" s="172" t="s">
        <v>202</v>
      </c>
      <c r="T18" s="173" t="s">
        <v>202</v>
      </c>
      <c r="U18" s="157">
        <v>1.1000000000000001E-2</v>
      </c>
      <c r="V18" s="157">
        <f>ROUND(E18*U18,2)</f>
        <v>0.23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41" t="s">
        <v>245</v>
      </c>
      <c r="D19" s="242"/>
      <c r="E19" s="242"/>
      <c r="F19" s="242"/>
      <c r="G19" s="242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78" t="s">
        <v>1015</v>
      </c>
      <c r="D20" s="158"/>
      <c r="E20" s="159">
        <v>21.200000000000003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233"/>
      <c r="D21" s="234"/>
      <c r="E21" s="234"/>
      <c r="F21" s="234"/>
      <c r="G21" s="23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56.25" outlineLevel="1">
      <c r="A22" s="167">
        <v>4</v>
      </c>
      <c r="B22" s="168" t="s">
        <v>1016</v>
      </c>
      <c r="C22" s="177" t="s">
        <v>1017</v>
      </c>
      <c r="D22" s="169" t="s">
        <v>213</v>
      </c>
      <c r="E22" s="170">
        <v>37.900000000000006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201</v>
      </c>
      <c r="S22" s="172" t="s">
        <v>202</v>
      </c>
      <c r="T22" s="173" t="s">
        <v>202</v>
      </c>
      <c r="U22" s="157">
        <v>4.3000000000000003E-2</v>
      </c>
      <c r="V22" s="157">
        <f>ROUND(E22*U22,2)</f>
        <v>1.63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41" t="s">
        <v>1018</v>
      </c>
      <c r="D23" s="242"/>
      <c r="E23" s="242"/>
      <c r="F23" s="242"/>
      <c r="G23" s="24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8" t="s">
        <v>1019</v>
      </c>
      <c r="D24" s="158"/>
      <c r="E24" s="159">
        <v>30.400000000000002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8" t="s">
        <v>1020</v>
      </c>
      <c r="D25" s="158"/>
      <c r="E25" s="159">
        <v>7.5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233"/>
      <c r="D26" s="234"/>
      <c r="E26" s="234"/>
      <c r="F26" s="234"/>
      <c r="G26" s="23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67">
        <v>5</v>
      </c>
      <c r="B27" s="168" t="s">
        <v>1021</v>
      </c>
      <c r="C27" s="177" t="s">
        <v>1022</v>
      </c>
      <c r="D27" s="169" t="s">
        <v>288</v>
      </c>
      <c r="E27" s="170">
        <v>443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 t="s">
        <v>201</v>
      </c>
      <c r="S27" s="172" t="s">
        <v>202</v>
      </c>
      <c r="T27" s="173" t="s">
        <v>202</v>
      </c>
      <c r="U27" s="157">
        <v>1.8000000000000002E-2</v>
      </c>
      <c r="V27" s="157">
        <f>ROUND(E27*U27,2)</f>
        <v>7.97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41" t="s">
        <v>992</v>
      </c>
      <c r="D28" s="242"/>
      <c r="E28" s="242"/>
      <c r="F28" s="242"/>
      <c r="G28" s="242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178" t="s">
        <v>1023</v>
      </c>
      <c r="D29" s="158"/>
      <c r="E29" s="159">
        <v>271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1024</v>
      </c>
      <c r="D30" s="158"/>
      <c r="E30" s="159">
        <v>96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1025</v>
      </c>
      <c r="D31" s="158"/>
      <c r="E31" s="159">
        <v>76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33"/>
      <c r="D32" s="234"/>
      <c r="E32" s="234"/>
      <c r="F32" s="234"/>
      <c r="G32" s="23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>
      <c r="A33" s="161" t="s">
        <v>196</v>
      </c>
      <c r="B33" s="162" t="s">
        <v>101</v>
      </c>
      <c r="C33" s="176" t="s">
        <v>102</v>
      </c>
      <c r="D33" s="163"/>
      <c r="E33" s="164"/>
      <c r="F33" s="165"/>
      <c r="G33" s="165">
        <f>SUMIF(AG34:AG62,"&lt;&gt;NOR",G34:G62)</f>
        <v>0</v>
      </c>
      <c r="H33" s="165"/>
      <c r="I33" s="165">
        <f>SUM(I34:I62)</f>
        <v>0</v>
      </c>
      <c r="J33" s="165"/>
      <c r="K33" s="165">
        <f>SUM(K34:K62)</f>
        <v>0</v>
      </c>
      <c r="L33" s="165"/>
      <c r="M33" s="165">
        <f>SUM(M34:M62)</f>
        <v>0</v>
      </c>
      <c r="N33" s="165"/>
      <c r="O33" s="165">
        <f>SUM(O34:O62)</f>
        <v>469.58</v>
      </c>
      <c r="P33" s="165"/>
      <c r="Q33" s="165">
        <f>SUM(Q34:Q62)</f>
        <v>0</v>
      </c>
      <c r="R33" s="165"/>
      <c r="S33" s="165"/>
      <c r="T33" s="166"/>
      <c r="U33" s="160"/>
      <c r="V33" s="160">
        <f>SUM(V34:V62)</f>
        <v>64.429999999999993</v>
      </c>
      <c r="W33" s="160"/>
      <c r="AG33" t="s">
        <v>197</v>
      </c>
    </row>
    <row r="34" spans="1:60" ht="22.5" outlineLevel="1">
      <c r="A34" s="167">
        <v>6</v>
      </c>
      <c r="B34" s="168" t="s">
        <v>1026</v>
      </c>
      <c r="C34" s="177" t="s">
        <v>1027</v>
      </c>
      <c r="D34" s="169" t="s">
        <v>288</v>
      </c>
      <c r="E34" s="170">
        <v>271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0.21000000000000002</v>
      </c>
      <c r="O34" s="172">
        <f>ROUND(E34*N34,2)</f>
        <v>56.91</v>
      </c>
      <c r="P34" s="172">
        <v>0</v>
      </c>
      <c r="Q34" s="172">
        <f>ROUND(E34*P34,2)</f>
        <v>0</v>
      </c>
      <c r="R34" s="172" t="s">
        <v>1028</v>
      </c>
      <c r="S34" s="172" t="s">
        <v>202</v>
      </c>
      <c r="T34" s="173" t="s">
        <v>202</v>
      </c>
      <c r="U34" s="157">
        <v>2.6000000000000002E-2</v>
      </c>
      <c r="V34" s="157">
        <f>ROUND(E34*U34,2)</f>
        <v>7.05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241" t="s">
        <v>1029</v>
      </c>
      <c r="D35" s="242"/>
      <c r="E35" s="242"/>
      <c r="F35" s="242"/>
      <c r="G35" s="24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78" t="s">
        <v>1023</v>
      </c>
      <c r="D36" s="158"/>
      <c r="E36" s="159">
        <v>271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233"/>
      <c r="D37" s="234"/>
      <c r="E37" s="234"/>
      <c r="F37" s="234"/>
      <c r="G37" s="234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206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67">
        <v>7</v>
      </c>
      <c r="B38" s="168" t="s">
        <v>1030</v>
      </c>
      <c r="C38" s="177" t="s">
        <v>1031</v>
      </c>
      <c r="D38" s="169" t="s">
        <v>288</v>
      </c>
      <c r="E38" s="170">
        <v>76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0.60104000000000002</v>
      </c>
      <c r="O38" s="172">
        <f>ROUND(E38*N38,2)</f>
        <v>45.68</v>
      </c>
      <c r="P38" s="172">
        <v>0</v>
      </c>
      <c r="Q38" s="172">
        <f>ROUND(E38*P38,2)</f>
        <v>0</v>
      </c>
      <c r="R38" s="172" t="s">
        <v>1028</v>
      </c>
      <c r="S38" s="172" t="s">
        <v>202</v>
      </c>
      <c r="T38" s="173" t="s">
        <v>202</v>
      </c>
      <c r="U38" s="157">
        <v>5.9000000000000004E-2</v>
      </c>
      <c r="V38" s="157">
        <f>ROUND(E38*U38,2)</f>
        <v>4.4800000000000004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41" t="s">
        <v>1032</v>
      </c>
      <c r="D39" s="242"/>
      <c r="E39" s="242"/>
      <c r="F39" s="242"/>
      <c r="G39" s="242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kamenivo hrubé drcené vel. 32 - 63 mm s výplňovým kamenivem (vibrovaný štěrk), s rozprostřením, vlhčením a zhutněním</v>
      </c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8" t="s">
        <v>1025</v>
      </c>
      <c r="D40" s="158"/>
      <c r="E40" s="159">
        <v>76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233"/>
      <c r="D41" s="234"/>
      <c r="E41" s="234"/>
      <c r="F41" s="234"/>
      <c r="G41" s="23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206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>
      <c r="A42" s="167">
        <v>8</v>
      </c>
      <c r="B42" s="168" t="s">
        <v>1033</v>
      </c>
      <c r="C42" s="177" t="s">
        <v>1034</v>
      </c>
      <c r="D42" s="169" t="s">
        <v>288</v>
      </c>
      <c r="E42" s="170">
        <v>367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0.378</v>
      </c>
      <c r="O42" s="172">
        <f>ROUND(E42*N42,2)</f>
        <v>138.72999999999999</v>
      </c>
      <c r="P42" s="172">
        <v>0</v>
      </c>
      <c r="Q42" s="172">
        <f>ROUND(E42*P42,2)</f>
        <v>0</v>
      </c>
      <c r="R42" s="172" t="s">
        <v>1028</v>
      </c>
      <c r="S42" s="172" t="s">
        <v>202</v>
      </c>
      <c r="T42" s="173" t="s">
        <v>202</v>
      </c>
      <c r="U42" s="157">
        <v>2.6000000000000002E-2</v>
      </c>
      <c r="V42" s="157">
        <f>ROUND(E42*U42,2)</f>
        <v>9.5399999999999991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1023</v>
      </c>
      <c r="D43" s="158"/>
      <c r="E43" s="159">
        <v>271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8" t="s">
        <v>1024</v>
      </c>
      <c r="D44" s="158"/>
      <c r="E44" s="159">
        <v>96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33"/>
      <c r="D45" s="234"/>
      <c r="E45" s="234"/>
      <c r="F45" s="234"/>
      <c r="G45" s="234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206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>
      <c r="A46" s="167">
        <v>9</v>
      </c>
      <c r="B46" s="168" t="s">
        <v>1035</v>
      </c>
      <c r="C46" s="177" t="s">
        <v>1036</v>
      </c>
      <c r="D46" s="169" t="s">
        <v>288</v>
      </c>
      <c r="E46" s="170">
        <v>443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0.441</v>
      </c>
      <c r="O46" s="172">
        <f>ROUND(E46*N46,2)</f>
        <v>195.36</v>
      </c>
      <c r="P46" s="172">
        <v>0</v>
      </c>
      <c r="Q46" s="172">
        <f>ROUND(E46*P46,2)</f>
        <v>0</v>
      </c>
      <c r="R46" s="172" t="s">
        <v>1028</v>
      </c>
      <c r="S46" s="172" t="s">
        <v>202</v>
      </c>
      <c r="T46" s="173" t="s">
        <v>202</v>
      </c>
      <c r="U46" s="157">
        <v>2.9000000000000001E-2</v>
      </c>
      <c r="V46" s="157">
        <f>ROUND(E46*U46,2)</f>
        <v>12.85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214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78" t="s">
        <v>1025</v>
      </c>
      <c r="D47" s="158"/>
      <c r="E47" s="159">
        <v>76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8" t="s">
        <v>1023</v>
      </c>
      <c r="D48" s="158"/>
      <c r="E48" s="159">
        <v>271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1024</v>
      </c>
      <c r="D49" s="158"/>
      <c r="E49" s="159">
        <v>96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233"/>
      <c r="D50" s="234"/>
      <c r="E50" s="234"/>
      <c r="F50" s="234"/>
      <c r="G50" s="234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206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>
      <c r="A51" s="167">
        <v>10</v>
      </c>
      <c r="B51" s="168" t="s">
        <v>1037</v>
      </c>
      <c r="C51" s="177" t="s">
        <v>1038</v>
      </c>
      <c r="D51" s="169" t="s">
        <v>288</v>
      </c>
      <c r="E51" s="170">
        <v>96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3.1000000000000005E-4</v>
      </c>
      <c r="O51" s="172">
        <f>ROUND(E51*N51,2)</f>
        <v>0.03</v>
      </c>
      <c r="P51" s="172">
        <v>0</v>
      </c>
      <c r="Q51" s="172">
        <f>ROUND(E51*P51,2)</f>
        <v>0</v>
      </c>
      <c r="R51" s="172" t="s">
        <v>1028</v>
      </c>
      <c r="S51" s="172" t="s">
        <v>202</v>
      </c>
      <c r="T51" s="173" t="s">
        <v>202</v>
      </c>
      <c r="U51" s="157">
        <v>2E-3</v>
      </c>
      <c r="V51" s="157">
        <f>ROUND(E51*U51,2)</f>
        <v>0.19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35"/>
      <c r="D52" s="236"/>
      <c r="E52" s="236"/>
      <c r="F52" s="236"/>
      <c r="G52" s="23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>
      <c r="A53" s="167">
        <v>11</v>
      </c>
      <c r="B53" s="168" t="s">
        <v>1039</v>
      </c>
      <c r="C53" s="177" t="s">
        <v>1040</v>
      </c>
      <c r="D53" s="169" t="s">
        <v>288</v>
      </c>
      <c r="E53" s="170">
        <v>96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0.12966000000000003</v>
      </c>
      <c r="O53" s="172">
        <f>ROUND(E53*N53,2)</f>
        <v>12.45</v>
      </c>
      <c r="P53" s="172">
        <v>0</v>
      </c>
      <c r="Q53" s="172">
        <f>ROUND(E53*P53,2)</f>
        <v>0</v>
      </c>
      <c r="R53" s="172" t="s">
        <v>1028</v>
      </c>
      <c r="S53" s="172" t="s">
        <v>202</v>
      </c>
      <c r="T53" s="173" t="s">
        <v>202</v>
      </c>
      <c r="U53" s="157">
        <v>7.2000000000000008E-2</v>
      </c>
      <c r="V53" s="157">
        <f>ROUND(E53*U53,2)</f>
        <v>6.91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203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1024</v>
      </c>
      <c r="D54" s="158"/>
      <c r="E54" s="159">
        <v>96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3"/>
      <c r="D55" s="234"/>
      <c r="E55" s="234"/>
      <c r="F55" s="234"/>
      <c r="G55" s="234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>
      <c r="A56" s="167">
        <v>12</v>
      </c>
      <c r="B56" s="168" t="s">
        <v>1041</v>
      </c>
      <c r="C56" s="177" t="s">
        <v>1042</v>
      </c>
      <c r="D56" s="169" t="s">
        <v>288</v>
      </c>
      <c r="E56" s="170">
        <v>96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0.12966000000000003</v>
      </c>
      <c r="O56" s="172">
        <f>ROUND(E56*N56,2)</f>
        <v>12.45</v>
      </c>
      <c r="P56" s="172">
        <v>0</v>
      </c>
      <c r="Q56" s="172">
        <f>ROUND(E56*P56,2)</f>
        <v>0</v>
      </c>
      <c r="R56" s="172" t="s">
        <v>1028</v>
      </c>
      <c r="S56" s="172" t="s">
        <v>202</v>
      </c>
      <c r="T56" s="173" t="s">
        <v>202</v>
      </c>
      <c r="U56" s="157">
        <v>7.2000000000000008E-2</v>
      </c>
      <c r="V56" s="157">
        <f>ROUND(E56*U56,2)</f>
        <v>6.91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214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178" t="s">
        <v>1024</v>
      </c>
      <c r="D57" s="158"/>
      <c r="E57" s="159">
        <v>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233"/>
      <c r="D58" s="234"/>
      <c r="E58" s="234"/>
      <c r="F58" s="234"/>
      <c r="G58" s="234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206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>
      <c r="A59" s="167">
        <v>13</v>
      </c>
      <c r="B59" s="168" t="s">
        <v>1043</v>
      </c>
      <c r="C59" s="177" t="s">
        <v>1044</v>
      </c>
      <c r="D59" s="169" t="s">
        <v>288</v>
      </c>
      <c r="E59" s="170">
        <v>44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0.18108000000000002</v>
      </c>
      <c r="O59" s="172">
        <f>ROUND(E59*N59,2)</f>
        <v>7.97</v>
      </c>
      <c r="P59" s="172">
        <v>0</v>
      </c>
      <c r="Q59" s="172">
        <f>ROUND(E59*P59,2)</f>
        <v>0</v>
      </c>
      <c r="R59" s="172" t="s">
        <v>1028</v>
      </c>
      <c r="S59" s="172" t="s">
        <v>202</v>
      </c>
      <c r="T59" s="173" t="s">
        <v>305</v>
      </c>
      <c r="U59" s="157">
        <v>0.375</v>
      </c>
      <c r="V59" s="157">
        <f>ROUND(E59*U59,2)</f>
        <v>16.5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>
      <c r="A60" s="155"/>
      <c r="B60" s="156"/>
      <c r="C60" s="241" t="s">
        <v>1045</v>
      </c>
      <c r="D60" s="242"/>
      <c r="E60" s="242"/>
      <c r="F60" s="242"/>
      <c r="G60" s="242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205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74" t="str">
        <f>C60</f>
        <v>komunikací pro pěší do velikosti dlaždic 0,25 m2 s provedením lože do tl. 30 mm, s vyplněním spár a se smetením přebytečného materiálu na vzdálenost do 3 m</v>
      </c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178" t="s">
        <v>1046</v>
      </c>
      <c r="D61" s="158"/>
      <c r="E61" s="159">
        <v>44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233"/>
      <c r="D62" s="234"/>
      <c r="E62" s="234"/>
      <c r="F62" s="234"/>
      <c r="G62" s="234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206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>
      <c r="A63" s="161" t="s">
        <v>196</v>
      </c>
      <c r="B63" s="162" t="s">
        <v>113</v>
      </c>
      <c r="C63" s="176" t="s">
        <v>114</v>
      </c>
      <c r="D63" s="163"/>
      <c r="E63" s="164"/>
      <c r="F63" s="165"/>
      <c r="G63" s="165">
        <f>SUMIF(AG64:AG87,"&lt;&gt;NOR",G64:G87)</f>
        <v>0</v>
      </c>
      <c r="H63" s="165"/>
      <c r="I63" s="165">
        <f>SUM(I64:I87)</f>
        <v>0</v>
      </c>
      <c r="J63" s="165"/>
      <c r="K63" s="165">
        <f>SUM(K64:K87)</f>
        <v>0</v>
      </c>
      <c r="L63" s="165"/>
      <c r="M63" s="165">
        <f>SUM(M64:M87)</f>
        <v>0</v>
      </c>
      <c r="N63" s="165"/>
      <c r="O63" s="165">
        <f>SUM(O64:O87)</f>
        <v>31.130000000000003</v>
      </c>
      <c r="P63" s="165"/>
      <c r="Q63" s="165">
        <f>SUM(Q64:Q87)</f>
        <v>0</v>
      </c>
      <c r="R63" s="165"/>
      <c r="S63" s="165"/>
      <c r="T63" s="166"/>
      <c r="U63" s="160"/>
      <c r="V63" s="160">
        <f>SUM(V64:V87)</f>
        <v>38.97</v>
      </c>
      <c r="W63" s="160"/>
      <c r="AG63" t="s">
        <v>197</v>
      </c>
    </row>
    <row r="64" spans="1:60" outlineLevel="1">
      <c r="A64" s="167">
        <v>14</v>
      </c>
      <c r="B64" s="168" t="s">
        <v>1047</v>
      </c>
      <c r="C64" s="177" t="s">
        <v>1048</v>
      </c>
      <c r="D64" s="169" t="s">
        <v>268</v>
      </c>
      <c r="E64" s="170">
        <v>22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1.8100000000000002E-3</v>
      </c>
      <c r="O64" s="172">
        <f>ROUND(E64*N64,2)</f>
        <v>0.04</v>
      </c>
      <c r="P64" s="172">
        <v>0</v>
      </c>
      <c r="Q64" s="172">
        <f>ROUND(E64*P64,2)</f>
        <v>0</v>
      </c>
      <c r="R64" s="172" t="s">
        <v>1028</v>
      </c>
      <c r="S64" s="172" t="s">
        <v>304</v>
      </c>
      <c r="T64" s="173" t="s">
        <v>322</v>
      </c>
      <c r="U64" s="157">
        <v>0.1</v>
      </c>
      <c r="V64" s="157">
        <f>ROUND(E64*U64,2)</f>
        <v>2.2000000000000002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203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241" t="s">
        <v>1049</v>
      </c>
      <c r="D65" s="242"/>
      <c r="E65" s="242"/>
      <c r="F65" s="242"/>
      <c r="G65" s="242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205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9" t="s">
        <v>1050</v>
      </c>
      <c r="D66" s="240"/>
      <c r="E66" s="240"/>
      <c r="F66" s="240"/>
      <c r="G66" s="240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247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233"/>
      <c r="D67" s="234"/>
      <c r="E67" s="234"/>
      <c r="F67" s="234"/>
      <c r="G67" s="234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206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>
      <c r="A68" s="167">
        <v>15</v>
      </c>
      <c r="B68" s="168" t="s">
        <v>1051</v>
      </c>
      <c r="C68" s="177" t="s">
        <v>1052</v>
      </c>
      <c r="D68" s="169" t="s">
        <v>268</v>
      </c>
      <c r="E68" s="170">
        <v>130.5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0.14424000000000001</v>
      </c>
      <c r="O68" s="172">
        <f>ROUND(E68*N68,2)</f>
        <v>18.82</v>
      </c>
      <c r="P68" s="172">
        <v>0</v>
      </c>
      <c r="Q68" s="172">
        <f>ROUND(E68*P68,2)</f>
        <v>0</v>
      </c>
      <c r="R68" s="172" t="s">
        <v>1028</v>
      </c>
      <c r="S68" s="172" t="s">
        <v>202</v>
      </c>
      <c r="T68" s="173" t="s">
        <v>202</v>
      </c>
      <c r="U68" s="157">
        <v>0.21600000000000003</v>
      </c>
      <c r="V68" s="157">
        <f>ROUND(E68*U68,2)</f>
        <v>28.19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241" t="s">
        <v>1053</v>
      </c>
      <c r="D69" s="242"/>
      <c r="E69" s="242"/>
      <c r="F69" s="242"/>
      <c r="G69" s="242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78" t="s">
        <v>1054</v>
      </c>
      <c r="D70" s="158"/>
      <c r="E70" s="159">
        <v>67.5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78" t="s">
        <v>1055</v>
      </c>
      <c r="D71" s="158"/>
      <c r="E71" s="159">
        <v>51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78" t="s">
        <v>1056</v>
      </c>
      <c r="D72" s="158"/>
      <c r="E72" s="159">
        <v>12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>
      <c r="A74" s="167">
        <v>16</v>
      </c>
      <c r="B74" s="168" t="s">
        <v>1057</v>
      </c>
      <c r="C74" s="177" t="s">
        <v>1058</v>
      </c>
      <c r="D74" s="169" t="s">
        <v>268</v>
      </c>
      <c r="E74" s="170">
        <v>33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5.9050000000000005E-2</v>
      </c>
      <c r="O74" s="172">
        <f>ROUND(E74*N74,2)</f>
        <v>1.95</v>
      </c>
      <c r="P74" s="172">
        <v>0</v>
      </c>
      <c r="Q74" s="172">
        <f>ROUND(E74*P74,2)</f>
        <v>0</v>
      </c>
      <c r="R74" s="172" t="s">
        <v>1028</v>
      </c>
      <c r="S74" s="172" t="s">
        <v>202</v>
      </c>
      <c r="T74" s="173" t="s">
        <v>202</v>
      </c>
      <c r="U74" s="157">
        <v>0.26</v>
      </c>
      <c r="V74" s="157">
        <f>ROUND(E74*U74,2)</f>
        <v>8.58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35"/>
      <c r="D75" s="236"/>
      <c r="E75" s="236"/>
      <c r="F75" s="236"/>
      <c r="G75" s="236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67">
        <v>17</v>
      </c>
      <c r="B76" s="168" t="s">
        <v>1059</v>
      </c>
      <c r="C76" s="177" t="s">
        <v>1060</v>
      </c>
      <c r="D76" s="169" t="s">
        <v>310</v>
      </c>
      <c r="E76" s="170">
        <v>66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2.7000000000000003E-2</v>
      </c>
      <c r="O76" s="172">
        <f>ROUND(E76*N76,2)</f>
        <v>1.78</v>
      </c>
      <c r="P76" s="172">
        <v>0</v>
      </c>
      <c r="Q76" s="172">
        <f>ROUND(E76*P76,2)</f>
        <v>0</v>
      </c>
      <c r="R76" s="172" t="s">
        <v>311</v>
      </c>
      <c r="S76" s="172" t="s">
        <v>202</v>
      </c>
      <c r="T76" s="173" t="s">
        <v>202</v>
      </c>
      <c r="U76" s="157">
        <v>0</v>
      </c>
      <c r="V76" s="157">
        <f>ROUND(E76*U76,2)</f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312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1061</v>
      </c>
      <c r="D77" s="158"/>
      <c r="E77" s="159">
        <v>66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3"/>
      <c r="D78" s="234"/>
      <c r="E78" s="234"/>
      <c r="F78" s="234"/>
      <c r="G78" s="23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>
      <c r="A79" s="167">
        <v>18</v>
      </c>
      <c r="B79" s="168" t="s">
        <v>1062</v>
      </c>
      <c r="C79" s="177" t="s">
        <v>1063</v>
      </c>
      <c r="D79" s="169" t="s">
        <v>310</v>
      </c>
      <c r="E79" s="170">
        <v>52.02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4.6000000000000006E-2</v>
      </c>
      <c r="O79" s="172">
        <f>ROUND(E79*N79,2)</f>
        <v>2.39</v>
      </c>
      <c r="P79" s="172">
        <v>0</v>
      </c>
      <c r="Q79" s="172">
        <f>ROUND(E79*P79,2)</f>
        <v>0</v>
      </c>
      <c r="R79" s="172" t="s">
        <v>311</v>
      </c>
      <c r="S79" s="172" t="s">
        <v>202</v>
      </c>
      <c r="T79" s="173" t="s">
        <v>202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312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178" t="s">
        <v>1064</v>
      </c>
      <c r="D80" s="158"/>
      <c r="E80" s="159">
        <v>52.02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217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233"/>
      <c r="D81" s="234"/>
      <c r="E81" s="234"/>
      <c r="F81" s="234"/>
      <c r="G81" s="23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67">
        <v>19</v>
      </c>
      <c r="B82" s="168" t="s">
        <v>1065</v>
      </c>
      <c r="C82" s="177" t="s">
        <v>1066</v>
      </c>
      <c r="D82" s="169" t="s">
        <v>310</v>
      </c>
      <c r="E82" s="170">
        <v>68.850000000000009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0.08</v>
      </c>
      <c r="O82" s="172">
        <f>ROUND(E82*N82,2)</f>
        <v>5.51</v>
      </c>
      <c r="P82" s="172">
        <v>0</v>
      </c>
      <c r="Q82" s="172">
        <f>ROUND(E82*P82,2)</f>
        <v>0</v>
      </c>
      <c r="R82" s="172" t="s">
        <v>311</v>
      </c>
      <c r="S82" s="172" t="s">
        <v>202</v>
      </c>
      <c r="T82" s="173" t="s">
        <v>202</v>
      </c>
      <c r="U82" s="157">
        <v>0</v>
      </c>
      <c r="V82" s="157">
        <f>ROUND(E82*U82,2)</f>
        <v>0</v>
      </c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312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1067</v>
      </c>
      <c r="D83" s="158"/>
      <c r="E83" s="159">
        <v>68.850000000000009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3"/>
      <c r="D84" s="234"/>
      <c r="E84" s="234"/>
      <c r="F84" s="234"/>
      <c r="G84" s="23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>
      <c r="A85" s="167">
        <v>20</v>
      </c>
      <c r="B85" s="168" t="s">
        <v>1068</v>
      </c>
      <c r="C85" s="177" t="s">
        <v>1069</v>
      </c>
      <c r="D85" s="169" t="s">
        <v>310</v>
      </c>
      <c r="E85" s="170">
        <v>12.24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5.2000000000000005E-2</v>
      </c>
      <c r="O85" s="172">
        <f>ROUND(E85*N85,2)</f>
        <v>0.64</v>
      </c>
      <c r="P85" s="172">
        <v>0</v>
      </c>
      <c r="Q85" s="172">
        <f>ROUND(E85*P85,2)</f>
        <v>0</v>
      </c>
      <c r="R85" s="172" t="s">
        <v>311</v>
      </c>
      <c r="S85" s="172" t="s">
        <v>202</v>
      </c>
      <c r="T85" s="173" t="s">
        <v>202</v>
      </c>
      <c r="U85" s="157">
        <v>0</v>
      </c>
      <c r="V85" s="157">
        <f>ROUND(E85*U85,2)</f>
        <v>0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312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178" t="s">
        <v>1070</v>
      </c>
      <c r="D86" s="158"/>
      <c r="E86" s="159">
        <v>12.24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233"/>
      <c r="D87" s="234"/>
      <c r="E87" s="234"/>
      <c r="F87" s="234"/>
      <c r="G87" s="234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206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>
      <c r="A88" s="161" t="s">
        <v>196</v>
      </c>
      <c r="B88" s="162" t="s">
        <v>123</v>
      </c>
      <c r="C88" s="176" t="s">
        <v>124</v>
      </c>
      <c r="D88" s="163"/>
      <c r="E88" s="164"/>
      <c r="F88" s="165"/>
      <c r="G88" s="165">
        <f>SUMIF(AG89:AG94,"&lt;&gt;NOR",G89:G94)</f>
        <v>0</v>
      </c>
      <c r="H88" s="165"/>
      <c r="I88" s="165">
        <f>SUM(I89:I94)</f>
        <v>0</v>
      </c>
      <c r="J88" s="165"/>
      <c r="K88" s="165">
        <f>SUM(K89:K94)</f>
        <v>0</v>
      </c>
      <c r="L88" s="165"/>
      <c r="M88" s="165">
        <f>SUM(M89:M94)</f>
        <v>0</v>
      </c>
      <c r="N88" s="165"/>
      <c r="O88" s="165">
        <f>SUM(O89:O94)</f>
        <v>0</v>
      </c>
      <c r="P88" s="165"/>
      <c r="Q88" s="165">
        <f>SUM(Q89:Q94)</f>
        <v>0</v>
      </c>
      <c r="R88" s="165"/>
      <c r="S88" s="165"/>
      <c r="T88" s="166"/>
      <c r="U88" s="160"/>
      <c r="V88" s="160">
        <f>SUM(V89:V94)</f>
        <v>8.01</v>
      </c>
      <c r="W88" s="160"/>
      <c r="AG88" t="s">
        <v>197</v>
      </c>
    </row>
    <row r="89" spans="1:60" outlineLevel="1">
      <c r="A89" s="167">
        <v>21</v>
      </c>
      <c r="B89" s="168" t="s">
        <v>1071</v>
      </c>
      <c r="C89" s="177" t="s">
        <v>1072</v>
      </c>
      <c r="D89" s="169" t="s">
        <v>298</v>
      </c>
      <c r="E89" s="170">
        <v>500.70123000000001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2" t="s">
        <v>1028</v>
      </c>
      <c r="S89" s="172" t="s">
        <v>202</v>
      </c>
      <c r="T89" s="173" t="s">
        <v>202</v>
      </c>
      <c r="U89" s="157">
        <v>1.6E-2</v>
      </c>
      <c r="V89" s="157">
        <f>ROUND(E89*U89,2)</f>
        <v>8.01</v>
      </c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567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41" t="s">
        <v>1073</v>
      </c>
      <c r="D90" s="242"/>
      <c r="E90" s="242"/>
      <c r="F90" s="242"/>
      <c r="G90" s="242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205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178" t="s">
        <v>569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78" t="s">
        <v>1074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1075</v>
      </c>
      <c r="D93" s="158"/>
      <c r="E93" s="159">
        <v>500.70123000000001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233"/>
      <c r="D94" s="234"/>
      <c r="E94" s="234"/>
      <c r="F94" s="234"/>
      <c r="G94" s="23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206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>
      <c r="A95" s="5"/>
      <c r="B95" s="6"/>
      <c r="C95" s="179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v>15</v>
      </c>
      <c r="AF95">
        <v>21</v>
      </c>
    </row>
    <row r="96" spans="1:60">
      <c r="A96" s="151"/>
      <c r="B96" s="152" t="s">
        <v>29</v>
      </c>
      <c r="C96" s="180"/>
      <c r="D96" s="153"/>
      <c r="E96" s="154"/>
      <c r="F96" s="154"/>
      <c r="G96" s="175">
        <f>G8+G33+G63+G88</f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f>SUMIF(L7:L94,AE95,G7:G94)</f>
        <v>0</v>
      </c>
      <c r="AF96">
        <f>SUMIF(L7:L94,AF95,G7:G94)</f>
        <v>0</v>
      </c>
      <c r="AG96" t="s">
        <v>953</v>
      </c>
    </row>
    <row r="97" spans="1:33">
      <c r="A97" s="252" t="s">
        <v>954</v>
      </c>
      <c r="B97" s="252"/>
      <c r="C97" s="179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>
      <c r="A98" s="5"/>
      <c r="B98" s="6" t="s">
        <v>955</v>
      </c>
      <c r="C98" s="179" t="s">
        <v>956</v>
      </c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G98" t="s">
        <v>957</v>
      </c>
    </row>
    <row r="99" spans="1:33">
      <c r="A99" s="5"/>
      <c r="B99" s="6" t="s">
        <v>958</v>
      </c>
      <c r="C99" s="179" t="s">
        <v>959</v>
      </c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AG99" t="s">
        <v>960</v>
      </c>
    </row>
    <row r="100" spans="1:33">
      <c r="A100" s="5"/>
      <c r="B100" s="6"/>
      <c r="C100" s="179" t="s">
        <v>961</v>
      </c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G100" t="s">
        <v>962</v>
      </c>
    </row>
    <row r="101" spans="1:33">
      <c r="A101" s="5"/>
      <c r="B101" s="6"/>
      <c r="C101" s="179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>
      <c r="C102" s="181"/>
      <c r="D102" s="139"/>
      <c r="AG102" t="s">
        <v>963</v>
      </c>
    </row>
    <row r="103" spans="1:33">
      <c r="D103" s="139"/>
    </row>
    <row r="104" spans="1:33">
      <c r="D104" s="139"/>
    </row>
    <row r="105" spans="1:33">
      <c r="D105" s="139"/>
    </row>
    <row r="106" spans="1:33">
      <c r="D106" s="139"/>
    </row>
    <row r="107" spans="1:33">
      <c r="D107" s="139"/>
    </row>
    <row r="108" spans="1:33">
      <c r="D108" s="139"/>
    </row>
    <row r="109" spans="1:33">
      <c r="D109" s="139"/>
    </row>
    <row r="110" spans="1:33">
      <c r="D110" s="139"/>
    </row>
    <row r="111" spans="1:33">
      <c r="D111" s="139"/>
    </row>
    <row r="112" spans="1:33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38">
    <mergeCell ref="A97:B97"/>
    <mergeCell ref="C10:G10"/>
    <mergeCell ref="C13:G13"/>
    <mergeCell ref="C15:G15"/>
    <mergeCell ref="C17:G17"/>
    <mergeCell ref="C19:G19"/>
    <mergeCell ref="C35:G35"/>
    <mergeCell ref="C23:G23"/>
    <mergeCell ref="C26:G26"/>
    <mergeCell ref="C28:G28"/>
    <mergeCell ref="C32:G32"/>
    <mergeCell ref="C66:G66"/>
    <mergeCell ref="C37:G37"/>
    <mergeCell ref="C39:G39"/>
    <mergeCell ref="C41:G41"/>
    <mergeCell ref="C45:G45"/>
    <mergeCell ref="A1:G1"/>
    <mergeCell ref="C2:G2"/>
    <mergeCell ref="C3:G3"/>
    <mergeCell ref="C4:G4"/>
    <mergeCell ref="C21:G21"/>
    <mergeCell ref="C50:G50"/>
    <mergeCell ref="C52:G52"/>
    <mergeCell ref="C55:G55"/>
    <mergeCell ref="C58:G58"/>
    <mergeCell ref="C60:G60"/>
    <mergeCell ref="C62:G62"/>
    <mergeCell ref="C65:G65"/>
    <mergeCell ref="C84:G84"/>
    <mergeCell ref="C87:G87"/>
    <mergeCell ref="C90:G90"/>
    <mergeCell ref="C94:G94"/>
    <mergeCell ref="C67:G67"/>
    <mergeCell ref="C69:G69"/>
    <mergeCell ref="C73:G73"/>
    <mergeCell ref="C75:G75"/>
    <mergeCell ref="C78:G78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50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62</v>
      </c>
      <c r="C4" s="249" t="s">
        <v>63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0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0.1</v>
      </c>
      <c r="W8" s="160"/>
      <c r="AG8" t="s">
        <v>197</v>
      </c>
    </row>
    <row r="9" spans="1:60" ht="22.5" outlineLevel="1">
      <c r="A9" s="167">
        <v>1</v>
      </c>
      <c r="B9" s="168" t="s">
        <v>1076</v>
      </c>
      <c r="C9" s="177" t="s">
        <v>1077</v>
      </c>
      <c r="D9" s="169" t="s">
        <v>213</v>
      </c>
      <c r="E9" s="170">
        <v>8.7040000000000006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1">
      <c r="A10" s="155"/>
      <c r="B10" s="156"/>
      <c r="C10" s="241" t="s">
        <v>1078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9" t="s">
        <v>1079</v>
      </c>
      <c r="D11" s="240"/>
      <c r="E11" s="240"/>
      <c r="F11" s="240"/>
      <c r="G11" s="240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78" t="s">
        <v>1080</v>
      </c>
      <c r="D12" s="158"/>
      <c r="E12" s="159">
        <v>6.6240000000000006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178" t="s">
        <v>1081</v>
      </c>
      <c r="D13" s="158"/>
      <c r="E13" s="159">
        <v>1.056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178" t="s">
        <v>1082</v>
      </c>
      <c r="D14" s="158"/>
      <c r="E14" s="159">
        <v>1.024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233"/>
      <c r="D15" s="234"/>
      <c r="E15" s="234"/>
      <c r="F15" s="234"/>
      <c r="G15" s="234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>
      <c r="A16" s="167">
        <v>2</v>
      </c>
      <c r="B16" s="168" t="s">
        <v>1083</v>
      </c>
      <c r="C16" s="177" t="s">
        <v>1084</v>
      </c>
      <c r="D16" s="169" t="s">
        <v>213</v>
      </c>
      <c r="E16" s="170">
        <v>2.6112000000000002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201</v>
      </c>
      <c r="S16" s="172" t="s">
        <v>202</v>
      </c>
      <c r="T16" s="173" t="s">
        <v>202</v>
      </c>
      <c r="U16" s="157">
        <v>0</v>
      </c>
      <c r="V16" s="157">
        <f>ROUND(E16*U16,2)</f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>
      <c r="A17" s="155"/>
      <c r="B17" s="156"/>
      <c r="C17" s="241" t="s">
        <v>1078</v>
      </c>
      <c r="D17" s="242"/>
      <c r="E17" s="242"/>
      <c r="F17" s="242"/>
      <c r="G17" s="24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1085</v>
      </c>
      <c r="D18" s="158"/>
      <c r="E18" s="159">
        <v>2.6112000000000002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>
      <c r="A20" s="167">
        <v>3</v>
      </c>
      <c r="B20" s="168" t="s">
        <v>249</v>
      </c>
      <c r="C20" s="177" t="s">
        <v>250</v>
      </c>
      <c r="D20" s="169" t="s">
        <v>213</v>
      </c>
      <c r="E20" s="170">
        <v>8.7040000000000006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1.1000000000000001E-2</v>
      </c>
      <c r="V20" s="157">
        <f>ROUND(E20*U20,2)</f>
        <v>0.1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241" t="s">
        <v>245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33"/>
      <c r="D22" s="234"/>
      <c r="E22" s="234"/>
      <c r="F22" s="234"/>
      <c r="G22" s="234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67">
        <v>4</v>
      </c>
      <c r="B23" s="168" t="s">
        <v>264</v>
      </c>
      <c r="C23" s="177" t="s">
        <v>265</v>
      </c>
      <c r="D23" s="169" t="s">
        <v>213</v>
      </c>
      <c r="E23" s="170">
        <v>8.7040000000000006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201</v>
      </c>
      <c r="S23" s="172" t="s">
        <v>202</v>
      </c>
      <c r="T23" s="173" t="s">
        <v>202</v>
      </c>
      <c r="U23" s="157">
        <v>0</v>
      </c>
      <c r="V23" s="157">
        <f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214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235"/>
      <c r="D24" s="236"/>
      <c r="E24" s="236"/>
      <c r="F24" s="236"/>
      <c r="G24" s="23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>
      <c r="A25" s="161" t="s">
        <v>196</v>
      </c>
      <c r="B25" s="162" t="s">
        <v>91</v>
      </c>
      <c r="C25" s="176" t="s">
        <v>92</v>
      </c>
      <c r="D25" s="163"/>
      <c r="E25" s="164"/>
      <c r="F25" s="165"/>
      <c r="G25" s="165">
        <f>SUMIF(AG26:AG33,"&lt;&gt;NOR",G26:G33)</f>
        <v>0</v>
      </c>
      <c r="H25" s="165"/>
      <c r="I25" s="165">
        <f>SUM(I26:I33)</f>
        <v>0</v>
      </c>
      <c r="J25" s="165"/>
      <c r="K25" s="165">
        <f>SUM(K26:K33)</f>
        <v>0</v>
      </c>
      <c r="L25" s="165"/>
      <c r="M25" s="165">
        <f>SUM(M26:M33)</f>
        <v>0</v>
      </c>
      <c r="N25" s="165"/>
      <c r="O25" s="165">
        <f>SUM(O26:O33)</f>
        <v>26</v>
      </c>
      <c r="P25" s="165"/>
      <c r="Q25" s="165">
        <f>SUM(Q26:Q33)</f>
        <v>0</v>
      </c>
      <c r="R25" s="165"/>
      <c r="S25" s="165"/>
      <c r="T25" s="166"/>
      <c r="U25" s="160"/>
      <c r="V25" s="160">
        <f>SUM(V26:V33)</f>
        <v>6.17</v>
      </c>
      <c r="W25" s="160"/>
      <c r="AG25" t="s">
        <v>197</v>
      </c>
    </row>
    <row r="26" spans="1:60" outlineLevel="1">
      <c r="A26" s="167">
        <v>5</v>
      </c>
      <c r="B26" s="168" t="s">
        <v>1086</v>
      </c>
      <c r="C26" s="177" t="s">
        <v>1087</v>
      </c>
      <c r="D26" s="169" t="s">
        <v>213</v>
      </c>
      <c r="E26" s="170">
        <v>1.86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2.16</v>
      </c>
      <c r="O26" s="172">
        <f>ROUND(E26*N26,2)</f>
        <v>4.0199999999999996</v>
      </c>
      <c r="P26" s="172">
        <v>0</v>
      </c>
      <c r="Q26" s="172">
        <f>ROUND(E26*P26,2)</f>
        <v>0</v>
      </c>
      <c r="R26" s="172" t="s">
        <v>273</v>
      </c>
      <c r="S26" s="172" t="s">
        <v>202</v>
      </c>
      <c r="T26" s="173" t="s">
        <v>305</v>
      </c>
      <c r="U26" s="157">
        <v>1.0850000000000002</v>
      </c>
      <c r="V26" s="157">
        <f>ROUND(E26*U26,2)</f>
        <v>2.02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8" t="s">
        <v>1088</v>
      </c>
      <c r="D27" s="158"/>
      <c r="E27" s="159">
        <v>1.86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3"/>
      <c r="D28" s="234"/>
      <c r="E28" s="234"/>
      <c r="F28" s="234"/>
      <c r="G28" s="23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7">
        <v>6</v>
      </c>
      <c r="B29" s="168" t="s">
        <v>1089</v>
      </c>
      <c r="C29" s="177" t="s">
        <v>1090</v>
      </c>
      <c r="D29" s="169" t="s">
        <v>213</v>
      </c>
      <c r="E29" s="170">
        <v>8.7040000000000006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2.5250000000000004</v>
      </c>
      <c r="O29" s="172">
        <f>ROUND(E29*N29,2)</f>
        <v>21.98</v>
      </c>
      <c r="P29" s="172">
        <v>0</v>
      </c>
      <c r="Q29" s="172">
        <f>ROUND(E29*P29,2)</f>
        <v>0</v>
      </c>
      <c r="R29" s="172" t="s">
        <v>278</v>
      </c>
      <c r="S29" s="172" t="s">
        <v>202</v>
      </c>
      <c r="T29" s="173" t="s">
        <v>202</v>
      </c>
      <c r="U29" s="157">
        <v>0.47700000000000004</v>
      </c>
      <c r="V29" s="157">
        <f>ROUND(E29*U29,2)</f>
        <v>4.1500000000000004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214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1080</v>
      </c>
      <c r="D30" s="158"/>
      <c r="E30" s="159">
        <v>6.6240000000000006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1081</v>
      </c>
      <c r="D31" s="158"/>
      <c r="E31" s="159">
        <v>1.056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1082</v>
      </c>
      <c r="D32" s="158"/>
      <c r="E32" s="159">
        <v>1.024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33"/>
      <c r="D33" s="234"/>
      <c r="E33" s="234"/>
      <c r="F33" s="234"/>
      <c r="G33" s="234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>
      <c r="A34" s="161" t="s">
        <v>196</v>
      </c>
      <c r="B34" s="162" t="s">
        <v>95</v>
      </c>
      <c r="C34" s="176" t="s">
        <v>96</v>
      </c>
      <c r="D34" s="163"/>
      <c r="E34" s="164"/>
      <c r="F34" s="165"/>
      <c r="G34" s="165">
        <f>SUMIF(AG35:AG39,"&lt;&gt;NOR",G35:G39)</f>
        <v>0</v>
      </c>
      <c r="H34" s="165"/>
      <c r="I34" s="165">
        <f>SUM(I35:I39)</f>
        <v>0</v>
      </c>
      <c r="J34" s="165"/>
      <c r="K34" s="165">
        <f>SUM(K35:K39)</f>
        <v>0</v>
      </c>
      <c r="L34" s="165"/>
      <c r="M34" s="165">
        <f>SUM(M35:M39)</f>
        <v>0</v>
      </c>
      <c r="N34" s="165"/>
      <c r="O34" s="165">
        <f>SUM(O35:O39)</f>
        <v>4.63</v>
      </c>
      <c r="P34" s="165"/>
      <c r="Q34" s="165">
        <f>SUM(Q35:Q39)</f>
        <v>0</v>
      </c>
      <c r="R34" s="165"/>
      <c r="S34" s="165"/>
      <c r="T34" s="166"/>
      <c r="U34" s="160"/>
      <c r="V34" s="160">
        <f>SUM(V35:V39)</f>
        <v>13.32</v>
      </c>
      <c r="W34" s="160"/>
      <c r="AG34" t="s">
        <v>197</v>
      </c>
    </row>
    <row r="35" spans="1:60" outlineLevel="1">
      <c r="A35" s="167">
        <v>7</v>
      </c>
      <c r="B35" s="168" t="s">
        <v>1091</v>
      </c>
      <c r="C35" s="177" t="s">
        <v>1092</v>
      </c>
      <c r="D35" s="169" t="s">
        <v>310</v>
      </c>
      <c r="E35" s="170">
        <v>37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0.125</v>
      </c>
      <c r="O35" s="172">
        <f>ROUND(E35*N35,2)</f>
        <v>4.63</v>
      </c>
      <c r="P35" s="172">
        <v>0</v>
      </c>
      <c r="Q35" s="172">
        <f>ROUND(E35*P35,2)</f>
        <v>0</v>
      </c>
      <c r="R35" s="172"/>
      <c r="S35" s="172" t="s">
        <v>304</v>
      </c>
      <c r="T35" s="173" t="s">
        <v>322</v>
      </c>
      <c r="U35" s="157">
        <v>0.36000000000000004</v>
      </c>
      <c r="V35" s="157">
        <f>ROUND(E35*U35,2)</f>
        <v>13.32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78" t="s">
        <v>1093</v>
      </c>
      <c r="D36" s="158"/>
      <c r="E36" s="159">
        <v>23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78" t="s">
        <v>1094</v>
      </c>
      <c r="D37" s="158"/>
      <c r="E37" s="159">
        <v>12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78" t="s">
        <v>1095</v>
      </c>
      <c r="D38" s="158"/>
      <c r="E38" s="159">
        <v>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3"/>
      <c r="D39" s="234"/>
      <c r="E39" s="234"/>
      <c r="F39" s="234"/>
      <c r="G39" s="23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>
      <c r="A40" s="161" t="s">
        <v>196</v>
      </c>
      <c r="B40" s="162" t="s">
        <v>113</v>
      </c>
      <c r="C40" s="176" t="s">
        <v>114</v>
      </c>
      <c r="D40" s="163"/>
      <c r="E40" s="164"/>
      <c r="F40" s="165"/>
      <c r="G40" s="165">
        <f>SUMIF(AG41:AG46,"&lt;&gt;NOR",G41:G46)</f>
        <v>0</v>
      </c>
      <c r="H40" s="165"/>
      <c r="I40" s="165">
        <f>SUM(I41:I46)</f>
        <v>0</v>
      </c>
      <c r="J40" s="165"/>
      <c r="K40" s="165">
        <f>SUM(K41:K46)</f>
        <v>0</v>
      </c>
      <c r="L40" s="165"/>
      <c r="M40" s="165">
        <f>SUM(M41:M46)</f>
        <v>0</v>
      </c>
      <c r="N40" s="165"/>
      <c r="O40" s="165">
        <f>SUM(O41:O46)</f>
        <v>14.38</v>
      </c>
      <c r="P40" s="165"/>
      <c r="Q40" s="165">
        <f>SUM(Q41:Q46)</f>
        <v>0</v>
      </c>
      <c r="R40" s="165"/>
      <c r="S40" s="165"/>
      <c r="T40" s="166"/>
      <c r="U40" s="160"/>
      <c r="V40" s="160">
        <f>SUM(V41:V46)</f>
        <v>20.9</v>
      </c>
      <c r="W40" s="160"/>
      <c r="AG40" t="s">
        <v>197</v>
      </c>
    </row>
    <row r="41" spans="1:60" ht="22.5" outlineLevel="1">
      <c r="A41" s="167">
        <v>8</v>
      </c>
      <c r="B41" s="168" t="s">
        <v>1096</v>
      </c>
      <c r="C41" s="177" t="s">
        <v>1097</v>
      </c>
      <c r="D41" s="169" t="s">
        <v>268</v>
      </c>
      <c r="E41" s="170">
        <v>62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0.18500000000000003</v>
      </c>
      <c r="O41" s="172">
        <f>ROUND(E41*N41,2)</f>
        <v>11.47</v>
      </c>
      <c r="P41" s="172">
        <v>0</v>
      </c>
      <c r="Q41" s="172">
        <f>ROUND(E41*P41,2)</f>
        <v>0</v>
      </c>
      <c r="R41" s="172" t="s">
        <v>1028</v>
      </c>
      <c r="S41" s="172" t="s">
        <v>202</v>
      </c>
      <c r="T41" s="173" t="s">
        <v>322</v>
      </c>
      <c r="U41" s="157">
        <v>0.33704000000000001</v>
      </c>
      <c r="V41" s="157">
        <f>ROUND(E41*U41,2)</f>
        <v>20.9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41" t="s">
        <v>1053</v>
      </c>
      <c r="D42" s="242"/>
      <c r="E42" s="242"/>
      <c r="F42" s="242"/>
      <c r="G42" s="242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233"/>
      <c r="D43" s="234"/>
      <c r="E43" s="234"/>
      <c r="F43" s="234"/>
      <c r="G43" s="23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206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>
      <c r="A44" s="167">
        <v>9</v>
      </c>
      <c r="B44" s="168" t="s">
        <v>1062</v>
      </c>
      <c r="C44" s="177" t="s">
        <v>1063</v>
      </c>
      <c r="D44" s="169" t="s">
        <v>310</v>
      </c>
      <c r="E44" s="170">
        <v>63.24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4.6000000000000006E-2</v>
      </c>
      <c r="O44" s="172">
        <f>ROUND(E44*N44,2)</f>
        <v>2.91</v>
      </c>
      <c r="P44" s="172">
        <v>0</v>
      </c>
      <c r="Q44" s="172">
        <f>ROUND(E44*P44,2)</f>
        <v>0</v>
      </c>
      <c r="R44" s="172" t="s">
        <v>311</v>
      </c>
      <c r="S44" s="172" t="s">
        <v>202</v>
      </c>
      <c r="T44" s="173" t="s">
        <v>202</v>
      </c>
      <c r="U44" s="157">
        <v>0</v>
      </c>
      <c r="V44" s="157">
        <f>ROUND(E44*U44,2)</f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312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78" t="s">
        <v>1098</v>
      </c>
      <c r="D45" s="158"/>
      <c r="E45" s="159">
        <v>63.24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233"/>
      <c r="D46" s="234"/>
      <c r="E46" s="234"/>
      <c r="F46" s="234"/>
      <c r="G46" s="23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>
      <c r="A47" s="161" t="s">
        <v>196</v>
      </c>
      <c r="B47" s="162" t="s">
        <v>123</v>
      </c>
      <c r="C47" s="176" t="s">
        <v>124</v>
      </c>
      <c r="D47" s="163"/>
      <c r="E47" s="164"/>
      <c r="F47" s="165"/>
      <c r="G47" s="165">
        <f>SUMIF(AG48:AG52,"&lt;&gt;NOR",G48:G52)</f>
        <v>0</v>
      </c>
      <c r="H47" s="165"/>
      <c r="I47" s="165">
        <f>SUM(I48:I52)</f>
        <v>0</v>
      </c>
      <c r="J47" s="165"/>
      <c r="K47" s="165">
        <f>SUM(K48:K52)</f>
        <v>0</v>
      </c>
      <c r="L47" s="165"/>
      <c r="M47" s="165">
        <f>SUM(M48:M52)</f>
        <v>0</v>
      </c>
      <c r="N47" s="165"/>
      <c r="O47" s="165">
        <f>SUM(O48:O52)</f>
        <v>0</v>
      </c>
      <c r="P47" s="165"/>
      <c r="Q47" s="165">
        <f>SUM(Q48:Q52)</f>
        <v>0</v>
      </c>
      <c r="R47" s="165"/>
      <c r="S47" s="165"/>
      <c r="T47" s="166"/>
      <c r="U47" s="160"/>
      <c r="V47" s="160">
        <f>SUM(V48:V52)</f>
        <v>3.69</v>
      </c>
      <c r="W47" s="160"/>
      <c r="AG47" t="s">
        <v>197</v>
      </c>
    </row>
    <row r="48" spans="1:60" outlineLevel="1">
      <c r="A48" s="167">
        <v>10</v>
      </c>
      <c r="B48" s="168" t="s">
        <v>1099</v>
      </c>
      <c r="C48" s="177" t="s">
        <v>1100</v>
      </c>
      <c r="D48" s="169" t="s">
        <v>298</v>
      </c>
      <c r="E48" s="170">
        <v>44.99924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/>
      <c r="S48" s="172" t="s">
        <v>304</v>
      </c>
      <c r="T48" s="173" t="s">
        <v>322</v>
      </c>
      <c r="U48" s="157">
        <v>8.2000000000000003E-2</v>
      </c>
      <c r="V48" s="157">
        <f>ROUND(E48*U48,2)</f>
        <v>3.69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567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569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1101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1102</v>
      </c>
      <c r="D51" s="158"/>
      <c r="E51" s="159">
        <v>44.99924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33"/>
      <c r="D52" s="234"/>
      <c r="E52" s="234"/>
      <c r="F52" s="234"/>
      <c r="G52" s="234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>
      <c r="A53" s="161" t="s">
        <v>196</v>
      </c>
      <c r="B53" s="162" t="s">
        <v>145</v>
      </c>
      <c r="C53" s="176" t="s">
        <v>146</v>
      </c>
      <c r="D53" s="163"/>
      <c r="E53" s="164"/>
      <c r="F53" s="165"/>
      <c r="G53" s="165">
        <f>SUMIF(AG54:AG79,"&lt;&gt;NOR",G54:G79)</f>
        <v>0</v>
      </c>
      <c r="H53" s="165"/>
      <c r="I53" s="165">
        <f>SUM(I54:I79)</f>
        <v>0</v>
      </c>
      <c r="J53" s="165"/>
      <c r="K53" s="165">
        <f>SUM(K54:K79)</f>
        <v>0</v>
      </c>
      <c r="L53" s="165"/>
      <c r="M53" s="165">
        <f>SUM(M54:M79)</f>
        <v>0</v>
      </c>
      <c r="N53" s="165"/>
      <c r="O53" s="165">
        <f>SUM(O54:O79)</f>
        <v>0.45999999999999996</v>
      </c>
      <c r="P53" s="165"/>
      <c r="Q53" s="165">
        <f>SUM(Q54:Q79)</f>
        <v>0</v>
      </c>
      <c r="R53" s="165"/>
      <c r="S53" s="165"/>
      <c r="T53" s="166"/>
      <c r="U53" s="160"/>
      <c r="V53" s="160">
        <f>SUM(V54:V79)</f>
        <v>24.07</v>
      </c>
      <c r="W53" s="160"/>
      <c r="AG53" t="s">
        <v>197</v>
      </c>
    </row>
    <row r="54" spans="1:60" outlineLevel="1">
      <c r="A54" s="167">
        <v>11</v>
      </c>
      <c r="B54" s="168" t="s">
        <v>1103</v>
      </c>
      <c r="C54" s="177" t="s">
        <v>1104</v>
      </c>
      <c r="D54" s="169" t="s">
        <v>268</v>
      </c>
      <c r="E54" s="170">
        <v>62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836</v>
      </c>
      <c r="S54" s="172" t="s">
        <v>202</v>
      </c>
      <c r="T54" s="173" t="s">
        <v>202</v>
      </c>
      <c r="U54" s="157">
        <v>0.28000000000000003</v>
      </c>
      <c r="V54" s="157">
        <f>ROUND(E54*U54,2)</f>
        <v>17.36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5"/>
      <c r="D55" s="236"/>
      <c r="E55" s="236"/>
      <c r="F55" s="236"/>
      <c r="G55" s="23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>
      <c r="A56" s="167">
        <v>12</v>
      </c>
      <c r="B56" s="168" t="s">
        <v>1105</v>
      </c>
      <c r="C56" s="177" t="s">
        <v>1106</v>
      </c>
      <c r="D56" s="169" t="s">
        <v>310</v>
      </c>
      <c r="E56" s="170">
        <v>1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836</v>
      </c>
      <c r="S56" s="172" t="s">
        <v>202</v>
      </c>
      <c r="T56" s="173" t="s">
        <v>202</v>
      </c>
      <c r="U56" s="157">
        <v>5.16</v>
      </c>
      <c r="V56" s="157">
        <f>ROUND(E56*U56,2)</f>
        <v>5.16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599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235"/>
      <c r="D57" s="236"/>
      <c r="E57" s="236"/>
      <c r="F57" s="236"/>
      <c r="G57" s="23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>
      <c r="A58" s="167">
        <v>13</v>
      </c>
      <c r="B58" s="168" t="s">
        <v>1107</v>
      </c>
      <c r="C58" s="177" t="s">
        <v>1108</v>
      </c>
      <c r="D58" s="169" t="s">
        <v>268</v>
      </c>
      <c r="E58" s="170">
        <v>65.100000000000009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1.25E-3</v>
      </c>
      <c r="O58" s="172">
        <f>ROUND(E58*N58,2)</f>
        <v>0.08</v>
      </c>
      <c r="P58" s="172">
        <v>0</v>
      </c>
      <c r="Q58" s="172">
        <f>ROUND(E58*P58,2)</f>
        <v>0</v>
      </c>
      <c r="R58" s="172" t="s">
        <v>311</v>
      </c>
      <c r="S58" s="172" t="s">
        <v>202</v>
      </c>
      <c r="T58" s="173" t="s">
        <v>202</v>
      </c>
      <c r="U58" s="157">
        <v>0</v>
      </c>
      <c r="V58" s="157">
        <f>ROUND(E58*U58,2)</f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312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178" t="s">
        <v>1109</v>
      </c>
      <c r="D59" s="158"/>
      <c r="E59" s="159">
        <v>65.100000000000009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233"/>
      <c r="D60" s="234"/>
      <c r="E60" s="234"/>
      <c r="F60" s="234"/>
      <c r="G60" s="234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206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67">
        <v>14</v>
      </c>
      <c r="B61" s="168" t="s">
        <v>1110</v>
      </c>
      <c r="C61" s="177" t="s">
        <v>1111</v>
      </c>
      <c r="D61" s="169" t="s">
        <v>268</v>
      </c>
      <c r="E61" s="170">
        <v>223.65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 t="s">
        <v>311</v>
      </c>
      <c r="S61" s="172" t="s">
        <v>202</v>
      </c>
      <c r="T61" s="173" t="s">
        <v>202</v>
      </c>
      <c r="U61" s="157">
        <v>0</v>
      </c>
      <c r="V61" s="157">
        <f>ROUND(E61*U61,2)</f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588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178" t="s">
        <v>1112</v>
      </c>
      <c r="D62" s="158"/>
      <c r="E62" s="159">
        <v>223.65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33"/>
      <c r="D63" s="234"/>
      <c r="E63" s="234"/>
      <c r="F63" s="234"/>
      <c r="G63" s="23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>
      <c r="A64" s="167">
        <v>15</v>
      </c>
      <c r="B64" s="168" t="s">
        <v>1113</v>
      </c>
      <c r="C64" s="177" t="s">
        <v>1114</v>
      </c>
      <c r="D64" s="169" t="s">
        <v>310</v>
      </c>
      <c r="E64" s="170">
        <v>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0.08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304</v>
      </c>
      <c r="T64" s="173" t="s">
        <v>322</v>
      </c>
      <c r="U64" s="157">
        <v>0</v>
      </c>
      <c r="V64" s="157">
        <f>ROUND(E64*U64,2)</f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588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237" t="s">
        <v>1115</v>
      </c>
      <c r="D65" s="238"/>
      <c r="E65" s="238"/>
      <c r="F65" s="238"/>
      <c r="G65" s="238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247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3"/>
      <c r="D66" s="234"/>
      <c r="E66" s="234"/>
      <c r="F66" s="234"/>
      <c r="G66" s="23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67">
        <v>16</v>
      </c>
      <c r="B67" s="168" t="s">
        <v>1116</v>
      </c>
      <c r="C67" s="177" t="s">
        <v>1117</v>
      </c>
      <c r="D67" s="169" t="s">
        <v>310</v>
      </c>
      <c r="E67" s="170">
        <v>23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8.2500000000000004E-3</v>
      </c>
      <c r="O67" s="172">
        <f>ROUND(E67*N67,2)</f>
        <v>0.19</v>
      </c>
      <c r="P67" s="172">
        <v>0</v>
      </c>
      <c r="Q67" s="172">
        <f>ROUND(E67*P67,2)</f>
        <v>0</v>
      </c>
      <c r="R67" s="172" t="s">
        <v>311</v>
      </c>
      <c r="S67" s="172" t="s">
        <v>202</v>
      </c>
      <c r="T67" s="173" t="s">
        <v>202</v>
      </c>
      <c r="U67" s="157">
        <v>0</v>
      </c>
      <c r="V67" s="157">
        <f>ROUND(E67*U67,2)</f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312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235"/>
      <c r="D68" s="236"/>
      <c r="E68" s="236"/>
      <c r="F68" s="236"/>
      <c r="G68" s="236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206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>
      <c r="A69" s="167">
        <v>17</v>
      </c>
      <c r="B69" s="168" t="s">
        <v>1118</v>
      </c>
      <c r="C69" s="177" t="s">
        <v>1119</v>
      </c>
      <c r="D69" s="169" t="s">
        <v>310</v>
      </c>
      <c r="E69" s="170">
        <v>12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7.5000000000000006E-3</v>
      </c>
      <c r="O69" s="172">
        <f>ROUND(E69*N69,2)</f>
        <v>0.09</v>
      </c>
      <c r="P69" s="172">
        <v>0</v>
      </c>
      <c r="Q69" s="172">
        <f>ROUND(E69*P69,2)</f>
        <v>0</v>
      </c>
      <c r="R69" s="172" t="s">
        <v>311</v>
      </c>
      <c r="S69" s="172" t="s">
        <v>202</v>
      </c>
      <c r="T69" s="173" t="s">
        <v>202</v>
      </c>
      <c r="U69" s="157">
        <v>0</v>
      </c>
      <c r="V69" s="157">
        <f>ROUND(E69*U69,2)</f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312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235"/>
      <c r="D70" s="236"/>
      <c r="E70" s="236"/>
      <c r="F70" s="236"/>
      <c r="G70" s="23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206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67">
        <v>18</v>
      </c>
      <c r="B71" s="168" t="s">
        <v>1120</v>
      </c>
      <c r="C71" s="177" t="s">
        <v>1121</v>
      </c>
      <c r="D71" s="169" t="s">
        <v>310</v>
      </c>
      <c r="E71" s="170">
        <v>2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1.1850000000000001E-2</v>
      </c>
      <c r="O71" s="172">
        <f>ROUND(E71*N71,2)</f>
        <v>0.02</v>
      </c>
      <c r="P71" s="172">
        <v>0</v>
      </c>
      <c r="Q71" s="172">
        <f>ROUND(E71*P71,2)</f>
        <v>0</v>
      </c>
      <c r="R71" s="172"/>
      <c r="S71" s="172" t="s">
        <v>304</v>
      </c>
      <c r="T71" s="173" t="s">
        <v>330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312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7" t="s">
        <v>1115</v>
      </c>
      <c r="D72" s="238"/>
      <c r="E72" s="238"/>
      <c r="F72" s="238"/>
      <c r="G72" s="238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247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67">
        <v>19</v>
      </c>
      <c r="B74" s="168" t="s">
        <v>872</v>
      </c>
      <c r="C74" s="177" t="s">
        <v>873</v>
      </c>
      <c r="D74" s="169" t="s">
        <v>298</v>
      </c>
      <c r="E74" s="170">
        <v>0.46483000000000002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836</v>
      </c>
      <c r="S74" s="172" t="s">
        <v>202</v>
      </c>
      <c r="T74" s="173" t="s">
        <v>202</v>
      </c>
      <c r="U74" s="157">
        <v>3.3270000000000004</v>
      </c>
      <c r="V74" s="157">
        <f>ROUND(E74*U74,2)</f>
        <v>1.55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567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41" t="s">
        <v>615</v>
      </c>
      <c r="D75" s="242"/>
      <c r="E75" s="242"/>
      <c r="F75" s="242"/>
      <c r="G75" s="242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178" t="s">
        <v>569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1122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178" t="s">
        <v>1123</v>
      </c>
      <c r="D78" s="158"/>
      <c r="E78" s="159">
        <v>0.46483000000000002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233"/>
      <c r="D79" s="234"/>
      <c r="E79" s="234"/>
      <c r="F79" s="234"/>
      <c r="G79" s="234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206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>
      <c r="A80" s="5"/>
      <c r="B80" s="6"/>
      <c r="C80" s="179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>
      <c r="A81" s="151"/>
      <c r="B81" s="152" t="s">
        <v>29</v>
      </c>
      <c r="C81" s="180"/>
      <c r="D81" s="153"/>
      <c r="E81" s="154"/>
      <c r="F81" s="154"/>
      <c r="G81" s="175">
        <f>G8+G25+G34+G40+G47+G53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953</v>
      </c>
    </row>
    <row r="82" spans="1:33">
      <c r="A82" s="252" t="s">
        <v>954</v>
      </c>
      <c r="B82" s="252"/>
      <c r="C82" s="179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>
      <c r="A83" s="5"/>
      <c r="B83" s="6" t="s">
        <v>955</v>
      </c>
      <c r="C83" s="179" t="s">
        <v>956</v>
      </c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G83" t="s">
        <v>957</v>
      </c>
    </row>
    <row r="84" spans="1:33">
      <c r="A84" s="5"/>
      <c r="B84" s="6" t="s">
        <v>958</v>
      </c>
      <c r="C84" s="179" t="s">
        <v>959</v>
      </c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G84" t="s">
        <v>960</v>
      </c>
    </row>
    <row r="85" spans="1:33">
      <c r="A85" s="5"/>
      <c r="B85" s="6"/>
      <c r="C85" s="179" t="s">
        <v>961</v>
      </c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G85" t="s">
        <v>962</v>
      </c>
    </row>
    <row r="86" spans="1:33">
      <c r="A86" s="5"/>
      <c r="B86" s="6"/>
      <c r="C86" s="179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>
      <c r="C87" s="181"/>
      <c r="D87" s="139"/>
      <c r="AG87" t="s">
        <v>963</v>
      </c>
    </row>
    <row r="88" spans="1:33">
      <c r="D88" s="139"/>
    </row>
    <row r="89" spans="1:33">
      <c r="D89" s="139"/>
    </row>
    <row r="90" spans="1:33">
      <c r="D90" s="139"/>
    </row>
    <row r="91" spans="1:33">
      <c r="D91" s="139"/>
    </row>
    <row r="92" spans="1:33">
      <c r="D92" s="139"/>
    </row>
    <row r="93" spans="1:33">
      <c r="D93" s="139"/>
    </row>
    <row r="94" spans="1:33">
      <c r="D94" s="139"/>
    </row>
    <row r="95" spans="1:33">
      <c r="D95" s="139"/>
    </row>
    <row r="96" spans="1:33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32">
    <mergeCell ref="A1:G1"/>
    <mergeCell ref="C2:G2"/>
    <mergeCell ref="C3:G3"/>
    <mergeCell ref="C4:G4"/>
    <mergeCell ref="A82:B82"/>
    <mergeCell ref="C10:G10"/>
    <mergeCell ref="C11:G11"/>
    <mergeCell ref="C15:G15"/>
    <mergeCell ref="C17:G17"/>
    <mergeCell ref="C19:G19"/>
    <mergeCell ref="C57:G57"/>
    <mergeCell ref="C21:G21"/>
    <mergeCell ref="C22:G22"/>
    <mergeCell ref="C24:G24"/>
    <mergeCell ref="C28:G28"/>
    <mergeCell ref="C33:G33"/>
    <mergeCell ref="C39:G39"/>
    <mergeCell ref="C42:G42"/>
    <mergeCell ref="C43:G43"/>
    <mergeCell ref="C46:G46"/>
    <mergeCell ref="C52:G52"/>
    <mergeCell ref="C55:G55"/>
    <mergeCell ref="C72:G72"/>
    <mergeCell ref="C73:G73"/>
    <mergeCell ref="C75:G75"/>
    <mergeCell ref="C79:G79"/>
    <mergeCell ref="C60:G60"/>
    <mergeCell ref="C63:G63"/>
    <mergeCell ref="C65:G65"/>
    <mergeCell ref="C66:G66"/>
    <mergeCell ref="C68:G68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workbookViewId="0">
      <pane ySplit="7" topLeftCell="A153" activePane="bottomLeft" state="frozen"/>
      <selection pane="bottomLeft" activeCell="Y171" sqref="Y17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64</v>
      </c>
      <c r="C4" s="249" t="s">
        <v>65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SUMIF(AG9:AG81,"&lt;&gt;NOR",G9:G81)</f>
        <v>0</v>
      </c>
      <c r="H8" s="165"/>
      <c r="I8" s="165">
        <f>SUM(I9:I81)</f>
        <v>0</v>
      </c>
      <c r="J8" s="165"/>
      <c r="K8" s="165">
        <f>SUM(K9:K81)</f>
        <v>0</v>
      </c>
      <c r="L8" s="165"/>
      <c r="M8" s="165">
        <f>SUM(M9:M81)</f>
        <v>0</v>
      </c>
      <c r="N8" s="165"/>
      <c r="O8" s="165">
        <f>SUM(O9:O81)</f>
        <v>179.03</v>
      </c>
      <c r="P8" s="165"/>
      <c r="Q8" s="165">
        <f>SUM(Q9:Q81)</f>
        <v>0</v>
      </c>
      <c r="R8" s="165"/>
      <c r="S8" s="165"/>
      <c r="T8" s="166"/>
      <c r="U8" s="160"/>
      <c r="V8" s="160">
        <f>SUM(V9:V81)</f>
        <v>296.02999999999997</v>
      </c>
      <c r="W8" s="160"/>
      <c r="AG8" t="s">
        <v>197</v>
      </c>
    </row>
    <row r="9" spans="1:60" ht="22.5" outlineLevel="1">
      <c r="A9" s="167">
        <v>1</v>
      </c>
      <c r="B9" s="168" t="s">
        <v>198</v>
      </c>
      <c r="C9" s="177" t="s">
        <v>199</v>
      </c>
      <c r="D9" s="169" t="s">
        <v>200</v>
      </c>
      <c r="E9" s="170">
        <v>56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0.20300000000000001</v>
      </c>
      <c r="V9" s="157">
        <f>ROUND(E9*U9,2)</f>
        <v>11.37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204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207</v>
      </c>
      <c r="C12" s="177" t="s">
        <v>208</v>
      </c>
      <c r="D12" s="169" t="s">
        <v>209</v>
      </c>
      <c r="E12" s="170">
        <v>14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210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3</v>
      </c>
      <c r="B15" s="168" t="s">
        <v>975</v>
      </c>
      <c r="C15" s="177" t="s">
        <v>976</v>
      </c>
      <c r="D15" s="169" t="s">
        <v>213</v>
      </c>
      <c r="E15" s="170">
        <v>23.92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202</v>
      </c>
      <c r="U15" s="157">
        <v>3.2000000000000001E-2</v>
      </c>
      <c r="V15" s="157">
        <f>ROUND(E15*U15,2)</f>
        <v>0.77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41" t="s">
        <v>977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nebo lesní půdy, s vodorovným přemístěním na hromady v místě upotřebení nebo na dočasné či trvalé skládky se složením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1124</v>
      </c>
      <c r="D17" s="158"/>
      <c r="E17" s="159">
        <v>21.12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1125</v>
      </c>
      <c r="D18" s="158"/>
      <c r="E18" s="159">
        <v>2.8000000000000003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7">
        <v>4</v>
      </c>
      <c r="B20" s="168" t="s">
        <v>1126</v>
      </c>
      <c r="C20" s="177" t="s">
        <v>1127</v>
      </c>
      <c r="D20" s="169" t="s">
        <v>213</v>
      </c>
      <c r="E20" s="170">
        <v>301.62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0.16600000000000001</v>
      </c>
      <c r="V20" s="157">
        <f>ROUND(E20*U20,2)</f>
        <v>50.07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>
      <c r="A21" s="155"/>
      <c r="B21" s="156"/>
      <c r="C21" s="241" t="s">
        <v>1128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1129</v>
      </c>
      <c r="D22" s="158"/>
      <c r="E22" s="159">
        <v>147.84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78" t="s">
        <v>1130</v>
      </c>
      <c r="D23" s="158"/>
      <c r="E23" s="159">
        <v>19.600000000000001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8" t="s">
        <v>1131</v>
      </c>
      <c r="D24" s="158"/>
      <c r="E24" s="159">
        <v>71.28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8" t="s">
        <v>1132</v>
      </c>
      <c r="D25" s="158"/>
      <c r="E25" s="159">
        <v>18.900000000000002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1133</v>
      </c>
      <c r="D26" s="158"/>
      <c r="E26" s="159">
        <v>44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3"/>
      <c r="D27" s="234"/>
      <c r="E27" s="234"/>
      <c r="F27" s="234"/>
      <c r="G27" s="2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7">
        <v>5</v>
      </c>
      <c r="B28" s="168" t="s">
        <v>1134</v>
      </c>
      <c r="C28" s="177" t="s">
        <v>1135</v>
      </c>
      <c r="D28" s="169" t="s">
        <v>213</v>
      </c>
      <c r="E28" s="170">
        <v>77.286000000000001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201</v>
      </c>
      <c r="S28" s="172" t="s">
        <v>202</v>
      </c>
      <c r="T28" s="173" t="s">
        <v>202</v>
      </c>
      <c r="U28" s="157">
        <v>8.5000000000000006E-2</v>
      </c>
      <c r="V28" s="157">
        <f>ROUND(E28*U28,2)</f>
        <v>6.57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1">
      <c r="A29" s="155"/>
      <c r="B29" s="156"/>
      <c r="C29" s="241" t="s">
        <v>1128</v>
      </c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1136</v>
      </c>
      <c r="D30" s="158"/>
      <c r="E30" s="159">
        <v>77.286000000000001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233"/>
      <c r="D31" s="234"/>
      <c r="E31" s="234"/>
      <c r="F31" s="234"/>
      <c r="G31" s="234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>
      <c r="A32" s="167">
        <v>6</v>
      </c>
      <c r="B32" s="168" t="s">
        <v>1137</v>
      </c>
      <c r="C32" s="177" t="s">
        <v>1138</v>
      </c>
      <c r="D32" s="169" t="s">
        <v>288</v>
      </c>
      <c r="E32" s="170">
        <v>436.8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9.9000000000000021E-4</v>
      </c>
      <c r="O32" s="172">
        <f>ROUND(E32*N32,2)</f>
        <v>0.43</v>
      </c>
      <c r="P32" s="172">
        <v>0</v>
      </c>
      <c r="Q32" s="172">
        <f>ROUND(E32*P32,2)</f>
        <v>0</v>
      </c>
      <c r="R32" s="172" t="s">
        <v>201</v>
      </c>
      <c r="S32" s="172" t="s">
        <v>202</v>
      </c>
      <c r="T32" s="173" t="s">
        <v>202</v>
      </c>
      <c r="U32" s="157">
        <v>0.23600000000000002</v>
      </c>
      <c r="V32" s="157">
        <f>ROUND(E32*U32,2)</f>
        <v>103.08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41" t="s">
        <v>1139</v>
      </c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1140</v>
      </c>
      <c r="D34" s="158"/>
      <c r="E34" s="159">
        <v>307.20000000000005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1141</v>
      </c>
      <c r="D35" s="158"/>
      <c r="E35" s="159">
        <v>129.60000000000002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7</v>
      </c>
      <c r="B37" s="168" t="s">
        <v>1142</v>
      </c>
      <c r="C37" s="177" t="s">
        <v>1143</v>
      </c>
      <c r="D37" s="169" t="s">
        <v>288</v>
      </c>
      <c r="E37" s="170">
        <v>436.8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201</v>
      </c>
      <c r="S37" s="172" t="s">
        <v>202</v>
      </c>
      <c r="T37" s="173" t="s">
        <v>202</v>
      </c>
      <c r="U37" s="157">
        <v>7.0000000000000007E-2</v>
      </c>
      <c r="V37" s="157">
        <f>ROUND(E37*U37,2)</f>
        <v>30.58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41" t="s">
        <v>1144</v>
      </c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3"/>
      <c r="D39" s="234"/>
      <c r="E39" s="234"/>
      <c r="F39" s="234"/>
      <c r="G39" s="23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67">
        <v>8</v>
      </c>
      <c r="B40" s="168" t="s">
        <v>1145</v>
      </c>
      <c r="C40" s="177" t="s">
        <v>1146</v>
      </c>
      <c r="D40" s="169" t="s">
        <v>213</v>
      </c>
      <c r="E40" s="170">
        <v>150.81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201</v>
      </c>
      <c r="S40" s="172" t="s">
        <v>202</v>
      </c>
      <c r="T40" s="173" t="s">
        <v>202</v>
      </c>
      <c r="U40" s="157">
        <v>0.34500000000000003</v>
      </c>
      <c r="V40" s="157">
        <f>ROUND(E40*U40,2)</f>
        <v>52.03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241" t="s">
        <v>241</v>
      </c>
      <c r="D41" s="242"/>
      <c r="E41" s="242"/>
      <c r="F41" s="242"/>
      <c r="G41" s="242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205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bez naložení do dopravní nádoby, ale s vyprázdněním dopravní nádoby na hromadu nebo na dopravní prostředek,</v>
      </c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1147</v>
      </c>
      <c r="D42" s="158"/>
      <c r="E42" s="159">
        <v>150.81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233"/>
      <c r="D43" s="234"/>
      <c r="E43" s="234"/>
      <c r="F43" s="234"/>
      <c r="G43" s="23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206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>
      <c r="A44" s="167">
        <v>9</v>
      </c>
      <c r="B44" s="168" t="s">
        <v>249</v>
      </c>
      <c r="C44" s="177" t="s">
        <v>250</v>
      </c>
      <c r="D44" s="169" t="s">
        <v>213</v>
      </c>
      <c r="E44" s="170">
        <v>126.28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201</v>
      </c>
      <c r="S44" s="172" t="s">
        <v>202</v>
      </c>
      <c r="T44" s="173" t="s">
        <v>202</v>
      </c>
      <c r="U44" s="157">
        <v>1.1000000000000001E-2</v>
      </c>
      <c r="V44" s="157">
        <f>ROUND(E44*U44,2)</f>
        <v>1.39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41" t="s">
        <v>245</v>
      </c>
      <c r="D45" s="242"/>
      <c r="E45" s="242"/>
      <c r="F45" s="242"/>
      <c r="G45" s="24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205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1148</v>
      </c>
      <c r="D46" s="158"/>
      <c r="E46" s="159">
        <v>126.28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233"/>
      <c r="D47" s="234"/>
      <c r="E47" s="234"/>
      <c r="F47" s="234"/>
      <c r="G47" s="23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206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>
      <c r="A48" s="167">
        <v>10</v>
      </c>
      <c r="B48" s="168" t="s">
        <v>258</v>
      </c>
      <c r="C48" s="177" t="s">
        <v>259</v>
      </c>
      <c r="D48" s="169" t="s">
        <v>213</v>
      </c>
      <c r="E48" s="170">
        <v>175.34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201</v>
      </c>
      <c r="S48" s="172" t="s">
        <v>202</v>
      </c>
      <c r="T48" s="173" t="s">
        <v>202</v>
      </c>
      <c r="U48" s="157">
        <v>0.20200000000000001</v>
      </c>
      <c r="V48" s="157">
        <f>ROUND(E48*U48,2)</f>
        <v>35.42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241" t="s">
        <v>260</v>
      </c>
      <c r="D49" s="242"/>
      <c r="E49" s="242"/>
      <c r="F49" s="242"/>
      <c r="G49" s="242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205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1149</v>
      </c>
      <c r="D50" s="158"/>
      <c r="E50" s="159">
        <v>73.92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1130</v>
      </c>
      <c r="D51" s="158"/>
      <c r="E51" s="159">
        <v>19.600000000000001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1150</v>
      </c>
      <c r="D52" s="158"/>
      <c r="E52" s="159">
        <v>43.56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1132</v>
      </c>
      <c r="D53" s="158"/>
      <c r="E53" s="159">
        <v>18.900000000000002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1151</v>
      </c>
      <c r="D54" s="158"/>
      <c r="E54" s="159">
        <v>19.360000000000003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3"/>
      <c r="D55" s="234"/>
      <c r="E55" s="234"/>
      <c r="F55" s="234"/>
      <c r="G55" s="234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67">
        <v>11</v>
      </c>
      <c r="B56" s="168" t="s">
        <v>1152</v>
      </c>
      <c r="C56" s="177" t="s">
        <v>1153</v>
      </c>
      <c r="D56" s="169" t="s">
        <v>213</v>
      </c>
      <c r="E56" s="170">
        <v>99.220000000000013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201</v>
      </c>
      <c r="S56" s="172" t="s">
        <v>202</v>
      </c>
      <c r="T56" s="173" t="s">
        <v>202</v>
      </c>
      <c r="U56" s="157">
        <v>0</v>
      </c>
      <c r="V56" s="157">
        <f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>
      <c r="A57" s="155"/>
      <c r="B57" s="156"/>
      <c r="C57" s="241" t="s">
        <v>1154</v>
      </c>
      <c r="D57" s="242"/>
      <c r="E57" s="242"/>
      <c r="F57" s="242"/>
      <c r="G57" s="242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74" t="str">
        <f>C57</f>
        <v>sypaninou z vhodných hornin tř. 1 - 4 nebo materiálem připraveným podél výkopu ve vzdálenosti do 3 m od jeho kraje, pro jakoukoliv hloubku výkopu a jakoukoliv míru zhutnění,</v>
      </c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178" t="s">
        <v>1155</v>
      </c>
      <c r="D58" s="158"/>
      <c r="E58" s="159">
        <v>58.080000000000005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178" t="s">
        <v>1156</v>
      </c>
      <c r="D59" s="158"/>
      <c r="E59" s="159">
        <v>21.78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178" t="s">
        <v>1157</v>
      </c>
      <c r="D60" s="158"/>
      <c r="E60" s="159">
        <v>19.360000000000003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3"/>
      <c r="D61" s="234"/>
      <c r="E61" s="234"/>
      <c r="F61" s="234"/>
      <c r="G61" s="234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206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67">
        <v>12</v>
      </c>
      <c r="B62" s="168" t="s">
        <v>985</v>
      </c>
      <c r="C62" s="177" t="s">
        <v>986</v>
      </c>
      <c r="D62" s="169" t="s">
        <v>288</v>
      </c>
      <c r="E62" s="170">
        <v>119.60000000000001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987</v>
      </c>
      <c r="S62" s="172" t="s">
        <v>202</v>
      </c>
      <c r="T62" s="173" t="s">
        <v>202</v>
      </c>
      <c r="U62" s="157">
        <v>0</v>
      </c>
      <c r="V62" s="157">
        <f>ROUND(E62*U62,2)</f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988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41" t="s">
        <v>989</v>
      </c>
      <c r="D63" s="242"/>
      <c r="E63" s="242"/>
      <c r="F63" s="242"/>
      <c r="G63" s="24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178" t="s">
        <v>1158</v>
      </c>
      <c r="D64" s="158"/>
      <c r="E64" s="159">
        <v>105.60000000000001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217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1159</v>
      </c>
      <c r="D65" s="158"/>
      <c r="E65" s="159">
        <v>14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3"/>
      <c r="D66" s="234"/>
      <c r="E66" s="234"/>
      <c r="F66" s="234"/>
      <c r="G66" s="23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>
      <c r="A67" s="167">
        <v>13</v>
      </c>
      <c r="B67" s="168" t="s">
        <v>1160</v>
      </c>
      <c r="C67" s="177" t="s">
        <v>1161</v>
      </c>
      <c r="D67" s="169" t="s">
        <v>288</v>
      </c>
      <c r="E67" s="170">
        <v>169.70000000000002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201</v>
      </c>
      <c r="S67" s="172" t="s">
        <v>202</v>
      </c>
      <c r="T67" s="173" t="s">
        <v>202</v>
      </c>
      <c r="U67" s="157">
        <v>2.8000000000000001E-2</v>
      </c>
      <c r="V67" s="157">
        <f>ROUND(E67*U67,2)</f>
        <v>4.75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988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>
      <c r="A68" s="155"/>
      <c r="B68" s="156"/>
      <c r="C68" s="241" t="s">
        <v>995</v>
      </c>
      <c r="D68" s="242"/>
      <c r="E68" s="242"/>
      <c r="F68" s="242"/>
      <c r="G68" s="242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205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4" t="str">
        <f>C68</f>
        <v>s případným nutným přemístěním hromad nebo dočasných skládek na místo potřeby ze vzdálenosti do 30 m, v rovině nebo ve svahu do 1 : 5,</v>
      </c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78" t="s">
        <v>1158</v>
      </c>
      <c r="D69" s="158"/>
      <c r="E69" s="159">
        <v>105.60000000000001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78" t="s">
        <v>1159</v>
      </c>
      <c r="D70" s="158"/>
      <c r="E70" s="159">
        <v>14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78" t="s">
        <v>1162</v>
      </c>
      <c r="D71" s="158"/>
      <c r="E71" s="159">
        <v>39.6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78" t="s">
        <v>1163</v>
      </c>
      <c r="D72" s="158"/>
      <c r="E72" s="159">
        <v>10.5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67">
        <v>14</v>
      </c>
      <c r="B74" s="168" t="s">
        <v>264</v>
      </c>
      <c r="C74" s="177" t="s">
        <v>265</v>
      </c>
      <c r="D74" s="169" t="s">
        <v>213</v>
      </c>
      <c r="E74" s="170">
        <v>126.28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201</v>
      </c>
      <c r="S74" s="172" t="s">
        <v>202</v>
      </c>
      <c r="T74" s="173" t="s">
        <v>202</v>
      </c>
      <c r="U74" s="157">
        <v>0</v>
      </c>
      <c r="V74" s="157">
        <f>ROUND(E74*U74,2)</f>
        <v>0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203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35"/>
      <c r="D75" s="236"/>
      <c r="E75" s="236"/>
      <c r="F75" s="236"/>
      <c r="G75" s="236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67">
        <v>15</v>
      </c>
      <c r="B76" s="168" t="s">
        <v>1000</v>
      </c>
      <c r="C76" s="177" t="s">
        <v>1001</v>
      </c>
      <c r="D76" s="169" t="s">
        <v>945</v>
      </c>
      <c r="E76" s="170">
        <v>2.3920000000000003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1E-3</v>
      </c>
      <c r="O76" s="172">
        <f>ROUND(E76*N76,2)</f>
        <v>0</v>
      </c>
      <c r="P76" s="172">
        <v>0</v>
      </c>
      <c r="Q76" s="172">
        <f>ROUND(E76*P76,2)</f>
        <v>0</v>
      </c>
      <c r="R76" s="172" t="s">
        <v>311</v>
      </c>
      <c r="S76" s="172" t="s">
        <v>202</v>
      </c>
      <c r="T76" s="173" t="s">
        <v>202</v>
      </c>
      <c r="U76" s="157">
        <v>0</v>
      </c>
      <c r="V76" s="157">
        <f>ROUND(E76*U76,2)</f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312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1164</v>
      </c>
      <c r="D77" s="158"/>
      <c r="E77" s="159">
        <v>2.3920000000000003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3"/>
      <c r="D78" s="234"/>
      <c r="E78" s="234"/>
      <c r="F78" s="234"/>
      <c r="G78" s="23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67">
        <v>16</v>
      </c>
      <c r="B79" s="168" t="s">
        <v>1165</v>
      </c>
      <c r="C79" s="177" t="s">
        <v>1166</v>
      </c>
      <c r="D79" s="169" t="s">
        <v>298</v>
      </c>
      <c r="E79" s="170">
        <v>178.596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1</v>
      </c>
      <c r="O79" s="172">
        <f>ROUND(E79*N79,2)</f>
        <v>178.6</v>
      </c>
      <c r="P79" s="172">
        <v>0</v>
      </c>
      <c r="Q79" s="172">
        <f>ROUND(E79*P79,2)</f>
        <v>0</v>
      </c>
      <c r="R79" s="172" t="s">
        <v>311</v>
      </c>
      <c r="S79" s="172" t="s">
        <v>202</v>
      </c>
      <c r="T79" s="173" t="s">
        <v>202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331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178" t="s">
        <v>1167</v>
      </c>
      <c r="D80" s="158"/>
      <c r="E80" s="159">
        <v>178.596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217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233"/>
      <c r="D81" s="234"/>
      <c r="E81" s="234"/>
      <c r="F81" s="234"/>
      <c r="G81" s="23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>
      <c r="A82" s="161" t="s">
        <v>196</v>
      </c>
      <c r="B82" s="162" t="s">
        <v>91</v>
      </c>
      <c r="C82" s="176" t="s">
        <v>92</v>
      </c>
      <c r="D82" s="163"/>
      <c r="E82" s="164"/>
      <c r="F82" s="165"/>
      <c r="G82" s="165">
        <f>SUMIF(AG83:AG86,"&lt;&gt;NOR",G83:G86)</f>
        <v>0</v>
      </c>
      <c r="H82" s="165"/>
      <c r="I82" s="165">
        <f>SUM(I83:I86)</f>
        <v>0</v>
      </c>
      <c r="J82" s="165"/>
      <c r="K82" s="165">
        <f>SUM(K83:K86)</f>
        <v>0</v>
      </c>
      <c r="L82" s="165"/>
      <c r="M82" s="165">
        <f>SUM(M83:M86)</f>
        <v>0</v>
      </c>
      <c r="N82" s="165"/>
      <c r="O82" s="165">
        <f>SUM(O83:O86)</f>
        <v>4.42</v>
      </c>
      <c r="P82" s="165"/>
      <c r="Q82" s="165">
        <f>SUM(Q83:Q86)</f>
        <v>0</v>
      </c>
      <c r="R82" s="165"/>
      <c r="S82" s="165"/>
      <c r="T82" s="166"/>
      <c r="U82" s="160"/>
      <c r="V82" s="160">
        <f>SUM(V83:V86)</f>
        <v>2.2200000000000002</v>
      </c>
      <c r="W82" s="160"/>
      <c r="AG82" t="s">
        <v>197</v>
      </c>
    </row>
    <row r="83" spans="1:60" outlineLevel="1">
      <c r="A83" s="167">
        <v>17</v>
      </c>
      <c r="B83" s="168" t="s">
        <v>1168</v>
      </c>
      <c r="C83" s="177" t="s">
        <v>1169</v>
      </c>
      <c r="D83" s="169" t="s">
        <v>213</v>
      </c>
      <c r="E83" s="170">
        <v>2.048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2.16</v>
      </c>
      <c r="O83" s="172">
        <f>ROUND(E83*N83,2)</f>
        <v>4.42</v>
      </c>
      <c r="P83" s="172">
        <v>0</v>
      </c>
      <c r="Q83" s="172">
        <f>ROUND(E83*P83,2)</f>
        <v>0</v>
      </c>
      <c r="R83" s="172" t="s">
        <v>273</v>
      </c>
      <c r="S83" s="172" t="s">
        <v>202</v>
      </c>
      <c r="T83" s="173" t="s">
        <v>305</v>
      </c>
      <c r="U83" s="157">
        <v>1.0850000000000002</v>
      </c>
      <c r="V83" s="157">
        <f>ROUND(E83*U83,2)</f>
        <v>2.2200000000000002</v>
      </c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7" t="s">
        <v>1170</v>
      </c>
      <c r="D84" s="238"/>
      <c r="E84" s="238"/>
      <c r="F84" s="238"/>
      <c r="G84" s="238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247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178" t="s">
        <v>1171</v>
      </c>
      <c r="D85" s="158"/>
      <c r="E85" s="159">
        <v>2.048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3"/>
      <c r="D86" s="234"/>
      <c r="E86" s="234"/>
      <c r="F86" s="234"/>
      <c r="G86" s="23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206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>
      <c r="A87" s="161" t="s">
        <v>196</v>
      </c>
      <c r="B87" s="162" t="s">
        <v>95</v>
      </c>
      <c r="C87" s="176" t="s">
        <v>96</v>
      </c>
      <c r="D87" s="163"/>
      <c r="E87" s="164"/>
      <c r="F87" s="165"/>
      <c r="G87" s="165">
        <f>SUMIF(AG88:AG109,"&lt;&gt;NOR",G88:G109)</f>
        <v>0</v>
      </c>
      <c r="H87" s="165"/>
      <c r="I87" s="165">
        <f>SUM(I88:I109)</f>
        <v>0</v>
      </c>
      <c r="J87" s="165"/>
      <c r="K87" s="165">
        <f>SUM(K88:K109)</f>
        <v>0</v>
      </c>
      <c r="L87" s="165"/>
      <c r="M87" s="165">
        <f>SUM(M88:M109)</f>
        <v>0</v>
      </c>
      <c r="N87" s="165"/>
      <c r="O87" s="165">
        <f>SUM(O88:O109)</f>
        <v>4.63</v>
      </c>
      <c r="P87" s="165"/>
      <c r="Q87" s="165">
        <f>SUM(Q88:Q109)</f>
        <v>0</v>
      </c>
      <c r="R87" s="165"/>
      <c r="S87" s="165"/>
      <c r="T87" s="166"/>
      <c r="U87" s="160"/>
      <c r="V87" s="160">
        <f>SUM(V88:V109)</f>
        <v>25.08</v>
      </c>
      <c r="W87" s="160"/>
      <c r="AG87" t="s">
        <v>197</v>
      </c>
    </row>
    <row r="88" spans="1:60" outlineLevel="1">
      <c r="A88" s="167">
        <v>18</v>
      </c>
      <c r="B88" s="168" t="s">
        <v>348</v>
      </c>
      <c r="C88" s="177" t="s">
        <v>349</v>
      </c>
      <c r="D88" s="169" t="s">
        <v>310</v>
      </c>
      <c r="E88" s="170">
        <v>4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9.5000000000000015E-3</v>
      </c>
      <c r="O88" s="172">
        <f>ROUND(E88*N88,2)</f>
        <v>0.04</v>
      </c>
      <c r="P88" s="172">
        <v>0</v>
      </c>
      <c r="Q88" s="172">
        <f>ROUND(E88*P88,2)</f>
        <v>0</v>
      </c>
      <c r="R88" s="172"/>
      <c r="S88" s="172" t="s">
        <v>202</v>
      </c>
      <c r="T88" s="173" t="s">
        <v>202</v>
      </c>
      <c r="U88" s="157">
        <v>0.30100000000000005</v>
      </c>
      <c r="V88" s="157">
        <f>ROUND(E88*U88,2)</f>
        <v>1.2</v>
      </c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214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235"/>
      <c r="D89" s="236"/>
      <c r="E89" s="236"/>
      <c r="F89" s="236"/>
      <c r="G89" s="23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206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67">
        <v>19</v>
      </c>
      <c r="B90" s="168" t="s">
        <v>1172</v>
      </c>
      <c r="C90" s="177" t="s">
        <v>1173</v>
      </c>
      <c r="D90" s="169" t="s">
        <v>310</v>
      </c>
      <c r="E90" s="170">
        <v>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3.3400000000000006E-2</v>
      </c>
      <c r="O90" s="172">
        <f>ROUND(E90*N90,2)</f>
        <v>0.03</v>
      </c>
      <c r="P90" s="172">
        <v>0</v>
      </c>
      <c r="Q90" s="172">
        <f>ROUND(E90*P90,2)</f>
        <v>0</v>
      </c>
      <c r="R90" s="172" t="s">
        <v>278</v>
      </c>
      <c r="S90" s="172" t="s">
        <v>202</v>
      </c>
      <c r="T90" s="173" t="s">
        <v>202</v>
      </c>
      <c r="U90" s="157">
        <v>2.6</v>
      </c>
      <c r="V90" s="157">
        <f>ROUND(E90*U90,2)</f>
        <v>2.6</v>
      </c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214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>
      <c r="A91" s="155"/>
      <c r="B91" s="156"/>
      <c r="C91" s="241" t="s">
        <v>1174</v>
      </c>
      <c r="D91" s="242"/>
      <c r="E91" s="242"/>
      <c r="F91" s="242"/>
      <c r="G91" s="242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205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4" t="str">
        <f>C91</f>
        <v>svislé nebo šikmé (odkloněné), půdorysně přímé nebo zalomené, stěn nosných, výplňových, nebo příček, včetně vzpěr nebo jiného zajištění</v>
      </c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233"/>
      <c r="D92" s="234"/>
      <c r="E92" s="234"/>
      <c r="F92" s="234"/>
      <c r="G92" s="23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206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>
      <c r="A93" s="167">
        <v>20</v>
      </c>
      <c r="B93" s="168" t="s">
        <v>1175</v>
      </c>
      <c r="C93" s="177" t="s">
        <v>1176</v>
      </c>
      <c r="D93" s="169" t="s">
        <v>213</v>
      </c>
      <c r="E93" s="170">
        <v>1.4080000000000001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2.60162</v>
      </c>
      <c r="O93" s="172">
        <f>ROUND(E93*N93,2)</f>
        <v>3.66</v>
      </c>
      <c r="P93" s="172">
        <v>0</v>
      </c>
      <c r="Q93" s="172">
        <f>ROUND(E93*P93,2)</f>
        <v>0</v>
      </c>
      <c r="R93" s="172" t="s">
        <v>372</v>
      </c>
      <c r="S93" s="172" t="s">
        <v>202</v>
      </c>
      <c r="T93" s="173" t="s">
        <v>305</v>
      </c>
      <c r="U93" s="157">
        <v>1.8800000000000001</v>
      </c>
      <c r="V93" s="157">
        <f>ROUND(E93*U93,2)</f>
        <v>2.65</v>
      </c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>
      <c r="A94" s="155"/>
      <c r="B94" s="156"/>
      <c r="C94" s="241" t="s">
        <v>373</v>
      </c>
      <c r="D94" s="242"/>
      <c r="E94" s="242"/>
      <c r="F94" s="242"/>
      <c r="G94" s="242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205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4" t="str">
        <f>C94</f>
        <v>čistíren odpadních vod (mimo budovy), nádrží, vodojemů, žlabů nebo kanálů, včetně pomocného pracovního lešení o výšce podlahy do 1900 mm a pro zatížení do 1,5 kPa,</v>
      </c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78" t="s">
        <v>1177</v>
      </c>
      <c r="D95" s="158"/>
      <c r="E95" s="159">
        <v>1.1280000000000001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55"/>
      <c r="B96" s="156"/>
      <c r="C96" s="178" t="s">
        <v>1178</v>
      </c>
      <c r="D96" s="158"/>
      <c r="E96" s="159">
        <v>0.28000000000000003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233"/>
      <c r="D97" s="234"/>
      <c r="E97" s="234"/>
      <c r="F97" s="234"/>
      <c r="G97" s="234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206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>
      <c r="A98" s="167">
        <v>21</v>
      </c>
      <c r="B98" s="168" t="s">
        <v>379</v>
      </c>
      <c r="C98" s="177" t="s">
        <v>380</v>
      </c>
      <c r="D98" s="169" t="s">
        <v>288</v>
      </c>
      <c r="E98" s="170">
        <v>9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6.3310000000000005E-2</v>
      </c>
      <c r="O98" s="172">
        <f>ROUND(E98*N98,2)</f>
        <v>0.56999999999999995</v>
      </c>
      <c r="P98" s="172">
        <v>0</v>
      </c>
      <c r="Q98" s="172">
        <f>ROUND(E98*P98,2)</f>
        <v>0</v>
      </c>
      <c r="R98" s="172" t="s">
        <v>372</v>
      </c>
      <c r="S98" s="172" t="s">
        <v>202</v>
      </c>
      <c r="T98" s="173" t="s">
        <v>202</v>
      </c>
      <c r="U98" s="157">
        <v>1.57</v>
      </c>
      <c r="V98" s="157">
        <f>ROUND(E98*U98,2)</f>
        <v>14.13</v>
      </c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241" t="s">
        <v>381</v>
      </c>
      <c r="D99" s="242"/>
      <c r="E99" s="242"/>
      <c r="F99" s="242"/>
      <c r="G99" s="242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205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243" t="s">
        <v>382</v>
      </c>
      <c r="D100" s="244"/>
      <c r="E100" s="244"/>
      <c r="F100" s="244"/>
      <c r="G100" s="24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205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243" t="s">
        <v>383</v>
      </c>
      <c r="D101" s="244"/>
      <c r="E101" s="244"/>
      <c r="F101" s="244"/>
      <c r="G101" s="24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205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233"/>
      <c r="D102" s="234"/>
      <c r="E102" s="234"/>
      <c r="F102" s="234"/>
      <c r="G102" s="23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206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>
      <c r="A103" s="167">
        <v>22</v>
      </c>
      <c r="B103" s="168" t="s">
        <v>386</v>
      </c>
      <c r="C103" s="177" t="s">
        <v>387</v>
      </c>
      <c r="D103" s="169" t="s">
        <v>288</v>
      </c>
      <c r="E103" s="170">
        <v>9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2" t="s">
        <v>372</v>
      </c>
      <c r="S103" s="172" t="s">
        <v>202</v>
      </c>
      <c r="T103" s="173" t="s">
        <v>202</v>
      </c>
      <c r="U103" s="157">
        <v>0.5</v>
      </c>
      <c r="V103" s="157">
        <f>ROUND(E103*U103,2)</f>
        <v>4.5</v>
      </c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241" t="s">
        <v>381</v>
      </c>
      <c r="D104" s="242"/>
      <c r="E104" s="242"/>
      <c r="F104" s="242"/>
      <c r="G104" s="242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205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43" t="s">
        <v>382</v>
      </c>
      <c r="D105" s="244"/>
      <c r="E105" s="244"/>
      <c r="F105" s="244"/>
      <c r="G105" s="24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205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243" t="s">
        <v>383</v>
      </c>
      <c r="D106" s="244"/>
      <c r="E106" s="244"/>
      <c r="F106" s="244"/>
      <c r="G106" s="24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205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233"/>
      <c r="D107" s="234"/>
      <c r="E107" s="234"/>
      <c r="F107" s="234"/>
      <c r="G107" s="234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206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>
      <c r="A108" s="167">
        <v>23</v>
      </c>
      <c r="B108" s="168" t="s">
        <v>1179</v>
      </c>
      <c r="C108" s="177" t="s">
        <v>1180</v>
      </c>
      <c r="D108" s="169" t="s">
        <v>310</v>
      </c>
      <c r="E108" s="170">
        <v>4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8.3000000000000004E-2</v>
      </c>
      <c r="O108" s="172">
        <f>ROUND(E108*N108,2)</f>
        <v>0.33</v>
      </c>
      <c r="P108" s="172">
        <v>0</v>
      </c>
      <c r="Q108" s="172">
        <f>ROUND(E108*P108,2)</f>
        <v>0</v>
      </c>
      <c r="R108" s="172" t="s">
        <v>311</v>
      </c>
      <c r="S108" s="172" t="s">
        <v>202</v>
      </c>
      <c r="T108" s="173" t="s">
        <v>202</v>
      </c>
      <c r="U108" s="157">
        <v>0</v>
      </c>
      <c r="V108" s="157">
        <f>ROUND(E108*U108,2)</f>
        <v>0</v>
      </c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312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235"/>
      <c r="D109" s="236"/>
      <c r="E109" s="236"/>
      <c r="F109" s="236"/>
      <c r="G109" s="236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206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>
      <c r="A110" s="161" t="s">
        <v>196</v>
      </c>
      <c r="B110" s="162" t="s">
        <v>99</v>
      </c>
      <c r="C110" s="176" t="s">
        <v>100</v>
      </c>
      <c r="D110" s="163"/>
      <c r="E110" s="164"/>
      <c r="F110" s="165"/>
      <c r="G110" s="165">
        <f>SUMIF(AG111:AG127,"&lt;&gt;NOR",G111:G127)</f>
        <v>0</v>
      </c>
      <c r="H110" s="165"/>
      <c r="I110" s="165">
        <f>SUM(I111:I127)</f>
        <v>0</v>
      </c>
      <c r="J110" s="165"/>
      <c r="K110" s="165">
        <f>SUM(K111:K127)</f>
        <v>0</v>
      </c>
      <c r="L110" s="165"/>
      <c r="M110" s="165">
        <f>SUM(M111:M127)</f>
        <v>0</v>
      </c>
      <c r="N110" s="165"/>
      <c r="O110" s="165">
        <f>SUM(O111:O127)</f>
        <v>62.85</v>
      </c>
      <c r="P110" s="165"/>
      <c r="Q110" s="165">
        <f>SUM(Q111:Q127)</f>
        <v>0</v>
      </c>
      <c r="R110" s="165"/>
      <c r="S110" s="165"/>
      <c r="T110" s="166"/>
      <c r="U110" s="160"/>
      <c r="V110" s="160">
        <f>SUM(V111:V127)</f>
        <v>64.47</v>
      </c>
      <c r="W110" s="160"/>
      <c r="AG110" t="s">
        <v>197</v>
      </c>
    </row>
    <row r="111" spans="1:60" outlineLevel="1">
      <c r="A111" s="167">
        <v>24</v>
      </c>
      <c r="B111" s="168" t="s">
        <v>1181</v>
      </c>
      <c r="C111" s="177" t="s">
        <v>1182</v>
      </c>
      <c r="D111" s="169" t="s">
        <v>213</v>
      </c>
      <c r="E111" s="170">
        <v>27.060000000000002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1.8907700000000001</v>
      </c>
      <c r="O111" s="172">
        <f>ROUND(E111*N111,2)</f>
        <v>51.16</v>
      </c>
      <c r="P111" s="172">
        <v>0</v>
      </c>
      <c r="Q111" s="172">
        <f>ROUND(E111*P111,2)</f>
        <v>0</v>
      </c>
      <c r="R111" s="172" t="s">
        <v>269</v>
      </c>
      <c r="S111" s="172" t="s">
        <v>202</v>
      </c>
      <c r="T111" s="173" t="s">
        <v>202</v>
      </c>
      <c r="U111" s="157">
        <v>1.6950000000000001</v>
      </c>
      <c r="V111" s="157">
        <f>ROUND(E111*U111,2)</f>
        <v>45.87</v>
      </c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241" t="s">
        <v>1183</v>
      </c>
      <c r="D112" s="242"/>
      <c r="E112" s="242"/>
      <c r="F112" s="242"/>
      <c r="G112" s="242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205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178" t="s">
        <v>1184</v>
      </c>
      <c r="D113" s="158"/>
      <c r="E113" s="159">
        <v>15.840000000000002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178" t="s">
        <v>1185</v>
      </c>
      <c r="D114" s="158"/>
      <c r="E114" s="159">
        <v>5.94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1186</v>
      </c>
      <c r="D115" s="158"/>
      <c r="E115" s="159">
        <v>5.28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233"/>
      <c r="D116" s="234"/>
      <c r="E116" s="234"/>
      <c r="F116" s="234"/>
      <c r="G116" s="23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206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67">
        <v>25</v>
      </c>
      <c r="B117" s="168" t="s">
        <v>1187</v>
      </c>
      <c r="C117" s="177" t="s">
        <v>1188</v>
      </c>
      <c r="D117" s="169" t="s">
        <v>213</v>
      </c>
      <c r="E117" s="170">
        <v>3.3000000000000003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1.9968000000000001</v>
      </c>
      <c r="O117" s="172">
        <f>ROUND(E117*N117,2)</f>
        <v>6.59</v>
      </c>
      <c r="P117" s="172">
        <v>0</v>
      </c>
      <c r="Q117" s="172">
        <f>ROUND(E117*P117,2)</f>
        <v>0</v>
      </c>
      <c r="R117" s="172" t="s">
        <v>1189</v>
      </c>
      <c r="S117" s="172" t="s">
        <v>202</v>
      </c>
      <c r="T117" s="173" t="s">
        <v>305</v>
      </c>
      <c r="U117" s="157">
        <v>1.9360000000000002</v>
      </c>
      <c r="V117" s="157">
        <f>ROUND(E117*U117,2)</f>
        <v>6.39</v>
      </c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241" t="s">
        <v>1190</v>
      </c>
      <c r="D118" s="242"/>
      <c r="E118" s="242"/>
      <c r="F118" s="242"/>
      <c r="G118" s="242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205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239" t="s">
        <v>1191</v>
      </c>
      <c r="D119" s="240"/>
      <c r="E119" s="240"/>
      <c r="F119" s="240"/>
      <c r="G119" s="24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247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239" t="s">
        <v>1192</v>
      </c>
      <c r="D120" s="240"/>
      <c r="E120" s="240"/>
      <c r="F120" s="240"/>
      <c r="G120" s="240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247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178" t="s">
        <v>1193</v>
      </c>
      <c r="D121" s="158"/>
      <c r="E121" s="159">
        <v>3.3000000000000003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55"/>
      <c r="B122" s="156"/>
      <c r="C122" s="233"/>
      <c r="D122" s="234"/>
      <c r="E122" s="234"/>
      <c r="F122" s="234"/>
      <c r="G122" s="234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206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33.75" outlineLevel="1">
      <c r="A123" s="167">
        <v>26</v>
      </c>
      <c r="B123" s="168" t="s">
        <v>1194</v>
      </c>
      <c r="C123" s="177" t="s">
        <v>1195</v>
      </c>
      <c r="D123" s="169" t="s">
        <v>213</v>
      </c>
      <c r="E123" s="170">
        <v>2.508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2.0328000000000004</v>
      </c>
      <c r="O123" s="172">
        <f>ROUND(E123*N123,2)</f>
        <v>5.0999999999999996</v>
      </c>
      <c r="P123" s="172">
        <v>0</v>
      </c>
      <c r="Q123" s="172">
        <f>ROUND(E123*P123,2)</f>
        <v>0</v>
      </c>
      <c r="R123" s="172" t="s">
        <v>1196</v>
      </c>
      <c r="S123" s="172" t="s">
        <v>202</v>
      </c>
      <c r="T123" s="173" t="s">
        <v>305</v>
      </c>
      <c r="U123" s="157">
        <v>4.8690000000000007</v>
      </c>
      <c r="V123" s="157">
        <f>ROUND(E123*U123,2)</f>
        <v>12.21</v>
      </c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241" t="s">
        <v>1197</v>
      </c>
      <c r="D124" s="242"/>
      <c r="E124" s="242"/>
      <c r="F124" s="242"/>
      <c r="G124" s="242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205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239" t="s">
        <v>1198</v>
      </c>
      <c r="D125" s="240"/>
      <c r="E125" s="240"/>
      <c r="F125" s="240"/>
      <c r="G125" s="24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247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178" t="s">
        <v>1199</v>
      </c>
      <c r="D126" s="158"/>
      <c r="E126" s="159">
        <v>2.508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233"/>
      <c r="D127" s="234"/>
      <c r="E127" s="234"/>
      <c r="F127" s="234"/>
      <c r="G127" s="234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206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>
      <c r="A128" s="161" t="s">
        <v>196</v>
      </c>
      <c r="B128" s="162" t="s">
        <v>111</v>
      </c>
      <c r="C128" s="176" t="s">
        <v>112</v>
      </c>
      <c r="D128" s="163"/>
      <c r="E128" s="164"/>
      <c r="F128" s="165"/>
      <c r="G128" s="165">
        <f>SUMIF(AG129:AG231,"&lt;&gt;NOR",G129:G231)</f>
        <v>0</v>
      </c>
      <c r="H128" s="165"/>
      <c r="I128" s="165">
        <f>SUM(I129:I231)</f>
        <v>0</v>
      </c>
      <c r="J128" s="165"/>
      <c r="K128" s="165">
        <f>SUM(K129:K231)</f>
        <v>0</v>
      </c>
      <c r="L128" s="165"/>
      <c r="M128" s="165">
        <f>SUM(M129:M231)</f>
        <v>0</v>
      </c>
      <c r="N128" s="165"/>
      <c r="O128" s="165">
        <f>SUM(O129:O231)</f>
        <v>29.919999999999998</v>
      </c>
      <c r="P128" s="165"/>
      <c r="Q128" s="165">
        <f>SUM(Q129:Q231)</f>
        <v>0</v>
      </c>
      <c r="R128" s="165"/>
      <c r="S128" s="165"/>
      <c r="T128" s="166"/>
      <c r="U128" s="160"/>
      <c r="V128" s="160">
        <f>SUM(V129:V231)</f>
        <v>77.36</v>
      </c>
      <c r="W128" s="160"/>
      <c r="AG128" t="s">
        <v>197</v>
      </c>
    </row>
    <row r="129" spans="1:60" outlineLevel="1">
      <c r="A129" s="167">
        <v>27</v>
      </c>
      <c r="B129" s="168" t="s">
        <v>1200</v>
      </c>
      <c r="C129" s="177" t="s">
        <v>1201</v>
      </c>
      <c r="D129" s="169" t="s">
        <v>268</v>
      </c>
      <c r="E129" s="170">
        <v>164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1.0000000000000001E-5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269</v>
      </c>
      <c r="S129" s="172" t="s">
        <v>202</v>
      </c>
      <c r="T129" s="173" t="s">
        <v>202</v>
      </c>
      <c r="U129" s="157">
        <v>9.7000000000000003E-2</v>
      </c>
      <c r="V129" s="157">
        <f>ROUND(E129*U129,2)</f>
        <v>15.91</v>
      </c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241" t="s">
        <v>1202</v>
      </c>
      <c r="D130" s="242"/>
      <c r="E130" s="242"/>
      <c r="F130" s="242"/>
      <c r="G130" s="242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205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178" t="s">
        <v>1203</v>
      </c>
      <c r="D131" s="158"/>
      <c r="E131" s="159">
        <v>132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55"/>
      <c r="B132" s="156"/>
      <c r="C132" s="178" t="s">
        <v>1204</v>
      </c>
      <c r="D132" s="158"/>
      <c r="E132" s="159">
        <v>32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233"/>
      <c r="D133" s="234"/>
      <c r="E133" s="234"/>
      <c r="F133" s="234"/>
      <c r="G133" s="234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>
      <c r="A134" s="167">
        <v>28</v>
      </c>
      <c r="B134" s="168" t="s">
        <v>1205</v>
      </c>
      <c r="C134" s="177" t="s">
        <v>1206</v>
      </c>
      <c r="D134" s="169" t="s">
        <v>310</v>
      </c>
      <c r="E134" s="170">
        <v>2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2">
        <v>4.0000000000000003E-5</v>
      </c>
      <c r="O134" s="172">
        <f>ROUND(E134*N134,2)</f>
        <v>0</v>
      </c>
      <c r="P134" s="172">
        <v>0</v>
      </c>
      <c r="Q134" s="172">
        <f>ROUND(E134*P134,2)</f>
        <v>0</v>
      </c>
      <c r="R134" s="172" t="s">
        <v>269</v>
      </c>
      <c r="S134" s="172" t="s">
        <v>202</v>
      </c>
      <c r="T134" s="173" t="s">
        <v>305</v>
      </c>
      <c r="U134" s="157">
        <v>0.38</v>
      </c>
      <c r="V134" s="157">
        <f>ROUND(E134*U134,2)</f>
        <v>0.76</v>
      </c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214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241" t="s">
        <v>1183</v>
      </c>
      <c r="D135" s="242"/>
      <c r="E135" s="242"/>
      <c r="F135" s="242"/>
      <c r="G135" s="242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205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233"/>
      <c r="D136" s="234"/>
      <c r="E136" s="234"/>
      <c r="F136" s="234"/>
      <c r="G136" s="234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206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>
      <c r="A137" s="167">
        <v>29</v>
      </c>
      <c r="B137" s="168" t="s">
        <v>1207</v>
      </c>
      <c r="C137" s="177" t="s">
        <v>1208</v>
      </c>
      <c r="D137" s="169" t="s">
        <v>310</v>
      </c>
      <c r="E137" s="170">
        <v>4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3.0000000000000001E-5</v>
      </c>
      <c r="O137" s="172">
        <f>ROUND(E137*N137,2)</f>
        <v>0</v>
      </c>
      <c r="P137" s="172">
        <v>0</v>
      </c>
      <c r="Q137" s="172">
        <f>ROUND(E137*P137,2)</f>
        <v>0</v>
      </c>
      <c r="R137" s="172" t="s">
        <v>269</v>
      </c>
      <c r="S137" s="172" t="s">
        <v>202</v>
      </c>
      <c r="T137" s="173" t="s">
        <v>202</v>
      </c>
      <c r="U137" s="157">
        <v>0.24000000000000002</v>
      </c>
      <c r="V137" s="157">
        <f>ROUND(E137*U137,2)</f>
        <v>0.96</v>
      </c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241" t="s">
        <v>1183</v>
      </c>
      <c r="D138" s="242"/>
      <c r="E138" s="242"/>
      <c r="F138" s="242"/>
      <c r="G138" s="242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205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233"/>
      <c r="D139" s="234"/>
      <c r="E139" s="234"/>
      <c r="F139" s="234"/>
      <c r="G139" s="234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206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>
      <c r="A140" s="167">
        <v>30</v>
      </c>
      <c r="B140" s="168" t="s">
        <v>1209</v>
      </c>
      <c r="C140" s="177" t="s">
        <v>1210</v>
      </c>
      <c r="D140" s="169" t="s">
        <v>268</v>
      </c>
      <c r="E140" s="170">
        <v>164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2" t="s">
        <v>269</v>
      </c>
      <c r="S140" s="172" t="s">
        <v>202</v>
      </c>
      <c r="T140" s="173" t="s">
        <v>202</v>
      </c>
      <c r="U140" s="157">
        <v>7.9000000000000001E-2</v>
      </c>
      <c r="V140" s="157">
        <f>ROUND(E140*U140,2)</f>
        <v>12.96</v>
      </c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203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55"/>
      <c r="B141" s="156"/>
      <c r="C141" s="241" t="s">
        <v>1211</v>
      </c>
      <c r="D141" s="242"/>
      <c r="E141" s="242"/>
      <c r="F141" s="242"/>
      <c r="G141" s="242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233"/>
      <c r="D142" s="234"/>
      <c r="E142" s="234"/>
      <c r="F142" s="234"/>
      <c r="G142" s="234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206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33.75" outlineLevel="1">
      <c r="A143" s="167">
        <v>31</v>
      </c>
      <c r="B143" s="168" t="s">
        <v>1212</v>
      </c>
      <c r="C143" s="177" t="s">
        <v>1213</v>
      </c>
      <c r="D143" s="169" t="s">
        <v>1214</v>
      </c>
      <c r="E143" s="170">
        <v>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1.7000000000000001E-4</v>
      </c>
      <c r="O143" s="172">
        <f>ROUND(E143*N143,2)</f>
        <v>0</v>
      </c>
      <c r="P143" s="172">
        <v>0</v>
      </c>
      <c r="Q143" s="172">
        <f>ROUND(E143*P143,2)</f>
        <v>0</v>
      </c>
      <c r="R143" s="172" t="s">
        <v>269</v>
      </c>
      <c r="S143" s="172" t="s">
        <v>202</v>
      </c>
      <c r="T143" s="173" t="s">
        <v>202</v>
      </c>
      <c r="U143" s="157">
        <v>0</v>
      </c>
      <c r="V143" s="157">
        <f>ROUND(E143*U143,2)</f>
        <v>0</v>
      </c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55"/>
      <c r="B144" s="156"/>
      <c r="C144" s="241" t="s">
        <v>1211</v>
      </c>
      <c r="D144" s="242"/>
      <c r="E144" s="242"/>
      <c r="F144" s="242"/>
      <c r="G144" s="242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205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233"/>
      <c r="D145" s="234"/>
      <c r="E145" s="234"/>
      <c r="F145" s="234"/>
      <c r="G145" s="234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206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67">
        <v>32</v>
      </c>
      <c r="B146" s="168" t="s">
        <v>1215</v>
      </c>
      <c r="C146" s="177" t="s">
        <v>1216</v>
      </c>
      <c r="D146" s="169" t="s">
        <v>310</v>
      </c>
      <c r="E146" s="170">
        <v>22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2" t="s">
        <v>269</v>
      </c>
      <c r="S146" s="172" t="s">
        <v>202</v>
      </c>
      <c r="T146" s="173" t="s">
        <v>202</v>
      </c>
      <c r="U146" s="157">
        <v>0.79</v>
      </c>
      <c r="V146" s="157">
        <f>ROUND(E146*U146,2)</f>
        <v>17.38</v>
      </c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241" t="s">
        <v>1217</v>
      </c>
      <c r="D147" s="242"/>
      <c r="E147" s="242"/>
      <c r="F147" s="242"/>
      <c r="G147" s="242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205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233"/>
      <c r="D148" s="234"/>
      <c r="E148" s="234"/>
      <c r="F148" s="234"/>
      <c r="G148" s="234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206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67">
        <v>33</v>
      </c>
      <c r="B149" s="168" t="s">
        <v>1218</v>
      </c>
      <c r="C149" s="177" t="s">
        <v>1219</v>
      </c>
      <c r="D149" s="169" t="s">
        <v>310</v>
      </c>
      <c r="E149" s="170">
        <v>2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0</v>
      </c>
      <c r="O149" s="172">
        <f>ROUND(E149*N149,2)</f>
        <v>0</v>
      </c>
      <c r="P149" s="172">
        <v>0</v>
      </c>
      <c r="Q149" s="172">
        <f>ROUND(E149*P149,2)</f>
        <v>0</v>
      </c>
      <c r="R149" s="172" t="s">
        <v>269</v>
      </c>
      <c r="S149" s="172" t="s">
        <v>202</v>
      </c>
      <c r="T149" s="173" t="s">
        <v>202</v>
      </c>
      <c r="U149" s="157">
        <v>0.94600000000000006</v>
      </c>
      <c r="V149" s="157">
        <f>ROUND(E149*U149,2)</f>
        <v>1.89</v>
      </c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241" t="s">
        <v>1217</v>
      </c>
      <c r="D150" s="242"/>
      <c r="E150" s="242"/>
      <c r="F150" s="242"/>
      <c r="G150" s="242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205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233"/>
      <c r="D151" s="234"/>
      <c r="E151" s="234"/>
      <c r="F151" s="234"/>
      <c r="G151" s="234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206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>
      <c r="A152" s="167">
        <v>34</v>
      </c>
      <c r="B152" s="168" t="s">
        <v>1220</v>
      </c>
      <c r="C152" s="177" t="s">
        <v>1221</v>
      </c>
      <c r="D152" s="169" t="s">
        <v>310</v>
      </c>
      <c r="E152" s="170">
        <v>6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2" t="s">
        <v>269</v>
      </c>
      <c r="S152" s="172" t="s">
        <v>202</v>
      </c>
      <c r="T152" s="173" t="s">
        <v>202</v>
      </c>
      <c r="U152" s="157">
        <v>0.9</v>
      </c>
      <c r="V152" s="157">
        <f>ROUND(E152*U152,2)</f>
        <v>5.4</v>
      </c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241" t="s">
        <v>1217</v>
      </c>
      <c r="D153" s="242"/>
      <c r="E153" s="242"/>
      <c r="F153" s="242"/>
      <c r="G153" s="242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205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55"/>
      <c r="B154" s="156"/>
      <c r="C154" s="233"/>
      <c r="D154" s="234"/>
      <c r="E154" s="234"/>
      <c r="F154" s="234"/>
      <c r="G154" s="234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206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>
      <c r="A155" s="167">
        <v>35</v>
      </c>
      <c r="B155" s="168" t="s">
        <v>1222</v>
      </c>
      <c r="C155" s="177" t="s">
        <v>1223</v>
      </c>
      <c r="D155" s="169" t="s">
        <v>310</v>
      </c>
      <c r="E155" s="170">
        <v>6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269</v>
      </c>
      <c r="S155" s="172" t="s">
        <v>202</v>
      </c>
      <c r="T155" s="173" t="s">
        <v>202</v>
      </c>
      <c r="U155" s="157">
        <v>1.752</v>
      </c>
      <c r="V155" s="157">
        <f>ROUND(E155*U155,2)</f>
        <v>10.51</v>
      </c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241" t="s">
        <v>1217</v>
      </c>
      <c r="D156" s="242"/>
      <c r="E156" s="242"/>
      <c r="F156" s="242"/>
      <c r="G156" s="242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205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233"/>
      <c r="D157" s="234"/>
      <c r="E157" s="234"/>
      <c r="F157" s="234"/>
      <c r="G157" s="234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206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67">
        <v>36</v>
      </c>
      <c r="B158" s="168" t="s">
        <v>832</v>
      </c>
      <c r="C158" s="177" t="s">
        <v>833</v>
      </c>
      <c r="D158" s="169" t="s">
        <v>310</v>
      </c>
      <c r="E158" s="170">
        <v>4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7.0200000000000002E-3</v>
      </c>
      <c r="O158" s="172">
        <f>ROUND(E158*N158,2)</f>
        <v>0.03</v>
      </c>
      <c r="P158" s="172">
        <v>0</v>
      </c>
      <c r="Q158" s="172">
        <f>ROUND(E158*P158,2)</f>
        <v>0</v>
      </c>
      <c r="R158" s="172" t="s">
        <v>269</v>
      </c>
      <c r="S158" s="172" t="s">
        <v>202</v>
      </c>
      <c r="T158" s="173" t="s">
        <v>202</v>
      </c>
      <c r="U158" s="157">
        <v>1.3140000000000001</v>
      </c>
      <c r="V158" s="157">
        <f>ROUND(E158*U158,2)</f>
        <v>5.26</v>
      </c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235"/>
      <c r="D159" s="236"/>
      <c r="E159" s="236"/>
      <c r="F159" s="236"/>
      <c r="G159" s="23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206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67">
        <v>37</v>
      </c>
      <c r="B160" s="168" t="s">
        <v>1224</v>
      </c>
      <c r="C160" s="177" t="s">
        <v>1225</v>
      </c>
      <c r="D160" s="169" t="s">
        <v>310</v>
      </c>
      <c r="E160" s="170">
        <v>3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7.0200000000000002E-3</v>
      </c>
      <c r="O160" s="172">
        <f>ROUND(E160*N160,2)</f>
        <v>0.02</v>
      </c>
      <c r="P160" s="172">
        <v>0</v>
      </c>
      <c r="Q160" s="172">
        <f>ROUND(E160*P160,2)</f>
        <v>0</v>
      </c>
      <c r="R160" s="172" t="s">
        <v>269</v>
      </c>
      <c r="S160" s="172" t="s">
        <v>202</v>
      </c>
      <c r="T160" s="173" t="s">
        <v>202</v>
      </c>
      <c r="U160" s="157">
        <v>1.6940000000000002</v>
      </c>
      <c r="V160" s="157">
        <f>ROUND(E160*U160,2)</f>
        <v>5.08</v>
      </c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35"/>
      <c r="D161" s="236"/>
      <c r="E161" s="236"/>
      <c r="F161" s="236"/>
      <c r="G161" s="236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>
      <c r="A162" s="167">
        <v>38</v>
      </c>
      <c r="B162" s="168" t="s">
        <v>1226</v>
      </c>
      <c r="C162" s="177" t="s">
        <v>1227</v>
      </c>
      <c r="D162" s="169" t="s">
        <v>310</v>
      </c>
      <c r="E162" s="170">
        <v>1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2.4000000000000001E-4</v>
      </c>
      <c r="O162" s="172">
        <f>ROUND(E162*N162,2)</f>
        <v>0</v>
      </c>
      <c r="P162" s="172">
        <v>0</v>
      </c>
      <c r="Q162" s="172">
        <f>ROUND(E162*P162,2)</f>
        <v>0</v>
      </c>
      <c r="R162" s="172" t="s">
        <v>269</v>
      </c>
      <c r="S162" s="172" t="s">
        <v>202</v>
      </c>
      <c r="T162" s="173" t="s">
        <v>305</v>
      </c>
      <c r="U162" s="157">
        <v>0.40300000000000002</v>
      </c>
      <c r="V162" s="157">
        <f>ROUND(E162*U162,2)</f>
        <v>0.4</v>
      </c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214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37" t="s">
        <v>1228</v>
      </c>
      <c r="D163" s="238"/>
      <c r="E163" s="238"/>
      <c r="F163" s="238"/>
      <c r="G163" s="238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247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233"/>
      <c r="D164" s="234"/>
      <c r="E164" s="234"/>
      <c r="F164" s="234"/>
      <c r="G164" s="234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206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67">
        <v>39</v>
      </c>
      <c r="B165" s="168" t="s">
        <v>1229</v>
      </c>
      <c r="C165" s="177" t="s">
        <v>1230</v>
      </c>
      <c r="D165" s="169" t="s">
        <v>213</v>
      </c>
      <c r="E165" s="170">
        <v>0.65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2.5250000000000004</v>
      </c>
      <c r="O165" s="172">
        <f>ROUND(E165*N165,2)</f>
        <v>1.64</v>
      </c>
      <c r="P165" s="172">
        <v>0</v>
      </c>
      <c r="Q165" s="172">
        <f>ROUND(E165*P165,2)</f>
        <v>0</v>
      </c>
      <c r="R165" s="172"/>
      <c r="S165" s="172" t="s">
        <v>304</v>
      </c>
      <c r="T165" s="173" t="s">
        <v>322</v>
      </c>
      <c r="U165" s="157">
        <v>1.3030000000000002</v>
      </c>
      <c r="V165" s="157">
        <f>ROUND(E165*U165,2)</f>
        <v>0.85</v>
      </c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214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178" t="s">
        <v>1231</v>
      </c>
      <c r="D166" s="158"/>
      <c r="E166" s="159">
        <v>0.65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233"/>
      <c r="D167" s="234"/>
      <c r="E167" s="234"/>
      <c r="F167" s="234"/>
      <c r="G167" s="234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206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>
      <c r="A168" s="167">
        <v>40</v>
      </c>
      <c r="B168" s="168" t="s">
        <v>1232</v>
      </c>
      <c r="C168" s="177" t="s">
        <v>2914</v>
      </c>
      <c r="D168" s="169" t="s">
        <v>310</v>
      </c>
      <c r="E168" s="170">
        <v>28.15333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4.3800000000000006E-2</v>
      </c>
      <c r="O168" s="172">
        <f>ROUND(E168*N168,2)</f>
        <v>1.23</v>
      </c>
      <c r="P168" s="172">
        <v>0</v>
      </c>
      <c r="Q168" s="172">
        <f>ROUND(E168*P168,2)</f>
        <v>0</v>
      </c>
      <c r="R168" s="172" t="s">
        <v>311</v>
      </c>
      <c r="S168" s="172" t="s">
        <v>202</v>
      </c>
      <c r="T168" s="173" t="s">
        <v>202</v>
      </c>
      <c r="U168" s="157">
        <v>0</v>
      </c>
      <c r="V168" s="157">
        <f>ROUND(E168*U168,2)</f>
        <v>0</v>
      </c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312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178" t="s">
        <v>1233</v>
      </c>
      <c r="D169" s="158"/>
      <c r="E169" s="159">
        <v>22.66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178" t="s">
        <v>1234</v>
      </c>
      <c r="D170" s="158"/>
      <c r="E170" s="159">
        <v>5.4933300000000003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217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55"/>
      <c r="B171" s="156"/>
      <c r="C171" s="237" t="s">
        <v>2915</v>
      </c>
      <c r="D171" s="238"/>
      <c r="E171" s="238"/>
      <c r="F171" s="238"/>
      <c r="G171" s="238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233"/>
      <c r="D172" s="234"/>
      <c r="E172" s="234"/>
      <c r="F172" s="234"/>
      <c r="G172" s="234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206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67">
        <v>41</v>
      </c>
      <c r="B173" s="168" t="s">
        <v>1235</v>
      </c>
      <c r="C173" s="177" t="s">
        <v>1236</v>
      </c>
      <c r="D173" s="169" t="s">
        <v>310</v>
      </c>
      <c r="E173" s="170">
        <v>1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2" t="s">
        <v>311</v>
      </c>
      <c r="S173" s="172" t="s">
        <v>202</v>
      </c>
      <c r="T173" s="173" t="s">
        <v>202</v>
      </c>
      <c r="U173" s="157">
        <v>0</v>
      </c>
      <c r="V173" s="157">
        <f>ROUND(E173*U173,2)</f>
        <v>0</v>
      </c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312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/>
      <c r="B174" s="156"/>
      <c r="C174" s="235"/>
      <c r="D174" s="236"/>
      <c r="E174" s="236"/>
      <c r="F174" s="236"/>
      <c r="G174" s="236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206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22.5" outlineLevel="1">
      <c r="A175" s="167">
        <v>42</v>
      </c>
      <c r="B175" s="168" t="s">
        <v>1237</v>
      </c>
      <c r="C175" s="177" t="s">
        <v>1238</v>
      </c>
      <c r="D175" s="169" t="s">
        <v>310</v>
      </c>
      <c r="E175" s="170">
        <v>2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2">
        <v>5.6000000000000008E-3</v>
      </c>
      <c r="O175" s="172">
        <f>ROUND(E175*N175,2)</f>
        <v>0.01</v>
      </c>
      <c r="P175" s="172">
        <v>0</v>
      </c>
      <c r="Q175" s="172">
        <f>ROUND(E175*P175,2)</f>
        <v>0</v>
      </c>
      <c r="R175" s="172" t="s">
        <v>311</v>
      </c>
      <c r="S175" s="172" t="s">
        <v>202</v>
      </c>
      <c r="T175" s="173" t="s">
        <v>202</v>
      </c>
      <c r="U175" s="157">
        <v>0</v>
      </c>
      <c r="V175" s="157">
        <f>ROUND(E175*U175,2)</f>
        <v>0</v>
      </c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312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235"/>
      <c r="D176" s="236"/>
      <c r="E176" s="236"/>
      <c r="F176" s="236"/>
      <c r="G176" s="236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206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>
      <c r="A177" s="167">
        <v>43</v>
      </c>
      <c r="B177" s="168" t="s">
        <v>1239</v>
      </c>
      <c r="C177" s="177" t="s">
        <v>1240</v>
      </c>
      <c r="D177" s="169" t="s">
        <v>310</v>
      </c>
      <c r="E177" s="170">
        <v>3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3.5000000000000001E-3</v>
      </c>
      <c r="O177" s="172">
        <f>ROUND(E177*N177,2)</f>
        <v>0.01</v>
      </c>
      <c r="P177" s="172">
        <v>0</v>
      </c>
      <c r="Q177" s="172">
        <f>ROUND(E177*P177,2)</f>
        <v>0</v>
      </c>
      <c r="R177" s="172" t="s">
        <v>311</v>
      </c>
      <c r="S177" s="172" t="s">
        <v>202</v>
      </c>
      <c r="T177" s="173" t="s">
        <v>202</v>
      </c>
      <c r="U177" s="157">
        <v>0</v>
      </c>
      <c r="V177" s="157">
        <f>ROUND(E177*U177,2)</f>
        <v>0</v>
      </c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312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235"/>
      <c r="D178" s="236"/>
      <c r="E178" s="236"/>
      <c r="F178" s="236"/>
      <c r="G178" s="236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206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67">
        <v>44</v>
      </c>
      <c r="B179" s="168" t="s">
        <v>1241</v>
      </c>
      <c r="C179" s="177" t="s">
        <v>1242</v>
      </c>
      <c r="D179" s="169" t="s">
        <v>310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5.3E-3</v>
      </c>
      <c r="O179" s="172">
        <f>ROUND(E179*N179,2)</f>
        <v>0.01</v>
      </c>
      <c r="P179" s="172">
        <v>0</v>
      </c>
      <c r="Q179" s="172">
        <f>ROUND(E179*P179,2)</f>
        <v>0</v>
      </c>
      <c r="R179" s="172" t="s">
        <v>311</v>
      </c>
      <c r="S179" s="172" t="s">
        <v>202</v>
      </c>
      <c r="T179" s="173" t="s">
        <v>202</v>
      </c>
      <c r="U179" s="157">
        <v>0</v>
      </c>
      <c r="V179" s="157">
        <f>ROUND(E179*U179,2)</f>
        <v>0</v>
      </c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312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235"/>
      <c r="D180" s="236"/>
      <c r="E180" s="236"/>
      <c r="F180" s="236"/>
      <c r="G180" s="236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206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>
      <c r="A181" s="167">
        <v>45</v>
      </c>
      <c r="B181" s="168" t="s">
        <v>1243</v>
      </c>
      <c r="C181" s="177" t="s">
        <v>1244</v>
      </c>
      <c r="D181" s="169" t="s">
        <v>310</v>
      </c>
      <c r="E181" s="170">
        <v>2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0.16500000000000001</v>
      </c>
      <c r="O181" s="172">
        <f>ROUND(E181*N181,2)</f>
        <v>0.33</v>
      </c>
      <c r="P181" s="172">
        <v>0</v>
      </c>
      <c r="Q181" s="172">
        <f>ROUND(E181*P181,2)</f>
        <v>0</v>
      </c>
      <c r="R181" s="172" t="s">
        <v>311</v>
      </c>
      <c r="S181" s="172" t="s">
        <v>202</v>
      </c>
      <c r="T181" s="173" t="s">
        <v>202</v>
      </c>
      <c r="U181" s="157">
        <v>0</v>
      </c>
      <c r="V181" s="157">
        <f>ROUND(E181*U181,2)</f>
        <v>0</v>
      </c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312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>
      <c r="A182" s="155"/>
      <c r="B182" s="156"/>
      <c r="C182" s="178" t="s">
        <v>1245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217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178" t="s">
        <v>1246</v>
      </c>
      <c r="D183" s="158"/>
      <c r="E183" s="159">
        <v>1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217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55"/>
      <c r="B184" s="156"/>
      <c r="C184" s="233"/>
      <c r="D184" s="234"/>
      <c r="E184" s="234"/>
      <c r="F184" s="234"/>
      <c r="G184" s="234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206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>
      <c r="A185" s="167">
        <v>46</v>
      </c>
      <c r="B185" s="168" t="s">
        <v>1247</v>
      </c>
      <c r="C185" s="177" t="s">
        <v>1248</v>
      </c>
      <c r="D185" s="169" t="s">
        <v>310</v>
      </c>
      <c r="E185" s="170">
        <v>1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2.75E-2</v>
      </c>
      <c r="O185" s="172">
        <f>ROUND(E185*N185,2)</f>
        <v>0.03</v>
      </c>
      <c r="P185" s="172">
        <v>0</v>
      </c>
      <c r="Q185" s="172">
        <f>ROUND(E185*P185,2)</f>
        <v>0</v>
      </c>
      <c r="R185" s="172"/>
      <c r="S185" s="172" t="s">
        <v>304</v>
      </c>
      <c r="T185" s="173" t="s">
        <v>1249</v>
      </c>
      <c r="U185" s="157">
        <v>0</v>
      </c>
      <c r="V185" s="157">
        <f>ROUND(E185*U185,2)</f>
        <v>0</v>
      </c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312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55"/>
      <c r="B186" s="156"/>
      <c r="C186" s="178" t="s">
        <v>1250</v>
      </c>
      <c r="D186" s="158"/>
      <c r="E186" s="159">
        <v>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217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233"/>
      <c r="D187" s="234"/>
      <c r="E187" s="234"/>
      <c r="F187" s="234"/>
      <c r="G187" s="234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>
      <c r="A188" s="167">
        <v>47</v>
      </c>
      <c r="B188" s="168" t="s">
        <v>1251</v>
      </c>
      <c r="C188" s="177" t="s">
        <v>1252</v>
      </c>
      <c r="D188" s="169" t="s">
        <v>310</v>
      </c>
      <c r="E188" s="170">
        <v>2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0.04</v>
      </c>
      <c r="O188" s="172">
        <f>ROUND(E188*N188,2)</f>
        <v>0.08</v>
      </c>
      <c r="P188" s="172">
        <v>0</v>
      </c>
      <c r="Q188" s="172">
        <f>ROUND(E188*P188,2)</f>
        <v>0</v>
      </c>
      <c r="R188" s="172" t="s">
        <v>311</v>
      </c>
      <c r="S188" s="172" t="s">
        <v>202</v>
      </c>
      <c r="T188" s="173" t="s">
        <v>202</v>
      </c>
      <c r="U188" s="157">
        <v>0</v>
      </c>
      <c r="V188" s="157">
        <f>ROUND(E188*U188,2)</f>
        <v>0</v>
      </c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312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178" t="s">
        <v>1250</v>
      </c>
      <c r="D189" s="158"/>
      <c r="E189" s="159">
        <v>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55"/>
      <c r="B190" s="156"/>
      <c r="C190" s="178" t="s">
        <v>1245</v>
      </c>
      <c r="D190" s="158"/>
      <c r="E190" s="159">
        <v>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217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233"/>
      <c r="D191" s="234"/>
      <c r="E191" s="234"/>
      <c r="F191" s="234"/>
      <c r="G191" s="234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206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>
      <c r="A192" s="167">
        <v>48</v>
      </c>
      <c r="B192" s="168" t="s">
        <v>1253</v>
      </c>
      <c r="C192" s="177" t="s">
        <v>1254</v>
      </c>
      <c r="D192" s="169" t="s">
        <v>310</v>
      </c>
      <c r="E192" s="170">
        <v>4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5.4000000000000006E-2</v>
      </c>
      <c r="O192" s="172">
        <f>ROUND(E192*N192,2)</f>
        <v>0.22</v>
      </c>
      <c r="P192" s="172">
        <v>0</v>
      </c>
      <c r="Q192" s="172">
        <f>ROUND(E192*P192,2)</f>
        <v>0</v>
      </c>
      <c r="R192" s="172" t="s">
        <v>311</v>
      </c>
      <c r="S192" s="172" t="s">
        <v>202</v>
      </c>
      <c r="T192" s="173" t="s">
        <v>202</v>
      </c>
      <c r="U192" s="157">
        <v>0</v>
      </c>
      <c r="V192" s="157">
        <f>ROUND(E192*U192,2)</f>
        <v>0</v>
      </c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312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1255</v>
      </c>
      <c r="D193" s="158"/>
      <c r="E193" s="159">
        <v>3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178" t="s">
        <v>1245</v>
      </c>
      <c r="D194" s="158"/>
      <c r="E194" s="159">
        <v>1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217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>
      <c r="A195" s="155"/>
      <c r="B195" s="156"/>
      <c r="C195" s="233"/>
      <c r="D195" s="234"/>
      <c r="E195" s="234"/>
      <c r="F195" s="234"/>
      <c r="G195" s="234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206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>
      <c r="A196" s="167">
        <v>49</v>
      </c>
      <c r="B196" s="168" t="s">
        <v>1256</v>
      </c>
      <c r="C196" s="177" t="s">
        <v>1257</v>
      </c>
      <c r="D196" s="169" t="s">
        <v>310</v>
      </c>
      <c r="E196" s="170">
        <v>4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6.8000000000000005E-2</v>
      </c>
      <c r="O196" s="172">
        <f>ROUND(E196*N196,2)</f>
        <v>0.27</v>
      </c>
      <c r="P196" s="172">
        <v>0</v>
      </c>
      <c r="Q196" s="172">
        <f>ROUND(E196*P196,2)</f>
        <v>0</v>
      </c>
      <c r="R196" s="172" t="s">
        <v>311</v>
      </c>
      <c r="S196" s="172" t="s">
        <v>202</v>
      </c>
      <c r="T196" s="173" t="s">
        <v>202</v>
      </c>
      <c r="U196" s="157">
        <v>0</v>
      </c>
      <c r="V196" s="157">
        <f>ROUND(E196*U196,2)</f>
        <v>0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312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178" t="s">
        <v>1250</v>
      </c>
      <c r="D197" s="158"/>
      <c r="E197" s="159">
        <v>1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178" t="s">
        <v>1258</v>
      </c>
      <c r="D198" s="158"/>
      <c r="E198" s="159">
        <v>3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233"/>
      <c r="D199" s="234"/>
      <c r="E199" s="234"/>
      <c r="F199" s="234"/>
      <c r="G199" s="23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206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>
      <c r="A200" s="167">
        <v>50</v>
      </c>
      <c r="B200" s="168" t="s">
        <v>1259</v>
      </c>
      <c r="C200" s="177" t="s">
        <v>1260</v>
      </c>
      <c r="D200" s="169" t="s">
        <v>310</v>
      </c>
      <c r="E200" s="170">
        <v>6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0.58500000000000008</v>
      </c>
      <c r="O200" s="172">
        <f>ROUND(E200*N200,2)</f>
        <v>3.51</v>
      </c>
      <c r="P200" s="172">
        <v>0</v>
      </c>
      <c r="Q200" s="172">
        <f>ROUND(E200*P200,2)</f>
        <v>0</v>
      </c>
      <c r="R200" s="172" t="s">
        <v>311</v>
      </c>
      <c r="S200" s="172" t="s">
        <v>202</v>
      </c>
      <c r="T200" s="173" t="s">
        <v>202</v>
      </c>
      <c r="U200" s="157">
        <v>0</v>
      </c>
      <c r="V200" s="157">
        <f>ROUND(E200*U200,2)</f>
        <v>0</v>
      </c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312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78" t="s">
        <v>1255</v>
      </c>
      <c r="D201" s="158"/>
      <c r="E201" s="159">
        <v>3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178" t="s">
        <v>1261</v>
      </c>
      <c r="D202" s="158"/>
      <c r="E202" s="159">
        <v>2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55"/>
      <c r="B203" s="156"/>
      <c r="C203" s="178" t="s">
        <v>1246</v>
      </c>
      <c r="D203" s="158"/>
      <c r="E203" s="159">
        <v>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233"/>
      <c r="D204" s="234"/>
      <c r="E204" s="234"/>
      <c r="F204" s="234"/>
      <c r="G204" s="234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206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>
      <c r="A205" s="167">
        <v>51</v>
      </c>
      <c r="B205" s="168" t="s">
        <v>1262</v>
      </c>
      <c r="C205" s="177" t="s">
        <v>1263</v>
      </c>
      <c r="D205" s="169" t="s">
        <v>310</v>
      </c>
      <c r="E205" s="170">
        <v>5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0.25</v>
      </c>
      <c r="O205" s="172">
        <f>ROUND(E205*N205,2)</f>
        <v>1.25</v>
      </c>
      <c r="P205" s="172">
        <v>0</v>
      </c>
      <c r="Q205" s="172">
        <f>ROUND(E205*P205,2)</f>
        <v>0</v>
      </c>
      <c r="R205" s="172" t="s">
        <v>311</v>
      </c>
      <c r="S205" s="172" t="s">
        <v>202</v>
      </c>
      <c r="T205" s="173" t="s">
        <v>202</v>
      </c>
      <c r="U205" s="157">
        <v>0</v>
      </c>
      <c r="V205" s="157">
        <f>ROUND(E205*U205,2)</f>
        <v>0</v>
      </c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312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178" t="s">
        <v>1264</v>
      </c>
      <c r="D206" s="158"/>
      <c r="E206" s="159">
        <v>2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217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>
      <c r="A207" s="155"/>
      <c r="B207" s="156"/>
      <c r="C207" s="178" t="s">
        <v>1245</v>
      </c>
      <c r="D207" s="158"/>
      <c r="E207" s="159">
        <v>1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217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>
      <c r="A208" s="155"/>
      <c r="B208" s="156"/>
      <c r="C208" s="178" t="s">
        <v>1265</v>
      </c>
      <c r="D208" s="158"/>
      <c r="E208" s="159">
        <v>2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233"/>
      <c r="D209" s="234"/>
      <c r="E209" s="234"/>
      <c r="F209" s="234"/>
      <c r="G209" s="234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206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>
      <c r="A210" s="167">
        <v>52</v>
      </c>
      <c r="B210" s="168" t="s">
        <v>1266</v>
      </c>
      <c r="C210" s="177" t="s">
        <v>1267</v>
      </c>
      <c r="D210" s="169" t="s">
        <v>310</v>
      </c>
      <c r="E210" s="170">
        <v>6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0.5</v>
      </c>
      <c r="O210" s="172">
        <f>ROUND(E210*N210,2)</f>
        <v>3</v>
      </c>
      <c r="P210" s="172">
        <v>0</v>
      </c>
      <c r="Q210" s="172">
        <f>ROUND(E210*P210,2)</f>
        <v>0</v>
      </c>
      <c r="R210" s="172" t="s">
        <v>311</v>
      </c>
      <c r="S210" s="172" t="s">
        <v>202</v>
      </c>
      <c r="T210" s="173" t="s">
        <v>202</v>
      </c>
      <c r="U210" s="157">
        <v>0</v>
      </c>
      <c r="V210" s="157">
        <f>ROUND(E210*U210,2)</f>
        <v>0</v>
      </c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312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178" t="s">
        <v>1264</v>
      </c>
      <c r="D211" s="158"/>
      <c r="E211" s="159">
        <v>2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55"/>
      <c r="B212" s="156"/>
      <c r="C212" s="178" t="s">
        <v>1261</v>
      </c>
      <c r="D212" s="158"/>
      <c r="E212" s="159">
        <v>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217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>
      <c r="A213" s="155"/>
      <c r="B213" s="156"/>
      <c r="C213" s="178" t="s">
        <v>1268</v>
      </c>
      <c r="D213" s="158"/>
      <c r="E213" s="159">
        <v>1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178" t="s">
        <v>1246</v>
      </c>
      <c r="D214" s="158"/>
      <c r="E214" s="159">
        <v>1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233"/>
      <c r="D215" s="234"/>
      <c r="E215" s="234"/>
      <c r="F215" s="234"/>
      <c r="G215" s="234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206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>
      <c r="A216" s="167">
        <v>53</v>
      </c>
      <c r="B216" s="168" t="s">
        <v>1269</v>
      </c>
      <c r="C216" s="177" t="s">
        <v>1270</v>
      </c>
      <c r="D216" s="169" t="s">
        <v>310</v>
      </c>
      <c r="E216" s="170">
        <v>2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1</v>
      </c>
      <c r="O216" s="172">
        <f>ROUND(E216*N216,2)</f>
        <v>2</v>
      </c>
      <c r="P216" s="172">
        <v>0</v>
      </c>
      <c r="Q216" s="172">
        <f>ROUND(E216*P216,2)</f>
        <v>0</v>
      </c>
      <c r="R216" s="172" t="s">
        <v>311</v>
      </c>
      <c r="S216" s="172" t="s">
        <v>202</v>
      </c>
      <c r="T216" s="173" t="s">
        <v>202</v>
      </c>
      <c r="U216" s="157">
        <v>0</v>
      </c>
      <c r="V216" s="157">
        <f>ROUND(E216*U216,2)</f>
        <v>0</v>
      </c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312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178" t="s">
        <v>1265</v>
      </c>
      <c r="D217" s="158"/>
      <c r="E217" s="159">
        <v>2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233"/>
      <c r="D218" s="234"/>
      <c r="E218" s="234"/>
      <c r="F218" s="234"/>
      <c r="G218" s="23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206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>
      <c r="A219" s="167">
        <v>54</v>
      </c>
      <c r="B219" s="168" t="s">
        <v>1271</v>
      </c>
      <c r="C219" s="177" t="s">
        <v>1272</v>
      </c>
      <c r="D219" s="169" t="s">
        <v>310</v>
      </c>
      <c r="E219" s="170">
        <v>6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1.6</v>
      </c>
      <c r="O219" s="172">
        <f>ROUND(E219*N219,2)</f>
        <v>9.6</v>
      </c>
      <c r="P219" s="172">
        <v>0</v>
      </c>
      <c r="Q219" s="172">
        <f>ROUND(E219*P219,2)</f>
        <v>0</v>
      </c>
      <c r="R219" s="172" t="s">
        <v>311</v>
      </c>
      <c r="S219" s="172" t="s">
        <v>202</v>
      </c>
      <c r="T219" s="173" t="s">
        <v>202</v>
      </c>
      <c r="U219" s="157">
        <v>0</v>
      </c>
      <c r="V219" s="157">
        <f>ROUND(E219*U219,2)</f>
        <v>0</v>
      </c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312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>
      <c r="A220" s="155"/>
      <c r="B220" s="156"/>
      <c r="C220" s="178" t="s">
        <v>1255</v>
      </c>
      <c r="D220" s="158"/>
      <c r="E220" s="159">
        <v>3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>
      <c r="A221" s="155"/>
      <c r="B221" s="156"/>
      <c r="C221" s="178" t="s">
        <v>1261</v>
      </c>
      <c r="D221" s="158"/>
      <c r="E221" s="159">
        <v>2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217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>
      <c r="A222" s="155"/>
      <c r="B222" s="156"/>
      <c r="C222" s="178" t="s">
        <v>1246</v>
      </c>
      <c r="D222" s="158"/>
      <c r="E222" s="159">
        <v>1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>
      <c r="A223" s="155"/>
      <c r="B223" s="156"/>
      <c r="C223" s="233"/>
      <c r="D223" s="234"/>
      <c r="E223" s="234"/>
      <c r="F223" s="234"/>
      <c r="G223" s="234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206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>
      <c r="A224" s="167">
        <v>55</v>
      </c>
      <c r="B224" s="168" t="s">
        <v>1273</v>
      </c>
      <c r="C224" s="177" t="s">
        <v>1274</v>
      </c>
      <c r="D224" s="169" t="s">
        <v>310</v>
      </c>
      <c r="E224" s="170">
        <v>2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21</v>
      </c>
      <c r="M224" s="172">
        <f>G224*(1+L224/100)</f>
        <v>0</v>
      </c>
      <c r="N224" s="172">
        <v>1.6</v>
      </c>
      <c r="O224" s="172">
        <f>ROUND(E224*N224,2)</f>
        <v>3.2</v>
      </c>
      <c r="P224" s="172">
        <v>0</v>
      </c>
      <c r="Q224" s="172">
        <f>ROUND(E224*P224,2)</f>
        <v>0</v>
      </c>
      <c r="R224" s="172"/>
      <c r="S224" s="172" t="s">
        <v>304</v>
      </c>
      <c r="T224" s="173" t="s">
        <v>322</v>
      </c>
      <c r="U224" s="157">
        <v>0</v>
      </c>
      <c r="V224" s="157">
        <f>ROUND(E224*U224,2)</f>
        <v>0</v>
      </c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312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235"/>
      <c r="D225" s="236"/>
      <c r="E225" s="236"/>
      <c r="F225" s="236"/>
      <c r="G225" s="23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206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>
      <c r="A226" s="167">
        <v>56</v>
      </c>
      <c r="B226" s="168" t="s">
        <v>1275</v>
      </c>
      <c r="C226" s="177" t="s">
        <v>1276</v>
      </c>
      <c r="D226" s="169" t="s">
        <v>310</v>
      </c>
      <c r="E226" s="170">
        <v>2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1.6</v>
      </c>
      <c r="O226" s="172">
        <f>ROUND(E226*N226,2)</f>
        <v>3.2</v>
      </c>
      <c r="P226" s="172">
        <v>0</v>
      </c>
      <c r="Q226" s="172">
        <f>ROUND(E226*P226,2)</f>
        <v>0</v>
      </c>
      <c r="R226" s="172"/>
      <c r="S226" s="172" t="s">
        <v>304</v>
      </c>
      <c r="T226" s="173" t="s">
        <v>322</v>
      </c>
      <c r="U226" s="157">
        <v>0</v>
      </c>
      <c r="V226" s="157">
        <f>ROUND(E226*U226,2)</f>
        <v>0</v>
      </c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312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>
      <c r="A227" s="155"/>
      <c r="B227" s="156"/>
      <c r="C227" s="235"/>
      <c r="D227" s="236"/>
      <c r="E227" s="236"/>
      <c r="F227" s="236"/>
      <c r="G227" s="236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206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67">
        <v>57</v>
      </c>
      <c r="B228" s="168" t="s">
        <v>1277</v>
      </c>
      <c r="C228" s="177" t="s">
        <v>1278</v>
      </c>
      <c r="D228" s="169" t="s">
        <v>310</v>
      </c>
      <c r="E228" s="170">
        <v>4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7.0000000000000007E-2</v>
      </c>
      <c r="O228" s="172">
        <f>ROUND(E228*N228,2)</f>
        <v>0.28000000000000003</v>
      </c>
      <c r="P228" s="172">
        <v>0</v>
      </c>
      <c r="Q228" s="172">
        <f>ROUND(E228*P228,2)</f>
        <v>0</v>
      </c>
      <c r="R228" s="172"/>
      <c r="S228" s="172" t="s">
        <v>304</v>
      </c>
      <c r="T228" s="173" t="s">
        <v>1249</v>
      </c>
      <c r="U228" s="157">
        <v>0</v>
      </c>
      <c r="V228" s="157">
        <f>ROUND(E228*U228,2)</f>
        <v>0</v>
      </c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312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>
      <c r="A229" s="155"/>
      <c r="B229" s="156"/>
      <c r="C229" s="178" t="s">
        <v>1258</v>
      </c>
      <c r="D229" s="158"/>
      <c r="E229" s="159">
        <v>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178" t="s">
        <v>1245</v>
      </c>
      <c r="D230" s="158"/>
      <c r="E230" s="159">
        <v>1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>
      <c r="A231" s="155"/>
      <c r="B231" s="156"/>
      <c r="C231" s="233"/>
      <c r="D231" s="234"/>
      <c r="E231" s="234"/>
      <c r="F231" s="234"/>
      <c r="G231" s="234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206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>
      <c r="A232" s="161" t="s">
        <v>196</v>
      </c>
      <c r="B232" s="162" t="s">
        <v>123</v>
      </c>
      <c r="C232" s="176" t="s">
        <v>124</v>
      </c>
      <c r="D232" s="163"/>
      <c r="E232" s="164"/>
      <c r="F232" s="165"/>
      <c r="G232" s="165">
        <f>SUMIF(AG233:AG239,"&lt;&gt;NOR",G233:G239)</f>
        <v>0</v>
      </c>
      <c r="H232" s="165"/>
      <c r="I232" s="165">
        <f>SUM(I233:I239)</f>
        <v>0</v>
      </c>
      <c r="J232" s="165"/>
      <c r="K232" s="165">
        <f>SUM(K233:K239)</f>
        <v>0</v>
      </c>
      <c r="L232" s="165"/>
      <c r="M232" s="165">
        <f>SUM(M233:M239)</f>
        <v>0</v>
      </c>
      <c r="N232" s="165"/>
      <c r="O232" s="165">
        <f>SUM(O233:O239)</f>
        <v>0</v>
      </c>
      <c r="P232" s="165"/>
      <c r="Q232" s="165">
        <f>SUM(Q233:Q239)</f>
        <v>0</v>
      </c>
      <c r="R232" s="165"/>
      <c r="S232" s="165"/>
      <c r="T232" s="166"/>
      <c r="U232" s="160"/>
      <c r="V232" s="160">
        <f>SUM(V233:V239)</f>
        <v>51.34</v>
      </c>
      <c r="W232" s="160"/>
      <c r="AG232" t="s">
        <v>197</v>
      </c>
    </row>
    <row r="233" spans="1:60" ht="22.5" outlineLevel="1">
      <c r="A233" s="167">
        <v>58</v>
      </c>
      <c r="B233" s="168" t="s">
        <v>1279</v>
      </c>
      <c r="C233" s="177" t="s">
        <v>1280</v>
      </c>
      <c r="D233" s="169" t="s">
        <v>298</v>
      </c>
      <c r="E233" s="170">
        <v>280.86131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2">
        <v>0</v>
      </c>
      <c r="O233" s="172">
        <f>ROUND(E233*N233,2)</f>
        <v>0</v>
      </c>
      <c r="P233" s="172">
        <v>0</v>
      </c>
      <c r="Q233" s="172">
        <f>ROUND(E233*P233,2)</f>
        <v>0</v>
      </c>
      <c r="R233" s="172" t="s">
        <v>269</v>
      </c>
      <c r="S233" s="172" t="s">
        <v>202</v>
      </c>
      <c r="T233" s="173" t="s">
        <v>202</v>
      </c>
      <c r="U233" s="157">
        <v>0.18280000000000002</v>
      </c>
      <c r="V233" s="157">
        <f>ROUND(E233*U233,2)</f>
        <v>51.34</v>
      </c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567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55"/>
      <c r="B234" s="156"/>
      <c r="C234" s="241" t="s">
        <v>1281</v>
      </c>
      <c r="D234" s="242"/>
      <c r="E234" s="242"/>
      <c r="F234" s="242"/>
      <c r="G234" s="242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205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55"/>
      <c r="B235" s="156"/>
      <c r="C235" s="178" t="s">
        <v>569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217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>
      <c r="A236" s="155"/>
      <c r="B236" s="156"/>
      <c r="C236" s="178" t="s">
        <v>1282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178" t="s">
        <v>1283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55"/>
      <c r="B238" s="156"/>
      <c r="C238" s="178" t="s">
        <v>1284</v>
      </c>
      <c r="D238" s="158"/>
      <c r="E238" s="159">
        <v>280.86131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55"/>
      <c r="B239" s="156"/>
      <c r="C239" s="233"/>
      <c r="D239" s="234"/>
      <c r="E239" s="234"/>
      <c r="F239" s="234"/>
      <c r="G239" s="234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206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>
      <c r="A240" s="161" t="s">
        <v>196</v>
      </c>
      <c r="B240" s="162" t="s">
        <v>161</v>
      </c>
      <c r="C240" s="176" t="s">
        <v>162</v>
      </c>
      <c r="D240" s="163"/>
      <c r="E240" s="164"/>
      <c r="F240" s="165"/>
      <c r="G240" s="165">
        <f>SUMIF(AG241:AG245,"&lt;&gt;NOR",G241:G245)</f>
        <v>0</v>
      </c>
      <c r="H240" s="165"/>
      <c r="I240" s="165">
        <f>SUM(I241:I245)</f>
        <v>0</v>
      </c>
      <c r="J240" s="165"/>
      <c r="K240" s="165">
        <f>SUM(K241:K245)</f>
        <v>0</v>
      </c>
      <c r="L240" s="165"/>
      <c r="M240" s="165">
        <f>SUM(M241:M245)</f>
        <v>0</v>
      </c>
      <c r="N240" s="165"/>
      <c r="O240" s="165">
        <f>SUM(O241:O245)</f>
        <v>1.07</v>
      </c>
      <c r="P240" s="165"/>
      <c r="Q240" s="165">
        <f>SUM(Q241:Q245)</f>
        <v>0</v>
      </c>
      <c r="R240" s="165"/>
      <c r="S240" s="165"/>
      <c r="T240" s="166"/>
      <c r="U240" s="160"/>
      <c r="V240" s="160">
        <f>SUM(V241:V245)</f>
        <v>5.0199999999999996</v>
      </c>
      <c r="W240" s="160"/>
      <c r="AG240" t="s">
        <v>197</v>
      </c>
    </row>
    <row r="241" spans="1:60" outlineLevel="1">
      <c r="A241" s="167">
        <v>59</v>
      </c>
      <c r="B241" s="168" t="s">
        <v>1285</v>
      </c>
      <c r="C241" s="177" t="s">
        <v>1286</v>
      </c>
      <c r="D241" s="169" t="s">
        <v>268</v>
      </c>
      <c r="E241" s="170">
        <v>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2.9330000000000002E-2</v>
      </c>
      <c r="O241" s="172">
        <f>ROUND(E241*N241,2)</f>
        <v>0.23</v>
      </c>
      <c r="P241" s="172">
        <v>0</v>
      </c>
      <c r="Q241" s="172">
        <f>ROUND(E241*P241,2)</f>
        <v>0</v>
      </c>
      <c r="R241" s="172"/>
      <c r="S241" s="172" t="s">
        <v>202</v>
      </c>
      <c r="T241" s="173" t="s">
        <v>202</v>
      </c>
      <c r="U241" s="157">
        <v>0.627</v>
      </c>
      <c r="V241" s="157">
        <f>ROUND(E241*U241,2)</f>
        <v>5.0199999999999996</v>
      </c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988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55"/>
      <c r="B242" s="156"/>
      <c r="C242" s="237" t="s">
        <v>1287</v>
      </c>
      <c r="D242" s="238"/>
      <c r="E242" s="238"/>
      <c r="F242" s="238"/>
      <c r="G242" s="238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247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včetně montáže a dodávky vymezovacích objímek pro nasunutí sekce a koncových manžet k uzavření chráničky</v>
      </c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233"/>
      <c r="D243" s="234"/>
      <c r="E243" s="234"/>
      <c r="F243" s="234"/>
      <c r="G243" s="234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206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67">
        <v>60</v>
      </c>
      <c r="B244" s="168" t="s">
        <v>1288</v>
      </c>
      <c r="C244" s="177" t="s">
        <v>1289</v>
      </c>
      <c r="D244" s="169" t="s">
        <v>268</v>
      </c>
      <c r="E244" s="170">
        <v>8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2">
        <v>0.10500000000000001</v>
      </c>
      <c r="O244" s="172">
        <f>ROUND(E244*N244,2)</f>
        <v>0.84</v>
      </c>
      <c r="P244" s="172">
        <v>0</v>
      </c>
      <c r="Q244" s="172">
        <f>ROUND(E244*P244,2)</f>
        <v>0</v>
      </c>
      <c r="R244" s="172"/>
      <c r="S244" s="172" t="s">
        <v>304</v>
      </c>
      <c r="T244" s="173" t="s">
        <v>322</v>
      </c>
      <c r="U244" s="157">
        <v>0</v>
      </c>
      <c r="V244" s="157">
        <f>ROUND(E244*U244,2)</f>
        <v>0</v>
      </c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1290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235"/>
      <c r="D245" s="236"/>
      <c r="E245" s="236"/>
      <c r="F245" s="236"/>
      <c r="G245" s="236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206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>
      <c r="A246" s="5"/>
      <c r="B246" s="6"/>
      <c r="C246" s="179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AE246">
        <v>15</v>
      </c>
      <c r="AF246">
        <v>21</v>
      </c>
    </row>
    <row r="247" spans="1:60">
      <c r="A247" s="151"/>
      <c r="B247" s="152" t="s">
        <v>29</v>
      </c>
      <c r="C247" s="180"/>
      <c r="D247" s="153"/>
      <c r="E247" s="154"/>
      <c r="F247" s="154"/>
      <c r="G247" s="175">
        <f>G8+G82+G87+G110+G128+G232+G240</f>
        <v>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E247">
        <f>SUMIF(L7:L245,AE246,G7:G245)</f>
        <v>0</v>
      </c>
      <c r="AF247">
        <f>SUMIF(L7:L245,AF246,G7:G245)</f>
        <v>0</v>
      </c>
      <c r="AG247" t="s">
        <v>953</v>
      </c>
    </row>
    <row r="248" spans="1:60">
      <c r="A248" s="252" t="s">
        <v>954</v>
      </c>
      <c r="B248" s="252"/>
      <c r="C248" s="179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>
      <c r="A249" s="5"/>
      <c r="B249" s="6" t="s">
        <v>955</v>
      </c>
      <c r="C249" s="179" t="s">
        <v>956</v>
      </c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AG249" t="s">
        <v>957</v>
      </c>
    </row>
    <row r="250" spans="1:60">
      <c r="A250" s="5"/>
      <c r="B250" s="6" t="s">
        <v>958</v>
      </c>
      <c r="C250" s="179" t="s">
        <v>959</v>
      </c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AG250" t="s">
        <v>960</v>
      </c>
    </row>
    <row r="251" spans="1:60">
      <c r="A251" s="5"/>
      <c r="B251" s="6"/>
      <c r="C251" s="179" t="s">
        <v>961</v>
      </c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AG251" t="s">
        <v>962</v>
      </c>
    </row>
    <row r="252" spans="1:60">
      <c r="A252" s="5"/>
      <c r="B252" s="6"/>
      <c r="C252" s="179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>
      <c r="C253" s="181"/>
      <c r="D253" s="139"/>
      <c r="AG253" t="s">
        <v>963</v>
      </c>
    </row>
    <row r="254" spans="1:60">
      <c r="D254" s="139"/>
    </row>
    <row r="255" spans="1:60">
      <c r="D255" s="139"/>
    </row>
    <row r="256" spans="1:60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  <row r="5001" spans="4:4">
      <c r="D5001" s="139"/>
    </row>
  </sheetData>
  <sheetProtection password="FC01" sheet="1" objects="1" scenarios="1"/>
  <mergeCells count="106">
    <mergeCell ref="C171:G171"/>
    <mergeCell ref="A1:G1"/>
    <mergeCell ref="C2:G2"/>
    <mergeCell ref="C3:G3"/>
    <mergeCell ref="C4:G4"/>
    <mergeCell ref="A248:B248"/>
    <mergeCell ref="C10:G10"/>
    <mergeCell ref="C11:G11"/>
    <mergeCell ref="C13:G13"/>
    <mergeCell ref="C14:G14"/>
    <mergeCell ref="C16:G16"/>
    <mergeCell ref="C36:G36"/>
    <mergeCell ref="C38:G38"/>
    <mergeCell ref="C39:G39"/>
    <mergeCell ref="C41:G41"/>
    <mergeCell ref="C43:G43"/>
    <mergeCell ref="C45:G45"/>
    <mergeCell ref="C19:G19"/>
    <mergeCell ref="C21:G21"/>
    <mergeCell ref="C27:G27"/>
    <mergeCell ref="C29:G29"/>
    <mergeCell ref="C31:G31"/>
    <mergeCell ref="C33:G33"/>
    <mergeCell ref="C66:G66"/>
    <mergeCell ref="C68:G68"/>
    <mergeCell ref="C73:G73"/>
    <mergeCell ref="C75:G75"/>
    <mergeCell ref="C78:G78"/>
    <mergeCell ref="C81:G81"/>
    <mergeCell ref="C47:G47"/>
    <mergeCell ref="C49:G49"/>
    <mergeCell ref="C55:G55"/>
    <mergeCell ref="C57:G57"/>
    <mergeCell ref="C61:G61"/>
    <mergeCell ref="C63:G63"/>
    <mergeCell ref="C97:G97"/>
    <mergeCell ref="C99:G99"/>
    <mergeCell ref="C100:G100"/>
    <mergeCell ref="C101:G101"/>
    <mergeCell ref="C102:G102"/>
    <mergeCell ref="C104:G104"/>
    <mergeCell ref="C84:G84"/>
    <mergeCell ref="C86:G86"/>
    <mergeCell ref="C89:G89"/>
    <mergeCell ref="C91:G91"/>
    <mergeCell ref="C92:G92"/>
    <mergeCell ref="C94:G94"/>
    <mergeCell ref="C118:G118"/>
    <mergeCell ref="C119:G119"/>
    <mergeCell ref="C120:G120"/>
    <mergeCell ref="C122:G122"/>
    <mergeCell ref="C124:G124"/>
    <mergeCell ref="C125:G125"/>
    <mergeCell ref="C105:G105"/>
    <mergeCell ref="C106:G106"/>
    <mergeCell ref="C107:G107"/>
    <mergeCell ref="C109:G109"/>
    <mergeCell ref="C112:G112"/>
    <mergeCell ref="C116:G116"/>
    <mergeCell ref="C139:G139"/>
    <mergeCell ref="C141:G141"/>
    <mergeCell ref="C142:G142"/>
    <mergeCell ref="C144:G144"/>
    <mergeCell ref="C145:G145"/>
    <mergeCell ref="C147:G147"/>
    <mergeCell ref="C127:G127"/>
    <mergeCell ref="C130:G130"/>
    <mergeCell ref="C133:G133"/>
    <mergeCell ref="C135:G135"/>
    <mergeCell ref="C136:G136"/>
    <mergeCell ref="C138:G138"/>
    <mergeCell ref="C157:G157"/>
    <mergeCell ref="C159:G159"/>
    <mergeCell ref="C161:G161"/>
    <mergeCell ref="C163:G163"/>
    <mergeCell ref="C164:G164"/>
    <mergeCell ref="C167:G167"/>
    <mergeCell ref="C148:G148"/>
    <mergeCell ref="C150:G150"/>
    <mergeCell ref="C151:G151"/>
    <mergeCell ref="C153:G153"/>
    <mergeCell ref="C154:G154"/>
    <mergeCell ref="C156:G156"/>
    <mergeCell ref="C187:G187"/>
    <mergeCell ref="C191:G191"/>
    <mergeCell ref="C195:G195"/>
    <mergeCell ref="C199:G199"/>
    <mergeCell ref="C204:G204"/>
    <mergeCell ref="C209:G209"/>
    <mergeCell ref="C172:G172"/>
    <mergeCell ref="C174:G174"/>
    <mergeCell ref="C176:G176"/>
    <mergeCell ref="C178:G178"/>
    <mergeCell ref="C180:G180"/>
    <mergeCell ref="C184:G184"/>
    <mergeCell ref="C234:G234"/>
    <mergeCell ref="C239:G239"/>
    <mergeCell ref="C242:G242"/>
    <mergeCell ref="C243:G243"/>
    <mergeCell ref="C245:G245"/>
    <mergeCell ref="C215:G215"/>
    <mergeCell ref="C218:G218"/>
    <mergeCell ref="C223:G223"/>
    <mergeCell ref="C225:G225"/>
    <mergeCell ref="C227:G227"/>
    <mergeCell ref="C231:G2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85" activePane="bottomLeft" state="frozen"/>
      <selection pane="bottomLeft" activeCell="C185" sqref="C185:G185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66</v>
      </c>
      <c r="C4" s="249" t="s">
        <v>67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SUMIF(AG9:AG69,"&lt;&gt;NOR",G9:G69)</f>
        <v>0</v>
      </c>
      <c r="H8" s="165"/>
      <c r="I8" s="165">
        <f>SUM(I9:I69)</f>
        <v>0</v>
      </c>
      <c r="J8" s="165"/>
      <c r="K8" s="165">
        <f>SUM(K9:K69)</f>
        <v>0</v>
      </c>
      <c r="L8" s="165"/>
      <c r="M8" s="165">
        <f>SUM(M9:M69)</f>
        <v>0</v>
      </c>
      <c r="N8" s="165"/>
      <c r="O8" s="165">
        <f>SUM(O9:O69)</f>
        <v>25.740000000000002</v>
      </c>
      <c r="P8" s="165"/>
      <c r="Q8" s="165">
        <f>SUM(Q9:Q69)</f>
        <v>0</v>
      </c>
      <c r="R8" s="165"/>
      <c r="S8" s="165"/>
      <c r="T8" s="166"/>
      <c r="U8" s="160"/>
      <c r="V8" s="160">
        <f>SUM(V9:V69)</f>
        <v>64.27000000000001</v>
      </c>
      <c r="W8" s="160"/>
      <c r="AG8" t="s">
        <v>197</v>
      </c>
    </row>
    <row r="9" spans="1:60" ht="22.5" outlineLevel="1">
      <c r="A9" s="167">
        <v>1</v>
      </c>
      <c r="B9" s="168" t="s">
        <v>198</v>
      </c>
      <c r="C9" s="177" t="s">
        <v>199</v>
      </c>
      <c r="D9" s="169" t="s">
        <v>200</v>
      </c>
      <c r="E9" s="170">
        <v>25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0.20300000000000001</v>
      </c>
      <c r="V9" s="157">
        <f>ROUND(E9*U9,2)</f>
        <v>5.08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204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207</v>
      </c>
      <c r="C12" s="177" t="s">
        <v>208</v>
      </c>
      <c r="D12" s="169" t="s">
        <v>209</v>
      </c>
      <c r="E12" s="170">
        <v>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210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3</v>
      </c>
      <c r="B15" s="168" t="s">
        <v>1126</v>
      </c>
      <c r="C15" s="177" t="s">
        <v>1127</v>
      </c>
      <c r="D15" s="169" t="s">
        <v>213</v>
      </c>
      <c r="E15" s="170">
        <v>53.645000000000003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202</v>
      </c>
      <c r="U15" s="157">
        <v>0.16600000000000001</v>
      </c>
      <c r="V15" s="157">
        <f>ROUND(E15*U15,2)</f>
        <v>8.91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>
      <c r="A16" s="155"/>
      <c r="B16" s="156"/>
      <c r="C16" s="241" t="s">
        <v>1128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1291</v>
      </c>
      <c r="D17" s="158"/>
      <c r="E17" s="159">
        <v>52.910000000000004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1292</v>
      </c>
      <c r="D18" s="158"/>
      <c r="E18" s="159">
        <v>0.7350000000000001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7">
        <v>4</v>
      </c>
      <c r="B20" s="168" t="s">
        <v>1134</v>
      </c>
      <c r="C20" s="177" t="s">
        <v>1135</v>
      </c>
      <c r="D20" s="169" t="s">
        <v>213</v>
      </c>
      <c r="E20" s="170">
        <v>16.093500000000002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8.5000000000000006E-2</v>
      </c>
      <c r="V20" s="157">
        <f>ROUND(E20*U20,2)</f>
        <v>1.37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>
      <c r="A21" s="155"/>
      <c r="B21" s="156"/>
      <c r="C21" s="241" t="s">
        <v>1128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1293</v>
      </c>
      <c r="D22" s="158"/>
      <c r="E22" s="159">
        <v>16.093500000000002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3"/>
      <c r="D23" s="234"/>
      <c r="E23" s="234"/>
      <c r="F23" s="234"/>
      <c r="G23" s="23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>
      <c r="A24" s="167">
        <v>5</v>
      </c>
      <c r="B24" s="168" t="s">
        <v>1137</v>
      </c>
      <c r="C24" s="177" t="s">
        <v>1138</v>
      </c>
      <c r="D24" s="169" t="s">
        <v>288</v>
      </c>
      <c r="E24" s="170">
        <v>96.2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9.9000000000000021E-4</v>
      </c>
      <c r="O24" s="172">
        <f>ROUND(E24*N24,2)</f>
        <v>0.1</v>
      </c>
      <c r="P24" s="172">
        <v>0</v>
      </c>
      <c r="Q24" s="172">
        <f>ROUND(E24*P24,2)</f>
        <v>0</v>
      </c>
      <c r="R24" s="172" t="s">
        <v>201</v>
      </c>
      <c r="S24" s="172" t="s">
        <v>202</v>
      </c>
      <c r="T24" s="173" t="s">
        <v>202</v>
      </c>
      <c r="U24" s="157">
        <v>0.23600000000000002</v>
      </c>
      <c r="V24" s="157">
        <f>ROUND(E24*U24,2)</f>
        <v>22.7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241" t="s">
        <v>1139</v>
      </c>
      <c r="D25" s="242"/>
      <c r="E25" s="242"/>
      <c r="F25" s="242"/>
      <c r="G25" s="242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1294</v>
      </c>
      <c r="D26" s="158"/>
      <c r="E26" s="159">
        <v>96.2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3"/>
      <c r="D27" s="234"/>
      <c r="E27" s="234"/>
      <c r="F27" s="234"/>
      <c r="G27" s="2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7">
        <v>6</v>
      </c>
      <c r="B28" s="168" t="s">
        <v>1142</v>
      </c>
      <c r="C28" s="177" t="s">
        <v>1143</v>
      </c>
      <c r="D28" s="169" t="s">
        <v>288</v>
      </c>
      <c r="E28" s="170">
        <v>96.2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201</v>
      </c>
      <c r="S28" s="172" t="s">
        <v>202</v>
      </c>
      <c r="T28" s="173" t="s">
        <v>202</v>
      </c>
      <c r="U28" s="157">
        <v>7.0000000000000007E-2</v>
      </c>
      <c r="V28" s="157">
        <f>ROUND(E28*U28,2)</f>
        <v>6.73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241" t="s">
        <v>1144</v>
      </c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33"/>
      <c r="D30" s="234"/>
      <c r="E30" s="234"/>
      <c r="F30" s="234"/>
      <c r="G30" s="23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7">
        <v>7</v>
      </c>
      <c r="B31" s="168" t="s">
        <v>1145</v>
      </c>
      <c r="C31" s="177" t="s">
        <v>1146</v>
      </c>
      <c r="D31" s="169" t="s">
        <v>213</v>
      </c>
      <c r="E31" s="170">
        <v>26.822500000000002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201</v>
      </c>
      <c r="S31" s="172" t="s">
        <v>202</v>
      </c>
      <c r="T31" s="173" t="s">
        <v>202</v>
      </c>
      <c r="U31" s="157">
        <v>0.34500000000000003</v>
      </c>
      <c r="V31" s="157">
        <f>ROUND(E31*U31,2)</f>
        <v>9.25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41" t="s">
        <v>241</v>
      </c>
      <c r="D32" s="242"/>
      <c r="E32" s="242"/>
      <c r="F32" s="242"/>
      <c r="G32" s="242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bez naložení do dopravní nádoby, ale s vyprázdněním dopravní nádoby na hromadu nebo na dopravní prostředek,</v>
      </c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78" t="s">
        <v>1295</v>
      </c>
      <c r="D33" s="158"/>
      <c r="E33" s="159">
        <v>26.822500000000002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233"/>
      <c r="D34" s="234"/>
      <c r="E34" s="234"/>
      <c r="F34" s="234"/>
      <c r="G34" s="23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206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>
      <c r="A35" s="167">
        <v>8</v>
      </c>
      <c r="B35" s="168" t="s">
        <v>249</v>
      </c>
      <c r="C35" s="177" t="s">
        <v>250</v>
      </c>
      <c r="D35" s="169" t="s">
        <v>213</v>
      </c>
      <c r="E35" s="170">
        <v>21.41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201</v>
      </c>
      <c r="S35" s="172" t="s">
        <v>202</v>
      </c>
      <c r="T35" s="173" t="s">
        <v>202</v>
      </c>
      <c r="U35" s="157">
        <v>1.1000000000000001E-2</v>
      </c>
      <c r="V35" s="157">
        <f>ROUND(E35*U35,2)</f>
        <v>0.24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41" t="s">
        <v>245</v>
      </c>
      <c r="D36" s="242"/>
      <c r="E36" s="242"/>
      <c r="F36" s="242"/>
      <c r="G36" s="24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78" t="s">
        <v>1296</v>
      </c>
      <c r="D37" s="158"/>
      <c r="E37" s="159">
        <v>21.41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33"/>
      <c r="D38" s="234"/>
      <c r="E38" s="234"/>
      <c r="F38" s="234"/>
      <c r="G38" s="234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>
      <c r="A39" s="167">
        <v>9</v>
      </c>
      <c r="B39" s="168" t="s">
        <v>258</v>
      </c>
      <c r="C39" s="177" t="s">
        <v>259</v>
      </c>
      <c r="D39" s="169" t="s">
        <v>213</v>
      </c>
      <c r="E39" s="170">
        <v>32.235000000000007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201</v>
      </c>
      <c r="S39" s="172" t="s">
        <v>202</v>
      </c>
      <c r="T39" s="173" t="s">
        <v>202</v>
      </c>
      <c r="U39" s="157">
        <v>0.20200000000000001</v>
      </c>
      <c r="V39" s="157">
        <f>ROUND(E39*U39,2)</f>
        <v>6.51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241" t="s">
        <v>260</v>
      </c>
      <c r="D40" s="242"/>
      <c r="E40" s="242"/>
      <c r="F40" s="242"/>
      <c r="G40" s="242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205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8" t="s">
        <v>1297</v>
      </c>
      <c r="D41" s="158"/>
      <c r="E41" s="159">
        <v>28.16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1298</v>
      </c>
      <c r="D42" s="158"/>
      <c r="E42" s="159">
        <v>4.8600000000000003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1299</v>
      </c>
      <c r="D43" s="158"/>
      <c r="E43" s="159">
        <v>-0.78499999999999992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233"/>
      <c r="D44" s="234"/>
      <c r="E44" s="234"/>
      <c r="F44" s="234"/>
      <c r="G44" s="234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206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67">
        <v>10</v>
      </c>
      <c r="B45" s="168" t="s">
        <v>1152</v>
      </c>
      <c r="C45" s="177" t="s">
        <v>1153</v>
      </c>
      <c r="D45" s="169" t="s">
        <v>213</v>
      </c>
      <c r="E45" s="170">
        <v>14.245000000000001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201</v>
      </c>
      <c r="S45" s="172" t="s">
        <v>202</v>
      </c>
      <c r="T45" s="173" t="s">
        <v>202</v>
      </c>
      <c r="U45" s="157">
        <v>0</v>
      </c>
      <c r="V45" s="157">
        <f>ROUND(E45*U45,2)</f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203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>
      <c r="A46" s="155"/>
      <c r="B46" s="156"/>
      <c r="C46" s="241" t="s">
        <v>1154</v>
      </c>
      <c r="D46" s="242"/>
      <c r="E46" s="242"/>
      <c r="F46" s="242"/>
      <c r="G46" s="242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sypaninou z vhodných hornin tř. 1 - 4 nebo materiálem připraveným podél výkopu ve vzdálenosti do 3 m od jeho kraje, pro jakoukoliv hloubku výkopu a jakoukoliv míru zhutnění,</v>
      </c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78" t="s">
        <v>1300</v>
      </c>
      <c r="D47" s="158"/>
      <c r="E47" s="159">
        <v>14.245000000000001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233"/>
      <c r="D48" s="234"/>
      <c r="E48" s="234"/>
      <c r="F48" s="234"/>
      <c r="G48" s="234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67">
        <v>11</v>
      </c>
      <c r="B49" s="168" t="s">
        <v>985</v>
      </c>
      <c r="C49" s="177" t="s">
        <v>986</v>
      </c>
      <c r="D49" s="169" t="s">
        <v>288</v>
      </c>
      <c r="E49" s="170">
        <v>9.8400000000000016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987</v>
      </c>
      <c r="S49" s="172" t="s">
        <v>202</v>
      </c>
      <c r="T49" s="173" t="s">
        <v>202</v>
      </c>
      <c r="U49" s="157">
        <v>6.0000000000000005E-2</v>
      </c>
      <c r="V49" s="157">
        <f>ROUND(E49*U49,2)</f>
        <v>0.59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241" t="s">
        <v>989</v>
      </c>
      <c r="D50" s="242"/>
      <c r="E50" s="242"/>
      <c r="F50" s="242"/>
      <c r="G50" s="242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205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1301</v>
      </c>
      <c r="D51" s="158"/>
      <c r="E51" s="159">
        <v>9.3500000000000014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1302</v>
      </c>
      <c r="D52" s="158"/>
      <c r="E52" s="159">
        <v>0.49000000000000005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233"/>
      <c r="D53" s="234"/>
      <c r="E53" s="234"/>
      <c r="F53" s="234"/>
      <c r="G53" s="234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206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>
      <c r="A54" s="167">
        <v>12</v>
      </c>
      <c r="B54" s="168" t="s">
        <v>993</v>
      </c>
      <c r="C54" s="177" t="s">
        <v>994</v>
      </c>
      <c r="D54" s="169" t="s">
        <v>288</v>
      </c>
      <c r="E54" s="170">
        <v>9.8400000000000016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201</v>
      </c>
      <c r="S54" s="172" t="s">
        <v>202</v>
      </c>
      <c r="T54" s="173" t="s">
        <v>305</v>
      </c>
      <c r="U54" s="157">
        <v>0.254</v>
      </c>
      <c r="V54" s="157">
        <f>ROUND(E54*U54,2)</f>
        <v>2.5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>
      <c r="A55" s="155"/>
      <c r="B55" s="156"/>
      <c r="C55" s="241" t="s">
        <v>995</v>
      </c>
      <c r="D55" s="242"/>
      <c r="E55" s="242"/>
      <c r="F55" s="242"/>
      <c r="G55" s="242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74" t="str">
        <f>C55</f>
        <v>s případným nutným přemístěním hromad nebo dočasných skládek na místo potřeby ze vzdálenosti do 30 m, v rovině nebo ve svahu do 1 : 5,</v>
      </c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233"/>
      <c r="D56" s="234"/>
      <c r="E56" s="234"/>
      <c r="F56" s="234"/>
      <c r="G56" s="23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67">
        <v>13</v>
      </c>
      <c r="B57" s="168" t="s">
        <v>264</v>
      </c>
      <c r="C57" s="177" t="s">
        <v>265</v>
      </c>
      <c r="D57" s="169" t="s">
        <v>213</v>
      </c>
      <c r="E57" s="170">
        <v>21.41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201</v>
      </c>
      <c r="S57" s="172" t="s">
        <v>202</v>
      </c>
      <c r="T57" s="173" t="s">
        <v>202</v>
      </c>
      <c r="U57" s="157">
        <v>0</v>
      </c>
      <c r="V57" s="157">
        <f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235"/>
      <c r="D58" s="236"/>
      <c r="E58" s="236"/>
      <c r="F58" s="236"/>
      <c r="G58" s="23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206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67">
        <v>14</v>
      </c>
      <c r="B59" s="168" t="s">
        <v>1303</v>
      </c>
      <c r="C59" s="177" t="s">
        <v>1304</v>
      </c>
      <c r="D59" s="169" t="s">
        <v>213</v>
      </c>
      <c r="E59" s="170">
        <v>1.925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304</v>
      </c>
      <c r="T59" s="173" t="s">
        <v>322</v>
      </c>
      <c r="U59" s="157">
        <v>0.20200000000000001</v>
      </c>
      <c r="V59" s="157">
        <f>ROUND(E59*U59,2)</f>
        <v>0.39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237" t="s">
        <v>1305</v>
      </c>
      <c r="D60" s="238"/>
      <c r="E60" s="238"/>
      <c r="F60" s="238"/>
      <c r="G60" s="238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247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9" t="s">
        <v>1306</v>
      </c>
      <c r="D61" s="240"/>
      <c r="E61" s="240"/>
      <c r="F61" s="240"/>
      <c r="G61" s="24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247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178" t="s">
        <v>1307</v>
      </c>
      <c r="D62" s="158"/>
      <c r="E62" s="159">
        <v>1.925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33"/>
      <c r="D63" s="234"/>
      <c r="E63" s="234"/>
      <c r="F63" s="234"/>
      <c r="G63" s="23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67">
        <v>15</v>
      </c>
      <c r="B64" s="168" t="s">
        <v>1000</v>
      </c>
      <c r="C64" s="177" t="s">
        <v>1001</v>
      </c>
      <c r="D64" s="169" t="s">
        <v>945</v>
      </c>
      <c r="E64" s="170">
        <v>0.18700000000000003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1E-3</v>
      </c>
      <c r="O64" s="172">
        <f>ROUND(E64*N64,2)</f>
        <v>0</v>
      </c>
      <c r="P64" s="172">
        <v>0</v>
      </c>
      <c r="Q64" s="172">
        <f>ROUND(E64*P64,2)</f>
        <v>0</v>
      </c>
      <c r="R64" s="172" t="s">
        <v>311</v>
      </c>
      <c r="S64" s="172" t="s">
        <v>202</v>
      </c>
      <c r="T64" s="173" t="s">
        <v>202</v>
      </c>
      <c r="U64" s="157">
        <v>0</v>
      </c>
      <c r="V64" s="157">
        <f>ROUND(E64*U64,2)</f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312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1308</v>
      </c>
      <c r="D65" s="158"/>
      <c r="E65" s="159">
        <v>0.18700000000000003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3"/>
      <c r="D66" s="234"/>
      <c r="E66" s="234"/>
      <c r="F66" s="234"/>
      <c r="G66" s="23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67">
        <v>16</v>
      </c>
      <c r="B67" s="168" t="s">
        <v>1165</v>
      </c>
      <c r="C67" s="177" t="s">
        <v>1166</v>
      </c>
      <c r="D67" s="169" t="s">
        <v>298</v>
      </c>
      <c r="E67" s="170">
        <v>25.641000000000002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</v>
      </c>
      <c r="O67" s="172">
        <f>ROUND(E67*N67,2)</f>
        <v>25.64</v>
      </c>
      <c r="P67" s="172">
        <v>0</v>
      </c>
      <c r="Q67" s="172">
        <f>ROUND(E67*P67,2)</f>
        <v>0</v>
      </c>
      <c r="R67" s="172" t="s">
        <v>311</v>
      </c>
      <c r="S67" s="172" t="s">
        <v>202</v>
      </c>
      <c r="T67" s="173" t="s">
        <v>202</v>
      </c>
      <c r="U67" s="157">
        <v>0</v>
      </c>
      <c r="V67" s="157">
        <f>ROUND(E67*U67,2)</f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331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78" t="s">
        <v>1309</v>
      </c>
      <c r="D68" s="158"/>
      <c r="E68" s="159">
        <v>25.641000000000002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233"/>
      <c r="D69" s="234"/>
      <c r="E69" s="234"/>
      <c r="F69" s="234"/>
      <c r="G69" s="234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>
      <c r="A70" s="161" t="s">
        <v>196</v>
      </c>
      <c r="B70" s="162" t="s">
        <v>89</v>
      </c>
      <c r="C70" s="176" t="s">
        <v>90</v>
      </c>
      <c r="D70" s="163"/>
      <c r="E70" s="164"/>
      <c r="F70" s="165"/>
      <c r="G70" s="165">
        <f>SUMIF(AG71:AG94,"&lt;&gt;NOR",G71:G94)</f>
        <v>0</v>
      </c>
      <c r="H70" s="165"/>
      <c r="I70" s="165">
        <f>SUM(I71:I94)</f>
        <v>0</v>
      </c>
      <c r="J70" s="165"/>
      <c r="K70" s="165">
        <f>SUM(K71:K94)</f>
        <v>0</v>
      </c>
      <c r="L70" s="165"/>
      <c r="M70" s="165">
        <f>SUM(M71:M94)</f>
        <v>0</v>
      </c>
      <c r="N70" s="165"/>
      <c r="O70" s="165">
        <f>SUM(O71:O94)</f>
        <v>0</v>
      </c>
      <c r="P70" s="165"/>
      <c r="Q70" s="165">
        <f>SUM(Q71:Q94)</f>
        <v>4.07</v>
      </c>
      <c r="R70" s="165"/>
      <c r="S70" s="165"/>
      <c r="T70" s="166"/>
      <c r="U70" s="160"/>
      <c r="V70" s="160">
        <f>SUM(V71:V94)</f>
        <v>1.1300000000000001</v>
      </c>
      <c r="W70" s="160"/>
      <c r="AG70" t="s">
        <v>197</v>
      </c>
    </row>
    <row r="71" spans="1:60" ht="22.5" outlineLevel="1">
      <c r="A71" s="167">
        <v>17</v>
      </c>
      <c r="B71" s="168" t="s">
        <v>1310</v>
      </c>
      <c r="C71" s="177" t="s">
        <v>1311</v>
      </c>
      <c r="D71" s="169" t="s">
        <v>288</v>
      </c>
      <c r="E71" s="170">
        <v>5.5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0.44</v>
      </c>
      <c r="Q71" s="172">
        <f>ROUND(E71*P71,2)</f>
        <v>2.42</v>
      </c>
      <c r="R71" s="172" t="s">
        <v>1028</v>
      </c>
      <c r="S71" s="172" t="s">
        <v>202</v>
      </c>
      <c r="T71" s="173" t="s">
        <v>202</v>
      </c>
      <c r="U71" s="157">
        <v>7.3000000000000009E-2</v>
      </c>
      <c r="V71" s="157">
        <f>ROUND(E71*U71,2)</f>
        <v>0.4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78" t="s">
        <v>1312</v>
      </c>
      <c r="D72" s="158"/>
      <c r="E72" s="159">
        <v>5.5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>
      <c r="A74" s="167">
        <v>18</v>
      </c>
      <c r="B74" s="168" t="s">
        <v>1313</v>
      </c>
      <c r="C74" s="177" t="s">
        <v>1314</v>
      </c>
      <c r="D74" s="169" t="s">
        <v>288</v>
      </c>
      <c r="E74" s="170">
        <v>7.5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0.22</v>
      </c>
      <c r="Q74" s="172">
        <f>ROUND(E74*P74,2)</f>
        <v>1.65</v>
      </c>
      <c r="R74" s="172" t="s">
        <v>1028</v>
      </c>
      <c r="S74" s="172" t="s">
        <v>202</v>
      </c>
      <c r="T74" s="173" t="s">
        <v>202</v>
      </c>
      <c r="U74" s="157">
        <v>7.0000000000000007E-2</v>
      </c>
      <c r="V74" s="157">
        <f>ROUND(E74*U74,2)</f>
        <v>0.53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178" t="s">
        <v>1315</v>
      </c>
      <c r="D75" s="158"/>
      <c r="E75" s="159">
        <v>7.5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33"/>
      <c r="D76" s="234"/>
      <c r="E76" s="234"/>
      <c r="F76" s="234"/>
      <c r="G76" s="23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67">
        <v>19</v>
      </c>
      <c r="B77" s="168" t="s">
        <v>1316</v>
      </c>
      <c r="C77" s="177" t="s">
        <v>1317</v>
      </c>
      <c r="D77" s="169" t="s">
        <v>268</v>
      </c>
      <c r="E77" s="170">
        <v>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2" t="s">
        <v>1028</v>
      </c>
      <c r="S77" s="172" t="s">
        <v>202</v>
      </c>
      <c r="T77" s="173" t="s">
        <v>202</v>
      </c>
      <c r="U77" s="157">
        <v>3.2000000000000001E-2</v>
      </c>
      <c r="V77" s="157">
        <f>ROUND(E77*U77,2)</f>
        <v>0.16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203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41" t="s">
        <v>1318</v>
      </c>
      <c r="D78" s="242"/>
      <c r="E78" s="242"/>
      <c r="F78" s="242"/>
      <c r="G78" s="242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178" t="s">
        <v>1319</v>
      </c>
      <c r="D79" s="158"/>
      <c r="E79" s="159">
        <v>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3"/>
      <c r="D80" s="234"/>
      <c r="E80" s="234"/>
      <c r="F80" s="234"/>
      <c r="G80" s="234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206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>
      <c r="A81" s="167">
        <v>20</v>
      </c>
      <c r="B81" s="168" t="s">
        <v>1320</v>
      </c>
      <c r="C81" s="177" t="s">
        <v>1321</v>
      </c>
      <c r="D81" s="169" t="s">
        <v>298</v>
      </c>
      <c r="E81" s="170">
        <v>36.630000000000003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 t="s">
        <v>1028</v>
      </c>
      <c r="S81" s="172" t="s">
        <v>202</v>
      </c>
      <c r="T81" s="173" t="s">
        <v>202</v>
      </c>
      <c r="U81" s="157">
        <v>0</v>
      </c>
      <c r="V81" s="157">
        <f>ROUND(E81*U81,2)</f>
        <v>0</v>
      </c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214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237" t="s">
        <v>1322</v>
      </c>
      <c r="D82" s="238"/>
      <c r="E82" s="238"/>
      <c r="F82" s="238"/>
      <c r="G82" s="238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247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1323</v>
      </c>
      <c r="D83" s="158"/>
      <c r="E83" s="159">
        <v>36.630000000000003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3"/>
      <c r="D84" s="234"/>
      <c r="E84" s="234"/>
      <c r="F84" s="234"/>
      <c r="G84" s="23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>
      <c r="A85" s="167">
        <v>21</v>
      </c>
      <c r="B85" s="168" t="s">
        <v>1324</v>
      </c>
      <c r="C85" s="177" t="s">
        <v>1325</v>
      </c>
      <c r="D85" s="169" t="s">
        <v>298</v>
      </c>
      <c r="E85" s="170">
        <v>4.07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1028</v>
      </c>
      <c r="S85" s="172" t="s">
        <v>202</v>
      </c>
      <c r="T85" s="173" t="s">
        <v>202</v>
      </c>
      <c r="U85" s="157">
        <v>0.01</v>
      </c>
      <c r="V85" s="157">
        <f>ROUND(E85*U85,2)</f>
        <v>0.04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1326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178" t="s">
        <v>1327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178" t="s">
        <v>1328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178" t="s">
        <v>1329</v>
      </c>
      <c r="D88" s="158"/>
      <c r="E88" s="159">
        <v>4.07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233"/>
      <c r="D89" s="234"/>
      <c r="E89" s="234"/>
      <c r="F89" s="234"/>
      <c r="G89" s="23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206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67">
        <v>22</v>
      </c>
      <c r="B90" s="168" t="s">
        <v>1330</v>
      </c>
      <c r="C90" s="177" t="s">
        <v>1331</v>
      </c>
      <c r="D90" s="169" t="s">
        <v>298</v>
      </c>
      <c r="E90" s="170">
        <v>4.07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304</v>
      </c>
      <c r="T90" s="173" t="s">
        <v>322</v>
      </c>
      <c r="U90" s="157">
        <v>0</v>
      </c>
      <c r="V90" s="157">
        <f>ROUND(E90*U90,2)</f>
        <v>0</v>
      </c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1326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178" t="s">
        <v>1327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78" t="s">
        <v>1328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1329</v>
      </c>
      <c r="D93" s="158"/>
      <c r="E93" s="159">
        <v>4.07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233"/>
      <c r="D94" s="234"/>
      <c r="E94" s="234"/>
      <c r="F94" s="234"/>
      <c r="G94" s="23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206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>
      <c r="A95" s="161" t="s">
        <v>196</v>
      </c>
      <c r="B95" s="162" t="s">
        <v>91</v>
      </c>
      <c r="C95" s="176" t="s">
        <v>92</v>
      </c>
      <c r="D95" s="163"/>
      <c r="E95" s="164"/>
      <c r="F95" s="165"/>
      <c r="G95" s="165">
        <f>SUMIF(AG96:AG108,"&lt;&gt;NOR",G96:G108)</f>
        <v>0</v>
      </c>
      <c r="H95" s="165"/>
      <c r="I95" s="165">
        <f>SUM(I96:I108)</f>
        <v>0</v>
      </c>
      <c r="J95" s="165"/>
      <c r="K95" s="165">
        <f>SUM(K96:K108)</f>
        <v>0</v>
      </c>
      <c r="L95" s="165"/>
      <c r="M95" s="165">
        <f>SUM(M96:M108)</f>
        <v>0</v>
      </c>
      <c r="N95" s="165"/>
      <c r="O95" s="165">
        <f>SUM(O96:O108)</f>
        <v>1.3199999999999998</v>
      </c>
      <c r="P95" s="165"/>
      <c r="Q95" s="165">
        <f>SUM(Q96:Q108)</f>
        <v>0</v>
      </c>
      <c r="R95" s="165"/>
      <c r="S95" s="165"/>
      <c r="T95" s="166"/>
      <c r="U95" s="160"/>
      <c r="V95" s="160">
        <f>SUM(V96:V108)</f>
        <v>1.24</v>
      </c>
      <c r="W95" s="160"/>
      <c r="AG95" t="s">
        <v>197</v>
      </c>
    </row>
    <row r="96" spans="1:60" outlineLevel="1">
      <c r="A96" s="167">
        <v>23</v>
      </c>
      <c r="B96" s="168" t="s">
        <v>1332</v>
      </c>
      <c r="C96" s="177" t="s">
        <v>1333</v>
      </c>
      <c r="D96" s="169" t="s">
        <v>213</v>
      </c>
      <c r="E96" s="170">
        <v>0.48600000000000004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1.93971</v>
      </c>
      <c r="O96" s="172">
        <f>ROUND(E96*N96,2)</f>
        <v>0.94</v>
      </c>
      <c r="P96" s="172">
        <v>0</v>
      </c>
      <c r="Q96" s="172">
        <f>ROUND(E96*P96,2)</f>
        <v>0</v>
      </c>
      <c r="R96" s="172" t="s">
        <v>273</v>
      </c>
      <c r="S96" s="172" t="s">
        <v>202</v>
      </c>
      <c r="T96" s="173" t="s">
        <v>202</v>
      </c>
      <c r="U96" s="157">
        <v>0.96500000000000008</v>
      </c>
      <c r="V96" s="157">
        <f>ROUND(E96*U96,2)</f>
        <v>0.47</v>
      </c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203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78" t="s">
        <v>1334</v>
      </c>
      <c r="D97" s="158"/>
      <c r="E97" s="159">
        <v>0.48600000000000004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233"/>
      <c r="D98" s="234"/>
      <c r="E98" s="234"/>
      <c r="F98" s="234"/>
      <c r="G98" s="23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206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67">
        <v>24</v>
      </c>
      <c r="B99" s="168" t="s">
        <v>276</v>
      </c>
      <c r="C99" s="177" t="s">
        <v>277</v>
      </c>
      <c r="D99" s="169" t="s">
        <v>213</v>
      </c>
      <c r="E99" s="170">
        <v>0.14400000000000002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2.5250000000000004</v>
      </c>
      <c r="O99" s="172">
        <f>ROUND(E99*N99,2)</f>
        <v>0.36</v>
      </c>
      <c r="P99" s="172">
        <v>0</v>
      </c>
      <c r="Q99" s="172">
        <f>ROUND(E99*P99,2)</f>
        <v>0</v>
      </c>
      <c r="R99" s="172" t="s">
        <v>278</v>
      </c>
      <c r="S99" s="172" t="s">
        <v>202</v>
      </c>
      <c r="T99" s="173" t="s">
        <v>202</v>
      </c>
      <c r="U99" s="157">
        <v>0</v>
      </c>
      <c r="V99" s="157">
        <f>ROUND(E99*U99,2)</f>
        <v>0</v>
      </c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203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178" t="s">
        <v>1335</v>
      </c>
      <c r="D100" s="158"/>
      <c r="E100" s="159">
        <v>0.14400000000000002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233"/>
      <c r="D101" s="234"/>
      <c r="E101" s="234"/>
      <c r="F101" s="234"/>
      <c r="G101" s="23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206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67">
        <v>25</v>
      </c>
      <c r="B102" s="168" t="s">
        <v>286</v>
      </c>
      <c r="C102" s="177" t="s">
        <v>287</v>
      </c>
      <c r="D102" s="169" t="s">
        <v>288</v>
      </c>
      <c r="E102" s="170">
        <v>0.48000000000000004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3.925E-2</v>
      </c>
      <c r="O102" s="172">
        <f>ROUND(E102*N102,2)</f>
        <v>0.02</v>
      </c>
      <c r="P102" s="172">
        <v>0</v>
      </c>
      <c r="Q102" s="172">
        <f>ROUND(E102*P102,2)</f>
        <v>0</v>
      </c>
      <c r="R102" s="172" t="s">
        <v>278</v>
      </c>
      <c r="S102" s="172" t="s">
        <v>202</v>
      </c>
      <c r="T102" s="173" t="s">
        <v>202</v>
      </c>
      <c r="U102" s="157">
        <v>1.6</v>
      </c>
      <c r="V102" s="157">
        <f>ROUND(E102*U102,2)</f>
        <v>0.77</v>
      </c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203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>
      <c r="A103" s="155"/>
      <c r="B103" s="156"/>
      <c r="C103" s="241" t="s">
        <v>289</v>
      </c>
      <c r="D103" s="242"/>
      <c r="E103" s="242"/>
      <c r="F103" s="242"/>
      <c r="G103" s="242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205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4" t="str">
        <f>C103</f>
        <v>svislé nebo šikmé (odkloněné) , půdorysně přímé nebo zalomené, stěn základových desek ve volných nebo zapažených jámách, rýhách, šachtách, včetně případných vzpěr,</v>
      </c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178" t="s">
        <v>1336</v>
      </c>
      <c r="D104" s="158"/>
      <c r="E104" s="159">
        <v>0.48000000000000004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33"/>
      <c r="D105" s="234"/>
      <c r="E105" s="234"/>
      <c r="F105" s="234"/>
      <c r="G105" s="23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206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67">
        <v>26</v>
      </c>
      <c r="B106" s="168" t="s">
        <v>293</v>
      </c>
      <c r="C106" s="177" t="s">
        <v>294</v>
      </c>
      <c r="D106" s="169" t="s">
        <v>288</v>
      </c>
      <c r="E106" s="170">
        <v>0.48000000000000004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278</v>
      </c>
      <c r="S106" s="172" t="s">
        <v>202</v>
      </c>
      <c r="T106" s="173" t="s">
        <v>202</v>
      </c>
      <c r="U106" s="157">
        <v>0</v>
      </c>
      <c r="V106" s="157">
        <f>ROUND(E106*U106,2)</f>
        <v>0</v>
      </c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203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>
      <c r="A107" s="155"/>
      <c r="B107" s="156"/>
      <c r="C107" s="241" t="s">
        <v>289</v>
      </c>
      <c r="D107" s="242"/>
      <c r="E107" s="242"/>
      <c r="F107" s="242"/>
      <c r="G107" s="242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205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svislé nebo šikmé (odkloněné) , půdorysně přímé nebo zalomené, stěn základových desek ve volných nebo zapažených jámách, rýhách, šachtách, včetně případných vzpěr,</v>
      </c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233"/>
      <c r="D108" s="234"/>
      <c r="E108" s="234"/>
      <c r="F108" s="234"/>
      <c r="G108" s="23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206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>
      <c r="A109" s="161" t="s">
        <v>196</v>
      </c>
      <c r="B109" s="162" t="s">
        <v>99</v>
      </c>
      <c r="C109" s="176" t="s">
        <v>100</v>
      </c>
      <c r="D109" s="163"/>
      <c r="E109" s="164"/>
      <c r="F109" s="165"/>
      <c r="G109" s="165">
        <f>SUMIF(AG110:AG116,"&lt;&gt;NOR",G110:G116)</f>
        <v>0</v>
      </c>
      <c r="H109" s="165"/>
      <c r="I109" s="165">
        <f>SUM(I110:I116)</f>
        <v>0</v>
      </c>
      <c r="J109" s="165"/>
      <c r="K109" s="165">
        <f>SUM(K110:K116)</f>
        <v>0</v>
      </c>
      <c r="L109" s="165"/>
      <c r="M109" s="165">
        <f>SUM(M110:M116)</f>
        <v>0</v>
      </c>
      <c r="N109" s="165"/>
      <c r="O109" s="165">
        <f>SUM(O110:O116)</f>
        <v>13.54</v>
      </c>
      <c r="P109" s="165"/>
      <c r="Q109" s="165">
        <f>SUM(Q110:Q116)</f>
        <v>0</v>
      </c>
      <c r="R109" s="165"/>
      <c r="S109" s="165"/>
      <c r="T109" s="166"/>
      <c r="U109" s="160"/>
      <c r="V109" s="160">
        <f>SUM(V110:V116)</f>
        <v>11.299999999999999</v>
      </c>
      <c r="W109" s="160"/>
      <c r="AG109" t="s">
        <v>197</v>
      </c>
    </row>
    <row r="110" spans="1:60" outlineLevel="1">
      <c r="A110" s="167">
        <v>27</v>
      </c>
      <c r="B110" s="168" t="s">
        <v>1181</v>
      </c>
      <c r="C110" s="177" t="s">
        <v>1182</v>
      </c>
      <c r="D110" s="169" t="s">
        <v>213</v>
      </c>
      <c r="E110" s="170">
        <v>6.1050000000000004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1.8907700000000001</v>
      </c>
      <c r="O110" s="172">
        <f>ROUND(E110*N110,2)</f>
        <v>11.54</v>
      </c>
      <c r="P110" s="172">
        <v>0</v>
      </c>
      <c r="Q110" s="172">
        <f>ROUND(E110*P110,2)</f>
        <v>0</v>
      </c>
      <c r="R110" s="172" t="s">
        <v>269</v>
      </c>
      <c r="S110" s="172" t="s">
        <v>202</v>
      </c>
      <c r="T110" s="173" t="s">
        <v>202</v>
      </c>
      <c r="U110" s="157">
        <v>1.6950000000000001</v>
      </c>
      <c r="V110" s="157">
        <f>ROUND(E110*U110,2)</f>
        <v>10.35</v>
      </c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241" t="s">
        <v>1183</v>
      </c>
      <c r="D111" s="242"/>
      <c r="E111" s="242"/>
      <c r="F111" s="242"/>
      <c r="G111" s="242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205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178" t="s">
        <v>1337</v>
      </c>
      <c r="D112" s="158"/>
      <c r="E112" s="159">
        <v>6.1050000000000004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233"/>
      <c r="D113" s="234"/>
      <c r="E113" s="234"/>
      <c r="F113" s="234"/>
      <c r="G113" s="234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206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>
      <c r="A114" s="167">
        <v>28</v>
      </c>
      <c r="B114" s="168" t="s">
        <v>1338</v>
      </c>
      <c r="C114" s="177" t="s">
        <v>1339</v>
      </c>
      <c r="D114" s="169" t="s">
        <v>213</v>
      </c>
      <c r="E114" s="170">
        <v>0.8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2.5</v>
      </c>
      <c r="O114" s="172">
        <f>ROUND(E114*N114,2)</f>
        <v>2</v>
      </c>
      <c r="P114" s="172">
        <v>0</v>
      </c>
      <c r="Q114" s="172">
        <f>ROUND(E114*P114,2)</f>
        <v>0</v>
      </c>
      <c r="R114" s="172" t="s">
        <v>269</v>
      </c>
      <c r="S114" s="172" t="s">
        <v>202</v>
      </c>
      <c r="T114" s="173" t="s">
        <v>202</v>
      </c>
      <c r="U114" s="157">
        <v>1.1920000000000002</v>
      </c>
      <c r="V114" s="157">
        <f>ROUND(E114*U114,2)</f>
        <v>0.95</v>
      </c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241" t="s">
        <v>1340</v>
      </c>
      <c r="D115" s="242"/>
      <c r="E115" s="242"/>
      <c r="F115" s="242"/>
      <c r="G115" s="242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205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233"/>
      <c r="D116" s="234"/>
      <c r="E116" s="234"/>
      <c r="F116" s="234"/>
      <c r="G116" s="23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206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>
      <c r="A117" s="161" t="s">
        <v>196</v>
      </c>
      <c r="B117" s="162" t="s">
        <v>101</v>
      </c>
      <c r="C117" s="176" t="s">
        <v>102</v>
      </c>
      <c r="D117" s="163"/>
      <c r="E117" s="164"/>
      <c r="F117" s="165"/>
      <c r="G117" s="165">
        <f>SUMIF(AG118:AG131,"&lt;&gt;NOR",G118:G131)</f>
        <v>0</v>
      </c>
      <c r="H117" s="165"/>
      <c r="I117" s="165">
        <f>SUM(I118:I131)</f>
        <v>0</v>
      </c>
      <c r="J117" s="165"/>
      <c r="K117" s="165">
        <f>SUM(K118:K131)</f>
        <v>0</v>
      </c>
      <c r="L117" s="165"/>
      <c r="M117" s="165">
        <f>SUM(M118:M131)</f>
        <v>0</v>
      </c>
      <c r="N117" s="165"/>
      <c r="O117" s="165">
        <f>SUM(O118:O131)</f>
        <v>6.0399999999999991</v>
      </c>
      <c r="P117" s="165"/>
      <c r="Q117" s="165">
        <f>SUM(Q118:Q131)</f>
        <v>0</v>
      </c>
      <c r="R117" s="165"/>
      <c r="S117" s="165"/>
      <c r="T117" s="166"/>
      <c r="U117" s="160"/>
      <c r="V117" s="160">
        <f>SUM(V118:V131)</f>
        <v>1.35</v>
      </c>
      <c r="W117" s="160"/>
      <c r="AG117" t="s">
        <v>197</v>
      </c>
    </row>
    <row r="118" spans="1:60" outlineLevel="1">
      <c r="A118" s="167">
        <v>29</v>
      </c>
      <c r="B118" s="168" t="s">
        <v>1341</v>
      </c>
      <c r="C118" s="177" t="s">
        <v>1342</v>
      </c>
      <c r="D118" s="169" t="s">
        <v>288</v>
      </c>
      <c r="E118" s="170">
        <v>5.5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0.30361000000000005</v>
      </c>
      <c r="O118" s="172">
        <f>ROUND(E118*N118,2)</f>
        <v>1.67</v>
      </c>
      <c r="P118" s="172">
        <v>0</v>
      </c>
      <c r="Q118" s="172">
        <f>ROUND(E118*P118,2)</f>
        <v>0</v>
      </c>
      <c r="R118" s="172" t="s">
        <v>1028</v>
      </c>
      <c r="S118" s="172" t="s">
        <v>202</v>
      </c>
      <c r="T118" s="173" t="s">
        <v>202</v>
      </c>
      <c r="U118" s="157">
        <v>1.6E-2</v>
      </c>
      <c r="V118" s="157">
        <f>ROUND(E118*U118,2)</f>
        <v>0.09</v>
      </c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241" t="s">
        <v>1029</v>
      </c>
      <c r="D119" s="242"/>
      <c r="E119" s="242"/>
      <c r="F119" s="242"/>
      <c r="G119" s="242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205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178" t="s">
        <v>1312</v>
      </c>
      <c r="D120" s="158"/>
      <c r="E120" s="159">
        <v>5.5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233"/>
      <c r="D121" s="234"/>
      <c r="E121" s="234"/>
      <c r="F121" s="234"/>
      <c r="G121" s="234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206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>
      <c r="A122" s="167">
        <v>30</v>
      </c>
      <c r="B122" s="168" t="s">
        <v>1343</v>
      </c>
      <c r="C122" s="177" t="s">
        <v>1036</v>
      </c>
      <c r="D122" s="169" t="s">
        <v>288</v>
      </c>
      <c r="E122" s="170">
        <v>5.5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0.441</v>
      </c>
      <c r="O122" s="172">
        <f>ROUND(E122*N122,2)</f>
        <v>2.4300000000000002</v>
      </c>
      <c r="P122" s="172">
        <v>0</v>
      </c>
      <c r="Q122" s="172">
        <f>ROUND(E122*P122,2)</f>
        <v>0</v>
      </c>
      <c r="R122" s="172" t="s">
        <v>1028</v>
      </c>
      <c r="S122" s="172" t="s">
        <v>202</v>
      </c>
      <c r="T122" s="173" t="s">
        <v>202</v>
      </c>
      <c r="U122" s="157">
        <v>2.9000000000000001E-2</v>
      </c>
      <c r="V122" s="157">
        <f>ROUND(E122*U122,2)</f>
        <v>0.16</v>
      </c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214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235"/>
      <c r="D123" s="236"/>
      <c r="E123" s="236"/>
      <c r="F123" s="236"/>
      <c r="G123" s="23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206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>
      <c r="A124" s="167">
        <v>31</v>
      </c>
      <c r="B124" s="168" t="s">
        <v>1037</v>
      </c>
      <c r="C124" s="177" t="s">
        <v>1038</v>
      </c>
      <c r="D124" s="169" t="s">
        <v>288</v>
      </c>
      <c r="E124" s="170">
        <v>7.5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3.1000000000000005E-4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1028</v>
      </c>
      <c r="S124" s="172" t="s">
        <v>202</v>
      </c>
      <c r="T124" s="173" t="s">
        <v>202</v>
      </c>
      <c r="U124" s="157">
        <v>2E-3</v>
      </c>
      <c r="V124" s="157">
        <f>ROUND(E124*U124,2)</f>
        <v>0.02</v>
      </c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214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78" t="s">
        <v>1315</v>
      </c>
      <c r="D125" s="158"/>
      <c r="E125" s="159">
        <v>7.5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233"/>
      <c r="D126" s="234"/>
      <c r="E126" s="234"/>
      <c r="F126" s="234"/>
      <c r="G126" s="234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206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>
      <c r="A127" s="167">
        <v>32</v>
      </c>
      <c r="B127" s="168" t="s">
        <v>1039</v>
      </c>
      <c r="C127" s="177" t="s">
        <v>1040</v>
      </c>
      <c r="D127" s="169" t="s">
        <v>288</v>
      </c>
      <c r="E127" s="170">
        <v>7.5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0.12966000000000003</v>
      </c>
      <c r="O127" s="172">
        <f>ROUND(E127*N127,2)</f>
        <v>0.97</v>
      </c>
      <c r="P127" s="172">
        <v>0</v>
      </c>
      <c r="Q127" s="172">
        <f>ROUND(E127*P127,2)</f>
        <v>0</v>
      </c>
      <c r="R127" s="172" t="s">
        <v>1028</v>
      </c>
      <c r="S127" s="172" t="s">
        <v>202</v>
      </c>
      <c r="T127" s="173" t="s">
        <v>202</v>
      </c>
      <c r="U127" s="157">
        <v>7.2000000000000008E-2</v>
      </c>
      <c r="V127" s="157">
        <f>ROUND(E127*U127,2)</f>
        <v>0.54</v>
      </c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203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/>
      <c r="B128" s="156"/>
      <c r="C128" s="178" t="s">
        <v>1315</v>
      </c>
      <c r="D128" s="158"/>
      <c r="E128" s="159">
        <v>7.5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233"/>
      <c r="D129" s="234"/>
      <c r="E129" s="234"/>
      <c r="F129" s="234"/>
      <c r="G129" s="234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206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>
      <c r="A130" s="167">
        <v>33</v>
      </c>
      <c r="B130" s="168" t="s">
        <v>1041</v>
      </c>
      <c r="C130" s="177" t="s">
        <v>1042</v>
      </c>
      <c r="D130" s="169" t="s">
        <v>288</v>
      </c>
      <c r="E130" s="170">
        <v>7.5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0.12966000000000003</v>
      </c>
      <c r="O130" s="172">
        <f>ROUND(E130*N130,2)</f>
        <v>0.97</v>
      </c>
      <c r="P130" s="172">
        <v>0</v>
      </c>
      <c r="Q130" s="172">
        <f>ROUND(E130*P130,2)</f>
        <v>0</v>
      </c>
      <c r="R130" s="172" t="s">
        <v>1028</v>
      </c>
      <c r="S130" s="172" t="s">
        <v>202</v>
      </c>
      <c r="T130" s="173" t="s">
        <v>202</v>
      </c>
      <c r="U130" s="157">
        <v>7.2000000000000008E-2</v>
      </c>
      <c r="V130" s="157">
        <f>ROUND(E130*U130,2)</f>
        <v>0.54</v>
      </c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235"/>
      <c r="D131" s="236"/>
      <c r="E131" s="236"/>
      <c r="F131" s="236"/>
      <c r="G131" s="236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206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>
      <c r="A132" s="161" t="s">
        <v>196</v>
      </c>
      <c r="B132" s="162" t="s">
        <v>111</v>
      </c>
      <c r="C132" s="176" t="s">
        <v>112</v>
      </c>
      <c r="D132" s="163"/>
      <c r="E132" s="164"/>
      <c r="F132" s="165"/>
      <c r="G132" s="165">
        <f>SUMIF(AG133:AG206,"&lt;&gt;NOR",G133:G206)</f>
        <v>0</v>
      </c>
      <c r="H132" s="165"/>
      <c r="I132" s="165">
        <f>SUM(I133:I206)</f>
        <v>0</v>
      </c>
      <c r="J132" s="165"/>
      <c r="K132" s="165">
        <f>SUM(K133:K206)</f>
        <v>0</v>
      </c>
      <c r="L132" s="165"/>
      <c r="M132" s="165">
        <f>SUM(M133:M206)</f>
        <v>0</v>
      </c>
      <c r="N132" s="165"/>
      <c r="O132" s="165">
        <f>SUM(O133:O206)</f>
        <v>2.6999999999999988</v>
      </c>
      <c r="P132" s="165"/>
      <c r="Q132" s="165">
        <f>SUM(Q133:Q206)</f>
        <v>0</v>
      </c>
      <c r="R132" s="165"/>
      <c r="S132" s="165"/>
      <c r="T132" s="166"/>
      <c r="U132" s="160"/>
      <c r="V132" s="160">
        <f>SUM(V133:V206)</f>
        <v>33.72</v>
      </c>
      <c r="W132" s="160"/>
      <c r="AG132" t="s">
        <v>197</v>
      </c>
    </row>
    <row r="133" spans="1:60" ht="22.5" outlineLevel="1">
      <c r="A133" s="167">
        <v>34</v>
      </c>
      <c r="B133" s="168" t="s">
        <v>1344</v>
      </c>
      <c r="C133" s="177" t="s">
        <v>1345</v>
      </c>
      <c r="D133" s="169" t="s">
        <v>310</v>
      </c>
      <c r="E133" s="170">
        <v>2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4.1000000000000005E-4</v>
      </c>
      <c r="O133" s="172">
        <f>ROUND(E133*N133,2)</f>
        <v>0</v>
      </c>
      <c r="P133" s="172">
        <v>0</v>
      </c>
      <c r="Q133" s="172">
        <f>ROUND(E133*P133,2)</f>
        <v>0</v>
      </c>
      <c r="R133" s="172" t="s">
        <v>269</v>
      </c>
      <c r="S133" s="172" t="s">
        <v>202</v>
      </c>
      <c r="T133" s="173" t="s">
        <v>202</v>
      </c>
      <c r="U133" s="157">
        <v>0.85600000000000009</v>
      </c>
      <c r="V133" s="157">
        <f>ROUND(E133*U133,2)</f>
        <v>1.71</v>
      </c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214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55"/>
      <c r="B134" s="156"/>
      <c r="C134" s="235"/>
      <c r="D134" s="236"/>
      <c r="E134" s="236"/>
      <c r="F134" s="236"/>
      <c r="G134" s="236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206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>
      <c r="A135" s="167">
        <v>35</v>
      </c>
      <c r="B135" s="168" t="s">
        <v>1346</v>
      </c>
      <c r="C135" s="177" t="s">
        <v>1347</v>
      </c>
      <c r="D135" s="169" t="s">
        <v>310</v>
      </c>
      <c r="E135" s="170">
        <v>1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6.2000000000000011E-4</v>
      </c>
      <c r="O135" s="172">
        <f>ROUND(E135*N135,2)</f>
        <v>0</v>
      </c>
      <c r="P135" s="172">
        <v>0</v>
      </c>
      <c r="Q135" s="172">
        <f>ROUND(E135*P135,2)</f>
        <v>0</v>
      </c>
      <c r="R135" s="172" t="s">
        <v>269</v>
      </c>
      <c r="S135" s="172" t="s">
        <v>202</v>
      </c>
      <c r="T135" s="173" t="s">
        <v>202</v>
      </c>
      <c r="U135" s="157">
        <v>1.2400000000000002</v>
      </c>
      <c r="V135" s="157">
        <f>ROUND(E135*U135,2)</f>
        <v>1.24</v>
      </c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235"/>
      <c r="D136" s="236"/>
      <c r="E136" s="236"/>
      <c r="F136" s="236"/>
      <c r="G136" s="23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206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>
      <c r="A137" s="167">
        <v>36</v>
      </c>
      <c r="B137" s="168" t="s">
        <v>1348</v>
      </c>
      <c r="C137" s="177" t="s">
        <v>1349</v>
      </c>
      <c r="D137" s="169" t="s">
        <v>268</v>
      </c>
      <c r="E137" s="170">
        <v>37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2" t="s">
        <v>269</v>
      </c>
      <c r="S137" s="172" t="s">
        <v>202</v>
      </c>
      <c r="T137" s="173" t="s">
        <v>202</v>
      </c>
      <c r="U137" s="157">
        <v>3.8000000000000006E-2</v>
      </c>
      <c r="V137" s="157">
        <f>ROUND(E137*U137,2)</f>
        <v>1.41</v>
      </c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241" t="s">
        <v>1183</v>
      </c>
      <c r="D138" s="242"/>
      <c r="E138" s="242"/>
      <c r="F138" s="242"/>
      <c r="G138" s="242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205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233"/>
      <c r="D139" s="234"/>
      <c r="E139" s="234"/>
      <c r="F139" s="234"/>
      <c r="G139" s="234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206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67">
        <v>37</v>
      </c>
      <c r="B140" s="168" t="s">
        <v>1350</v>
      </c>
      <c r="C140" s="177" t="s">
        <v>1351</v>
      </c>
      <c r="D140" s="169" t="s">
        <v>310</v>
      </c>
      <c r="E140" s="170">
        <v>1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2.0000000000000002E-5</v>
      </c>
      <c r="O140" s="172">
        <f>ROUND(E140*N140,2)</f>
        <v>0</v>
      </c>
      <c r="P140" s="172">
        <v>0</v>
      </c>
      <c r="Q140" s="172">
        <f>ROUND(E140*P140,2)</f>
        <v>0</v>
      </c>
      <c r="R140" s="172" t="s">
        <v>269</v>
      </c>
      <c r="S140" s="172" t="s">
        <v>202</v>
      </c>
      <c r="T140" s="173" t="s">
        <v>202</v>
      </c>
      <c r="U140" s="157">
        <v>0.6120000000000001</v>
      </c>
      <c r="V140" s="157">
        <f>ROUND(E140*U140,2)</f>
        <v>0.61</v>
      </c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214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55"/>
      <c r="B141" s="156"/>
      <c r="C141" s="235"/>
      <c r="D141" s="236"/>
      <c r="E141" s="236"/>
      <c r="F141" s="236"/>
      <c r="G141" s="236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>
      <c r="A142" s="167">
        <v>38</v>
      </c>
      <c r="B142" s="168" t="s">
        <v>1352</v>
      </c>
      <c r="C142" s="177" t="s">
        <v>1353</v>
      </c>
      <c r="D142" s="169" t="s">
        <v>310</v>
      </c>
      <c r="E142" s="170">
        <v>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1.1E-4</v>
      </c>
      <c r="O142" s="172">
        <f>ROUND(E142*N142,2)</f>
        <v>0</v>
      </c>
      <c r="P142" s="172">
        <v>0</v>
      </c>
      <c r="Q142" s="172">
        <f>ROUND(E142*P142,2)</f>
        <v>0</v>
      </c>
      <c r="R142" s="172" t="s">
        <v>269</v>
      </c>
      <c r="S142" s="172" t="s">
        <v>202</v>
      </c>
      <c r="T142" s="173" t="s">
        <v>202</v>
      </c>
      <c r="U142" s="157">
        <v>0.70800000000000007</v>
      </c>
      <c r="V142" s="157">
        <f>ROUND(E142*U142,2)</f>
        <v>0.71</v>
      </c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214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235"/>
      <c r="D143" s="236"/>
      <c r="E143" s="236"/>
      <c r="F143" s="236"/>
      <c r="G143" s="23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33.75" outlineLevel="1">
      <c r="A144" s="167">
        <v>39</v>
      </c>
      <c r="B144" s="168" t="s">
        <v>1354</v>
      </c>
      <c r="C144" s="177" t="s">
        <v>1355</v>
      </c>
      <c r="D144" s="169" t="s">
        <v>310</v>
      </c>
      <c r="E144" s="170">
        <v>1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2" t="s">
        <v>269</v>
      </c>
      <c r="S144" s="172" t="s">
        <v>202</v>
      </c>
      <c r="T144" s="173" t="s">
        <v>202</v>
      </c>
      <c r="U144" s="157">
        <v>3.4740000000000002</v>
      </c>
      <c r="V144" s="157">
        <f>ROUND(E144*U144,2)</f>
        <v>3.47</v>
      </c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178" t="s">
        <v>1356</v>
      </c>
      <c r="D145" s="158"/>
      <c r="E145" s="159">
        <v>1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55"/>
      <c r="B146" s="156"/>
      <c r="C146" s="233"/>
      <c r="D146" s="234"/>
      <c r="E146" s="234"/>
      <c r="F146" s="234"/>
      <c r="G146" s="234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206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67">
        <v>40</v>
      </c>
      <c r="B147" s="168" t="s">
        <v>1357</v>
      </c>
      <c r="C147" s="177" t="s">
        <v>1358</v>
      </c>
      <c r="D147" s="169" t="s">
        <v>268</v>
      </c>
      <c r="E147" s="170">
        <v>37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2" t="s">
        <v>269</v>
      </c>
      <c r="S147" s="172" t="s">
        <v>202</v>
      </c>
      <c r="T147" s="173" t="s">
        <v>202</v>
      </c>
      <c r="U147" s="157">
        <v>4.4000000000000004E-2</v>
      </c>
      <c r="V147" s="157">
        <f>ROUND(E147*U147,2)</f>
        <v>1.63</v>
      </c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241" t="s">
        <v>1359</v>
      </c>
      <c r="D148" s="242"/>
      <c r="E148" s="242"/>
      <c r="F148" s="242"/>
      <c r="G148" s="242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205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74" t="str">
        <f>C148</f>
        <v>přísun, montáže, demontáže a odsunu zkoušecího čerpadla, napuštění tlakovou vodou a dodání vody pro tlakovou zkoušku,</v>
      </c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178" t="s">
        <v>1360</v>
      </c>
      <c r="D149" s="158"/>
      <c r="E149" s="159">
        <v>37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233"/>
      <c r="D150" s="234"/>
      <c r="E150" s="234"/>
      <c r="F150" s="234"/>
      <c r="G150" s="234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206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67">
        <v>41</v>
      </c>
      <c r="B151" s="168" t="s">
        <v>1361</v>
      </c>
      <c r="C151" s="177" t="s">
        <v>1362</v>
      </c>
      <c r="D151" s="169" t="s">
        <v>1214</v>
      </c>
      <c r="E151" s="170">
        <v>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3.5030000000000006E-2</v>
      </c>
      <c r="O151" s="172">
        <f>ROUND(E151*N151,2)</f>
        <v>0.04</v>
      </c>
      <c r="P151" s="172">
        <v>0</v>
      </c>
      <c r="Q151" s="172">
        <f>ROUND(E151*P151,2)</f>
        <v>0</v>
      </c>
      <c r="R151" s="172" t="s">
        <v>269</v>
      </c>
      <c r="S151" s="172" t="s">
        <v>202</v>
      </c>
      <c r="T151" s="173" t="s">
        <v>202</v>
      </c>
      <c r="U151" s="157">
        <v>10.130000000000001</v>
      </c>
      <c r="V151" s="157">
        <f>ROUND(E151*U151,2)</f>
        <v>10.130000000000001</v>
      </c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33.75" outlineLevel="1">
      <c r="A152" s="155"/>
      <c r="B152" s="156"/>
      <c r="C152" s="241" t="s">
        <v>1363</v>
      </c>
      <c r="D152" s="242"/>
      <c r="E152" s="242"/>
      <c r="F152" s="242"/>
      <c r="G152" s="242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205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74" t="str">
        <f>C152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233"/>
      <c r="D153" s="234"/>
      <c r="E153" s="234"/>
      <c r="F153" s="234"/>
      <c r="G153" s="234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206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67">
        <v>42</v>
      </c>
      <c r="B154" s="168" t="s">
        <v>1364</v>
      </c>
      <c r="C154" s="177" t="s">
        <v>1365</v>
      </c>
      <c r="D154" s="169" t="s">
        <v>268</v>
      </c>
      <c r="E154" s="170">
        <v>37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269</v>
      </c>
      <c r="S154" s="172" t="s">
        <v>202</v>
      </c>
      <c r="T154" s="173" t="s">
        <v>202</v>
      </c>
      <c r="U154" s="157">
        <v>0.15000000000000002</v>
      </c>
      <c r="V154" s="157">
        <f>ROUND(E154*U154,2)</f>
        <v>5.55</v>
      </c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214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241" t="s">
        <v>1366</v>
      </c>
      <c r="D155" s="242"/>
      <c r="E155" s="242"/>
      <c r="F155" s="242"/>
      <c r="G155" s="242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205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74" t="str">
        <f>C155</f>
        <v>napuštění a vypuštění vody, dodání vody a desinfekčního prostředku, náklady na bakteriologický rozbor vody,</v>
      </c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178" t="s">
        <v>1360</v>
      </c>
      <c r="D156" s="158"/>
      <c r="E156" s="159">
        <v>37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233"/>
      <c r="D157" s="234"/>
      <c r="E157" s="234"/>
      <c r="F157" s="234"/>
      <c r="G157" s="234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206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67">
        <v>43</v>
      </c>
      <c r="B158" s="168" t="s">
        <v>1367</v>
      </c>
      <c r="C158" s="177" t="s">
        <v>1368</v>
      </c>
      <c r="D158" s="169" t="s">
        <v>310</v>
      </c>
      <c r="E158" s="170">
        <v>1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5.8210000000000005E-2</v>
      </c>
      <c r="O158" s="172">
        <f>ROUND(E158*N158,2)</f>
        <v>0.06</v>
      </c>
      <c r="P158" s="172">
        <v>0</v>
      </c>
      <c r="Q158" s="172">
        <f>ROUND(E158*P158,2)</f>
        <v>0</v>
      </c>
      <c r="R158" s="172" t="s">
        <v>269</v>
      </c>
      <c r="S158" s="172" t="s">
        <v>202</v>
      </c>
      <c r="T158" s="173" t="s">
        <v>202</v>
      </c>
      <c r="U158" s="157">
        <v>0.77200000000000002</v>
      </c>
      <c r="V158" s="157">
        <f>ROUND(E158*U158,2)</f>
        <v>0.77</v>
      </c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241" t="s">
        <v>1369</v>
      </c>
      <c r="D159" s="242"/>
      <c r="E159" s="242"/>
      <c r="F159" s="242"/>
      <c r="G159" s="242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205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233"/>
      <c r="D160" s="234"/>
      <c r="E160" s="234"/>
      <c r="F160" s="234"/>
      <c r="G160" s="234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206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67">
        <v>44</v>
      </c>
      <c r="B161" s="168" t="s">
        <v>1370</v>
      </c>
      <c r="C161" s="177" t="s">
        <v>1371</v>
      </c>
      <c r="D161" s="169" t="s">
        <v>310</v>
      </c>
      <c r="E161" s="170">
        <v>1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0.29823000000000005</v>
      </c>
      <c r="O161" s="172">
        <f>ROUND(E161*N161,2)</f>
        <v>0.3</v>
      </c>
      <c r="P161" s="172">
        <v>0</v>
      </c>
      <c r="Q161" s="172">
        <f>ROUND(E161*P161,2)</f>
        <v>0</v>
      </c>
      <c r="R161" s="172" t="s">
        <v>269</v>
      </c>
      <c r="S161" s="172" t="s">
        <v>202</v>
      </c>
      <c r="T161" s="173" t="s">
        <v>202</v>
      </c>
      <c r="U161" s="157">
        <v>1.1820000000000002</v>
      </c>
      <c r="V161" s="157">
        <f>ROUND(E161*U161,2)</f>
        <v>1.18</v>
      </c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214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55"/>
      <c r="B162" s="156"/>
      <c r="C162" s="241" t="s">
        <v>1369</v>
      </c>
      <c r="D162" s="242"/>
      <c r="E162" s="242"/>
      <c r="F162" s="242"/>
      <c r="G162" s="242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205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33"/>
      <c r="D163" s="234"/>
      <c r="E163" s="234"/>
      <c r="F163" s="234"/>
      <c r="G163" s="234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206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67">
        <v>45</v>
      </c>
      <c r="B164" s="168" t="s">
        <v>1372</v>
      </c>
      <c r="C164" s="177" t="s">
        <v>1373</v>
      </c>
      <c r="D164" s="169" t="s">
        <v>310</v>
      </c>
      <c r="E164" s="170">
        <v>1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2.1000000000000001E-4</v>
      </c>
      <c r="O164" s="172">
        <f>ROUND(E164*N164,2)</f>
        <v>0</v>
      </c>
      <c r="P164" s="172">
        <v>0</v>
      </c>
      <c r="Q164" s="172">
        <f>ROUND(E164*P164,2)</f>
        <v>0</v>
      </c>
      <c r="R164" s="172" t="s">
        <v>269</v>
      </c>
      <c r="S164" s="172" t="s">
        <v>202</v>
      </c>
      <c r="T164" s="173" t="s">
        <v>202</v>
      </c>
      <c r="U164" s="157">
        <v>0.33600000000000002</v>
      </c>
      <c r="V164" s="157">
        <f>ROUND(E164*U164,2)</f>
        <v>0.34</v>
      </c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237" t="s">
        <v>1374</v>
      </c>
      <c r="D165" s="238"/>
      <c r="E165" s="238"/>
      <c r="F165" s="238"/>
      <c r="G165" s="238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247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233"/>
      <c r="D166" s="234"/>
      <c r="E166" s="234"/>
      <c r="F166" s="234"/>
      <c r="G166" s="234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206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>
      <c r="A167" s="167">
        <v>46</v>
      </c>
      <c r="B167" s="168" t="s">
        <v>1226</v>
      </c>
      <c r="C167" s="177" t="s">
        <v>1227</v>
      </c>
      <c r="D167" s="169" t="s">
        <v>310</v>
      </c>
      <c r="E167" s="170">
        <v>1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2.4000000000000001E-4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269</v>
      </c>
      <c r="S167" s="172" t="s">
        <v>202</v>
      </c>
      <c r="T167" s="173" t="s">
        <v>202</v>
      </c>
      <c r="U167" s="157">
        <v>0.40300000000000002</v>
      </c>
      <c r="V167" s="157">
        <f>ROUND(E167*U167,2)</f>
        <v>0.4</v>
      </c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214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55"/>
      <c r="B168" s="156"/>
      <c r="C168" s="237" t="s">
        <v>1375</v>
      </c>
      <c r="D168" s="238"/>
      <c r="E168" s="238"/>
      <c r="F168" s="238"/>
      <c r="G168" s="238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247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233"/>
      <c r="D169" s="234"/>
      <c r="E169" s="234"/>
      <c r="F169" s="234"/>
      <c r="G169" s="234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206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67">
        <v>47</v>
      </c>
      <c r="B170" s="168" t="s">
        <v>1376</v>
      </c>
      <c r="C170" s="177" t="s">
        <v>1377</v>
      </c>
      <c r="D170" s="169" t="s">
        <v>268</v>
      </c>
      <c r="E170" s="170">
        <v>45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2" t="s">
        <v>269</v>
      </c>
      <c r="S170" s="172" t="s">
        <v>202</v>
      </c>
      <c r="T170" s="173" t="s">
        <v>202</v>
      </c>
      <c r="U170" s="157">
        <v>2.6000000000000002E-2</v>
      </c>
      <c r="V170" s="157">
        <f>ROUND(E170*U170,2)</f>
        <v>1.17</v>
      </c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214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55"/>
      <c r="B171" s="156"/>
      <c r="C171" s="235"/>
      <c r="D171" s="236"/>
      <c r="E171" s="236"/>
      <c r="F171" s="236"/>
      <c r="G171" s="236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206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67">
        <v>48</v>
      </c>
      <c r="B172" s="168" t="s">
        <v>1378</v>
      </c>
      <c r="C172" s="177" t="s">
        <v>1379</v>
      </c>
      <c r="D172" s="169" t="s">
        <v>268</v>
      </c>
      <c r="E172" s="170">
        <v>45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72">
        <v>5.0000000000000002E-5</v>
      </c>
      <c r="O172" s="172">
        <f>ROUND(E172*N172,2)</f>
        <v>0</v>
      </c>
      <c r="P172" s="172">
        <v>0</v>
      </c>
      <c r="Q172" s="172">
        <f>ROUND(E172*P172,2)</f>
        <v>0</v>
      </c>
      <c r="R172" s="172" t="s">
        <v>269</v>
      </c>
      <c r="S172" s="172" t="s">
        <v>202</v>
      </c>
      <c r="T172" s="173" t="s">
        <v>202</v>
      </c>
      <c r="U172" s="157">
        <v>3.4000000000000002E-2</v>
      </c>
      <c r="V172" s="157">
        <f>ROUND(E172*U172,2)</f>
        <v>1.53</v>
      </c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214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235"/>
      <c r="D173" s="236"/>
      <c r="E173" s="236"/>
      <c r="F173" s="236"/>
      <c r="G173" s="236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206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>
      <c r="A174" s="167">
        <v>49</v>
      </c>
      <c r="B174" s="168" t="s">
        <v>1380</v>
      </c>
      <c r="C174" s="177" t="s">
        <v>1381</v>
      </c>
      <c r="D174" s="169" t="s">
        <v>310</v>
      </c>
      <c r="E174" s="170">
        <v>1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2.08562</v>
      </c>
      <c r="O174" s="172">
        <f>ROUND(E174*N174,2)</f>
        <v>2.09</v>
      </c>
      <c r="P174" s="172">
        <v>0</v>
      </c>
      <c r="Q174" s="172">
        <f>ROUND(E174*P174,2)</f>
        <v>0</v>
      </c>
      <c r="R174" s="172"/>
      <c r="S174" s="172" t="s">
        <v>304</v>
      </c>
      <c r="T174" s="173" t="s">
        <v>322</v>
      </c>
      <c r="U174" s="157">
        <v>1.8746</v>
      </c>
      <c r="V174" s="157">
        <f>ROUND(E174*U174,2)</f>
        <v>1.87</v>
      </c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214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237" t="s">
        <v>1382</v>
      </c>
      <c r="D175" s="238"/>
      <c r="E175" s="238"/>
      <c r="F175" s="238"/>
      <c r="G175" s="23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247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233"/>
      <c r="D176" s="234"/>
      <c r="E176" s="234"/>
      <c r="F176" s="234"/>
      <c r="G176" s="234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206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>
      <c r="A177" s="167">
        <v>50</v>
      </c>
      <c r="B177" s="168" t="s">
        <v>1383</v>
      </c>
      <c r="C177" s="177" t="s">
        <v>1384</v>
      </c>
      <c r="D177" s="169" t="s">
        <v>945</v>
      </c>
      <c r="E177" s="170">
        <v>37.555000000000007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1E-3</v>
      </c>
      <c r="O177" s="172">
        <f>ROUND(E177*N177,2)</f>
        <v>0.04</v>
      </c>
      <c r="P177" s="172">
        <v>0</v>
      </c>
      <c r="Q177" s="172">
        <f>ROUND(E177*P177,2)</f>
        <v>0</v>
      </c>
      <c r="R177" s="172" t="s">
        <v>311</v>
      </c>
      <c r="S177" s="172" t="s">
        <v>202</v>
      </c>
      <c r="T177" s="173" t="s">
        <v>202</v>
      </c>
      <c r="U177" s="157">
        <v>0</v>
      </c>
      <c r="V177" s="157">
        <f>ROUND(E177*U177,2)</f>
        <v>0</v>
      </c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312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178" t="s">
        <v>1385</v>
      </c>
      <c r="D178" s="158"/>
      <c r="E178" s="159">
        <v>37.555000000000007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55"/>
      <c r="B179" s="156"/>
      <c r="C179" s="233"/>
      <c r="D179" s="234"/>
      <c r="E179" s="234"/>
      <c r="F179" s="234"/>
      <c r="G179" s="234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206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1">
      <c r="A180" s="167">
        <v>51</v>
      </c>
      <c r="B180" s="168" t="s">
        <v>1386</v>
      </c>
      <c r="C180" s="177" t="s">
        <v>1387</v>
      </c>
      <c r="D180" s="169" t="s">
        <v>310</v>
      </c>
      <c r="E180" s="170">
        <v>1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2.8000000000000004E-3</v>
      </c>
      <c r="O180" s="172">
        <f>ROUND(E180*N180,2)</f>
        <v>0</v>
      </c>
      <c r="P180" s="172">
        <v>0</v>
      </c>
      <c r="Q180" s="172">
        <f>ROUND(E180*P180,2)</f>
        <v>0</v>
      </c>
      <c r="R180" s="172" t="s">
        <v>311</v>
      </c>
      <c r="S180" s="172" t="s">
        <v>202</v>
      </c>
      <c r="T180" s="173" t="s">
        <v>202</v>
      </c>
      <c r="U180" s="157">
        <v>0</v>
      </c>
      <c r="V180" s="157">
        <f>ROUND(E180*U180,2)</f>
        <v>0</v>
      </c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312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>
      <c r="A181" s="155"/>
      <c r="B181" s="156"/>
      <c r="C181" s="235"/>
      <c r="D181" s="236"/>
      <c r="E181" s="236"/>
      <c r="F181" s="236"/>
      <c r="G181" s="23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206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>
      <c r="A182" s="167">
        <v>52</v>
      </c>
      <c r="B182" s="168" t="s">
        <v>1388</v>
      </c>
      <c r="C182" s="177" t="s">
        <v>1389</v>
      </c>
      <c r="D182" s="169" t="s">
        <v>310</v>
      </c>
      <c r="E182" s="170">
        <v>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3.2000000000000001E-2</v>
      </c>
      <c r="O182" s="172">
        <f>ROUND(E182*N182,2)</f>
        <v>0.03</v>
      </c>
      <c r="P182" s="172">
        <v>0</v>
      </c>
      <c r="Q182" s="172">
        <f>ROUND(E182*P182,2)</f>
        <v>0</v>
      </c>
      <c r="R182" s="172" t="s">
        <v>311</v>
      </c>
      <c r="S182" s="172" t="s">
        <v>202</v>
      </c>
      <c r="T182" s="173" t="s">
        <v>202</v>
      </c>
      <c r="U182" s="157">
        <v>0</v>
      </c>
      <c r="V182" s="157">
        <f>ROUND(E182*U182,2)</f>
        <v>0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312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235"/>
      <c r="D183" s="236"/>
      <c r="E183" s="236"/>
      <c r="F183" s="236"/>
      <c r="G183" s="23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33.75" outlineLevel="1">
      <c r="A184" s="167">
        <v>53</v>
      </c>
      <c r="B184" s="168" t="s">
        <v>1390</v>
      </c>
      <c r="C184" s="177" t="s">
        <v>1391</v>
      </c>
      <c r="D184" s="169" t="s">
        <v>310</v>
      </c>
      <c r="E184" s="170">
        <v>1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2">
        <v>1.0500000000000001E-2</v>
      </c>
      <c r="O184" s="172">
        <f>ROUND(E184*N184,2)</f>
        <v>0.01</v>
      </c>
      <c r="P184" s="172">
        <v>0</v>
      </c>
      <c r="Q184" s="172">
        <f>ROUND(E184*P184,2)</f>
        <v>0</v>
      </c>
      <c r="R184" s="172" t="s">
        <v>311</v>
      </c>
      <c r="S184" s="172" t="s">
        <v>202</v>
      </c>
      <c r="T184" s="173" t="s">
        <v>202</v>
      </c>
      <c r="U184" s="157">
        <v>0</v>
      </c>
      <c r="V184" s="157">
        <f>ROUND(E184*U184,2)</f>
        <v>0</v>
      </c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312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55"/>
      <c r="B185" s="156"/>
      <c r="C185" s="235"/>
      <c r="D185" s="236"/>
      <c r="E185" s="236"/>
      <c r="F185" s="236"/>
      <c r="G185" s="236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206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67">
        <v>54</v>
      </c>
      <c r="B186" s="168" t="s">
        <v>1392</v>
      </c>
      <c r="C186" s="177" t="s">
        <v>2911</v>
      </c>
      <c r="D186" s="169" t="s">
        <v>310</v>
      </c>
      <c r="E186" s="170">
        <v>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1.0500000000000001E-2</v>
      </c>
      <c r="O186" s="172">
        <f>ROUND(E186*N186,2)</f>
        <v>0.01</v>
      </c>
      <c r="P186" s="172">
        <v>0</v>
      </c>
      <c r="Q186" s="172">
        <f>ROUND(E186*P186,2)</f>
        <v>0</v>
      </c>
      <c r="R186" s="172"/>
      <c r="S186" s="172" t="s">
        <v>304</v>
      </c>
      <c r="T186" s="173" t="s">
        <v>322</v>
      </c>
      <c r="U186" s="157">
        <v>0</v>
      </c>
      <c r="V186" s="157">
        <f>ROUND(E186*U186,2)</f>
        <v>0</v>
      </c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312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235"/>
      <c r="D187" s="236"/>
      <c r="E187" s="236"/>
      <c r="F187" s="236"/>
      <c r="G187" s="236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67">
        <v>55</v>
      </c>
      <c r="B188" s="168" t="s">
        <v>1393</v>
      </c>
      <c r="C188" s="177" t="s">
        <v>2912</v>
      </c>
      <c r="D188" s="169" t="s">
        <v>310</v>
      </c>
      <c r="E188" s="170">
        <v>1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2.5000000000000001E-3</v>
      </c>
      <c r="O188" s="172">
        <f>ROUND(E188*N188,2)</f>
        <v>0</v>
      </c>
      <c r="P188" s="172">
        <v>0</v>
      </c>
      <c r="Q188" s="172">
        <f>ROUND(E188*P188,2)</f>
        <v>0</v>
      </c>
      <c r="R188" s="172"/>
      <c r="S188" s="172" t="s">
        <v>304</v>
      </c>
      <c r="T188" s="173" t="s">
        <v>322</v>
      </c>
      <c r="U188" s="157">
        <v>0</v>
      </c>
      <c r="V188" s="157">
        <f>ROUND(E188*U188,2)</f>
        <v>0</v>
      </c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312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235"/>
      <c r="D189" s="236"/>
      <c r="E189" s="236"/>
      <c r="F189" s="236"/>
      <c r="G189" s="236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206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67">
        <v>56</v>
      </c>
      <c r="B190" s="168" t="s">
        <v>1394</v>
      </c>
      <c r="C190" s="177" t="s">
        <v>1395</v>
      </c>
      <c r="D190" s="169" t="s">
        <v>310</v>
      </c>
      <c r="E190" s="170">
        <v>1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2">
        <v>7.0000000000000007E-2</v>
      </c>
      <c r="O190" s="172">
        <f>ROUND(E190*N190,2)</f>
        <v>7.0000000000000007E-2</v>
      </c>
      <c r="P190" s="172">
        <v>0</v>
      </c>
      <c r="Q190" s="172">
        <f>ROUND(E190*P190,2)</f>
        <v>0</v>
      </c>
      <c r="R190" s="172"/>
      <c r="S190" s="172" t="s">
        <v>304</v>
      </c>
      <c r="T190" s="173" t="s">
        <v>1249</v>
      </c>
      <c r="U190" s="157">
        <v>0</v>
      </c>
      <c r="V190" s="157">
        <f>ROUND(E190*U190,2)</f>
        <v>0</v>
      </c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312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235"/>
      <c r="D191" s="236"/>
      <c r="E191" s="236"/>
      <c r="F191" s="236"/>
      <c r="G191" s="236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206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>
      <c r="A192" s="167">
        <v>57</v>
      </c>
      <c r="B192" s="168" t="s">
        <v>1396</v>
      </c>
      <c r="C192" s="177" t="s">
        <v>1397</v>
      </c>
      <c r="D192" s="169" t="s">
        <v>310</v>
      </c>
      <c r="E192" s="170">
        <v>1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9.0000000000000008E-4</v>
      </c>
      <c r="O192" s="172">
        <f>ROUND(E192*N192,2)</f>
        <v>0</v>
      </c>
      <c r="P192" s="172">
        <v>0</v>
      </c>
      <c r="Q192" s="172">
        <f>ROUND(E192*P192,2)</f>
        <v>0</v>
      </c>
      <c r="R192" s="172"/>
      <c r="S192" s="172" t="s">
        <v>304</v>
      </c>
      <c r="T192" s="173" t="s">
        <v>1398</v>
      </c>
      <c r="U192" s="157">
        <v>0</v>
      </c>
      <c r="V192" s="157">
        <f>ROUND(E192*U192,2)</f>
        <v>0</v>
      </c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312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235"/>
      <c r="D193" s="236"/>
      <c r="E193" s="236"/>
      <c r="F193" s="236"/>
      <c r="G193" s="236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206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67">
        <v>58</v>
      </c>
      <c r="B194" s="168" t="s">
        <v>1399</v>
      </c>
      <c r="C194" s="177" t="s">
        <v>1400</v>
      </c>
      <c r="D194" s="169" t="s">
        <v>310</v>
      </c>
      <c r="E194" s="170">
        <v>1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1.9000000000000002E-3</v>
      </c>
      <c r="O194" s="172">
        <f>ROUND(E194*N194,2)</f>
        <v>0</v>
      </c>
      <c r="P194" s="172">
        <v>0</v>
      </c>
      <c r="Q194" s="172">
        <f>ROUND(E194*P194,2)</f>
        <v>0</v>
      </c>
      <c r="R194" s="172"/>
      <c r="S194" s="172" t="s">
        <v>304</v>
      </c>
      <c r="T194" s="173" t="s">
        <v>322</v>
      </c>
      <c r="U194" s="157">
        <v>0</v>
      </c>
      <c r="V194" s="157">
        <f>ROUND(E194*U194,2)</f>
        <v>0</v>
      </c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331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>
      <c r="A195" s="155"/>
      <c r="B195" s="156"/>
      <c r="C195" s="235"/>
      <c r="D195" s="236"/>
      <c r="E195" s="236"/>
      <c r="F195" s="236"/>
      <c r="G195" s="236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206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>
      <c r="A196" s="167">
        <v>59</v>
      </c>
      <c r="B196" s="168" t="s">
        <v>1401</v>
      </c>
      <c r="C196" s="177" t="s">
        <v>1402</v>
      </c>
      <c r="D196" s="169" t="s">
        <v>310</v>
      </c>
      <c r="E196" s="170">
        <v>1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3.3000000000000004E-3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311</v>
      </c>
      <c r="S196" s="172" t="s">
        <v>202</v>
      </c>
      <c r="T196" s="173" t="s">
        <v>202</v>
      </c>
      <c r="U196" s="157">
        <v>0</v>
      </c>
      <c r="V196" s="157">
        <f>ROUND(E196*U196,2)</f>
        <v>0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312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235"/>
      <c r="D197" s="236"/>
      <c r="E197" s="236"/>
      <c r="F197" s="236"/>
      <c r="G197" s="236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206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67">
        <v>60</v>
      </c>
      <c r="B198" s="168" t="s">
        <v>1403</v>
      </c>
      <c r="C198" s="177" t="s">
        <v>1404</v>
      </c>
      <c r="D198" s="169" t="s">
        <v>310</v>
      </c>
      <c r="E198" s="170">
        <v>2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1.3200000000000002E-2</v>
      </c>
      <c r="O198" s="172">
        <f>ROUND(E198*N198,2)</f>
        <v>0.03</v>
      </c>
      <c r="P198" s="172">
        <v>0</v>
      </c>
      <c r="Q198" s="172">
        <f>ROUND(E198*P198,2)</f>
        <v>0</v>
      </c>
      <c r="R198" s="172"/>
      <c r="S198" s="172" t="s">
        <v>304</v>
      </c>
      <c r="T198" s="173" t="s">
        <v>322</v>
      </c>
      <c r="U198" s="157">
        <v>0</v>
      </c>
      <c r="V198" s="157">
        <f>ROUND(E198*U198,2)</f>
        <v>0</v>
      </c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331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235"/>
      <c r="D199" s="236"/>
      <c r="E199" s="236"/>
      <c r="F199" s="236"/>
      <c r="G199" s="23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206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>
      <c r="A200" s="167">
        <v>61</v>
      </c>
      <c r="B200" s="168" t="s">
        <v>1405</v>
      </c>
      <c r="C200" s="177" t="s">
        <v>1406</v>
      </c>
      <c r="D200" s="169" t="s">
        <v>310</v>
      </c>
      <c r="E200" s="170">
        <v>1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2.6000000000000003E-3</v>
      </c>
      <c r="O200" s="172">
        <f>ROUND(E200*N200,2)</f>
        <v>0</v>
      </c>
      <c r="P200" s="172">
        <v>0</v>
      </c>
      <c r="Q200" s="172">
        <f>ROUND(E200*P200,2)</f>
        <v>0</v>
      </c>
      <c r="R200" s="172" t="s">
        <v>311</v>
      </c>
      <c r="S200" s="172" t="s">
        <v>202</v>
      </c>
      <c r="T200" s="173" t="s">
        <v>202</v>
      </c>
      <c r="U200" s="157">
        <v>0</v>
      </c>
      <c r="V200" s="157">
        <f>ROUND(E200*U200,2)</f>
        <v>0</v>
      </c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312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237" t="s">
        <v>1407</v>
      </c>
      <c r="D201" s="238"/>
      <c r="E201" s="238"/>
      <c r="F201" s="238"/>
      <c r="G201" s="238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247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233"/>
      <c r="D202" s="234"/>
      <c r="E202" s="234"/>
      <c r="F202" s="234"/>
      <c r="G202" s="23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206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67">
        <v>62</v>
      </c>
      <c r="B203" s="168" t="s">
        <v>1408</v>
      </c>
      <c r="C203" s="177" t="s">
        <v>1409</v>
      </c>
      <c r="D203" s="169" t="s">
        <v>310</v>
      </c>
      <c r="E203" s="170">
        <v>2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2">
        <v>6.0000000000000006E-4</v>
      </c>
      <c r="O203" s="172">
        <f>ROUND(E203*N203,2)</f>
        <v>0</v>
      </c>
      <c r="P203" s="172">
        <v>0</v>
      </c>
      <c r="Q203" s="172">
        <f>ROUND(E203*P203,2)</f>
        <v>0</v>
      </c>
      <c r="R203" s="172"/>
      <c r="S203" s="172" t="s">
        <v>304</v>
      </c>
      <c r="T203" s="173" t="s">
        <v>322</v>
      </c>
      <c r="U203" s="157">
        <v>0</v>
      </c>
      <c r="V203" s="157">
        <f>ROUND(E203*U203,2)</f>
        <v>0</v>
      </c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312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235"/>
      <c r="D204" s="236"/>
      <c r="E204" s="236"/>
      <c r="F204" s="236"/>
      <c r="G204" s="236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206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>
      <c r="A205" s="167">
        <v>63</v>
      </c>
      <c r="B205" s="168" t="s">
        <v>1410</v>
      </c>
      <c r="C205" s="177" t="s">
        <v>1411</v>
      </c>
      <c r="D205" s="169" t="s">
        <v>310</v>
      </c>
      <c r="E205" s="170">
        <v>1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1.7800000000000003E-2</v>
      </c>
      <c r="O205" s="172">
        <f>ROUND(E205*N205,2)</f>
        <v>0.02</v>
      </c>
      <c r="P205" s="172">
        <v>0</v>
      </c>
      <c r="Q205" s="172">
        <f>ROUND(E205*P205,2)</f>
        <v>0</v>
      </c>
      <c r="R205" s="172" t="s">
        <v>311</v>
      </c>
      <c r="S205" s="172" t="s">
        <v>202</v>
      </c>
      <c r="T205" s="173" t="s">
        <v>202</v>
      </c>
      <c r="U205" s="157">
        <v>0</v>
      </c>
      <c r="V205" s="157">
        <f>ROUND(E205*U205,2)</f>
        <v>0</v>
      </c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312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235"/>
      <c r="D206" s="236"/>
      <c r="E206" s="236"/>
      <c r="F206" s="236"/>
      <c r="G206" s="23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206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>
      <c r="A207" s="161" t="s">
        <v>196</v>
      </c>
      <c r="B207" s="162" t="s">
        <v>113</v>
      </c>
      <c r="C207" s="176" t="s">
        <v>114</v>
      </c>
      <c r="D207" s="163"/>
      <c r="E207" s="164"/>
      <c r="F207" s="165"/>
      <c r="G207" s="165">
        <f>SUMIF(AG208:AG211,"&lt;&gt;NOR",G208:G211)</f>
        <v>0</v>
      </c>
      <c r="H207" s="165"/>
      <c r="I207" s="165">
        <f>SUM(I208:I211)</f>
        <v>0</v>
      </c>
      <c r="J207" s="165"/>
      <c r="K207" s="165">
        <f>SUM(K208:K211)</f>
        <v>0</v>
      </c>
      <c r="L207" s="165"/>
      <c r="M207" s="165">
        <f>SUM(M208:M211)</f>
        <v>0</v>
      </c>
      <c r="N207" s="165"/>
      <c r="O207" s="165">
        <f>SUM(O208:O211)</f>
        <v>0.01</v>
      </c>
      <c r="P207" s="165"/>
      <c r="Q207" s="165">
        <f>SUM(Q208:Q211)</f>
        <v>0</v>
      </c>
      <c r="R207" s="165"/>
      <c r="S207" s="165"/>
      <c r="T207" s="166"/>
      <c r="U207" s="160"/>
      <c r="V207" s="160">
        <f>SUM(V208:V211)</f>
        <v>0.5</v>
      </c>
      <c r="W207" s="160"/>
      <c r="AG207" t="s">
        <v>197</v>
      </c>
    </row>
    <row r="208" spans="1:60" outlineLevel="1">
      <c r="A208" s="167">
        <v>64</v>
      </c>
      <c r="B208" s="168" t="s">
        <v>1047</v>
      </c>
      <c r="C208" s="177" t="s">
        <v>1412</v>
      </c>
      <c r="D208" s="169" t="s">
        <v>268</v>
      </c>
      <c r="E208" s="170">
        <v>5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1.8100000000000002E-3</v>
      </c>
      <c r="O208" s="172">
        <f>ROUND(E208*N208,2)</f>
        <v>0.01</v>
      </c>
      <c r="P208" s="172">
        <v>0</v>
      </c>
      <c r="Q208" s="172">
        <f>ROUND(E208*P208,2)</f>
        <v>0</v>
      </c>
      <c r="R208" s="172" t="s">
        <v>1028</v>
      </c>
      <c r="S208" s="172" t="s">
        <v>304</v>
      </c>
      <c r="T208" s="173" t="s">
        <v>322</v>
      </c>
      <c r="U208" s="157">
        <v>0.1</v>
      </c>
      <c r="V208" s="157">
        <f>ROUND(E208*U208,2)</f>
        <v>0.5</v>
      </c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203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241" t="s">
        <v>1049</v>
      </c>
      <c r="D209" s="242"/>
      <c r="E209" s="242"/>
      <c r="F209" s="242"/>
      <c r="G209" s="242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205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55"/>
      <c r="B210" s="156"/>
      <c r="C210" s="239" t="s">
        <v>1050</v>
      </c>
      <c r="D210" s="240"/>
      <c r="E210" s="240"/>
      <c r="F210" s="240"/>
      <c r="G210" s="240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247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233"/>
      <c r="D211" s="234"/>
      <c r="E211" s="234"/>
      <c r="F211" s="234"/>
      <c r="G211" s="234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206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>
      <c r="A212" s="161" t="s">
        <v>196</v>
      </c>
      <c r="B212" s="162" t="s">
        <v>123</v>
      </c>
      <c r="C212" s="176" t="s">
        <v>124</v>
      </c>
      <c r="D212" s="163"/>
      <c r="E212" s="164"/>
      <c r="F212" s="165"/>
      <c r="G212" s="165">
        <f>SUMIF(AG213:AG219,"&lt;&gt;NOR",G213:G219)</f>
        <v>0</v>
      </c>
      <c r="H212" s="165"/>
      <c r="I212" s="165">
        <f>SUM(I213:I219)</f>
        <v>0</v>
      </c>
      <c r="J212" s="165"/>
      <c r="K212" s="165">
        <f>SUM(K213:K219)</f>
        <v>0</v>
      </c>
      <c r="L212" s="165"/>
      <c r="M212" s="165">
        <f>SUM(M213:M219)</f>
        <v>0</v>
      </c>
      <c r="N212" s="165"/>
      <c r="O212" s="165">
        <f>SUM(O213:O219)</f>
        <v>0</v>
      </c>
      <c r="P212" s="165"/>
      <c r="Q212" s="165">
        <f>SUM(Q213:Q219)</f>
        <v>0</v>
      </c>
      <c r="R212" s="165"/>
      <c r="S212" s="165"/>
      <c r="T212" s="166"/>
      <c r="U212" s="160"/>
      <c r="V212" s="160">
        <f>SUM(V213:V219)</f>
        <v>9.02</v>
      </c>
      <c r="W212" s="160"/>
      <c r="AG212" t="s">
        <v>197</v>
      </c>
    </row>
    <row r="213" spans="1:60" ht="22.5" outlineLevel="1">
      <c r="A213" s="167">
        <v>65</v>
      </c>
      <c r="B213" s="168" t="s">
        <v>1279</v>
      </c>
      <c r="C213" s="177" t="s">
        <v>1280</v>
      </c>
      <c r="D213" s="169" t="s">
        <v>298</v>
      </c>
      <c r="E213" s="170">
        <v>49.357660000000003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 t="s">
        <v>269</v>
      </c>
      <c r="S213" s="172" t="s">
        <v>202</v>
      </c>
      <c r="T213" s="173" t="s">
        <v>202</v>
      </c>
      <c r="U213" s="157">
        <v>0.18280000000000002</v>
      </c>
      <c r="V213" s="157">
        <f>ROUND(E213*U213,2)</f>
        <v>9.02</v>
      </c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567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241" t="s">
        <v>1281</v>
      </c>
      <c r="D214" s="242"/>
      <c r="E214" s="242"/>
      <c r="F214" s="242"/>
      <c r="G214" s="242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205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178" t="s">
        <v>569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>
      <c r="A216" s="155"/>
      <c r="B216" s="156"/>
      <c r="C216" s="178" t="s">
        <v>1413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217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178" t="s">
        <v>1414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178" t="s">
        <v>1415</v>
      </c>
      <c r="D218" s="158"/>
      <c r="E218" s="159">
        <v>49.357660000000003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55"/>
      <c r="B219" s="156"/>
      <c r="C219" s="233"/>
      <c r="D219" s="234"/>
      <c r="E219" s="234"/>
      <c r="F219" s="234"/>
      <c r="G219" s="234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206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>
      <c r="A220" s="5"/>
      <c r="B220" s="6"/>
      <c r="C220" s="179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AE220">
        <v>15</v>
      </c>
      <c r="AF220">
        <v>21</v>
      </c>
    </row>
    <row r="221" spans="1:60">
      <c r="A221" s="151"/>
      <c r="B221" s="152" t="s">
        <v>29</v>
      </c>
      <c r="C221" s="180"/>
      <c r="D221" s="153"/>
      <c r="E221" s="154"/>
      <c r="F221" s="154"/>
      <c r="G221" s="175">
        <f>G8+G70+G95+G109+G117+G132+G207+G212</f>
        <v>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f>SUMIF(L7:L219,AE220,G7:G219)</f>
        <v>0</v>
      </c>
      <c r="AF221">
        <f>SUMIF(L7:L219,AF220,G7:G219)</f>
        <v>0</v>
      </c>
      <c r="AG221" t="s">
        <v>953</v>
      </c>
    </row>
    <row r="222" spans="1:60">
      <c r="A222" s="252" t="s">
        <v>954</v>
      </c>
      <c r="B222" s="252"/>
      <c r="C222" s="179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60">
      <c r="A223" s="5"/>
      <c r="B223" s="6" t="s">
        <v>955</v>
      </c>
      <c r="C223" s="179" t="s">
        <v>956</v>
      </c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AG223" t="s">
        <v>957</v>
      </c>
    </row>
    <row r="224" spans="1:60">
      <c r="A224" s="5"/>
      <c r="B224" s="6" t="s">
        <v>958</v>
      </c>
      <c r="C224" s="179" t="s">
        <v>959</v>
      </c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AG224" t="s">
        <v>960</v>
      </c>
    </row>
    <row r="225" spans="1:33">
      <c r="A225" s="5"/>
      <c r="B225" s="6"/>
      <c r="C225" s="179" t="s">
        <v>961</v>
      </c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G225" t="s">
        <v>962</v>
      </c>
    </row>
    <row r="226" spans="1:33">
      <c r="A226" s="5"/>
      <c r="B226" s="6"/>
      <c r="C226" s="179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33">
      <c r="C227" s="181"/>
      <c r="D227" s="139"/>
      <c r="AG227" t="s">
        <v>963</v>
      </c>
    </row>
    <row r="228" spans="1:33">
      <c r="D228" s="139"/>
    </row>
    <row r="229" spans="1:33">
      <c r="D229" s="139"/>
    </row>
    <row r="230" spans="1:33">
      <c r="D230" s="139"/>
    </row>
    <row r="231" spans="1:33">
      <c r="D231" s="139"/>
    </row>
    <row r="232" spans="1:33">
      <c r="D232" s="139"/>
    </row>
    <row r="233" spans="1:33">
      <c r="D233" s="139"/>
    </row>
    <row r="234" spans="1:33">
      <c r="D234" s="139"/>
    </row>
    <row r="235" spans="1:33">
      <c r="D235" s="139"/>
    </row>
    <row r="236" spans="1:33">
      <c r="D236" s="139"/>
    </row>
    <row r="237" spans="1:33">
      <c r="D237" s="139"/>
    </row>
    <row r="238" spans="1:33">
      <c r="D238" s="139"/>
    </row>
    <row r="239" spans="1:33">
      <c r="D239" s="139"/>
    </row>
    <row r="240" spans="1:33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 objects="1" scenarios="1"/>
  <mergeCells count="104">
    <mergeCell ref="A1:G1"/>
    <mergeCell ref="C2:G2"/>
    <mergeCell ref="C3:G3"/>
    <mergeCell ref="C4:G4"/>
    <mergeCell ref="A222:B222"/>
    <mergeCell ref="C10:G10"/>
    <mergeCell ref="C11:G11"/>
    <mergeCell ref="C13:G13"/>
    <mergeCell ref="C14:G14"/>
    <mergeCell ref="C16:G16"/>
    <mergeCell ref="C30:G30"/>
    <mergeCell ref="C32:G32"/>
    <mergeCell ref="C34:G34"/>
    <mergeCell ref="C36:G36"/>
    <mergeCell ref="C38:G38"/>
    <mergeCell ref="C40:G40"/>
    <mergeCell ref="C19:G19"/>
    <mergeCell ref="C21:G21"/>
    <mergeCell ref="C23:G23"/>
    <mergeCell ref="C25:G25"/>
    <mergeCell ref="C27:G27"/>
    <mergeCell ref="C29:G29"/>
    <mergeCell ref="C56:G56"/>
    <mergeCell ref="C58:G58"/>
    <mergeCell ref="C60:G60"/>
    <mergeCell ref="C61:G61"/>
    <mergeCell ref="C63:G63"/>
    <mergeCell ref="C66:G66"/>
    <mergeCell ref="C44:G44"/>
    <mergeCell ref="C46:G46"/>
    <mergeCell ref="C48:G48"/>
    <mergeCell ref="C50:G50"/>
    <mergeCell ref="C53:G53"/>
    <mergeCell ref="C55:G55"/>
    <mergeCell ref="C84:G84"/>
    <mergeCell ref="C89:G89"/>
    <mergeCell ref="C94:G94"/>
    <mergeCell ref="C98:G98"/>
    <mergeCell ref="C101:G101"/>
    <mergeCell ref="C103:G103"/>
    <mergeCell ref="C69:G69"/>
    <mergeCell ref="C73:G73"/>
    <mergeCell ref="C76:G76"/>
    <mergeCell ref="C78:G78"/>
    <mergeCell ref="C80:G80"/>
    <mergeCell ref="C82:G82"/>
    <mergeCell ref="C116:G116"/>
    <mergeCell ref="C119:G119"/>
    <mergeCell ref="C121:G121"/>
    <mergeCell ref="C123:G123"/>
    <mergeCell ref="C126:G126"/>
    <mergeCell ref="C129:G129"/>
    <mergeCell ref="C105:G105"/>
    <mergeCell ref="C107:G107"/>
    <mergeCell ref="C108:G108"/>
    <mergeCell ref="C111:G111"/>
    <mergeCell ref="C113:G113"/>
    <mergeCell ref="C115:G115"/>
    <mergeCell ref="C143:G143"/>
    <mergeCell ref="C146:G146"/>
    <mergeCell ref="C148:G148"/>
    <mergeCell ref="C150:G150"/>
    <mergeCell ref="C152:G152"/>
    <mergeCell ref="C153:G153"/>
    <mergeCell ref="C131:G131"/>
    <mergeCell ref="C134:G134"/>
    <mergeCell ref="C136:G136"/>
    <mergeCell ref="C138:G138"/>
    <mergeCell ref="C139:G139"/>
    <mergeCell ref="C141:G141"/>
    <mergeCell ref="C165:G165"/>
    <mergeCell ref="C166:G166"/>
    <mergeCell ref="C168:G168"/>
    <mergeCell ref="C169:G169"/>
    <mergeCell ref="C171:G171"/>
    <mergeCell ref="C173:G173"/>
    <mergeCell ref="C155:G155"/>
    <mergeCell ref="C157:G157"/>
    <mergeCell ref="C159:G159"/>
    <mergeCell ref="C160:G160"/>
    <mergeCell ref="C162:G162"/>
    <mergeCell ref="C163:G163"/>
    <mergeCell ref="C187:G187"/>
    <mergeCell ref="C189:G189"/>
    <mergeCell ref="C191:G191"/>
    <mergeCell ref="C193:G193"/>
    <mergeCell ref="C195:G195"/>
    <mergeCell ref="C197:G197"/>
    <mergeCell ref="C175:G175"/>
    <mergeCell ref="C176:G176"/>
    <mergeCell ref="C179:G179"/>
    <mergeCell ref="C181:G181"/>
    <mergeCell ref="C183:G183"/>
    <mergeCell ref="C185:G185"/>
    <mergeCell ref="C210:G210"/>
    <mergeCell ref="C211:G211"/>
    <mergeCell ref="C214:G214"/>
    <mergeCell ref="C219:G219"/>
    <mergeCell ref="C199:G199"/>
    <mergeCell ref="C201:G201"/>
    <mergeCell ref="C202:G202"/>
    <mergeCell ref="C204:G204"/>
    <mergeCell ref="C206:G206"/>
    <mergeCell ref="C209:G2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01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68</v>
      </c>
      <c r="C4" s="249" t="s">
        <v>69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159</v>
      </c>
      <c r="C8" s="176" t="s">
        <v>160</v>
      </c>
      <c r="D8" s="163"/>
      <c r="E8" s="164"/>
      <c r="F8" s="165"/>
      <c r="G8" s="165">
        <f>SUMIF(AG9:AG167,"&lt;&gt;NOR",G9:G167)</f>
        <v>0</v>
      </c>
      <c r="H8" s="165"/>
      <c r="I8" s="165">
        <f>SUM(I9:I167)</f>
        <v>0</v>
      </c>
      <c r="J8" s="165"/>
      <c r="K8" s="165">
        <f>SUM(K9:K167)</f>
        <v>0</v>
      </c>
      <c r="L8" s="165"/>
      <c r="M8" s="165">
        <f>SUM(M9:M167)</f>
        <v>0</v>
      </c>
      <c r="N8" s="165"/>
      <c r="O8" s="165">
        <f>SUM(O9:O167)</f>
        <v>0.22</v>
      </c>
      <c r="P8" s="165"/>
      <c r="Q8" s="165">
        <f>SUM(Q9:Q167)</f>
        <v>0</v>
      </c>
      <c r="R8" s="165"/>
      <c r="S8" s="165"/>
      <c r="T8" s="166"/>
      <c r="U8" s="160"/>
      <c r="V8" s="160">
        <f>SUM(V9:V167)</f>
        <v>0</v>
      </c>
      <c r="W8" s="160"/>
      <c r="AG8" t="s">
        <v>197</v>
      </c>
    </row>
    <row r="9" spans="1:60" outlineLevel="1">
      <c r="A9" s="167">
        <v>1</v>
      </c>
      <c r="B9" s="168" t="s">
        <v>1416</v>
      </c>
      <c r="C9" s="177" t="s">
        <v>1417</v>
      </c>
      <c r="D9" s="169" t="s">
        <v>310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304</v>
      </c>
      <c r="T9" s="173" t="s">
        <v>322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5"/>
      <c r="D10" s="236"/>
      <c r="E10" s="236"/>
      <c r="F10" s="236"/>
      <c r="G10" s="23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67">
        <v>2</v>
      </c>
      <c r="B11" s="168" t="s">
        <v>1418</v>
      </c>
      <c r="C11" s="177" t="s">
        <v>1419</v>
      </c>
      <c r="D11" s="169" t="s">
        <v>310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304</v>
      </c>
      <c r="T11" s="173" t="s">
        <v>322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235"/>
      <c r="D12" s="236"/>
      <c r="E12" s="236"/>
      <c r="F12" s="236"/>
      <c r="G12" s="23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7">
        <v>3</v>
      </c>
      <c r="B13" s="168" t="s">
        <v>1420</v>
      </c>
      <c r="C13" s="177" t="s">
        <v>1421</v>
      </c>
      <c r="D13" s="169" t="s">
        <v>310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304</v>
      </c>
      <c r="T13" s="173" t="s">
        <v>322</v>
      </c>
      <c r="U13" s="157">
        <v>0</v>
      </c>
      <c r="V13" s="157">
        <f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5"/>
      <c r="D14" s="236"/>
      <c r="E14" s="236"/>
      <c r="F14" s="236"/>
      <c r="G14" s="23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7">
        <v>4</v>
      </c>
      <c r="B15" s="168" t="s">
        <v>1422</v>
      </c>
      <c r="C15" s="177" t="s">
        <v>1423</v>
      </c>
      <c r="D15" s="169" t="s">
        <v>268</v>
      </c>
      <c r="E15" s="170">
        <v>14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304</v>
      </c>
      <c r="T15" s="173" t="s">
        <v>322</v>
      </c>
      <c r="U15" s="157">
        <v>0</v>
      </c>
      <c r="V15" s="157">
        <f>ROUND(E15*U15,2)</f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5"/>
      <c r="D16" s="236"/>
      <c r="E16" s="236"/>
      <c r="F16" s="236"/>
      <c r="G16" s="23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>
      <c r="A17" s="167">
        <v>5</v>
      </c>
      <c r="B17" s="168" t="s">
        <v>1424</v>
      </c>
      <c r="C17" s="177" t="s">
        <v>1425</v>
      </c>
      <c r="D17" s="169" t="s">
        <v>310</v>
      </c>
      <c r="E17" s="170">
        <v>12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304</v>
      </c>
      <c r="T17" s="173" t="s">
        <v>322</v>
      </c>
      <c r="U17" s="157">
        <v>0</v>
      </c>
      <c r="V17" s="157">
        <f>ROUND(E17*U17,2)</f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235"/>
      <c r="D18" s="236"/>
      <c r="E18" s="236"/>
      <c r="F18" s="236"/>
      <c r="G18" s="23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67">
        <v>6</v>
      </c>
      <c r="B19" s="168" t="s">
        <v>1426</v>
      </c>
      <c r="C19" s="177" t="s">
        <v>1427</v>
      </c>
      <c r="D19" s="169" t="s">
        <v>310</v>
      </c>
      <c r="E19" s="170">
        <v>10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304</v>
      </c>
      <c r="T19" s="173" t="s">
        <v>322</v>
      </c>
      <c r="U19" s="157">
        <v>0</v>
      </c>
      <c r="V19" s="157">
        <f>ROUND(E19*U19,2)</f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5"/>
      <c r="D20" s="236"/>
      <c r="E20" s="236"/>
      <c r="F20" s="236"/>
      <c r="G20" s="23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67">
        <v>7</v>
      </c>
      <c r="B21" s="168" t="s">
        <v>1428</v>
      </c>
      <c r="C21" s="177" t="s">
        <v>1429</v>
      </c>
      <c r="D21" s="169" t="s">
        <v>310</v>
      </c>
      <c r="E21" s="170">
        <v>37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304</v>
      </c>
      <c r="T21" s="173" t="s">
        <v>322</v>
      </c>
      <c r="U21" s="157">
        <v>0</v>
      </c>
      <c r="V21" s="157">
        <f>ROUND(E21*U21,2)</f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35"/>
      <c r="D22" s="236"/>
      <c r="E22" s="236"/>
      <c r="F22" s="236"/>
      <c r="G22" s="23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67">
        <v>8</v>
      </c>
      <c r="B23" s="168" t="s">
        <v>1430</v>
      </c>
      <c r="C23" s="177" t="s">
        <v>1431</v>
      </c>
      <c r="D23" s="169" t="s">
        <v>310</v>
      </c>
      <c r="E23" s="170">
        <v>8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304</v>
      </c>
      <c r="T23" s="173" t="s">
        <v>322</v>
      </c>
      <c r="U23" s="157">
        <v>0</v>
      </c>
      <c r="V23" s="157">
        <f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235"/>
      <c r="D24" s="236"/>
      <c r="E24" s="236"/>
      <c r="F24" s="236"/>
      <c r="G24" s="23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67">
        <v>9</v>
      </c>
      <c r="B25" s="168" t="s">
        <v>1432</v>
      </c>
      <c r="C25" s="177" t="s">
        <v>1433</v>
      </c>
      <c r="D25" s="169" t="s">
        <v>310</v>
      </c>
      <c r="E25" s="170">
        <v>5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304</v>
      </c>
      <c r="T25" s="173" t="s">
        <v>322</v>
      </c>
      <c r="U25" s="157">
        <v>0</v>
      </c>
      <c r="V25" s="157">
        <f>ROUND(E25*U25,2)</f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235"/>
      <c r="D26" s="236"/>
      <c r="E26" s="236"/>
      <c r="F26" s="236"/>
      <c r="G26" s="23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67">
        <v>10</v>
      </c>
      <c r="B27" s="168" t="s">
        <v>1434</v>
      </c>
      <c r="C27" s="177" t="s">
        <v>1435</v>
      </c>
      <c r="D27" s="169" t="s">
        <v>310</v>
      </c>
      <c r="E27" s="170">
        <v>2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304</v>
      </c>
      <c r="T27" s="173" t="s">
        <v>322</v>
      </c>
      <c r="U27" s="157">
        <v>0</v>
      </c>
      <c r="V27" s="157">
        <f>ROUND(E27*U27,2)</f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5"/>
      <c r="D28" s="236"/>
      <c r="E28" s="236"/>
      <c r="F28" s="236"/>
      <c r="G28" s="23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7">
        <v>11</v>
      </c>
      <c r="B29" s="168" t="s">
        <v>1436</v>
      </c>
      <c r="C29" s="177" t="s">
        <v>1437</v>
      </c>
      <c r="D29" s="169" t="s">
        <v>310</v>
      </c>
      <c r="E29" s="170">
        <v>2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304</v>
      </c>
      <c r="T29" s="173" t="s">
        <v>322</v>
      </c>
      <c r="U29" s="157">
        <v>0</v>
      </c>
      <c r="V29" s="157">
        <f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35"/>
      <c r="D30" s="236"/>
      <c r="E30" s="236"/>
      <c r="F30" s="236"/>
      <c r="G30" s="23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7">
        <v>12</v>
      </c>
      <c r="B31" s="168" t="s">
        <v>1438</v>
      </c>
      <c r="C31" s="177" t="s">
        <v>1439</v>
      </c>
      <c r="D31" s="169" t="s">
        <v>310</v>
      </c>
      <c r="E31" s="170">
        <v>3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304</v>
      </c>
      <c r="T31" s="173" t="s">
        <v>322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35"/>
      <c r="D32" s="236"/>
      <c r="E32" s="236"/>
      <c r="F32" s="236"/>
      <c r="G32" s="23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67">
        <v>13</v>
      </c>
      <c r="B33" s="168" t="s">
        <v>1440</v>
      </c>
      <c r="C33" s="177" t="s">
        <v>1441</v>
      </c>
      <c r="D33" s="169" t="s">
        <v>310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304</v>
      </c>
      <c r="T33" s="173" t="s">
        <v>322</v>
      </c>
      <c r="U33" s="157">
        <v>0</v>
      </c>
      <c r="V33" s="157">
        <f>ROUND(E33*U33,2)</f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235"/>
      <c r="D34" s="236"/>
      <c r="E34" s="236"/>
      <c r="F34" s="236"/>
      <c r="G34" s="23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206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67">
        <v>14</v>
      </c>
      <c r="B35" s="168" t="s">
        <v>1442</v>
      </c>
      <c r="C35" s="177" t="s">
        <v>1443</v>
      </c>
      <c r="D35" s="169" t="s">
        <v>310</v>
      </c>
      <c r="E35" s="170">
        <v>8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304</v>
      </c>
      <c r="T35" s="173" t="s">
        <v>322</v>
      </c>
      <c r="U35" s="157">
        <v>0</v>
      </c>
      <c r="V35" s="157">
        <f>ROUND(E35*U35,2)</f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5"/>
      <c r="D36" s="236"/>
      <c r="E36" s="236"/>
      <c r="F36" s="236"/>
      <c r="G36" s="23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15</v>
      </c>
      <c r="B37" s="168" t="s">
        <v>1444</v>
      </c>
      <c r="C37" s="177" t="s">
        <v>1445</v>
      </c>
      <c r="D37" s="169" t="s">
        <v>310</v>
      </c>
      <c r="E37" s="170">
        <v>2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304</v>
      </c>
      <c r="T37" s="173" t="s">
        <v>322</v>
      </c>
      <c r="U37" s="157">
        <v>0</v>
      </c>
      <c r="V37" s="157">
        <f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203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35"/>
      <c r="D38" s="236"/>
      <c r="E38" s="236"/>
      <c r="F38" s="236"/>
      <c r="G38" s="23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>
      <c r="A39" s="167">
        <v>16</v>
      </c>
      <c r="B39" s="168" t="s">
        <v>1446</v>
      </c>
      <c r="C39" s="177" t="s">
        <v>1447</v>
      </c>
      <c r="D39" s="169" t="s">
        <v>310</v>
      </c>
      <c r="E39" s="170">
        <v>4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304</v>
      </c>
      <c r="T39" s="173" t="s">
        <v>322</v>
      </c>
      <c r="U39" s="157">
        <v>0</v>
      </c>
      <c r="V39" s="157">
        <f>ROUND(E39*U39,2)</f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235"/>
      <c r="D40" s="236"/>
      <c r="E40" s="236"/>
      <c r="F40" s="236"/>
      <c r="G40" s="23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206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67">
        <v>17</v>
      </c>
      <c r="B41" s="168" t="s">
        <v>1448</v>
      </c>
      <c r="C41" s="177" t="s">
        <v>1449</v>
      </c>
      <c r="D41" s="169" t="s">
        <v>310</v>
      </c>
      <c r="E41" s="170">
        <v>1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304</v>
      </c>
      <c r="T41" s="173" t="s">
        <v>322</v>
      </c>
      <c r="U41" s="157">
        <v>0</v>
      </c>
      <c r="V41" s="157">
        <f>ROUND(E41*U41,2)</f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203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35"/>
      <c r="D42" s="236"/>
      <c r="E42" s="236"/>
      <c r="F42" s="236"/>
      <c r="G42" s="23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67">
        <v>18</v>
      </c>
      <c r="B43" s="168" t="s">
        <v>1450</v>
      </c>
      <c r="C43" s="177" t="s">
        <v>1451</v>
      </c>
      <c r="D43" s="169" t="s">
        <v>310</v>
      </c>
      <c r="E43" s="170">
        <v>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304</v>
      </c>
      <c r="T43" s="173" t="s">
        <v>322</v>
      </c>
      <c r="U43" s="157">
        <v>0</v>
      </c>
      <c r="V43" s="157">
        <f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203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235"/>
      <c r="D44" s="236"/>
      <c r="E44" s="236"/>
      <c r="F44" s="236"/>
      <c r="G44" s="23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206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67">
        <v>19</v>
      </c>
      <c r="B45" s="168" t="s">
        <v>1452</v>
      </c>
      <c r="C45" s="177" t="s">
        <v>1453</v>
      </c>
      <c r="D45" s="169" t="s">
        <v>310</v>
      </c>
      <c r="E45" s="170">
        <v>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304</v>
      </c>
      <c r="T45" s="173" t="s">
        <v>322</v>
      </c>
      <c r="U45" s="157">
        <v>0</v>
      </c>
      <c r="V45" s="157">
        <f>ROUND(E45*U45,2)</f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203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235"/>
      <c r="D46" s="236"/>
      <c r="E46" s="236"/>
      <c r="F46" s="236"/>
      <c r="G46" s="23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67">
        <v>20</v>
      </c>
      <c r="B47" s="168" t="s">
        <v>1454</v>
      </c>
      <c r="C47" s="177" t="s">
        <v>1455</v>
      </c>
      <c r="D47" s="169" t="s">
        <v>310</v>
      </c>
      <c r="E47" s="170">
        <v>3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304</v>
      </c>
      <c r="T47" s="173" t="s">
        <v>322</v>
      </c>
      <c r="U47" s="157">
        <v>0</v>
      </c>
      <c r="V47" s="157">
        <f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203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235"/>
      <c r="D48" s="236"/>
      <c r="E48" s="236"/>
      <c r="F48" s="236"/>
      <c r="G48" s="23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67">
        <v>21</v>
      </c>
      <c r="B49" s="168" t="s">
        <v>1456</v>
      </c>
      <c r="C49" s="177" t="s">
        <v>1457</v>
      </c>
      <c r="D49" s="169" t="s">
        <v>310</v>
      </c>
      <c r="E49" s="170">
        <v>12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/>
      <c r="S49" s="172" t="s">
        <v>304</v>
      </c>
      <c r="T49" s="173" t="s">
        <v>322</v>
      </c>
      <c r="U49" s="157">
        <v>0</v>
      </c>
      <c r="V49" s="157">
        <f>ROUND(E49*U49,2)</f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203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235"/>
      <c r="D50" s="236"/>
      <c r="E50" s="236"/>
      <c r="F50" s="236"/>
      <c r="G50" s="23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206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67">
        <v>22</v>
      </c>
      <c r="B51" s="168" t="s">
        <v>1458</v>
      </c>
      <c r="C51" s="177" t="s">
        <v>1459</v>
      </c>
      <c r="D51" s="169" t="s">
        <v>310</v>
      </c>
      <c r="E51" s="170">
        <v>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304</v>
      </c>
      <c r="T51" s="173" t="s">
        <v>322</v>
      </c>
      <c r="U51" s="157">
        <v>0</v>
      </c>
      <c r="V51" s="157">
        <f>ROUND(E51*U51,2)</f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203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35"/>
      <c r="D52" s="236"/>
      <c r="E52" s="236"/>
      <c r="F52" s="236"/>
      <c r="G52" s="23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>
      <c r="A53" s="167">
        <v>23</v>
      </c>
      <c r="B53" s="168" t="s">
        <v>1460</v>
      </c>
      <c r="C53" s="177" t="s">
        <v>1461</v>
      </c>
      <c r="D53" s="169" t="s">
        <v>268</v>
      </c>
      <c r="E53" s="170">
        <v>76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304</v>
      </c>
      <c r="T53" s="173" t="s">
        <v>322</v>
      </c>
      <c r="U53" s="157">
        <v>0</v>
      </c>
      <c r="V53" s="157">
        <f>ROUND(E53*U53,2)</f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203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235"/>
      <c r="D54" s="236"/>
      <c r="E54" s="236"/>
      <c r="F54" s="236"/>
      <c r="G54" s="23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206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67">
        <v>24</v>
      </c>
      <c r="B55" s="168" t="s">
        <v>1462</v>
      </c>
      <c r="C55" s="177" t="s">
        <v>1463</v>
      </c>
      <c r="D55" s="169" t="s">
        <v>268</v>
      </c>
      <c r="E55" s="170">
        <v>100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304</v>
      </c>
      <c r="T55" s="173" t="s">
        <v>322</v>
      </c>
      <c r="U55" s="157">
        <v>0</v>
      </c>
      <c r="V55" s="157">
        <f>ROUND(E55*U55,2)</f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235"/>
      <c r="D56" s="236"/>
      <c r="E56" s="236"/>
      <c r="F56" s="236"/>
      <c r="G56" s="236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67">
        <v>25</v>
      </c>
      <c r="B57" s="168" t="s">
        <v>1464</v>
      </c>
      <c r="C57" s="177" t="s">
        <v>1465</v>
      </c>
      <c r="D57" s="169" t="s">
        <v>310</v>
      </c>
      <c r="E57" s="170">
        <v>15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304</v>
      </c>
      <c r="T57" s="173" t="s">
        <v>322</v>
      </c>
      <c r="U57" s="157">
        <v>0</v>
      </c>
      <c r="V57" s="157">
        <f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235"/>
      <c r="D58" s="236"/>
      <c r="E58" s="236"/>
      <c r="F58" s="236"/>
      <c r="G58" s="23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206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67">
        <v>26</v>
      </c>
      <c r="B59" s="168" t="s">
        <v>1466</v>
      </c>
      <c r="C59" s="177" t="s">
        <v>1467</v>
      </c>
      <c r="D59" s="169" t="s">
        <v>310</v>
      </c>
      <c r="E59" s="170">
        <v>23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304</v>
      </c>
      <c r="T59" s="173" t="s">
        <v>322</v>
      </c>
      <c r="U59" s="157">
        <v>0</v>
      </c>
      <c r="V59" s="157">
        <f>ROUND(E59*U59,2)</f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235"/>
      <c r="D60" s="236"/>
      <c r="E60" s="236"/>
      <c r="F60" s="236"/>
      <c r="G60" s="236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206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67">
        <v>27</v>
      </c>
      <c r="B61" s="168" t="s">
        <v>1468</v>
      </c>
      <c r="C61" s="177" t="s">
        <v>1469</v>
      </c>
      <c r="D61" s="169" t="s">
        <v>310</v>
      </c>
      <c r="E61" s="170">
        <v>6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/>
      <c r="S61" s="172" t="s">
        <v>304</v>
      </c>
      <c r="T61" s="173" t="s">
        <v>322</v>
      </c>
      <c r="U61" s="157">
        <v>0</v>
      </c>
      <c r="V61" s="157">
        <f>ROUND(E61*U61,2)</f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203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235"/>
      <c r="D62" s="236"/>
      <c r="E62" s="236"/>
      <c r="F62" s="236"/>
      <c r="G62" s="23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206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67">
        <v>28</v>
      </c>
      <c r="B63" s="168" t="s">
        <v>1470</v>
      </c>
      <c r="C63" s="177" t="s">
        <v>1471</v>
      </c>
      <c r="D63" s="169" t="s">
        <v>310</v>
      </c>
      <c r="E63" s="170">
        <v>6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304</v>
      </c>
      <c r="T63" s="173" t="s">
        <v>322</v>
      </c>
      <c r="U63" s="157">
        <v>0</v>
      </c>
      <c r="V63" s="157">
        <f>ROUND(E63*U63,2)</f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235"/>
      <c r="D64" s="236"/>
      <c r="E64" s="236"/>
      <c r="F64" s="236"/>
      <c r="G64" s="23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206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67">
        <v>29</v>
      </c>
      <c r="B65" s="168" t="s">
        <v>1472</v>
      </c>
      <c r="C65" s="177" t="s">
        <v>1473</v>
      </c>
      <c r="D65" s="169" t="s">
        <v>310</v>
      </c>
      <c r="E65" s="170">
        <v>6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304</v>
      </c>
      <c r="T65" s="173" t="s">
        <v>322</v>
      </c>
      <c r="U65" s="157">
        <v>0</v>
      </c>
      <c r="V65" s="157">
        <f>ROUND(E65*U65,2)</f>
        <v>0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203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5"/>
      <c r="D66" s="236"/>
      <c r="E66" s="236"/>
      <c r="F66" s="236"/>
      <c r="G66" s="23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67">
        <v>30</v>
      </c>
      <c r="B67" s="168" t="s">
        <v>1474</v>
      </c>
      <c r="C67" s="177" t="s">
        <v>1475</v>
      </c>
      <c r="D67" s="169" t="s">
        <v>310</v>
      </c>
      <c r="E67" s="170">
        <v>6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/>
      <c r="S67" s="172" t="s">
        <v>304</v>
      </c>
      <c r="T67" s="173" t="s">
        <v>322</v>
      </c>
      <c r="U67" s="157">
        <v>0</v>
      </c>
      <c r="V67" s="157">
        <f>ROUND(E67*U67,2)</f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203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235"/>
      <c r="D68" s="236"/>
      <c r="E68" s="236"/>
      <c r="F68" s="236"/>
      <c r="G68" s="236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206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>
      <c r="A69" s="167">
        <v>31</v>
      </c>
      <c r="B69" s="168" t="s">
        <v>1476</v>
      </c>
      <c r="C69" s="177" t="s">
        <v>1477</v>
      </c>
      <c r="D69" s="169" t="s">
        <v>310</v>
      </c>
      <c r="E69" s="170">
        <v>1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2" t="s">
        <v>304</v>
      </c>
      <c r="T69" s="173" t="s">
        <v>322</v>
      </c>
      <c r="U69" s="157">
        <v>0</v>
      </c>
      <c r="V69" s="157">
        <f>ROUND(E69*U69,2)</f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235"/>
      <c r="D70" s="236"/>
      <c r="E70" s="236"/>
      <c r="F70" s="236"/>
      <c r="G70" s="23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206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67">
        <v>32</v>
      </c>
      <c r="B71" s="168" t="s">
        <v>1478</v>
      </c>
      <c r="C71" s="177" t="s">
        <v>1479</v>
      </c>
      <c r="D71" s="169" t="s">
        <v>310</v>
      </c>
      <c r="E71" s="170">
        <v>1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/>
      <c r="S71" s="172" t="s">
        <v>304</v>
      </c>
      <c r="T71" s="173" t="s">
        <v>322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203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5"/>
      <c r="D72" s="236"/>
      <c r="E72" s="236"/>
      <c r="F72" s="236"/>
      <c r="G72" s="23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>
      <c r="A73" s="167">
        <v>33</v>
      </c>
      <c r="B73" s="168" t="s">
        <v>1480</v>
      </c>
      <c r="C73" s="177" t="s">
        <v>1481</v>
      </c>
      <c r="D73" s="169" t="s">
        <v>268</v>
      </c>
      <c r="E73" s="170">
        <v>10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304</v>
      </c>
      <c r="T73" s="173" t="s">
        <v>322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55"/>
      <c r="B74" s="156"/>
      <c r="C74" s="235"/>
      <c r="D74" s="236"/>
      <c r="E74" s="236"/>
      <c r="F74" s="236"/>
      <c r="G74" s="23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206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>
      <c r="A75" s="167">
        <v>34</v>
      </c>
      <c r="B75" s="168" t="s">
        <v>1482</v>
      </c>
      <c r="C75" s="177" t="s">
        <v>1483</v>
      </c>
      <c r="D75" s="169" t="s">
        <v>268</v>
      </c>
      <c r="E75" s="170">
        <v>108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304</v>
      </c>
      <c r="T75" s="173" t="s">
        <v>322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35"/>
      <c r="D76" s="236"/>
      <c r="E76" s="236"/>
      <c r="F76" s="236"/>
      <c r="G76" s="23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>
      <c r="A77" s="167">
        <v>35</v>
      </c>
      <c r="B77" s="168" t="s">
        <v>1484</v>
      </c>
      <c r="C77" s="177" t="s">
        <v>1485</v>
      </c>
      <c r="D77" s="169" t="s">
        <v>268</v>
      </c>
      <c r="E77" s="170">
        <v>106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2"/>
      <c r="S77" s="172" t="s">
        <v>304</v>
      </c>
      <c r="T77" s="173" t="s">
        <v>322</v>
      </c>
      <c r="U77" s="157">
        <v>0</v>
      </c>
      <c r="V77" s="157">
        <f>ROUND(E77*U77,2)</f>
        <v>0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203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5"/>
      <c r="D78" s="236"/>
      <c r="E78" s="236"/>
      <c r="F78" s="236"/>
      <c r="G78" s="236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>
      <c r="A79" s="167">
        <v>36</v>
      </c>
      <c r="B79" s="168" t="s">
        <v>1486</v>
      </c>
      <c r="C79" s="177" t="s">
        <v>1487</v>
      </c>
      <c r="D79" s="169" t="s">
        <v>268</v>
      </c>
      <c r="E79" s="170">
        <v>18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/>
      <c r="S79" s="172" t="s">
        <v>304</v>
      </c>
      <c r="T79" s="173" t="s">
        <v>322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203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5"/>
      <c r="D80" s="236"/>
      <c r="E80" s="236"/>
      <c r="F80" s="236"/>
      <c r="G80" s="23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206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>
      <c r="A81" s="167">
        <v>37</v>
      </c>
      <c r="B81" s="168" t="s">
        <v>1488</v>
      </c>
      <c r="C81" s="177" t="s">
        <v>1489</v>
      </c>
      <c r="D81" s="169" t="s">
        <v>268</v>
      </c>
      <c r="E81" s="170">
        <v>10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/>
      <c r="S81" s="172" t="s">
        <v>304</v>
      </c>
      <c r="T81" s="173" t="s">
        <v>322</v>
      </c>
      <c r="U81" s="157">
        <v>0</v>
      </c>
      <c r="V81" s="157">
        <f>ROUND(E81*U81,2)</f>
        <v>0</v>
      </c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235"/>
      <c r="D82" s="236"/>
      <c r="E82" s="236"/>
      <c r="F82" s="236"/>
      <c r="G82" s="23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206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67">
        <v>38</v>
      </c>
      <c r="B83" s="168" t="s">
        <v>1490</v>
      </c>
      <c r="C83" s="177" t="s">
        <v>1491</v>
      </c>
      <c r="D83" s="169" t="s">
        <v>268</v>
      </c>
      <c r="E83" s="170">
        <v>15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2"/>
      <c r="S83" s="172" t="s">
        <v>304</v>
      </c>
      <c r="T83" s="173" t="s">
        <v>322</v>
      </c>
      <c r="U83" s="157">
        <v>0</v>
      </c>
      <c r="V83" s="157">
        <f>ROUND(E83*U83,2)</f>
        <v>0</v>
      </c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203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5"/>
      <c r="D84" s="236"/>
      <c r="E84" s="236"/>
      <c r="F84" s="236"/>
      <c r="G84" s="23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>
      <c r="A85" s="167">
        <v>39</v>
      </c>
      <c r="B85" s="168" t="s">
        <v>1492</v>
      </c>
      <c r="C85" s="177" t="s">
        <v>1493</v>
      </c>
      <c r="D85" s="169" t="s">
        <v>268</v>
      </c>
      <c r="E85" s="170">
        <v>10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/>
      <c r="S85" s="172" t="s">
        <v>304</v>
      </c>
      <c r="T85" s="173" t="s">
        <v>322</v>
      </c>
      <c r="U85" s="157">
        <v>0</v>
      </c>
      <c r="V85" s="157">
        <f>ROUND(E85*U85,2)</f>
        <v>0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203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5"/>
      <c r="D86" s="236"/>
      <c r="E86" s="236"/>
      <c r="F86" s="236"/>
      <c r="G86" s="23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206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67">
        <v>40</v>
      </c>
      <c r="B87" s="168" t="s">
        <v>1494</v>
      </c>
      <c r="C87" s="177" t="s">
        <v>1495</v>
      </c>
      <c r="D87" s="169" t="s">
        <v>310</v>
      </c>
      <c r="E87" s="170">
        <v>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8.0000000000000007E-5</v>
      </c>
      <c r="O87" s="172">
        <f>ROUND(E87*N87,2)</f>
        <v>0</v>
      </c>
      <c r="P87" s="172">
        <v>0</v>
      </c>
      <c r="Q87" s="172">
        <f>ROUND(E87*P87,2)</f>
        <v>0</v>
      </c>
      <c r="R87" s="172"/>
      <c r="S87" s="172" t="s">
        <v>304</v>
      </c>
      <c r="T87" s="173" t="s">
        <v>322</v>
      </c>
      <c r="U87" s="157">
        <v>0</v>
      </c>
      <c r="V87" s="157">
        <f>ROUND(E87*U87,2)</f>
        <v>0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203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235"/>
      <c r="D88" s="236"/>
      <c r="E88" s="236"/>
      <c r="F88" s="236"/>
      <c r="G88" s="23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206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>
      <c r="A89" s="167">
        <v>41</v>
      </c>
      <c r="B89" s="168" t="s">
        <v>1496</v>
      </c>
      <c r="C89" s="177" t="s">
        <v>1497</v>
      </c>
      <c r="D89" s="169" t="s">
        <v>310</v>
      </c>
      <c r="E89" s="170">
        <v>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2"/>
      <c r="S89" s="172" t="s">
        <v>304</v>
      </c>
      <c r="T89" s="173" t="s">
        <v>322</v>
      </c>
      <c r="U89" s="157">
        <v>0</v>
      </c>
      <c r="V89" s="157">
        <f>ROUND(E89*U89,2)</f>
        <v>0</v>
      </c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1498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37" t="s">
        <v>1499</v>
      </c>
      <c r="D90" s="238"/>
      <c r="E90" s="238"/>
      <c r="F90" s="238"/>
      <c r="G90" s="238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247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233"/>
      <c r="D91" s="234"/>
      <c r="E91" s="234"/>
      <c r="F91" s="234"/>
      <c r="G91" s="23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206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67">
        <v>42</v>
      </c>
      <c r="B92" s="168" t="s">
        <v>1500</v>
      </c>
      <c r="C92" s="177" t="s">
        <v>1501</v>
      </c>
      <c r="D92" s="169" t="s">
        <v>310</v>
      </c>
      <c r="E92" s="170">
        <v>12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/>
      <c r="S92" s="172" t="s">
        <v>304</v>
      </c>
      <c r="T92" s="173" t="s">
        <v>322</v>
      </c>
      <c r="U92" s="157">
        <v>0</v>
      </c>
      <c r="V92" s="157">
        <f>ROUND(E92*U92,2)</f>
        <v>0</v>
      </c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1498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235"/>
      <c r="D93" s="236"/>
      <c r="E93" s="236"/>
      <c r="F93" s="236"/>
      <c r="G93" s="23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206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67">
        <v>43</v>
      </c>
      <c r="B94" s="168" t="s">
        <v>1502</v>
      </c>
      <c r="C94" s="177" t="s">
        <v>1503</v>
      </c>
      <c r="D94" s="169" t="s">
        <v>310</v>
      </c>
      <c r="E94" s="170">
        <v>3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2"/>
      <c r="S94" s="172" t="s">
        <v>304</v>
      </c>
      <c r="T94" s="173" t="s">
        <v>322</v>
      </c>
      <c r="U94" s="157">
        <v>0</v>
      </c>
      <c r="V94" s="157">
        <f>ROUND(E94*U94,2)</f>
        <v>0</v>
      </c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1498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235"/>
      <c r="D95" s="236"/>
      <c r="E95" s="236"/>
      <c r="F95" s="236"/>
      <c r="G95" s="23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206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67">
        <v>44</v>
      </c>
      <c r="B96" s="168" t="s">
        <v>1504</v>
      </c>
      <c r="C96" s="177" t="s">
        <v>1505</v>
      </c>
      <c r="D96" s="169" t="s">
        <v>310</v>
      </c>
      <c r="E96" s="170">
        <v>2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/>
      <c r="S96" s="172" t="s">
        <v>304</v>
      </c>
      <c r="T96" s="173" t="s">
        <v>322</v>
      </c>
      <c r="U96" s="157">
        <v>0</v>
      </c>
      <c r="V96" s="157">
        <f>ROUND(E96*U96,2)</f>
        <v>0</v>
      </c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1498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235"/>
      <c r="D97" s="236"/>
      <c r="E97" s="236"/>
      <c r="F97" s="236"/>
      <c r="G97" s="236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206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67">
        <v>45</v>
      </c>
      <c r="B98" s="168" t="s">
        <v>1506</v>
      </c>
      <c r="C98" s="177" t="s">
        <v>1507</v>
      </c>
      <c r="D98" s="169" t="s">
        <v>310</v>
      </c>
      <c r="E98" s="170">
        <v>2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2"/>
      <c r="S98" s="172" t="s">
        <v>304</v>
      </c>
      <c r="T98" s="173" t="s">
        <v>322</v>
      </c>
      <c r="U98" s="157">
        <v>0</v>
      </c>
      <c r="V98" s="157">
        <f>ROUND(E98*U98,2)</f>
        <v>0</v>
      </c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1498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235"/>
      <c r="D99" s="236"/>
      <c r="E99" s="236"/>
      <c r="F99" s="236"/>
      <c r="G99" s="23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206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67">
        <v>46</v>
      </c>
      <c r="B100" s="168" t="s">
        <v>1508</v>
      </c>
      <c r="C100" s="177" t="s">
        <v>1509</v>
      </c>
      <c r="D100" s="169" t="s">
        <v>310</v>
      </c>
      <c r="E100" s="170">
        <v>1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2"/>
      <c r="S100" s="172" t="s">
        <v>304</v>
      </c>
      <c r="T100" s="173" t="s">
        <v>322</v>
      </c>
      <c r="U100" s="157">
        <v>0</v>
      </c>
      <c r="V100" s="157">
        <f>ROUND(E100*U100,2)</f>
        <v>0</v>
      </c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1498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235"/>
      <c r="D101" s="236"/>
      <c r="E101" s="236"/>
      <c r="F101" s="236"/>
      <c r="G101" s="23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206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>
      <c r="A102" s="167">
        <v>47</v>
      </c>
      <c r="B102" s="168" t="s">
        <v>1510</v>
      </c>
      <c r="C102" s="177" t="s">
        <v>1511</v>
      </c>
      <c r="D102" s="169" t="s">
        <v>321</v>
      </c>
      <c r="E102" s="170">
        <v>1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/>
      <c r="S102" s="172" t="s">
        <v>304</v>
      </c>
      <c r="T102" s="173" t="s">
        <v>322</v>
      </c>
      <c r="U102" s="157">
        <v>0</v>
      </c>
      <c r="V102" s="157">
        <f>ROUND(E102*U102,2)</f>
        <v>0</v>
      </c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1498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235"/>
      <c r="D103" s="236"/>
      <c r="E103" s="236"/>
      <c r="F103" s="236"/>
      <c r="G103" s="236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206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>
      <c r="A104" s="167">
        <v>48</v>
      </c>
      <c r="B104" s="168" t="s">
        <v>1512</v>
      </c>
      <c r="C104" s="177" t="s">
        <v>1513</v>
      </c>
      <c r="D104" s="169" t="s">
        <v>1514</v>
      </c>
      <c r="E104" s="170">
        <v>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304</v>
      </c>
      <c r="T104" s="173" t="s">
        <v>322</v>
      </c>
      <c r="U104" s="157">
        <v>0</v>
      </c>
      <c r="V104" s="157">
        <f>ROUND(E104*U104,2)</f>
        <v>0</v>
      </c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1498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35"/>
      <c r="D105" s="236"/>
      <c r="E105" s="236"/>
      <c r="F105" s="236"/>
      <c r="G105" s="236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206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67">
        <v>49</v>
      </c>
      <c r="B106" s="168" t="s">
        <v>1515</v>
      </c>
      <c r="C106" s="177" t="s">
        <v>1516</v>
      </c>
      <c r="D106" s="169" t="s">
        <v>268</v>
      </c>
      <c r="E106" s="170">
        <v>10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1E-4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304</v>
      </c>
      <c r="T106" s="173" t="s">
        <v>322</v>
      </c>
      <c r="U106" s="157">
        <v>0</v>
      </c>
      <c r="V106" s="157">
        <f>ROUND(E106*U106,2)</f>
        <v>0</v>
      </c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1498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235"/>
      <c r="D107" s="236"/>
      <c r="E107" s="236"/>
      <c r="F107" s="236"/>
      <c r="G107" s="23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206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67">
        <v>50</v>
      </c>
      <c r="B108" s="168" t="s">
        <v>1517</v>
      </c>
      <c r="C108" s="177" t="s">
        <v>1518</v>
      </c>
      <c r="D108" s="169" t="s">
        <v>268</v>
      </c>
      <c r="E108" s="170">
        <v>108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1.2E-4</v>
      </c>
      <c r="O108" s="172">
        <f>ROUND(E108*N108,2)</f>
        <v>0.01</v>
      </c>
      <c r="P108" s="172">
        <v>0</v>
      </c>
      <c r="Q108" s="172">
        <f>ROUND(E108*P108,2)</f>
        <v>0</v>
      </c>
      <c r="R108" s="172"/>
      <c r="S108" s="172" t="s">
        <v>304</v>
      </c>
      <c r="T108" s="173" t="s">
        <v>322</v>
      </c>
      <c r="U108" s="157">
        <v>0</v>
      </c>
      <c r="V108" s="157">
        <f>ROUND(E108*U108,2)</f>
        <v>0</v>
      </c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1498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235"/>
      <c r="D109" s="236"/>
      <c r="E109" s="236"/>
      <c r="F109" s="236"/>
      <c r="G109" s="236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206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67">
        <v>51</v>
      </c>
      <c r="B110" s="168" t="s">
        <v>1519</v>
      </c>
      <c r="C110" s="177" t="s">
        <v>1520</v>
      </c>
      <c r="D110" s="169" t="s">
        <v>268</v>
      </c>
      <c r="E110" s="170">
        <v>106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1.7000000000000001E-4</v>
      </c>
      <c r="O110" s="172">
        <f>ROUND(E110*N110,2)</f>
        <v>0.02</v>
      </c>
      <c r="P110" s="172">
        <v>0</v>
      </c>
      <c r="Q110" s="172">
        <f>ROUND(E110*P110,2)</f>
        <v>0</v>
      </c>
      <c r="R110" s="172"/>
      <c r="S110" s="172" t="s">
        <v>304</v>
      </c>
      <c r="T110" s="173" t="s">
        <v>322</v>
      </c>
      <c r="U110" s="157">
        <v>0</v>
      </c>
      <c r="V110" s="157">
        <f>ROUND(E110*U110,2)</f>
        <v>0</v>
      </c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1498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235"/>
      <c r="D111" s="236"/>
      <c r="E111" s="236"/>
      <c r="F111" s="236"/>
      <c r="G111" s="23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206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67">
        <v>52</v>
      </c>
      <c r="B112" s="168" t="s">
        <v>1521</v>
      </c>
      <c r="C112" s="177" t="s">
        <v>1522</v>
      </c>
      <c r="D112" s="169" t="s">
        <v>268</v>
      </c>
      <c r="E112" s="170">
        <v>10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9.0000000000000008E-4</v>
      </c>
      <c r="O112" s="172">
        <f>ROUND(E112*N112,2)</f>
        <v>0.01</v>
      </c>
      <c r="P112" s="172">
        <v>0</v>
      </c>
      <c r="Q112" s="172">
        <f>ROUND(E112*P112,2)</f>
        <v>0</v>
      </c>
      <c r="R112" s="172"/>
      <c r="S112" s="172" t="s">
        <v>304</v>
      </c>
      <c r="T112" s="173" t="s">
        <v>322</v>
      </c>
      <c r="U112" s="157">
        <v>0</v>
      </c>
      <c r="V112" s="157">
        <f>ROUND(E112*U112,2)</f>
        <v>0</v>
      </c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1498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235"/>
      <c r="D113" s="236"/>
      <c r="E113" s="236"/>
      <c r="F113" s="236"/>
      <c r="G113" s="236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206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67">
        <v>53</v>
      </c>
      <c r="B114" s="168" t="s">
        <v>1523</v>
      </c>
      <c r="C114" s="177" t="s">
        <v>1524</v>
      </c>
      <c r="D114" s="169" t="s">
        <v>268</v>
      </c>
      <c r="E114" s="170">
        <v>18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1.6000000000000001E-4</v>
      </c>
      <c r="O114" s="172">
        <f>ROUND(E114*N114,2)</f>
        <v>0</v>
      </c>
      <c r="P114" s="172">
        <v>0</v>
      </c>
      <c r="Q114" s="172">
        <f>ROUND(E114*P114,2)</f>
        <v>0</v>
      </c>
      <c r="R114" s="172"/>
      <c r="S114" s="172" t="s">
        <v>304</v>
      </c>
      <c r="T114" s="173" t="s">
        <v>322</v>
      </c>
      <c r="U114" s="157">
        <v>0</v>
      </c>
      <c r="V114" s="157">
        <f>ROUND(E114*U114,2)</f>
        <v>0</v>
      </c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1498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235"/>
      <c r="D115" s="236"/>
      <c r="E115" s="236"/>
      <c r="F115" s="236"/>
      <c r="G115" s="236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206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67">
        <v>54</v>
      </c>
      <c r="B116" s="168" t="s">
        <v>1525</v>
      </c>
      <c r="C116" s="177" t="s">
        <v>1526</v>
      </c>
      <c r="D116" s="169" t="s">
        <v>268</v>
      </c>
      <c r="E116" s="170">
        <v>10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3.5000000000000005E-4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304</v>
      </c>
      <c r="T116" s="173" t="s">
        <v>322</v>
      </c>
      <c r="U116" s="157">
        <v>0</v>
      </c>
      <c r="V116" s="157">
        <f>ROUND(E116*U116,2)</f>
        <v>0</v>
      </c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1498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235"/>
      <c r="D117" s="236"/>
      <c r="E117" s="236"/>
      <c r="F117" s="236"/>
      <c r="G117" s="236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206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67">
        <v>55</v>
      </c>
      <c r="B118" s="168" t="s">
        <v>1527</v>
      </c>
      <c r="C118" s="177" t="s">
        <v>1528</v>
      </c>
      <c r="D118" s="169" t="s">
        <v>268</v>
      </c>
      <c r="E118" s="170">
        <v>15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1.2E-4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304</v>
      </c>
      <c r="T118" s="173" t="s">
        <v>322</v>
      </c>
      <c r="U118" s="157">
        <v>0</v>
      </c>
      <c r="V118" s="157">
        <f>ROUND(E118*U118,2)</f>
        <v>0</v>
      </c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1498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235"/>
      <c r="D119" s="236"/>
      <c r="E119" s="236"/>
      <c r="F119" s="236"/>
      <c r="G119" s="236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206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67">
        <v>56</v>
      </c>
      <c r="B120" s="168" t="s">
        <v>1529</v>
      </c>
      <c r="C120" s="177" t="s">
        <v>1530</v>
      </c>
      <c r="D120" s="169" t="s">
        <v>310</v>
      </c>
      <c r="E120" s="170">
        <v>3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5.0000000000000002E-5</v>
      </c>
      <c r="O120" s="172">
        <f>ROUND(E120*N120,2)</f>
        <v>0</v>
      </c>
      <c r="P120" s="172">
        <v>0</v>
      </c>
      <c r="Q120" s="172">
        <f>ROUND(E120*P120,2)</f>
        <v>0</v>
      </c>
      <c r="R120" s="172"/>
      <c r="S120" s="172" t="s">
        <v>304</v>
      </c>
      <c r="T120" s="173" t="s">
        <v>322</v>
      </c>
      <c r="U120" s="157">
        <v>0</v>
      </c>
      <c r="V120" s="157">
        <f>ROUND(E120*U120,2)</f>
        <v>0</v>
      </c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1498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235"/>
      <c r="D121" s="236"/>
      <c r="E121" s="236"/>
      <c r="F121" s="236"/>
      <c r="G121" s="236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206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67">
        <v>57</v>
      </c>
      <c r="B122" s="168" t="s">
        <v>1531</v>
      </c>
      <c r="C122" s="177" t="s">
        <v>1532</v>
      </c>
      <c r="D122" s="169" t="s">
        <v>310</v>
      </c>
      <c r="E122" s="170">
        <v>1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5.0000000000000002E-5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304</v>
      </c>
      <c r="T122" s="173" t="s">
        <v>322</v>
      </c>
      <c r="U122" s="157">
        <v>0</v>
      </c>
      <c r="V122" s="157">
        <f>ROUND(E122*U122,2)</f>
        <v>0</v>
      </c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1498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235"/>
      <c r="D123" s="236"/>
      <c r="E123" s="236"/>
      <c r="F123" s="236"/>
      <c r="G123" s="23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206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67">
        <v>58</v>
      </c>
      <c r="B124" s="168" t="s">
        <v>1533</v>
      </c>
      <c r="C124" s="177" t="s">
        <v>1534</v>
      </c>
      <c r="D124" s="169" t="s">
        <v>310</v>
      </c>
      <c r="E124" s="170">
        <v>2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8.0000000000000007E-5</v>
      </c>
      <c r="O124" s="172">
        <f>ROUND(E124*N124,2)</f>
        <v>0</v>
      </c>
      <c r="P124" s="172">
        <v>0</v>
      </c>
      <c r="Q124" s="172">
        <f>ROUND(E124*P124,2)</f>
        <v>0</v>
      </c>
      <c r="R124" s="172"/>
      <c r="S124" s="172" t="s">
        <v>304</v>
      </c>
      <c r="T124" s="173" t="s">
        <v>322</v>
      </c>
      <c r="U124" s="157">
        <v>0</v>
      </c>
      <c r="V124" s="157">
        <f>ROUND(E124*U124,2)</f>
        <v>0</v>
      </c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1498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235"/>
      <c r="D125" s="236"/>
      <c r="E125" s="236"/>
      <c r="F125" s="236"/>
      <c r="G125" s="236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206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67">
        <v>59</v>
      </c>
      <c r="B126" s="168" t="s">
        <v>1535</v>
      </c>
      <c r="C126" s="177" t="s">
        <v>1536</v>
      </c>
      <c r="D126" s="169" t="s">
        <v>310</v>
      </c>
      <c r="E126" s="170">
        <v>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2.2000000000000001E-4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304</v>
      </c>
      <c r="T126" s="173" t="s">
        <v>322</v>
      </c>
      <c r="U126" s="157">
        <v>0</v>
      </c>
      <c r="V126" s="157">
        <f>ROUND(E126*U126,2)</f>
        <v>0</v>
      </c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1498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235"/>
      <c r="D127" s="236"/>
      <c r="E127" s="236"/>
      <c r="F127" s="236"/>
      <c r="G127" s="236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206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67">
        <v>60</v>
      </c>
      <c r="B128" s="168" t="s">
        <v>1537</v>
      </c>
      <c r="C128" s="177" t="s">
        <v>1538</v>
      </c>
      <c r="D128" s="169" t="s">
        <v>310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6.0000000000000002E-5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/>
      <c r="S128" s="172" t="s">
        <v>304</v>
      </c>
      <c r="T128" s="173" t="s">
        <v>322</v>
      </c>
      <c r="U128" s="157">
        <v>0</v>
      </c>
      <c r="V128" s="157">
        <f>ROUND(E128*U128,2)</f>
        <v>0</v>
      </c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1498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235"/>
      <c r="D129" s="236"/>
      <c r="E129" s="236"/>
      <c r="F129" s="236"/>
      <c r="G129" s="236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206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67">
        <v>61</v>
      </c>
      <c r="B130" s="168" t="s">
        <v>1539</v>
      </c>
      <c r="C130" s="177" t="s">
        <v>1540</v>
      </c>
      <c r="D130" s="169" t="s">
        <v>310</v>
      </c>
      <c r="E130" s="170">
        <v>12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3.0000000000000001E-5</v>
      </c>
      <c r="O130" s="172">
        <f>ROUND(E130*N130,2)</f>
        <v>0</v>
      </c>
      <c r="P130" s="172">
        <v>0</v>
      </c>
      <c r="Q130" s="172">
        <f>ROUND(E130*P130,2)</f>
        <v>0</v>
      </c>
      <c r="R130" s="172"/>
      <c r="S130" s="172" t="s">
        <v>304</v>
      </c>
      <c r="T130" s="173" t="s">
        <v>322</v>
      </c>
      <c r="U130" s="157">
        <v>0</v>
      </c>
      <c r="V130" s="157">
        <f>ROUND(E130*U130,2)</f>
        <v>0</v>
      </c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1498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235"/>
      <c r="D131" s="236"/>
      <c r="E131" s="236"/>
      <c r="F131" s="236"/>
      <c r="G131" s="236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206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67">
        <v>62</v>
      </c>
      <c r="B132" s="168" t="s">
        <v>1541</v>
      </c>
      <c r="C132" s="177" t="s">
        <v>1542</v>
      </c>
      <c r="D132" s="169" t="s">
        <v>310</v>
      </c>
      <c r="E132" s="170">
        <v>10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1.9000000000000001E-4</v>
      </c>
      <c r="O132" s="172">
        <f>ROUND(E132*N132,2)</f>
        <v>0</v>
      </c>
      <c r="P132" s="172">
        <v>0</v>
      </c>
      <c r="Q132" s="172">
        <f>ROUND(E132*P132,2)</f>
        <v>0</v>
      </c>
      <c r="R132" s="172"/>
      <c r="S132" s="172" t="s">
        <v>304</v>
      </c>
      <c r="T132" s="173" t="s">
        <v>322</v>
      </c>
      <c r="U132" s="157">
        <v>0</v>
      </c>
      <c r="V132" s="157">
        <f>ROUND(E132*U132,2)</f>
        <v>0</v>
      </c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1498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235"/>
      <c r="D133" s="236"/>
      <c r="E133" s="236"/>
      <c r="F133" s="236"/>
      <c r="G133" s="236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67">
        <v>63</v>
      </c>
      <c r="B134" s="168" t="s">
        <v>1543</v>
      </c>
      <c r="C134" s="177" t="s">
        <v>1544</v>
      </c>
      <c r="D134" s="169" t="s">
        <v>310</v>
      </c>
      <c r="E134" s="170">
        <v>30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2">
        <v>1.8000000000000001E-4</v>
      </c>
      <c r="O134" s="172">
        <f>ROUND(E134*N134,2)</f>
        <v>0.01</v>
      </c>
      <c r="P134" s="172">
        <v>0</v>
      </c>
      <c r="Q134" s="172">
        <f>ROUND(E134*P134,2)</f>
        <v>0</v>
      </c>
      <c r="R134" s="172"/>
      <c r="S134" s="172" t="s">
        <v>304</v>
      </c>
      <c r="T134" s="173" t="s">
        <v>322</v>
      </c>
      <c r="U134" s="157">
        <v>0</v>
      </c>
      <c r="V134" s="157">
        <f>ROUND(E134*U134,2)</f>
        <v>0</v>
      </c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1498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235"/>
      <c r="D135" s="236"/>
      <c r="E135" s="236"/>
      <c r="F135" s="236"/>
      <c r="G135" s="236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206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67">
        <v>64</v>
      </c>
      <c r="B136" s="168" t="s">
        <v>1545</v>
      </c>
      <c r="C136" s="177" t="s">
        <v>1546</v>
      </c>
      <c r="D136" s="169" t="s">
        <v>310</v>
      </c>
      <c r="E136" s="170">
        <v>4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2.0000000000000001E-4</v>
      </c>
      <c r="O136" s="172">
        <f>ROUND(E136*N136,2)</f>
        <v>0</v>
      </c>
      <c r="P136" s="172">
        <v>0</v>
      </c>
      <c r="Q136" s="172">
        <f>ROUND(E136*P136,2)</f>
        <v>0</v>
      </c>
      <c r="R136" s="172"/>
      <c r="S136" s="172" t="s">
        <v>304</v>
      </c>
      <c r="T136" s="173" t="s">
        <v>322</v>
      </c>
      <c r="U136" s="157">
        <v>0</v>
      </c>
      <c r="V136" s="157">
        <f>ROUND(E136*U136,2)</f>
        <v>0</v>
      </c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1498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235"/>
      <c r="D137" s="236"/>
      <c r="E137" s="236"/>
      <c r="F137" s="236"/>
      <c r="G137" s="236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206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67">
        <v>65</v>
      </c>
      <c r="B138" s="168" t="s">
        <v>1547</v>
      </c>
      <c r="C138" s="177" t="s">
        <v>1548</v>
      </c>
      <c r="D138" s="169" t="s">
        <v>310</v>
      </c>
      <c r="E138" s="170">
        <v>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1.2E-4</v>
      </c>
      <c r="O138" s="172">
        <f>ROUND(E138*N138,2)</f>
        <v>0</v>
      </c>
      <c r="P138" s="172">
        <v>0</v>
      </c>
      <c r="Q138" s="172">
        <f>ROUND(E138*P138,2)</f>
        <v>0</v>
      </c>
      <c r="R138" s="172"/>
      <c r="S138" s="172" t="s">
        <v>304</v>
      </c>
      <c r="T138" s="173" t="s">
        <v>322</v>
      </c>
      <c r="U138" s="157">
        <v>0</v>
      </c>
      <c r="V138" s="157">
        <f>ROUND(E138*U138,2)</f>
        <v>0</v>
      </c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1498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235"/>
      <c r="D139" s="236"/>
      <c r="E139" s="236"/>
      <c r="F139" s="236"/>
      <c r="G139" s="236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206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67">
        <v>66</v>
      </c>
      <c r="B140" s="168" t="s">
        <v>1549</v>
      </c>
      <c r="C140" s="177" t="s">
        <v>1550</v>
      </c>
      <c r="D140" s="169" t="s">
        <v>945</v>
      </c>
      <c r="E140" s="170">
        <v>40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1E-3</v>
      </c>
      <c r="O140" s="172">
        <f>ROUND(E140*N140,2)</f>
        <v>0.04</v>
      </c>
      <c r="P140" s="172">
        <v>0</v>
      </c>
      <c r="Q140" s="172">
        <f>ROUND(E140*P140,2)</f>
        <v>0</v>
      </c>
      <c r="R140" s="172"/>
      <c r="S140" s="172" t="s">
        <v>304</v>
      </c>
      <c r="T140" s="173" t="s">
        <v>322</v>
      </c>
      <c r="U140" s="157">
        <v>0</v>
      </c>
      <c r="V140" s="157">
        <f>ROUND(E140*U140,2)</f>
        <v>0</v>
      </c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1498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55"/>
      <c r="B141" s="156"/>
      <c r="C141" s="235"/>
      <c r="D141" s="236"/>
      <c r="E141" s="236"/>
      <c r="F141" s="236"/>
      <c r="G141" s="236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67">
        <v>67</v>
      </c>
      <c r="B142" s="168" t="s">
        <v>1551</v>
      </c>
      <c r="C142" s="177" t="s">
        <v>1552</v>
      </c>
      <c r="D142" s="169" t="s">
        <v>310</v>
      </c>
      <c r="E142" s="170">
        <v>30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5.5000000000000003E-4</v>
      </c>
      <c r="O142" s="172">
        <f>ROUND(E142*N142,2)</f>
        <v>0.02</v>
      </c>
      <c r="P142" s="172">
        <v>0</v>
      </c>
      <c r="Q142" s="172">
        <f>ROUND(E142*P142,2)</f>
        <v>0</v>
      </c>
      <c r="R142" s="172"/>
      <c r="S142" s="172" t="s">
        <v>304</v>
      </c>
      <c r="T142" s="173" t="s">
        <v>322</v>
      </c>
      <c r="U142" s="157">
        <v>0</v>
      </c>
      <c r="V142" s="157">
        <f>ROUND(E142*U142,2)</f>
        <v>0</v>
      </c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1498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235"/>
      <c r="D143" s="236"/>
      <c r="E143" s="236"/>
      <c r="F143" s="236"/>
      <c r="G143" s="23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67">
        <v>68</v>
      </c>
      <c r="B144" s="168" t="s">
        <v>1553</v>
      </c>
      <c r="C144" s="177" t="s">
        <v>1554</v>
      </c>
      <c r="D144" s="169" t="s">
        <v>310</v>
      </c>
      <c r="E144" s="170">
        <v>22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2.5000000000000001E-4</v>
      </c>
      <c r="O144" s="172">
        <f>ROUND(E144*N144,2)</f>
        <v>0.01</v>
      </c>
      <c r="P144" s="172">
        <v>0</v>
      </c>
      <c r="Q144" s="172">
        <f>ROUND(E144*P144,2)</f>
        <v>0</v>
      </c>
      <c r="R144" s="172"/>
      <c r="S144" s="172" t="s">
        <v>304</v>
      </c>
      <c r="T144" s="173" t="s">
        <v>322</v>
      </c>
      <c r="U144" s="157">
        <v>0</v>
      </c>
      <c r="V144" s="157">
        <f>ROUND(E144*U144,2)</f>
        <v>0</v>
      </c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1498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235"/>
      <c r="D145" s="236"/>
      <c r="E145" s="236"/>
      <c r="F145" s="236"/>
      <c r="G145" s="236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206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67">
        <v>69</v>
      </c>
      <c r="B146" s="168" t="s">
        <v>1555</v>
      </c>
      <c r="C146" s="177" t="s">
        <v>1556</v>
      </c>
      <c r="D146" s="169" t="s">
        <v>310</v>
      </c>
      <c r="E146" s="170">
        <v>6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4.2000000000000006E-3</v>
      </c>
      <c r="O146" s="172">
        <f>ROUND(E146*N146,2)</f>
        <v>0.03</v>
      </c>
      <c r="P146" s="172">
        <v>0</v>
      </c>
      <c r="Q146" s="172">
        <f>ROUND(E146*P146,2)</f>
        <v>0</v>
      </c>
      <c r="R146" s="172"/>
      <c r="S146" s="172" t="s">
        <v>304</v>
      </c>
      <c r="T146" s="173" t="s">
        <v>322</v>
      </c>
      <c r="U146" s="157">
        <v>0</v>
      </c>
      <c r="V146" s="157">
        <f>ROUND(E146*U146,2)</f>
        <v>0</v>
      </c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1498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235"/>
      <c r="D147" s="236"/>
      <c r="E147" s="236"/>
      <c r="F147" s="236"/>
      <c r="G147" s="23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206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67">
        <v>70</v>
      </c>
      <c r="B148" s="168" t="s">
        <v>1557</v>
      </c>
      <c r="C148" s="177" t="s">
        <v>1558</v>
      </c>
      <c r="D148" s="169" t="s">
        <v>310</v>
      </c>
      <c r="E148" s="170">
        <v>12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3.2000000000000003E-4</v>
      </c>
      <c r="O148" s="172">
        <f>ROUND(E148*N148,2)</f>
        <v>0</v>
      </c>
      <c r="P148" s="172">
        <v>0</v>
      </c>
      <c r="Q148" s="172">
        <f>ROUND(E148*P148,2)</f>
        <v>0</v>
      </c>
      <c r="R148" s="172"/>
      <c r="S148" s="172" t="s">
        <v>304</v>
      </c>
      <c r="T148" s="173" t="s">
        <v>322</v>
      </c>
      <c r="U148" s="157">
        <v>0</v>
      </c>
      <c r="V148" s="157">
        <f>ROUND(E148*U148,2)</f>
        <v>0</v>
      </c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1498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235"/>
      <c r="D149" s="236"/>
      <c r="E149" s="236"/>
      <c r="F149" s="236"/>
      <c r="G149" s="236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206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67">
        <v>71</v>
      </c>
      <c r="B150" s="168" t="s">
        <v>1559</v>
      </c>
      <c r="C150" s="177" t="s">
        <v>1560</v>
      </c>
      <c r="D150" s="169" t="s">
        <v>310</v>
      </c>
      <c r="E150" s="170">
        <v>6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1.6000000000000001E-4</v>
      </c>
      <c r="O150" s="172">
        <f>ROUND(E150*N150,2)</f>
        <v>0</v>
      </c>
      <c r="P150" s="172">
        <v>0</v>
      </c>
      <c r="Q150" s="172">
        <f>ROUND(E150*P150,2)</f>
        <v>0</v>
      </c>
      <c r="R150" s="172"/>
      <c r="S150" s="172" t="s">
        <v>304</v>
      </c>
      <c r="T150" s="173" t="s">
        <v>322</v>
      </c>
      <c r="U150" s="157">
        <v>0</v>
      </c>
      <c r="V150" s="157">
        <f>ROUND(E150*U150,2)</f>
        <v>0</v>
      </c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1498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235"/>
      <c r="D151" s="236"/>
      <c r="E151" s="236"/>
      <c r="F151" s="236"/>
      <c r="G151" s="23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206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67">
        <v>72</v>
      </c>
      <c r="B152" s="168" t="s">
        <v>1561</v>
      </c>
      <c r="C152" s="177" t="s">
        <v>1562</v>
      </c>
      <c r="D152" s="169" t="s">
        <v>310</v>
      </c>
      <c r="E152" s="170">
        <v>9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1.6000000000000001E-4</v>
      </c>
      <c r="O152" s="172">
        <f>ROUND(E152*N152,2)</f>
        <v>0</v>
      </c>
      <c r="P152" s="172">
        <v>0</v>
      </c>
      <c r="Q152" s="172">
        <f>ROUND(E152*P152,2)</f>
        <v>0</v>
      </c>
      <c r="R152" s="172"/>
      <c r="S152" s="172" t="s">
        <v>304</v>
      </c>
      <c r="T152" s="173" t="s">
        <v>322</v>
      </c>
      <c r="U152" s="157">
        <v>0</v>
      </c>
      <c r="V152" s="157">
        <f>ROUND(E152*U152,2)</f>
        <v>0</v>
      </c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1498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235"/>
      <c r="D153" s="236"/>
      <c r="E153" s="236"/>
      <c r="F153" s="236"/>
      <c r="G153" s="236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206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67">
        <v>73</v>
      </c>
      <c r="B154" s="168" t="s">
        <v>1563</v>
      </c>
      <c r="C154" s="177" t="s">
        <v>1564</v>
      </c>
      <c r="D154" s="169" t="s">
        <v>310</v>
      </c>
      <c r="E154" s="170">
        <v>6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1.3000000000000002E-4</v>
      </c>
      <c r="O154" s="172">
        <f>ROUND(E154*N154,2)</f>
        <v>0</v>
      </c>
      <c r="P154" s="172">
        <v>0</v>
      </c>
      <c r="Q154" s="172">
        <f>ROUND(E154*P154,2)</f>
        <v>0</v>
      </c>
      <c r="R154" s="172"/>
      <c r="S154" s="172" t="s">
        <v>304</v>
      </c>
      <c r="T154" s="173" t="s">
        <v>322</v>
      </c>
      <c r="U154" s="157">
        <v>0</v>
      </c>
      <c r="V154" s="157">
        <f>ROUND(E154*U154,2)</f>
        <v>0</v>
      </c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1498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235"/>
      <c r="D155" s="236"/>
      <c r="E155" s="236"/>
      <c r="F155" s="236"/>
      <c r="G155" s="23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206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67">
        <v>74</v>
      </c>
      <c r="B156" s="168" t="s">
        <v>1565</v>
      </c>
      <c r="C156" s="177" t="s">
        <v>1566</v>
      </c>
      <c r="D156" s="169" t="s">
        <v>310</v>
      </c>
      <c r="E156" s="170">
        <v>6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2.0000000000000001E-4</v>
      </c>
      <c r="O156" s="172">
        <f>ROUND(E156*N156,2)</f>
        <v>0</v>
      </c>
      <c r="P156" s="172">
        <v>0</v>
      </c>
      <c r="Q156" s="172">
        <f>ROUND(E156*P156,2)</f>
        <v>0</v>
      </c>
      <c r="R156" s="172"/>
      <c r="S156" s="172" t="s">
        <v>304</v>
      </c>
      <c r="T156" s="173" t="s">
        <v>322</v>
      </c>
      <c r="U156" s="157">
        <v>0</v>
      </c>
      <c r="V156" s="157">
        <f>ROUND(E156*U156,2)</f>
        <v>0</v>
      </c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1498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235"/>
      <c r="D157" s="236"/>
      <c r="E157" s="236"/>
      <c r="F157" s="236"/>
      <c r="G157" s="236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206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67">
        <v>75</v>
      </c>
      <c r="B158" s="168" t="s">
        <v>1567</v>
      </c>
      <c r="C158" s="177" t="s">
        <v>1568</v>
      </c>
      <c r="D158" s="169" t="s">
        <v>310</v>
      </c>
      <c r="E158" s="170">
        <v>4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2.6000000000000003E-4</v>
      </c>
      <c r="O158" s="172">
        <f>ROUND(E158*N158,2)</f>
        <v>0</v>
      </c>
      <c r="P158" s="172">
        <v>0</v>
      </c>
      <c r="Q158" s="172">
        <f>ROUND(E158*P158,2)</f>
        <v>0</v>
      </c>
      <c r="R158" s="172"/>
      <c r="S158" s="172" t="s">
        <v>304</v>
      </c>
      <c r="T158" s="173" t="s">
        <v>322</v>
      </c>
      <c r="U158" s="157">
        <v>0</v>
      </c>
      <c r="V158" s="157">
        <f>ROUND(E158*U158,2)</f>
        <v>0</v>
      </c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1498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235"/>
      <c r="D159" s="236"/>
      <c r="E159" s="236"/>
      <c r="F159" s="236"/>
      <c r="G159" s="23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206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>
      <c r="A160" s="167">
        <v>76</v>
      </c>
      <c r="B160" s="168" t="s">
        <v>1569</v>
      </c>
      <c r="C160" s="177" t="s">
        <v>1570</v>
      </c>
      <c r="D160" s="169" t="s">
        <v>310</v>
      </c>
      <c r="E160" s="170">
        <v>7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7.000000000000001E-4</v>
      </c>
      <c r="O160" s="172">
        <f>ROUND(E160*N160,2)</f>
        <v>0</v>
      </c>
      <c r="P160" s="172">
        <v>0</v>
      </c>
      <c r="Q160" s="172">
        <f>ROUND(E160*P160,2)</f>
        <v>0</v>
      </c>
      <c r="R160" s="172"/>
      <c r="S160" s="172" t="s">
        <v>304</v>
      </c>
      <c r="T160" s="173" t="s">
        <v>322</v>
      </c>
      <c r="U160" s="157">
        <v>0</v>
      </c>
      <c r="V160" s="157">
        <f>ROUND(E160*U160,2)</f>
        <v>0</v>
      </c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1498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35"/>
      <c r="D161" s="236"/>
      <c r="E161" s="236"/>
      <c r="F161" s="236"/>
      <c r="G161" s="236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67">
        <v>77</v>
      </c>
      <c r="B162" s="168" t="s">
        <v>1571</v>
      </c>
      <c r="C162" s="177" t="s">
        <v>1572</v>
      </c>
      <c r="D162" s="169" t="s">
        <v>945</v>
      </c>
      <c r="E162" s="170">
        <v>72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1E-3</v>
      </c>
      <c r="O162" s="172">
        <f>ROUND(E162*N162,2)</f>
        <v>7.0000000000000007E-2</v>
      </c>
      <c r="P162" s="172">
        <v>0</v>
      </c>
      <c r="Q162" s="172">
        <f>ROUND(E162*P162,2)</f>
        <v>0</v>
      </c>
      <c r="R162" s="172"/>
      <c r="S162" s="172" t="s">
        <v>304</v>
      </c>
      <c r="T162" s="173" t="s">
        <v>322</v>
      </c>
      <c r="U162" s="157">
        <v>0</v>
      </c>
      <c r="V162" s="157">
        <f>ROUND(E162*U162,2)</f>
        <v>0</v>
      </c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1498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35"/>
      <c r="D163" s="236"/>
      <c r="E163" s="236"/>
      <c r="F163" s="236"/>
      <c r="G163" s="236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206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67">
        <v>78</v>
      </c>
      <c r="B164" s="168" t="s">
        <v>1573</v>
      </c>
      <c r="C164" s="177" t="s">
        <v>1574</v>
      </c>
      <c r="D164" s="169" t="s">
        <v>310</v>
      </c>
      <c r="E164" s="170">
        <v>6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2"/>
      <c r="S164" s="172" t="s">
        <v>304</v>
      </c>
      <c r="T164" s="173" t="s">
        <v>322</v>
      </c>
      <c r="U164" s="157">
        <v>0</v>
      </c>
      <c r="V164" s="157">
        <f>ROUND(E164*U164,2)</f>
        <v>0</v>
      </c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1498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235"/>
      <c r="D165" s="236"/>
      <c r="E165" s="236"/>
      <c r="F165" s="236"/>
      <c r="G165" s="23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206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67">
        <v>79</v>
      </c>
      <c r="B166" s="168" t="s">
        <v>1575</v>
      </c>
      <c r="C166" s="177" t="s">
        <v>1576</v>
      </c>
      <c r="D166" s="169" t="s">
        <v>310</v>
      </c>
      <c r="E166" s="170">
        <v>2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21</v>
      </c>
      <c r="M166" s="172">
        <f>G166*(1+L166/100)</f>
        <v>0</v>
      </c>
      <c r="N166" s="172">
        <v>2.5000000000000001E-4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304</v>
      </c>
      <c r="T166" s="173" t="s">
        <v>322</v>
      </c>
      <c r="U166" s="157">
        <v>0</v>
      </c>
      <c r="V166" s="157">
        <f>ROUND(E166*U166,2)</f>
        <v>0</v>
      </c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1498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235"/>
      <c r="D167" s="236"/>
      <c r="E167" s="236"/>
      <c r="F167" s="236"/>
      <c r="G167" s="236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206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>
      <c r="A168" s="5"/>
      <c r="B168" s="6"/>
      <c r="C168" s="179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AE168">
        <v>15</v>
      </c>
      <c r="AF168">
        <v>21</v>
      </c>
    </row>
    <row r="169" spans="1:60">
      <c r="A169" s="151"/>
      <c r="B169" s="152" t="s">
        <v>29</v>
      </c>
      <c r="C169" s="180"/>
      <c r="D169" s="153"/>
      <c r="E169" s="154"/>
      <c r="F169" s="154"/>
      <c r="G169" s="175">
        <f>G8</f>
        <v>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E169">
        <f>SUMIF(L7:L167,AE168,G7:G167)</f>
        <v>0</v>
      </c>
      <c r="AF169">
        <f>SUMIF(L7:L167,AF168,G7:G167)</f>
        <v>0</v>
      </c>
      <c r="AG169" t="s">
        <v>953</v>
      </c>
    </row>
    <row r="170" spans="1:60">
      <c r="A170" s="252" t="s">
        <v>954</v>
      </c>
      <c r="B170" s="252"/>
      <c r="C170" s="179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60">
      <c r="A171" s="5"/>
      <c r="B171" s="6" t="s">
        <v>955</v>
      </c>
      <c r="C171" s="179" t="s">
        <v>956</v>
      </c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AG171" t="s">
        <v>957</v>
      </c>
    </row>
    <row r="172" spans="1:60">
      <c r="A172" s="5"/>
      <c r="B172" s="6" t="s">
        <v>958</v>
      </c>
      <c r="C172" s="179" t="s">
        <v>959</v>
      </c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AG172" t="s">
        <v>960</v>
      </c>
    </row>
    <row r="173" spans="1:60">
      <c r="A173" s="5"/>
      <c r="B173" s="6"/>
      <c r="C173" s="179" t="s">
        <v>961</v>
      </c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AG173" t="s">
        <v>962</v>
      </c>
    </row>
    <row r="174" spans="1:60">
      <c r="A174" s="5"/>
      <c r="B174" s="6"/>
      <c r="C174" s="179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60">
      <c r="C175" s="181"/>
      <c r="D175" s="139"/>
      <c r="AG175" t="s">
        <v>963</v>
      </c>
    </row>
    <row r="176" spans="1:60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85">
    <mergeCell ref="A170:B170"/>
    <mergeCell ref="C10:G10"/>
    <mergeCell ref="C12:G12"/>
    <mergeCell ref="C14:G14"/>
    <mergeCell ref="C16:G16"/>
    <mergeCell ref="C18:G18"/>
    <mergeCell ref="C30:G30"/>
    <mergeCell ref="C22:G22"/>
    <mergeCell ref="C24:G24"/>
    <mergeCell ref="C26:G26"/>
    <mergeCell ref="C28:G28"/>
    <mergeCell ref="C54:G54"/>
    <mergeCell ref="C32:G32"/>
    <mergeCell ref="C34:G34"/>
    <mergeCell ref="C36:G36"/>
    <mergeCell ref="C38:G38"/>
    <mergeCell ref="A1:G1"/>
    <mergeCell ref="C2:G2"/>
    <mergeCell ref="C3:G3"/>
    <mergeCell ref="C4:G4"/>
    <mergeCell ref="C20:G20"/>
    <mergeCell ref="C40:G40"/>
    <mergeCell ref="C42:G42"/>
    <mergeCell ref="C44:G44"/>
    <mergeCell ref="C46:G46"/>
    <mergeCell ref="C48:G48"/>
    <mergeCell ref="C50:G50"/>
    <mergeCell ref="C52:G52"/>
    <mergeCell ref="C78:G78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101:G101"/>
    <mergeCell ref="C80:G80"/>
    <mergeCell ref="C82:G82"/>
    <mergeCell ref="C84:G84"/>
    <mergeCell ref="C86:G86"/>
    <mergeCell ref="C88:G88"/>
    <mergeCell ref="C90:G90"/>
    <mergeCell ref="C91:G91"/>
    <mergeCell ref="C93:G93"/>
    <mergeCell ref="C95:G95"/>
    <mergeCell ref="C97:G97"/>
    <mergeCell ref="C99:G99"/>
    <mergeCell ref="C125:G125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49:G149"/>
    <mergeCell ref="C127:G127"/>
    <mergeCell ref="C129:G129"/>
    <mergeCell ref="C131:G131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63:G163"/>
    <mergeCell ref="C165:G165"/>
    <mergeCell ref="C167:G167"/>
    <mergeCell ref="C151:G151"/>
    <mergeCell ref="C153:G153"/>
    <mergeCell ref="C155:G155"/>
    <mergeCell ref="C157:G157"/>
    <mergeCell ref="C159:G159"/>
    <mergeCell ref="C161:G1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54</v>
      </c>
      <c r="C3" s="246" t="s">
        <v>55</v>
      </c>
      <c r="D3" s="247"/>
      <c r="E3" s="247"/>
      <c r="F3" s="247"/>
      <c r="G3" s="248"/>
      <c r="AC3" s="87" t="s">
        <v>173</v>
      </c>
      <c r="AG3" t="s">
        <v>174</v>
      </c>
    </row>
    <row r="4" spans="1:60" ht="24.95" customHeight="1">
      <c r="A4" s="141" t="s">
        <v>9</v>
      </c>
      <c r="B4" s="142" t="s">
        <v>70</v>
      </c>
      <c r="C4" s="249" t="s">
        <v>71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159</v>
      </c>
      <c r="C8" s="176" t="s">
        <v>160</v>
      </c>
      <c r="D8" s="163"/>
      <c r="E8" s="164"/>
      <c r="F8" s="165"/>
      <c r="G8" s="165">
        <f>SUMIF(AG9:AG22,"&lt;&gt;NOR",G9:G22)</f>
        <v>0</v>
      </c>
      <c r="H8" s="165"/>
      <c r="I8" s="165">
        <f>SUM(I9:I22)</f>
        <v>0</v>
      </c>
      <c r="J8" s="165"/>
      <c r="K8" s="165">
        <f>SUM(K9:K22)</f>
        <v>0</v>
      </c>
      <c r="L8" s="165"/>
      <c r="M8" s="165">
        <f>SUM(M9:M22)</f>
        <v>0</v>
      </c>
      <c r="N8" s="165"/>
      <c r="O8" s="165">
        <f>SUM(O9:O22)</f>
        <v>0.11</v>
      </c>
      <c r="P8" s="165"/>
      <c r="Q8" s="165">
        <f>SUM(Q9:Q22)</f>
        <v>0</v>
      </c>
      <c r="R8" s="165"/>
      <c r="S8" s="165"/>
      <c r="T8" s="166"/>
      <c r="U8" s="160"/>
      <c r="V8" s="160">
        <f>SUM(V9:V22)</f>
        <v>2</v>
      </c>
      <c r="W8" s="160"/>
      <c r="AG8" t="s">
        <v>197</v>
      </c>
    </row>
    <row r="9" spans="1:60" ht="22.5" outlineLevel="1">
      <c r="A9" s="167">
        <v>1</v>
      </c>
      <c r="B9" s="168" t="s">
        <v>1577</v>
      </c>
      <c r="C9" s="177" t="s">
        <v>1578</v>
      </c>
      <c r="D9" s="169" t="s">
        <v>310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159</v>
      </c>
      <c r="S9" s="172" t="s">
        <v>202</v>
      </c>
      <c r="T9" s="173" t="s">
        <v>305</v>
      </c>
      <c r="U9" s="157">
        <v>2</v>
      </c>
      <c r="V9" s="157">
        <f>ROUND(E9*U9,2)</f>
        <v>2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5"/>
      <c r="D10" s="236"/>
      <c r="E10" s="236"/>
      <c r="F10" s="236"/>
      <c r="G10" s="23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67">
        <v>2</v>
      </c>
      <c r="B11" s="168" t="s">
        <v>1579</v>
      </c>
      <c r="C11" s="177" t="s">
        <v>1580</v>
      </c>
      <c r="D11" s="169" t="s">
        <v>268</v>
      </c>
      <c r="E11" s="170">
        <v>45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304</v>
      </c>
      <c r="T11" s="173" t="s">
        <v>322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235"/>
      <c r="D12" s="236"/>
      <c r="E12" s="236"/>
      <c r="F12" s="236"/>
      <c r="G12" s="23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7">
        <v>3</v>
      </c>
      <c r="B13" s="168" t="s">
        <v>1581</v>
      </c>
      <c r="C13" s="177" t="s">
        <v>1582</v>
      </c>
      <c r="D13" s="169" t="s">
        <v>310</v>
      </c>
      <c r="E13" s="170">
        <v>8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304</v>
      </c>
      <c r="T13" s="173" t="s">
        <v>322</v>
      </c>
      <c r="U13" s="157">
        <v>0</v>
      </c>
      <c r="V13" s="157">
        <f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5"/>
      <c r="D14" s="236"/>
      <c r="E14" s="236"/>
      <c r="F14" s="236"/>
      <c r="G14" s="23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4</v>
      </c>
      <c r="B15" s="168" t="s">
        <v>1583</v>
      </c>
      <c r="C15" s="177" t="s">
        <v>1584</v>
      </c>
      <c r="D15" s="169" t="s">
        <v>268</v>
      </c>
      <c r="E15" s="170">
        <v>50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304</v>
      </c>
      <c r="T15" s="173" t="s">
        <v>322</v>
      </c>
      <c r="U15" s="157">
        <v>0</v>
      </c>
      <c r="V15" s="157">
        <f>ROUND(E15*U15,2)</f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5"/>
      <c r="D16" s="236"/>
      <c r="E16" s="236"/>
      <c r="F16" s="236"/>
      <c r="G16" s="23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67">
        <v>5</v>
      </c>
      <c r="B17" s="168" t="s">
        <v>1585</v>
      </c>
      <c r="C17" s="177" t="s">
        <v>1586</v>
      </c>
      <c r="D17" s="169" t="s">
        <v>268</v>
      </c>
      <c r="E17" s="170">
        <v>50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1.5700000000000002E-3</v>
      </c>
      <c r="O17" s="172">
        <f>ROUND(E17*N17,2)</f>
        <v>0.08</v>
      </c>
      <c r="P17" s="172">
        <v>0</v>
      </c>
      <c r="Q17" s="172">
        <f>ROUND(E17*P17,2)</f>
        <v>0</v>
      </c>
      <c r="R17" s="172"/>
      <c r="S17" s="172" t="s">
        <v>304</v>
      </c>
      <c r="T17" s="173" t="s">
        <v>322</v>
      </c>
      <c r="U17" s="157">
        <v>0</v>
      </c>
      <c r="V17" s="157">
        <f>ROUND(E17*U17,2)</f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1498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235"/>
      <c r="D18" s="236"/>
      <c r="E18" s="236"/>
      <c r="F18" s="236"/>
      <c r="G18" s="23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>
      <c r="A19" s="167">
        <v>6</v>
      </c>
      <c r="B19" s="168" t="s">
        <v>1587</v>
      </c>
      <c r="C19" s="177" t="s">
        <v>2913</v>
      </c>
      <c r="D19" s="169" t="s">
        <v>268</v>
      </c>
      <c r="E19" s="170">
        <v>45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3.5000000000000005E-4</v>
      </c>
      <c r="O19" s="172">
        <f>ROUND(E19*N19,2)</f>
        <v>0.02</v>
      </c>
      <c r="P19" s="172">
        <v>0</v>
      </c>
      <c r="Q19" s="172">
        <f>ROUND(E19*P19,2)</f>
        <v>0</v>
      </c>
      <c r="R19" s="172"/>
      <c r="S19" s="172" t="s">
        <v>304</v>
      </c>
      <c r="T19" s="173" t="s">
        <v>322</v>
      </c>
      <c r="U19" s="157">
        <v>0</v>
      </c>
      <c r="V19" s="157">
        <f>ROUND(E19*U19,2)</f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1498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5"/>
      <c r="D20" s="236"/>
      <c r="E20" s="236"/>
      <c r="F20" s="236"/>
      <c r="G20" s="23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67">
        <v>7</v>
      </c>
      <c r="B21" s="168" t="s">
        <v>1588</v>
      </c>
      <c r="C21" s="177" t="s">
        <v>1589</v>
      </c>
      <c r="D21" s="169" t="s">
        <v>310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1.1000000000000001E-2</v>
      </c>
      <c r="O21" s="172">
        <f>ROUND(E21*N21,2)</f>
        <v>0.01</v>
      </c>
      <c r="P21" s="172">
        <v>0</v>
      </c>
      <c r="Q21" s="172">
        <f>ROUND(E21*P21,2)</f>
        <v>0</v>
      </c>
      <c r="R21" s="172"/>
      <c r="S21" s="172" t="s">
        <v>304</v>
      </c>
      <c r="T21" s="173" t="s">
        <v>322</v>
      </c>
      <c r="U21" s="157">
        <v>0</v>
      </c>
      <c r="V21" s="157">
        <f>ROUND(E21*U21,2)</f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312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35"/>
      <c r="D22" s="236"/>
      <c r="E22" s="236"/>
      <c r="F22" s="236"/>
      <c r="G22" s="23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>
      <c r="A23" s="161" t="s">
        <v>196</v>
      </c>
      <c r="B23" s="162" t="s">
        <v>165</v>
      </c>
      <c r="C23" s="176" t="s">
        <v>166</v>
      </c>
      <c r="D23" s="163"/>
      <c r="E23" s="164"/>
      <c r="F23" s="165"/>
      <c r="G23" s="165">
        <f>SUMIF(AG24:AG33,"&lt;&gt;NOR",G24:G33)</f>
        <v>0</v>
      </c>
      <c r="H23" s="165"/>
      <c r="I23" s="165">
        <f>SUM(I24:I33)</f>
        <v>0</v>
      </c>
      <c r="J23" s="165"/>
      <c r="K23" s="165">
        <f>SUM(K24:K33)</f>
        <v>0</v>
      </c>
      <c r="L23" s="165"/>
      <c r="M23" s="165">
        <f>SUM(M24:M33)</f>
        <v>0</v>
      </c>
      <c r="N23" s="165"/>
      <c r="O23" s="165">
        <f>SUM(O24:O33)</f>
        <v>8.39</v>
      </c>
      <c r="P23" s="165"/>
      <c r="Q23" s="165">
        <f>SUM(Q24:Q33)</f>
        <v>0</v>
      </c>
      <c r="R23" s="165"/>
      <c r="S23" s="165"/>
      <c r="T23" s="166"/>
      <c r="U23" s="160"/>
      <c r="V23" s="160">
        <f>SUM(V24:V33)</f>
        <v>4.0199999999999996</v>
      </c>
      <c r="W23" s="160"/>
      <c r="AG23" t="s">
        <v>197</v>
      </c>
    </row>
    <row r="24" spans="1:60" outlineLevel="1">
      <c r="A24" s="167">
        <v>8</v>
      </c>
      <c r="B24" s="168" t="s">
        <v>1590</v>
      </c>
      <c r="C24" s="177" t="s">
        <v>1591</v>
      </c>
      <c r="D24" s="169" t="s">
        <v>268</v>
      </c>
      <c r="E24" s="170">
        <v>41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0.20475000000000002</v>
      </c>
      <c r="O24" s="172">
        <f>ROUND(E24*N24,2)</f>
        <v>8.39</v>
      </c>
      <c r="P24" s="172">
        <v>0</v>
      </c>
      <c r="Q24" s="172">
        <f>ROUND(E24*P24,2)</f>
        <v>0</v>
      </c>
      <c r="R24" s="172"/>
      <c r="S24" s="172" t="s">
        <v>202</v>
      </c>
      <c r="T24" s="173" t="s">
        <v>305</v>
      </c>
      <c r="U24" s="157">
        <v>9.8000000000000004E-2</v>
      </c>
      <c r="V24" s="157">
        <f>ROUND(E24*U24,2)</f>
        <v>4.0199999999999996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235"/>
      <c r="D25" s="236"/>
      <c r="E25" s="236"/>
      <c r="F25" s="236"/>
      <c r="G25" s="23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67">
        <v>9</v>
      </c>
      <c r="B26" s="168" t="s">
        <v>1592</v>
      </c>
      <c r="C26" s="177" t="s">
        <v>1593</v>
      </c>
      <c r="D26" s="169" t="s">
        <v>213</v>
      </c>
      <c r="E26" s="170">
        <v>14.8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304</v>
      </c>
      <c r="T26" s="173" t="s">
        <v>322</v>
      </c>
      <c r="U26" s="157">
        <v>0</v>
      </c>
      <c r="V26" s="157">
        <f>ROUND(E26*U26,2)</f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5"/>
      <c r="D27" s="236"/>
      <c r="E27" s="236"/>
      <c r="F27" s="236"/>
      <c r="G27" s="23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7">
        <v>10</v>
      </c>
      <c r="B28" s="168" t="s">
        <v>1594</v>
      </c>
      <c r="C28" s="177" t="s">
        <v>1595</v>
      </c>
      <c r="D28" s="169" t="s">
        <v>268</v>
      </c>
      <c r="E28" s="170">
        <v>41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304</v>
      </c>
      <c r="T28" s="173" t="s">
        <v>322</v>
      </c>
      <c r="U28" s="157">
        <v>0</v>
      </c>
      <c r="V28" s="157">
        <f>ROUND(E28*U28,2)</f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235"/>
      <c r="D29" s="236"/>
      <c r="E29" s="236"/>
      <c r="F29" s="236"/>
      <c r="G29" s="23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67">
        <v>11</v>
      </c>
      <c r="B30" s="168" t="s">
        <v>1596</v>
      </c>
      <c r="C30" s="177" t="s">
        <v>1597</v>
      </c>
      <c r="D30" s="169" t="s">
        <v>268</v>
      </c>
      <c r="E30" s="170">
        <v>41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9.0000000000000006E-5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304</v>
      </c>
      <c r="T30" s="173" t="s">
        <v>322</v>
      </c>
      <c r="U30" s="157">
        <v>0</v>
      </c>
      <c r="V30" s="157">
        <f>ROUND(E30*U30,2)</f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235"/>
      <c r="D31" s="236"/>
      <c r="E31" s="236"/>
      <c r="F31" s="236"/>
      <c r="G31" s="23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67">
        <v>12</v>
      </c>
      <c r="B32" s="168" t="s">
        <v>1598</v>
      </c>
      <c r="C32" s="177" t="s">
        <v>1599</v>
      </c>
      <c r="D32" s="169" t="s">
        <v>213</v>
      </c>
      <c r="E32" s="170">
        <v>14.8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304</v>
      </c>
      <c r="T32" s="173" t="s">
        <v>322</v>
      </c>
      <c r="U32" s="157">
        <v>0</v>
      </c>
      <c r="V32" s="157">
        <f>ROUND(E32*U32,2)</f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35"/>
      <c r="D33" s="236"/>
      <c r="E33" s="236"/>
      <c r="F33" s="236"/>
      <c r="G33" s="23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>
      <c r="A34" s="5"/>
      <c r="B34" s="6"/>
      <c r="C34" s="179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>
      <c r="A35" s="151"/>
      <c r="B35" s="152" t="s">
        <v>29</v>
      </c>
      <c r="C35" s="180"/>
      <c r="D35" s="153"/>
      <c r="E35" s="154"/>
      <c r="F35" s="154"/>
      <c r="G35" s="175">
        <f>G8+G23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953</v>
      </c>
    </row>
    <row r="36" spans="1:60">
      <c r="A36" s="252" t="s">
        <v>954</v>
      </c>
      <c r="B36" s="252"/>
      <c r="C36" s="179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60">
      <c r="A37" s="5"/>
      <c r="B37" s="6" t="s">
        <v>955</v>
      </c>
      <c r="C37" s="179" t="s">
        <v>956</v>
      </c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957</v>
      </c>
    </row>
    <row r="38" spans="1:60">
      <c r="A38" s="5"/>
      <c r="B38" s="6" t="s">
        <v>958</v>
      </c>
      <c r="C38" s="179" t="s">
        <v>959</v>
      </c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G38" t="s">
        <v>960</v>
      </c>
    </row>
    <row r="39" spans="1:60">
      <c r="A39" s="5"/>
      <c r="B39" s="6"/>
      <c r="C39" s="179" t="s">
        <v>961</v>
      </c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962</v>
      </c>
    </row>
    <row r="40" spans="1:60">
      <c r="A40" s="5"/>
      <c r="B40" s="6"/>
      <c r="C40" s="179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>
      <c r="C41" s="181"/>
      <c r="D41" s="139"/>
      <c r="AG41" t="s">
        <v>963</v>
      </c>
    </row>
    <row r="42" spans="1:60">
      <c r="D42" s="139"/>
    </row>
    <row r="43" spans="1:60">
      <c r="D43" s="139"/>
    </row>
    <row r="44" spans="1:60">
      <c r="D44" s="139"/>
    </row>
    <row r="45" spans="1:60">
      <c r="D45" s="139"/>
    </row>
    <row r="46" spans="1:60">
      <c r="D46" s="139"/>
    </row>
    <row r="47" spans="1:60">
      <c r="D47" s="139"/>
    </row>
    <row r="48" spans="1:60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 objects="1" scenarios="1"/>
  <mergeCells count="17">
    <mergeCell ref="C31:G31"/>
    <mergeCell ref="A1:G1"/>
    <mergeCell ref="C2:G2"/>
    <mergeCell ref="C3:G3"/>
    <mergeCell ref="C4:G4"/>
    <mergeCell ref="A36:B36"/>
    <mergeCell ref="C10:G10"/>
    <mergeCell ref="C12:G12"/>
    <mergeCell ref="C14:G14"/>
    <mergeCell ref="C16:G16"/>
    <mergeCell ref="C18:G18"/>
    <mergeCell ref="C33:G33"/>
    <mergeCell ref="C20:G20"/>
    <mergeCell ref="C22:G22"/>
    <mergeCell ref="C25:G25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workbookViewId="0">
      <pane ySplit="7" topLeftCell="A969" activePane="bottomLeft" state="frozen"/>
      <selection pane="bottomLeft" activeCell="C1057" sqref="C1057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72</v>
      </c>
      <c r="C3" s="246" t="s">
        <v>73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56</v>
      </c>
      <c r="C4" s="249" t="s">
        <v>74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SUMIF(AG9:AG406,"&lt;&gt;NOR",G9:G406)</f>
        <v>0</v>
      </c>
      <c r="H8" s="165"/>
      <c r="I8" s="165">
        <f>SUM(I9:I406)</f>
        <v>0</v>
      </c>
      <c r="J8" s="165"/>
      <c r="K8" s="165">
        <f>SUM(K9:K406)</f>
        <v>0</v>
      </c>
      <c r="L8" s="165"/>
      <c r="M8" s="165">
        <f>SUM(M9:M406)</f>
        <v>0</v>
      </c>
      <c r="N8" s="165"/>
      <c r="O8" s="165">
        <f>SUM(O9:O406)</f>
        <v>5839.8</v>
      </c>
      <c r="P8" s="165"/>
      <c r="Q8" s="165">
        <f>SUM(Q9:Q406)</f>
        <v>0</v>
      </c>
      <c r="R8" s="165"/>
      <c r="S8" s="165"/>
      <c r="T8" s="166"/>
      <c r="U8" s="160"/>
      <c r="V8" s="160">
        <f>SUM(V9:V406)</f>
        <v>28949.32</v>
      </c>
      <c r="W8" s="160"/>
      <c r="AG8" t="s">
        <v>197</v>
      </c>
    </row>
    <row r="9" spans="1:60" ht="22.5" outlineLevel="1">
      <c r="A9" s="167">
        <v>1</v>
      </c>
      <c r="B9" s="168" t="s">
        <v>198</v>
      </c>
      <c r="C9" s="177" t="s">
        <v>199</v>
      </c>
      <c r="D9" s="169" t="s">
        <v>200</v>
      </c>
      <c r="E9" s="170">
        <v>1050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0.20300000000000001</v>
      </c>
      <c r="V9" s="157">
        <f>ROUND(E9*U9,2)</f>
        <v>213.15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204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207</v>
      </c>
      <c r="C12" s="177" t="s">
        <v>208</v>
      </c>
      <c r="D12" s="169" t="s">
        <v>209</v>
      </c>
      <c r="E12" s="170">
        <v>210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210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7">
        <v>3</v>
      </c>
      <c r="B15" s="168" t="s">
        <v>1601</v>
      </c>
      <c r="C15" s="177" t="s">
        <v>1602</v>
      </c>
      <c r="D15" s="169" t="s">
        <v>268</v>
      </c>
      <c r="E15" s="170">
        <v>454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1.0700000000000001E-2</v>
      </c>
      <c r="O15" s="172">
        <f>ROUND(E15*N15,2)</f>
        <v>4.8600000000000003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305</v>
      </c>
      <c r="U15" s="157">
        <v>0.90800000000000003</v>
      </c>
      <c r="V15" s="157">
        <f>ROUND(E15*U15,2)</f>
        <v>412.23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>
      <c r="A16" s="155"/>
      <c r="B16" s="156"/>
      <c r="C16" s="241" t="s">
        <v>1603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1604</v>
      </c>
      <c r="D17" s="158"/>
      <c r="E17" s="159">
        <v>254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1605</v>
      </c>
      <c r="D18" s="158"/>
      <c r="E18" s="159">
        <v>200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>
      <c r="A20" s="167">
        <v>4</v>
      </c>
      <c r="B20" s="168" t="s">
        <v>1606</v>
      </c>
      <c r="C20" s="177" t="s">
        <v>1607</v>
      </c>
      <c r="D20" s="169" t="s">
        <v>268</v>
      </c>
      <c r="E20" s="170">
        <v>28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1.2710000000000001E-2</v>
      </c>
      <c r="O20" s="172">
        <f>ROUND(E20*N20,2)</f>
        <v>0.36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1.153</v>
      </c>
      <c r="V20" s="157">
        <f>ROUND(E20*U20,2)</f>
        <v>32.28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>
      <c r="A21" s="155"/>
      <c r="B21" s="156"/>
      <c r="C21" s="241" t="s">
        <v>1603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1608</v>
      </c>
      <c r="D22" s="158"/>
      <c r="E22" s="159">
        <v>28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3"/>
      <c r="D23" s="234"/>
      <c r="E23" s="234"/>
      <c r="F23" s="234"/>
      <c r="G23" s="23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67">
        <v>5</v>
      </c>
      <c r="B24" s="168" t="s">
        <v>1609</v>
      </c>
      <c r="C24" s="177" t="s">
        <v>1610</v>
      </c>
      <c r="D24" s="169" t="s">
        <v>268</v>
      </c>
      <c r="E24" s="170">
        <v>284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2.4780000000000003E-2</v>
      </c>
      <c r="O24" s="172">
        <f>ROUND(E24*N24,2)</f>
        <v>7.04</v>
      </c>
      <c r="P24" s="172">
        <v>0</v>
      </c>
      <c r="Q24" s="172">
        <f>ROUND(E24*P24,2)</f>
        <v>0</v>
      </c>
      <c r="R24" s="172" t="s">
        <v>201</v>
      </c>
      <c r="S24" s="172" t="s">
        <v>202</v>
      </c>
      <c r="T24" s="173" t="s">
        <v>202</v>
      </c>
      <c r="U24" s="157">
        <v>0</v>
      </c>
      <c r="V24" s="157">
        <f>ROUND(E24*U24,2)</f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>
      <c r="A25" s="155"/>
      <c r="B25" s="156"/>
      <c r="C25" s="241" t="s">
        <v>1603</v>
      </c>
      <c r="D25" s="242"/>
      <c r="E25" s="242"/>
      <c r="F25" s="242"/>
      <c r="G25" s="242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4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1611</v>
      </c>
      <c r="D26" s="158"/>
      <c r="E26" s="159">
        <v>144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8" t="s">
        <v>1612</v>
      </c>
      <c r="D27" s="158"/>
      <c r="E27" s="159">
        <v>140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3"/>
      <c r="D28" s="234"/>
      <c r="E28" s="234"/>
      <c r="F28" s="234"/>
      <c r="G28" s="23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7">
        <v>6</v>
      </c>
      <c r="B29" s="168" t="s">
        <v>1613</v>
      </c>
      <c r="C29" s="177" t="s">
        <v>1614</v>
      </c>
      <c r="D29" s="169" t="s">
        <v>213</v>
      </c>
      <c r="E29" s="170">
        <v>1144.44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201</v>
      </c>
      <c r="S29" s="172" t="s">
        <v>202</v>
      </c>
      <c r="T29" s="173" t="s">
        <v>202</v>
      </c>
      <c r="U29" s="157">
        <v>0</v>
      </c>
      <c r="V29" s="157">
        <f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41" t="s">
        <v>1615</v>
      </c>
      <c r="D30" s="242"/>
      <c r="E30" s="242"/>
      <c r="F30" s="242"/>
      <c r="G30" s="242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příplatek k cenám vykopávek za ztížení vykopávky v blízkosti podzemního vedení nebo výbušnin v horninách jakékoliv třídy,</v>
      </c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1616</v>
      </c>
      <c r="D31" s="158"/>
      <c r="E31" s="159">
        <v>447.04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1617</v>
      </c>
      <c r="D32" s="158"/>
      <c r="E32" s="159">
        <v>286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78" t="s">
        <v>1618</v>
      </c>
      <c r="D33" s="158"/>
      <c r="E33" s="159">
        <v>67.760000000000005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1619</v>
      </c>
      <c r="D34" s="158"/>
      <c r="E34" s="159">
        <v>174.24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1620</v>
      </c>
      <c r="D35" s="158"/>
      <c r="E35" s="159">
        <v>169.4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7</v>
      </c>
      <c r="B37" s="168" t="s">
        <v>1126</v>
      </c>
      <c r="C37" s="177" t="s">
        <v>1127</v>
      </c>
      <c r="D37" s="169" t="s">
        <v>213</v>
      </c>
      <c r="E37" s="170">
        <v>13918.201000000001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201</v>
      </c>
      <c r="S37" s="172" t="s">
        <v>202</v>
      </c>
      <c r="T37" s="173" t="s">
        <v>202</v>
      </c>
      <c r="U37" s="157">
        <v>0.16600000000000001</v>
      </c>
      <c r="V37" s="157">
        <f>ROUND(E37*U37,2)</f>
        <v>2310.42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33.75" outlineLevel="1">
      <c r="A38" s="155"/>
      <c r="B38" s="156"/>
      <c r="C38" s="241" t="s">
        <v>1128</v>
      </c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74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78" t="s">
        <v>1621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8" t="s">
        <v>1622</v>
      </c>
      <c r="D40" s="158"/>
      <c r="E40" s="159">
        <v>3977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8" t="s">
        <v>1623</v>
      </c>
      <c r="D41" s="158"/>
      <c r="E41" s="159">
        <v>350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1624</v>
      </c>
      <c r="D42" s="158"/>
      <c r="E42" s="159">
        <v>1425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1625</v>
      </c>
      <c r="D43" s="158"/>
      <c r="E43" s="159">
        <v>112.7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8" t="s">
        <v>1626</v>
      </c>
      <c r="D44" s="158"/>
      <c r="E44" s="159">
        <v>351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78" t="s">
        <v>1627</v>
      </c>
      <c r="D45" s="158"/>
      <c r="E45" s="159">
        <v>30.8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1628</v>
      </c>
      <c r="D46" s="158"/>
      <c r="E46" s="159">
        <v>636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78" t="s">
        <v>1629</v>
      </c>
      <c r="D47" s="158"/>
      <c r="E47" s="159">
        <v>44.1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8" t="s">
        <v>1630</v>
      </c>
      <c r="D48" s="158"/>
      <c r="E48" s="159">
        <v>257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1631</v>
      </c>
      <c r="D49" s="158"/>
      <c r="E49" s="159">
        <v>21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1632</v>
      </c>
      <c r="D50" s="158"/>
      <c r="E50" s="159">
        <v>1630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1633</v>
      </c>
      <c r="D51" s="158"/>
      <c r="E51" s="159">
        <v>154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1634</v>
      </c>
      <c r="D52" s="158"/>
      <c r="E52" s="159">
        <v>84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1635</v>
      </c>
      <c r="D53" s="158"/>
      <c r="E53" s="159">
        <v>14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1636</v>
      </c>
      <c r="D54" s="158"/>
      <c r="E54" s="159">
        <v>325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178" t="s">
        <v>1637</v>
      </c>
      <c r="D55" s="158"/>
      <c r="E55" s="159">
        <v>32.200000000000003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78" t="s">
        <v>1638</v>
      </c>
      <c r="D56" s="158"/>
      <c r="E56" s="159">
        <v>1406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178" t="s">
        <v>1639</v>
      </c>
      <c r="D57" s="158"/>
      <c r="E57" s="159">
        <v>132.30000000000001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178" t="s">
        <v>1640</v>
      </c>
      <c r="D58" s="158"/>
      <c r="E58" s="159">
        <v>845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178" t="s">
        <v>1641</v>
      </c>
      <c r="D59" s="158"/>
      <c r="E59" s="159">
        <v>80.5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178" t="s">
        <v>1642</v>
      </c>
      <c r="D60" s="158"/>
      <c r="E60" s="159">
        <v>161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178" t="s">
        <v>1643</v>
      </c>
      <c r="D61" s="158"/>
      <c r="E61" s="159">
        <v>17.5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178" t="s">
        <v>1644</v>
      </c>
      <c r="D62" s="158"/>
      <c r="E62" s="159">
        <v>1293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178" t="s">
        <v>1645</v>
      </c>
      <c r="D63" s="158"/>
      <c r="E63" s="159">
        <v>104.65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178" t="s">
        <v>1646</v>
      </c>
      <c r="D64" s="158"/>
      <c r="E64" s="159">
        <v>144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217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1647</v>
      </c>
      <c r="D65" s="158"/>
      <c r="E65" s="159">
        <v>16.100000000000001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78" t="s">
        <v>1648</v>
      </c>
      <c r="D66" s="158"/>
      <c r="E66" s="159">
        <v>1388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178" t="s">
        <v>1649</v>
      </c>
      <c r="D67" s="158"/>
      <c r="E67" s="159">
        <v>146.30000000000001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78" t="s">
        <v>1650</v>
      </c>
      <c r="D68" s="158"/>
      <c r="E68" s="159">
        <v>322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78" t="s">
        <v>1651</v>
      </c>
      <c r="D69" s="158"/>
      <c r="E69" s="159">
        <v>58.800000000000004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78" t="s">
        <v>1652</v>
      </c>
      <c r="D70" s="158"/>
      <c r="E70" s="159">
        <v>178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78" t="s">
        <v>1647</v>
      </c>
      <c r="D71" s="158"/>
      <c r="E71" s="159">
        <v>16.100000000000001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78" t="s">
        <v>1653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178" t="s">
        <v>1654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55"/>
      <c r="B74" s="156"/>
      <c r="C74" s="178" t="s">
        <v>1655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178" t="s">
        <v>1656</v>
      </c>
      <c r="D75" s="158"/>
      <c r="E75" s="159">
        <v>-144.64449999999999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178" t="s">
        <v>1657</v>
      </c>
      <c r="D76" s="158"/>
      <c r="E76" s="159">
        <v>-11.024999999999999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1658</v>
      </c>
      <c r="D77" s="158"/>
      <c r="E77" s="159">
        <v>-36.959999999999994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178" t="s">
        <v>1659</v>
      </c>
      <c r="D78" s="158"/>
      <c r="E78" s="159">
        <v>-4.4799999999999995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178" t="s">
        <v>1660</v>
      </c>
      <c r="D79" s="158"/>
      <c r="E79" s="159">
        <v>-121.48949999999999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178" t="s">
        <v>1661</v>
      </c>
      <c r="D80" s="158"/>
      <c r="E80" s="159">
        <v>-9.4499999999999993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217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178" t="s">
        <v>1662</v>
      </c>
      <c r="D81" s="158"/>
      <c r="E81" s="159">
        <v>-42.074999999999996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178" t="s">
        <v>1663</v>
      </c>
      <c r="D82" s="158"/>
      <c r="E82" s="159">
        <v>-4.7249999999999996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1664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178" t="s">
        <v>1665</v>
      </c>
      <c r="D84" s="158"/>
      <c r="E84" s="159">
        <v>-197.11999999999998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178" t="s">
        <v>1666</v>
      </c>
      <c r="D85" s="158"/>
      <c r="E85" s="159">
        <v>-13.475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178" t="s">
        <v>1667</v>
      </c>
      <c r="D86" s="158"/>
      <c r="E86" s="159">
        <v>-9.5699999999999985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178" t="s">
        <v>1668</v>
      </c>
      <c r="D87" s="158"/>
      <c r="E87" s="159">
        <v>-1.575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178" t="s">
        <v>1669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178" t="s">
        <v>1670</v>
      </c>
      <c r="D89" s="158"/>
      <c r="E89" s="159">
        <v>-2.2879999999999998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178" t="s">
        <v>1671</v>
      </c>
      <c r="D90" s="158"/>
      <c r="E90" s="159">
        <v>-22.852499999999999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178" t="s">
        <v>1672</v>
      </c>
      <c r="D91" s="158"/>
      <c r="E91" s="159">
        <v>-2.0999999999999996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78" t="s">
        <v>1673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1674</v>
      </c>
      <c r="D93" s="158"/>
      <c r="E93" s="159">
        <v>-1.9249999999999998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178" t="s">
        <v>1675</v>
      </c>
      <c r="D94" s="158"/>
      <c r="E94" s="159">
        <v>-43.889999999999993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217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78" t="s">
        <v>1676</v>
      </c>
      <c r="D95" s="158"/>
      <c r="E95" s="159">
        <v>-2.625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55"/>
      <c r="B96" s="156"/>
      <c r="C96" s="178" t="s">
        <v>1677</v>
      </c>
      <c r="D96" s="158"/>
      <c r="E96" s="159">
        <v>-1.1549999999999998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78" t="s">
        <v>1678</v>
      </c>
      <c r="D97" s="158"/>
      <c r="E97" s="159">
        <v>-0.52499999999999991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178" t="s">
        <v>1679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178" t="s">
        <v>1680</v>
      </c>
      <c r="D99" s="158"/>
      <c r="E99" s="159">
        <v>-16.543999999999997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178" t="s">
        <v>1681</v>
      </c>
      <c r="D100" s="158"/>
      <c r="E100" s="159">
        <v>-2.2399999999999998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78" t="s">
        <v>1682</v>
      </c>
      <c r="D101" s="158"/>
      <c r="E101" s="159">
        <v>-4.2624999999999993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178" t="s">
        <v>1683</v>
      </c>
      <c r="D102" s="158"/>
      <c r="E102" s="159">
        <v>-0.875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178" t="s">
        <v>1684</v>
      </c>
      <c r="D103" s="158"/>
      <c r="E103" s="159">
        <v>-9.6524999999999999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178" t="s">
        <v>1685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178" t="s">
        <v>1686</v>
      </c>
      <c r="D105" s="158"/>
      <c r="E105" s="159">
        <v>-197.648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178" t="s">
        <v>1687</v>
      </c>
      <c r="D106" s="158"/>
      <c r="E106" s="159">
        <v>-20.159999999999997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78" t="s">
        <v>1688</v>
      </c>
      <c r="D107" s="158"/>
      <c r="E107" s="159">
        <v>-20.212499999999999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178" t="s">
        <v>1689</v>
      </c>
      <c r="D108" s="158"/>
      <c r="E108" s="159">
        <v>-1.0499999999999998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178" t="s">
        <v>1690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178" t="s">
        <v>1691</v>
      </c>
      <c r="D110" s="158"/>
      <c r="E110" s="159">
        <v>-2.8159999999999998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78" t="s">
        <v>1692</v>
      </c>
      <c r="D111" s="158"/>
      <c r="E111" s="159">
        <v>-8.5249999999999986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178" t="s">
        <v>1693</v>
      </c>
      <c r="D112" s="158"/>
      <c r="E112" s="159">
        <v>-1.75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178" t="s">
        <v>1694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178" t="s">
        <v>1695</v>
      </c>
      <c r="D114" s="158"/>
      <c r="E114" s="159">
        <v>-5.6319999999999997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1696</v>
      </c>
      <c r="D115" s="158"/>
      <c r="E115" s="159">
        <v>-18.974999999999998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178" t="s">
        <v>1672</v>
      </c>
      <c r="D116" s="158"/>
      <c r="E116" s="159">
        <v>-2.0999999999999996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178" t="s">
        <v>1697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178" t="s">
        <v>1698</v>
      </c>
      <c r="D118" s="158"/>
      <c r="E118" s="159">
        <v>-218.59199999999998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78" t="s">
        <v>1687</v>
      </c>
      <c r="D119" s="158"/>
      <c r="E119" s="159">
        <v>-20.159999999999997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178" t="s">
        <v>1699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178" t="s">
        <v>1700</v>
      </c>
      <c r="D121" s="158"/>
      <c r="E121" s="159">
        <v>-2.6949999999999998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55"/>
      <c r="B122" s="156"/>
      <c r="C122" s="178" t="s">
        <v>1701</v>
      </c>
      <c r="D122" s="158"/>
      <c r="E122" s="159">
        <v>-103.488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178" t="s">
        <v>1702</v>
      </c>
      <c r="D123" s="158"/>
      <c r="E123" s="159">
        <v>-8.9599999999999991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178" t="s">
        <v>1703</v>
      </c>
      <c r="D124" s="158"/>
      <c r="E124" s="159">
        <v>-10.725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78" t="s">
        <v>1693</v>
      </c>
      <c r="D125" s="158"/>
      <c r="E125" s="159">
        <v>-1.75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178" t="s">
        <v>1704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178" t="s">
        <v>1674</v>
      </c>
      <c r="D127" s="158"/>
      <c r="E127" s="159">
        <v>-1.9249999999999998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/>
      <c r="B128" s="156"/>
      <c r="C128" s="178" t="s">
        <v>1705</v>
      </c>
      <c r="D128" s="158"/>
      <c r="E128" s="159">
        <v>-18.655999999999999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178" t="s">
        <v>1681</v>
      </c>
      <c r="D129" s="158"/>
      <c r="E129" s="159">
        <v>-2.2399999999999998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178" t="s">
        <v>1706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178" t="s">
        <v>1707</v>
      </c>
      <c r="D131" s="158"/>
      <c r="E131" s="159">
        <v>-156.28799999999998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55"/>
      <c r="B132" s="156"/>
      <c r="C132" s="178" t="s">
        <v>1708</v>
      </c>
      <c r="D132" s="158"/>
      <c r="E132" s="159">
        <v>-13.44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178" t="s">
        <v>1709</v>
      </c>
      <c r="D133" s="158"/>
      <c r="E133" s="159">
        <v>-9.4049999999999994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55"/>
      <c r="B134" s="156"/>
      <c r="C134" s="178" t="s">
        <v>1678</v>
      </c>
      <c r="D134" s="158"/>
      <c r="E134" s="159">
        <v>-0.52499999999999991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217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178" t="s">
        <v>1710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178" t="s">
        <v>1711</v>
      </c>
      <c r="D136" s="158"/>
      <c r="E136" s="159">
        <v>-1.7599999999999998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178" t="s">
        <v>1712</v>
      </c>
      <c r="D137" s="158"/>
      <c r="E137" s="159">
        <v>-8.4149999999999991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178" t="s">
        <v>1689</v>
      </c>
      <c r="D138" s="158"/>
      <c r="E138" s="159">
        <v>-1.0499999999999998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217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178" t="s">
        <v>1713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55"/>
      <c r="B140" s="156"/>
      <c r="C140" s="178" t="s">
        <v>1714</v>
      </c>
      <c r="D140" s="158"/>
      <c r="E140" s="159">
        <v>-193.6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217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55"/>
      <c r="B141" s="156"/>
      <c r="C141" s="178" t="s">
        <v>1715</v>
      </c>
      <c r="D141" s="158"/>
      <c r="E141" s="159">
        <v>-17.919999999999998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178" t="s">
        <v>1716</v>
      </c>
      <c r="D142" s="158"/>
      <c r="E142" s="159">
        <v>-2.9699999999999998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217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178" t="s">
        <v>1668</v>
      </c>
      <c r="D143" s="158"/>
      <c r="E143" s="159">
        <v>-1.575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217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55"/>
      <c r="B144" s="156"/>
      <c r="C144" s="178" t="s">
        <v>1717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178" t="s">
        <v>1718</v>
      </c>
      <c r="D145" s="158"/>
      <c r="E145" s="159">
        <v>-13.728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55"/>
      <c r="B146" s="156"/>
      <c r="C146" s="178" t="s">
        <v>1719</v>
      </c>
      <c r="D146" s="158"/>
      <c r="E146" s="159">
        <v>-1.1199999999999999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217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178" t="s">
        <v>1720</v>
      </c>
      <c r="D147" s="158"/>
      <c r="E147" s="159">
        <v>-16.994999999999997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178" t="s">
        <v>1721</v>
      </c>
      <c r="D148" s="158"/>
      <c r="E148" s="159">
        <v>-3.6749999999999998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217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178" t="s">
        <v>1722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178" t="s">
        <v>1723</v>
      </c>
      <c r="D150" s="158"/>
      <c r="E150" s="159">
        <v>-15.399999999999999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178" t="s">
        <v>1724</v>
      </c>
      <c r="D151" s="158"/>
      <c r="E151" s="159">
        <v>-1.4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55"/>
      <c r="B152" s="156"/>
      <c r="C152" s="233"/>
      <c r="D152" s="234"/>
      <c r="E152" s="234"/>
      <c r="F152" s="234"/>
      <c r="G152" s="234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206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67">
        <v>8</v>
      </c>
      <c r="B153" s="168" t="s">
        <v>1134</v>
      </c>
      <c r="C153" s="177" t="s">
        <v>1135</v>
      </c>
      <c r="D153" s="169" t="s">
        <v>213</v>
      </c>
      <c r="E153" s="170">
        <v>5567.2804000000006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201</v>
      </c>
      <c r="S153" s="172" t="s">
        <v>202</v>
      </c>
      <c r="T153" s="173" t="s">
        <v>202</v>
      </c>
      <c r="U153" s="157">
        <v>8.5000000000000006E-2</v>
      </c>
      <c r="V153" s="157">
        <f>ROUND(E153*U153,2)</f>
        <v>473.22</v>
      </c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33.75" outlineLevel="1">
      <c r="A154" s="155"/>
      <c r="B154" s="156"/>
      <c r="C154" s="241" t="s">
        <v>1128</v>
      </c>
      <c r="D154" s="242"/>
      <c r="E154" s="242"/>
      <c r="F154" s="242"/>
      <c r="G154" s="242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205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74" t="str">
        <f>C154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178" t="s">
        <v>1725</v>
      </c>
      <c r="D155" s="158"/>
      <c r="E155" s="159">
        <v>5567.2804000000006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233"/>
      <c r="D156" s="234"/>
      <c r="E156" s="234"/>
      <c r="F156" s="234"/>
      <c r="G156" s="234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206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>
      <c r="A157" s="167">
        <v>9</v>
      </c>
      <c r="B157" s="168" t="s">
        <v>1137</v>
      </c>
      <c r="C157" s="177" t="s">
        <v>1138</v>
      </c>
      <c r="D157" s="169" t="s">
        <v>288</v>
      </c>
      <c r="E157" s="170">
        <v>640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9.9000000000000021E-4</v>
      </c>
      <c r="O157" s="172">
        <f>ROUND(E157*N157,2)</f>
        <v>0.63</v>
      </c>
      <c r="P157" s="172">
        <v>0</v>
      </c>
      <c r="Q157" s="172">
        <f>ROUND(E157*P157,2)</f>
        <v>0</v>
      </c>
      <c r="R157" s="172" t="s">
        <v>201</v>
      </c>
      <c r="S157" s="172" t="s">
        <v>202</v>
      </c>
      <c r="T157" s="173" t="s">
        <v>202</v>
      </c>
      <c r="U157" s="157">
        <v>0.23600000000000002</v>
      </c>
      <c r="V157" s="157">
        <f>ROUND(E157*U157,2)</f>
        <v>151.04</v>
      </c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214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241" t="s">
        <v>1139</v>
      </c>
      <c r="D158" s="242"/>
      <c r="E158" s="242"/>
      <c r="F158" s="242"/>
      <c r="G158" s="242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205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178" t="s">
        <v>1726</v>
      </c>
      <c r="D159" s="158"/>
      <c r="E159" s="159">
        <v>484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217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178" t="s">
        <v>1727</v>
      </c>
      <c r="D160" s="158"/>
      <c r="E160" s="159">
        <v>156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33"/>
      <c r="D161" s="234"/>
      <c r="E161" s="234"/>
      <c r="F161" s="234"/>
      <c r="G161" s="234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>
      <c r="A162" s="167">
        <v>10</v>
      </c>
      <c r="B162" s="168" t="s">
        <v>1728</v>
      </c>
      <c r="C162" s="177" t="s">
        <v>1729</v>
      </c>
      <c r="D162" s="169" t="s">
        <v>288</v>
      </c>
      <c r="E162" s="170">
        <v>25841.800000000003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8.6000000000000009E-4</v>
      </c>
      <c r="O162" s="172">
        <f>ROUND(E162*N162,2)</f>
        <v>22.22</v>
      </c>
      <c r="P162" s="172">
        <v>0</v>
      </c>
      <c r="Q162" s="172">
        <f>ROUND(E162*P162,2)</f>
        <v>0</v>
      </c>
      <c r="R162" s="172" t="s">
        <v>201</v>
      </c>
      <c r="S162" s="172" t="s">
        <v>202</v>
      </c>
      <c r="T162" s="173" t="s">
        <v>202</v>
      </c>
      <c r="U162" s="157">
        <v>0.47900000000000004</v>
      </c>
      <c r="V162" s="157">
        <f>ROUND(E162*U162,2)</f>
        <v>12378.22</v>
      </c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214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41" t="s">
        <v>1139</v>
      </c>
      <c r="D163" s="242"/>
      <c r="E163" s="242"/>
      <c r="F163" s="242"/>
      <c r="G163" s="242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205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178" t="s">
        <v>1730</v>
      </c>
      <c r="D164" s="158"/>
      <c r="E164" s="159">
        <v>7360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178" t="s">
        <v>1731</v>
      </c>
      <c r="D165" s="158"/>
      <c r="E165" s="159">
        <v>2622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178" t="s">
        <v>1732</v>
      </c>
      <c r="D166" s="158"/>
      <c r="E166" s="159">
        <v>638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178" t="s">
        <v>1733</v>
      </c>
      <c r="D167" s="158"/>
      <c r="E167" s="159">
        <v>1167.6000000000001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217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55"/>
      <c r="B168" s="156"/>
      <c r="C168" s="178" t="s">
        <v>1734</v>
      </c>
      <c r="D168" s="158"/>
      <c r="E168" s="159">
        <v>3009.6000000000004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178" t="s">
        <v>1735</v>
      </c>
      <c r="D169" s="158"/>
      <c r="E169" s="159">
        <v>602.6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178" t="s">
        <v>1736</v>
      </c>
      <c r="D170" s="158"/>
      <c r="E170" s="159">
        <v>2608.2000000000003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217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55"/>
      <c r="B171" s="156"/>
      <c r="C171" s="178" t="s">
        <v>1737</v>
      </c>
      <c r="D171" s="158"/>
      <c r="E171" s="159">
        <v>1564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178" t="s">
        <v>1738</v>
      </c>
      <c r="D172" s="158"/>
      <c r="E172" s="159">
        <v>290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217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178" t="s">
        <v>1739</v>
      </c>
      <c r="D173" s="158"/>
      <c r="E173" s="159">
        <v>2304.6000000000004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/>
      <c r="B174" s="156"/>
      <c r="C174" s="178" t="s">
        <v>1740</v>
      </c>
      <c r="D174" s="158"/>
      <c r="E174" s="159">
        <v>257.60000000000002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217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178" t="s">
        <v>1741</v>
      </c>
      <c r="D175" s="158"/>
      <c r="E175" s="159">
        <v>2499.2000000000003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178" t="s">
        <v>1742</v>
      </c>
      <c r="D176" s="158"/>
      <c r="E176" s="159">
        <v>596.40000000000009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217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>
      <c r="A177" s="155"/>
      <c r="B177" s="156"/>
      <c r="C177" s="178" t="s">
        <v>1743</v>
      </c>
      <c r="D177" s="158"/>
      <c r="E177" s="159">
        <v>322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217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233"/>
      <c r="D178" s="234"/>
      <c r="E178" s="234"/>
      <c r="F178" s="234"/>
      <c r="G178" s="234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206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67">
        <v>11</v>
      </c>
      <c r="B179" s="168" t="s">
        <v>1142</v>
      </c>
      <c r="C179" s="177" t="s">
        <v>1143</v>
      </c>
      <c r="D179" s="169" t="s">
        <v>288</v>
      </c>
      <c r="E179" s="170">
        <v>640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2" t="s">
        <v>201</v>
      </c>
      <c r="S179" s="172" t="s">
        <v>202</v>
      </c>
      <c r="T179" s="173" t="s">
        <v>202</v>
      </c>
      <c r="U179" s="157">
        <v>7.0000000000000007E-2</v>
      </c>
      <c r="V179" s="157">
        <f>ROUND(E179*U179,2)</f>
        <v>44.8</v>
      </c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214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241" t="s">
        <v>1144</v>
      </c>
      <c r="D180" s="242"/>
      <c r="E180" s="242"/>
      <c r="F180" s="242"/>
      <c r="G180" s="242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205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>
      <c r="A181" s="155"/>
      <c r="B181" s="156"/>
      <c r="C181" s="233"/>
      <c r="D181" s="234"/>
      <c r="E181" s="234"/>
      <c r="F181" s="234"/>
      <c r="G181" s="23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206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>
      <c r="A182" s="167">
        <v>12</v>
      </c>
      <c r="B182" s="168" t="s">
        <v>1744</v>
      </c>
      <c r="C182" s="177" t="s">
        <v>1745</v>
      </c>
      <c r="D182" s="169" t="s">
        <v>288</v>
      </c>
      <c r="E182" s="170">
        <v>25841.800000000003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0</v>
      </c>
      <c r="O182" s="172">
        <f>ROUND(E182*N182,2)</f>
        <v>0</v>
      </c>
      <c r="P182" s="172">
        <v>0</v>
      </c>
      <c r="Q182" s="172">
        <f>ROUND(E182*P182,2)</f>
        <v>0</v>
      </c>
      <c r="R182" s="172" t="s">
        <v>201</v>
      </c>
      <c r="S182" s="172" t="s">
        <v>202</v>
      </c>
      <c r="T182" s="173" t="s">
        <v>202</v>
      </c>
      <c r="U182" s="157">
        <v>0.32700000000000001</v>
      </c>
      <c r="V182" s="157">
        <f>ROUND(E182*U182,2)</f>
        <v>8450.27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214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241" t="s">
        <v>1144</v>
      </c>
      <c r="D183" s="242"/>
      <c r="E183" s="242"/>
      <c r="F183" s="242"/>
      <c r="G183" s="242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55"/>
      <c r="B184" s="156"/>
      <c r="C184" s="233"/>
      <c r="D184" s="234"/>
      <c r="E184" s="234"/>
      <c r="F184" s="234"/>
      <c r="G184" s="234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206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67">
        <v>13</v>
      </c>
      <c r="B185" s="168" t="s">
        <v>1145</v>
      </c>
      <c r="C185" s="177" t="s">
        <v>1146</v>
      </c>
      <c r="D185" s="169" t="s">
        <v>213</v>
      </c>
      <c r="E185" s="170">
        <v>6959.1005000000005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</v>
      </c>
      <c r="O185" s="172">
        <f>ROUND(E185*N185,2)</f>
        <v>0</v>
      </c>
      <c r="P185" s="172">
        <v>0</v>
      </c>
      <c r="Q185" s="172">
        <f>ROUND(E185*P185,2)</f>
        <v>0</v>
      </c>
      <c r="R185" s="172" t="s">
        <v>201</v>
      </c>
      <c r="S185" s="172" t="s">
        <v>202</v>
      </c>
      <c r="T185" s="173" t="s">
        <v>305</v>
      </c>
      <c r="U185" s="157">
        <v>0.34500000000000003</v>
      </c>
      <c r="V185" s="157">
        <f>ROUND(E185*U185,2)</f>
        <v>2400.89</v>
      </c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214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55"/>
      <c r="B186" s="156"/>
      <c r="C186" s="241" t="s">
        <v>241</v>
      </c>
      <c r="D186" s="242"/>
      <c r="E186" s="242"/>
      <c r="F186" s="242"/>
      <c r="G186" s="242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205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74" t="str">
        <f>C186</f>
        <v>bez naložení do dopravní nádoby, ale s vyprázdněním dopravní nádoby na hromadu nebo na dopravní prostředek,</v>
      </c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178" t="s">
        <v>1746</v>
      </c>
      <c r="D187" s="158"/>
      <c r="E187" s="159">
        <v>6959.1005000000005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55"/>
      <c r="B188" s="156"/>
      <c r="C188" s="233"/>
      <c r="D188" s="234"/>
      <c r="E188" s="234"/>
      <c r="F188" s="234"/>
      <c r="G188" s="234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206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67">
        <v>14</v>
      </c>
      <c r="B189" s="168" t="s">
        <v>1747</v>
      </c>
      <c r="C189" s="177" t="s">
        <v>1748</v>
      </c>
      <c r="D189" s="169" t="s">
        <v>213</v>
      </c>
      <c r="E189" s="170">
        <v>7587.7610000000004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201</v>
      </c>
      <c r="S189" s="172" t="s">
        <v>202</v>
      </c>
      <c r="T189" s="173" t="s">
        <v>202</v>
      </c>
      <c r="U189" s="157">
        <v>1.1000000000000001E-2</v>
      </c>
      <c r="V189" s="157">
        <f>ROUND(E189*U189,2)</f>
        <v>83.47</v>
      </c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55"/>
      <c r="B190" s="156"/>
      <c r="C190" s="241" t="s">
        <v>245</v>
      </c>
      <c r="D190" s="242"/>
      <c r="E190" s="242"/>
      <c r="F190" s="242"/>
      <c r="G190" s="242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205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239" t="s">
        <v>246</v>
      </c>
      <c r="D191" s="240"/>
      <c r="E191" s="240"/>
      <c r="F191" s="240"/>
      <c r="G191" s="240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247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>
      <c r="A192" s="155"/>
      <c r="B192" s="156"/>
      <c r="C192" s="178" t="s">
        <v>1749</v>
      </c>
      <c r="D192" s="158"/>
      <c r="E192" s="159">
        <v>7466.2160000000003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217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1750</v>
      </c>
      <c r="D193" s="158"/>
      <c r="E193" s="159">
        <v>121.545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233"/>
      <c r="D194" s="234"/>
      <c r="E194" s="234"/>
      <c r="F194" s="234"/>
      <c r="G194" s="23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206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>
      <c r="A195" s="167">
        <v>15</v>
      </c>
      <c r="B195" s="168" t="s">
        <v>249</v>
      </c>
      <c r="C195" s="177" t="s">
        <v>250</v>
      </c>
      <c r="D195" s="169" t="s">
        <v>213</v>
      </c>
      <c r="E195" s="170">
        <v>10185.093000000001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0</v>
      </c>
      <c r="O195" s="172">
        <f>ROUND(E195*N195,2)</f>
        <v>0</v>
      </c>
      <c r="P195" s="172">
        <v>0</v>
      </c>
      <c r="Q195" s="172">
        <f>ROUND(E195*P195,2)</f>
        <v>0</v>
      </c>
      <c r="R195" s="172" t="s">
        <v>201</v>
      </c>
      <c r="S195" s="172" t="s">
        <v>202</v>
      </c>
      <c r="T195" s="173" t="s">
        <v>202</v>
      </c>
      <c r="U195" s="157">
        <v>1.1000000000000001E-2</v>
      </c>
      <c r="V195" s="157">
        <f>ROUND(E195*U195,2)</f>
        <v>112.04</v>
      </c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214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>
      <c r="A196" s="155"/>
      <c r="B196" s="156"/>
      <c r="C196" s="241" t="s">
        <v>245</v>
      </c>
      <c r="D196" s="242"/>
      <c r="E196" s="242"/>
      <c r="F196" s="242"/>
      <c r="G196" s="242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205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239" t="s">
        <v>1751</v>
      </c>
      <c r="D197" s="240"/>
      <c r="E197" s="240"/>
      <c r="F197" s="240"/>
      <c r="G197" s="240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247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178" t="s">
        <v>1752</v>
      </c>
      <c r="D198" s="158"/>
      <c r="E198" s="159">
        <v>10185.093000000001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233"/>
      <c r="D199" s="234"/>
      <c r="E199" s="234"/>
      <c r="F199" s="234"/>
      <c r="G199" s="23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206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>
      <c r="A200" s="167">
        <v>16</v>
      </c>
      <c r="B200" s="168" t="s">
        <v>253</v>
      </c>
      <c r="C200" s="177" t="s">
        <v>254</v>
      </c>
      <c r="D200" s="169" t="s">
        <v>213</v>
      </c>
      <c r="E200" s="170">
        <v>3854.6530000000002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2" t="s">
        <v>201</v>
      </c>
      <c r="S200" s="172" t="s">
        <v>202</v>
      </c>
      <c r="T200" s="173" t="s">
        <v>202</v>
      </c>
      <c r="U200" s="157">
        <v>0</v>
      </c>
      <c r="V200" s="157">
        <f>ROUND(E200*U200,2)</f>
        <v>0</v>
      </c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203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78" t="s">
        <v>1753</v>
      </c>
      <c r="D201" s="158"/>
      <c r="E201" s="159">
        <v>3733.1080000000002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178" t="s">
        <v>1750</v>
      </c>
      <c r="D202" s="158"/>
      <c r="E202" s="159">
        <v>121.545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55"/>
      <c r="B203" s="156"/>
      <c r="C203" s="233"/>
      <c r="D203" s="234"/>
      <c r="E203" s="234"/>
      <c r="F203" s="234"/>
      <c r="G203" s="234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206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>
      <c r="A204" s="167">
        <v>17</v>
      </c>
      <c r="B204" s="168" t="s">
        <v>255</v>
      </c>
      <c r="C204" s="177" t="s">
        <v>256</v>
      </c>
      <c r="D204" s="169" t="s">
        <v>213</v>
      </c>
      <c r="E204" s="170">
        <v>1927.3265000000001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0</v>
      </c>
      <c r="O204" s="172">
        <f>ROUND(E204*N204,2)</f>
        <v>0</v>
      </c>
      <c r="P204" s="172">
        <v>0</v>
      </c>
      <c r="Q204" s="172">
        <f>ROUND(E204*P204,2)</f>
        <v>0</v>
      </c>
      <c r="R204" s="172" t="s">
        <v>201</v>
      </c>
      <c r="S204" s="172" t="s">
        <v>202</v>
      </c>
      <c r="T204" s="173" t="s">
        <v>202</v>
      </c>
      <c r="U204" s="157">
        <v>0</v>
      </c>
      <c r="V204" s="157">
        <f>ROUND(E204*U204,2)</f>
        <v>0</v>
      </c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203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>
      <c r="A205" s="155"/>
      <c r="B205" s="156"/>
      <c r="C205" s="178" t="s">
        <v>1754</v>
      </c>
      <c r="D205" s="158"/>
      <c r="E205" s="159">
        <v>1866.5540000000001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178" t="s">
        <v>1755</v>
      </c>
      <c r="D206" s="158"/>
      <c r="E206" s="159">
        <v>60.772500000000001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217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>
      <c r="A207" s="155"/>
      <c r="B207" s="156"/>
      <c r="C207" s="233"/>
      <c r="D207" s="234"/>
      <c r="E207" s="234"/>
      <c r="F207" s="234"/>
      <c r="G207" s="234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206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>
      <c r="A208" s="167">
        <v>18</v>
      </c>
      <c r="B208" s="168" t="s">
        <v>258</v>
      </c>
      <c r="C208" s="177" t="s">
        <v>259</v>
      </c>
      <c r="D208" s="169" t="s">
        <v>213</v>
      </c>
      <c r="E208" s="170">
        <v>3733.1075000000001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201</v>
      </c>
      <c r="S208" s="172" t="s">
        <v>202</v>
      </c>
      <c r="T208" s="173" t="s">
        <v>202</v>
      </c>
      <c r="U208" s="157">
        <v>0.20200000000000001</v>
      </c>
      <c r="V208" s="157">
        <f>ROUND(E208*U208,2)</f>
        <v>754.09</v>
      </c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203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241" t="s">
        <v>260</v>
      </c>
      <c r="D209" s="242"/>
      <c r="E209" s="242"/>
      <c r="F209" s="242"/>
      <c r="G209" s="242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205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55"/>
      <c r="B210" s="156"/>
      <c r="C210" s="178" t="s">
        <v>1655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217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178" t="s">
        <v>1756</v>
      </c>
      <c r="D211" s="158"/>
      <c r="E211" s="159">
        <v>1214.8950000000002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55"/>
      <c r="B212" s="156"/>
      <c r="C212" s="178" t="s">
        <v>1757</v>
      </c>
      <c r="D212" s="158"/>
      <c r="E212" s="159">
        <v>138.60000000000002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217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>
      <c r="A213" s="155"/>
      <c r="B213" s="156"/>
      <c r="C213" s="178" t="s">
        <v>1758</v>
      </c>
      <c r="D213" s="158"/>
      <c r="E213" s="159">
        <v>462.82500000000005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178" t="s">
        <v>1759</v>
      </c>
      <c r="D214" s="158"/>
      <c r="E214" s="159">
        <v>74.025000000000006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178" t="s">
        <v>1664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>
      <c r="A216" s="155"/>
      <c r="B216" s="156"/>
      <c r="C216" s="178" t="s">
        <v>1760</v>
      </c>
      <c r="D216" s="158"/>
      <c r="E216" s="159">
        <v>92.51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217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178" t="s">
        <v>1761</v>
      </c>
      <c r="D217" s="158"/>
      <c r="E217" s="159">
        <v>22.575000000000003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178" t="s">
        <v>1669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55"/>
      <c r="B219" s="156"/>
      <c r="C219" s="178" t="s">
        <v>1762</v>
      </c>
      <c r="D219" s="158"/>
      <c r="E219" s="159">
        <v>182.82000000000002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>
      <c r="A220" s="155"/>
      <c r="B220" s="156"/>
      <c r="C220" s="178" t="s">
        <v>1763</v>
      </c>
      <c r="D220" s="158"/>
      <c r="E220" s="159">
        <v>26.6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>
      <c r="A221" s="155"/>
      <c r="B221" s="156"/>
      <c r="C221" s="178" t="s">
        <v>1673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217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>
      <c r="A222" s="155"/>
      <c r="B222" s="156"/>
      <c r="C222" s="178" t="s">
        <v>1764</v>
      </c>
      <c r="D222" s="158"/>
      <c r="E222" s="159">
        <v>321.86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>
      <c r="A223" s="155"/>
      <c r="B223" s="156"/>
      <c r="C223" s="178" t="s">
        <v>1765</v>
      </c>
      <c r="D223" s="158"/>
      <c r="E223" s="159">
        <v>31.5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217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>
      <c r="A224" s="155"/>
      <c r="B224" s="156"/>
      <c r="C224" s="178" t="s">
        <v>1766</v>
      </c>
      <c r="D224" s="158"/>
      <c r="E224" s="159">
        <v>9.625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217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178" t="s">
        <v>1767</v>
      </c>
      <c r="D225" s="158"/>
      <c r="E225" s="159">
        <v>6.8250000000000002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>
      <c r="A226" s="155"/>
      <c r="B226" s="156"/>
      <c r="C226" s="178" t="s">
        <v>1679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>
      <c r="A227" s="155"/>
      <c r="B227" s="156"/>
      <c r="C227" s="178" t="s">
        <v>1768</v>
      </c>
      <c r="D227" s="158"/>
      <c r="E227" s="159">
        <v>17.902500000000003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55"/>
      <c r="B228" s="156"/>
      <c r="C228" s="178" t="s">
        <v>1769</v>
      </c>
      <c r="D228" s="158"/>
      <c r="E228" s="159">
        <v>6.125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217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>
      <c r="A229" s="155"/>
      <c r="B229" s="156"/>
      <c r="C229" s="178" t="s">
        <v>1770</v>
      </c>
      <c r="D229" s="158"/>
      <c r="E229" s="159">
        <v>74.002500000000012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178" t="s">
        <v>1685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>
      <c r="A231" s="155"/>
      <c r="B231" s="156"/>
      <c r="C231" s="178" t="s">
        <v>1771</v>
      </c>
      <c r="D231" s="158"/>
      <c r="E231" s="159">
        <v>181.91250000000002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>
      <c r="A232" s="155"/>
      <c r="B232" s="156"/>
      <c r="C232" s="178" t="s">
        <v>1772</v>
      </c>
      <c r="D232" s="158"/>
      <c r="E232" s="159">
        <v>14.350000000000001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>
      <c r="A233" s="155"/>
      <c r="B233" s="156"/>
      <c r="C233" s="178" t="s">
        <v>1690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217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55"/>
      <c r="B234" s="156"/>
      <c r="C234" s="178" t="s">
        <v>1773</v>
      </c>
      <c r="D234" s="158"/>
      <c r="E234" s="159">
        <v>35.805000000000007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55"/>
      <c r="B235" s="156"/>
      <c r="C235" s="178" t="s">
        <v>1774</v>
      </c>
      <c r="D235" s="158"/>
      <c r="E235" s="159">
        <v>12.25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217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>
      <c r="A236" s="155"/>
      <c r="B236" s="156"/>
      <c r="C236" s="178" t="s">
        <v>1694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178" t="s">
        <v>1775</v>
      </c>
      <c r="D237" s="158"/>
      <c r="E237" s="159">
        <v>183.42500000000001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55"/>
      <c r="B238" s="156"/>
      <c r="C238" s="178" t="s">
        <v>1776</v>
      </c>
      <c r="D238" s="158"/>
      <c r="E238" s="159">
        <v>30.1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55"/>
      <c r="B239" s="156"/>
      <c r="C239" s="178" t="s">
        <v>1699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217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55"/>
      <c r="B240" s="156"/>
      <c r="C240" s="178" t="s">
        <v>1777</v>
      </c>
      <c r="D240" s="158"/>
      <c r="E240" s="159">
        <v>57.915000000000006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217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>
      <c r="A241" s="155"/>
      <c r="B241" s="156"/>
      <c r="C241" s="178" t="s">
        <v>1778</v>
      </c>
      <c r="D241" s="158"/>
      <c r="E241" s="159">
        <v>14.350000000000001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217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55"/>
      <c r="B242" s="156"/>
      <c r="C242" s="178" t="s">
        <v>1706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178" t="s">
        <v>1779</v>
      </c>
      <c r="D243" s="158"/>
      <c r="E243" s="159">
        <v>90.915000000000006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217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55"/>
      <c r="B244" s="156"/>
      <c r="C244" s="178" t="s">
        <v>1780</v>
      </c>
      <c r="D244" s="158"/>
      <c r="E244" s="159">
        <v>7.5250000000000004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217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178" t="s">
        <v>1710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217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>
      <c r="A246" s="155"/>
      <c r="B246" s="156"/>
      <c r="C246" s="178" t="s">
        <v>1781</v>
      </c>
      <c r="D246" s="158"/>
      <c r="E246" s="159">
        <v>72.930000000000007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217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>
      <c r="A247" s="155"/>
      <c r="B247" s="156"/>
      <c r="C247" s="178" t="s">
        <v>1782</v>
      </c>
      <c r="D247" s="158"/>
      <c r="E247" s="159">
        <v>14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217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>
      <c r="A248" s="155"/>
      <c r="B248" s="156"/>
      <c r="C248" s="178" t="s">
        <v>1713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>
      <c r="A249" s="155"/>
      <c r="B249" s="156"/>
      <c r="C249" s="178" t="s">
        <v>1783</v>
      </c>
      <c r="D249" s="158"/>
      <c r="E249" s="159">
        <v>23.76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217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>
      <c r="A250" s="155"/>
      <c r="B250" s="156"/>
      <c r="C250" s="178" t="s">
        <v>1784</v>
      </c>
      <c r="D250" s="158"/>
      <c r="E250" s="159">
        <v>19.950000000000003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217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>
      <c r="A251" s="155"/>
      <c r="B251" s="156"/>
      <c r="C251" s="178" t="s">
        <v>1717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217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>
      <c r="A252" s="155"/>
      <c r="B252" s="156"/>
      <c r="C252" s="178" t="s">
        <v>1785</v>
      </c>
      <c r="D252" s="158"/>
      <c r="E252" s="159">
        <v>124.63000000000001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>
      <c r="A253" s="155"/>
      <c r="B253" s="156"/>
      <c r="C253" s="178" t="s">
        <v>1786</v>
      </c>
      <c r="D253" s="158"/>
      <c r="E253" s="159">
        <v>44.1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>
      <c r="A254" s="155"/>
      <c r="B254" s="156"/>
      <c r="C254" s="178" t="s">
        <v>1722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217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>
      <c r="A255" s="155"/>
      <c r="B255" s="156"/>
      <c r="C255" s="178" t="s">
        <v>1787</v>
      </c>
      <c r="D255" s="158"/>
      <c r="E255" s="159">
        <v>107.80000000000001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217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>
      <c r="A256" s="155"/>
      <c r="B256" s="156"/>
      <c r="C256" s="178" t="s">
        <v>1788</v>
      </c>
      <c r="D256" s="158"/>
      <c r="E256" s="159">
        <v>14.700000000000001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217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>
      <c r="A257" s="155"/>
      <c r="B257" s="156"/>
      <c r="C257" s="233"/>
      <c r="D257" s="234"/>
      <c r="E257" s="234"/>
      <c r="F257" s="234"/>
      <c r="G257" s="234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206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>
      <c r="A258" s="167">
        <v>19</v>
      </c>
      <c r="B258" s="168" t="s">
        <v>1152</v>
      </c>
      <c r="C258" s="177" t="s">
        <v>1153</v>
      </c>
      <c r="D258" s="169" t="s">
        <v>213</v>
      </c>
      <c r="E258" s="170">
        <v>3222.2137500000003</v>
      </c>
      <c r="F258" s="171"/>
      <c r="G258" s="172">
        <f>ROUND(E258*F258,2)</f>
        <v>0</v>
      </c>
      <c r="H258" s="171"/>
      <c r="I258" s="172">
        <f>ROUND(E258*H258,2)</f>
        <v>0</v>
      </c>
      <c r="J258" s="171"/>
      <c r="K258" s="172">
        <f>ROUND(E258*J258,2)</f>
        <v>0</v>
      </c>
      <c r="L258" s="172">
        <v>21</v>
      </c>
      <c r="M258" s="172">
        <f>G258*(1+L258/100)</f>
        <v>0</v>
      </c>
      <c r="N258" s="172">
        <v>0</v>
      </c>
      <c r="O258" s="172">
        <f>ROUND(E258*N258,2)</f>
        <v>0</v>
      </c>
      <c r="P258" s="172">
        <v>0</v>
      </c>
      <c r="Q258" s="172">
        <f>ROUND(E258*P258,2)</f>
        <v>0</v>
      </c>
      <c r="R258" s="172" t="s">
        <v>201</v>
      </c>
      <c r="S258" s="172" t="s">
        <v>202</v>
      </c>
      <c r="T258" s="173" t="s">
        <v>202</v>
      </c>
      <c r="U258" s="157">
        <v>0</v>
      </c>
      <c r="V258" s="157">
        <f>ROUND(E258*U258,2)</f>
        <v>0</v>
      </c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203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>
      <c r="A259" s="155"/>
      <c r="B259" s="156"/>
      <c r="C259" s="241" t="s">
        <v>1154</v>
      </c>
      <c r="D259" s="242"/>
      <c r="E259" s="242"/>
      <c r="F259" s="242"/>
      <c r="G259" s="242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205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74" t="str">
        <f>C259</f>
        <v>sypaninou z vhodných hornin tř. 1 - 4 nebo materiálem připraveným podél výkopu ve vzdálenosti do 3 m od jeho kraje, pro jakoukoliv hloubku výkopu a jakoukoliv míru zhutnění,</v>
      </c>
      <c r="BB259" s="148"/>
      <c r="BC259" s="148"/>
      <c r="BD259" s="148"/>
      <c r="BE259" s="148"/>
      <c r="BF259" s="148"/>
      <c r="BG259" s="148"/>
      <c r="BH259" s="148"/>
    </row>
    <row r="260" spans="1:60" outlineLevel="1">
      <c r="A260" s="155"/>
      <c r="B260" s="156"/>
      <c r="C260" s="178" t="s">
        <v>1789</v>
      </c>
      <c r="D260" s="158"/>
      <c r="E260" s="159">
        <v>890.56000000000006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217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>
      <c r="A261" s="155"/>
      <c r="B261" s="156"/>
      <c r="C261" s="178" t="s">
        <v>1790</v>
      </c>
      <c r="D261" s="158"/>
      <c r="E261" s="159">
        <v>344.85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217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>
      <c r="A262" s="155"/>
      <c r="B262" s="156"/>
      <c r="C262" s="178" t="s">
        <v>1791</v>
      </c>
      <c r="D262" s="158"/>
      <c r="E262" s="159">
        <v>87.725000000000009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217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>
      <c r="A263" s="155"/>
      <c r="B263" s="156"/>
      <c r="C263" s="178" t="s">
        <v>1792</v>
      </c>
      <c r="D263" s="158"/>
      <c r="E263" s="159">
        <v>168.19000000000003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>
      <c r="A264" s="155"/>
      <c r="B264" s="156"/>
      <c r="C264" s="178" t="s">
        <v>1793</v>
      </c>
      <c r="D264" s="158"/>
      <c r="E264" s="159">
        <v>73.205000000000013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217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>
      <c r="A265" s="155"/>
      <c r="B265" s="156"/>
      <c r="C265" s="178" t="s">
        <v>1794</v>
      </c>
      <c r="D265" s="158"/>
      <c r="E265" s="159">
        <v>413.82000000000005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217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>
      <c r="A266" s="155"/>
      <c r="B266" s="156"/>
      <c r="C266" s="178" t="s">
        <v>1795</v>
      </c>
      <c r="D266" s="158"/>
      <c r="E266" s="159">
        <v>23.595000000000002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217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>
      <c r="A267" s="155"/>
      <c r="B267" s="156"/>
      <c r="C267" s="178" t="s">
        <v>1796</v>
      </c>
      <c r="D267" s="158"/>
      <c r="E267" s="159">
        <v>79.25500000000001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217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>
      <c r="A268" s="155"/>
      <c r="B268" s="156"/>
      <c r="C268" s="178" t="s">
        <v>1797</v>
      </c>
      <c r="D268" s="158"/>
      <c r="E268" s="159">
        <v>375.70500000000004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217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>
      <c r="A269" s="155"/>
      <c r="B269" s="156"/>
      <c r="C269" s="178" t="s">
        <v>1798</v>
      </c>
      <c r="D269" s="158"/>
      <c r="E269" s="159">
        <v>205.70000000000002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217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>
      <c r="A270" s="155"/>
      <c r="B270" s="156"/>
      <c r="C270" s="178" t="s">
        <v>1799</v>
      </c>
      <c r="D270" s="158"/>
      <c r="E270" s="159">
        <v>35.090000000000003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217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>
      <c r="A271" s="155"/>
      <c r="B271" s="156"/>
      <c r="C271" s="178" t="s">
        <v>1800</v>
      </c>
      <c r="D271" s="158"/>
      <c r="E271" s="159">
        <v>303.10500000000002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>
      <c r="A272" s="155"/>
      <c r="B272" s="156"/>
      <c r="C272" s="178" t="s">
        <v>1801</v>
      </c>
      <c r="D272" s="158"/>
      <c r="E272" s="159">
        <v>33.880000000000003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217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>
      <c r="A273" s="155"/>
      <c r="B273" s="156"/>
      <c r="C273" s="178" t="s">
        <v>1802</v>
      </c>
      <c r="D273" s="158"/>
      <c r="E273" s="159">
        <v>343.64000000000004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217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>
      <c r="A274" s="155"/>
      <c r="B274" s="156"/>
      <c r="C274" s="178" t="s">
        <v>1803</v>
      </c>
      <c r="D274" s="158"/>
      <c r="E274" s="159">
        <v>85.910000000000011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217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>
      <c r="A275" s="155"/>
      <c r="B275" s="156"/>
      <c r="C275" s="178" t="s">
        <v>1804</v>
      </c>
      <c r="D275" s="158"/>
      <c r="E275" s="159">
        <v>42.35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217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>
      <c r="A276" s="155"/>
      <c r="B276" s="156"/>
      <c r="C276" s="178" t="s">
        <v>1805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217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>
      <c r="A277" s="155"/>
      <c r="B277" s="156"/>
      <c r="C277" s="178" t="s">
        <v>1806</v>
      </c>
      <c r="D277" s="158"/>
      <c r="E277" s="159">
        <v>-72.22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217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>
      <c r="A278" s="155"/>
      <c r="B278" s="156"/>
      <c r="C278" s="178" t="s">
        <v>1807</v>
      </c>
      <c r="D278" s="158"/>
      <c r="E278" s="159">
        <v>-27.965629999999997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217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>
      <c r="A279" s="155"/>
      <c r="B279" s="156"/>
      <c r="C279" s="178" t="s">
        <v>1808</v>
      </c>
      <c r="D279" s="158"/>
      <c r="E279" s="159">
        <v>-7.1140599999999994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217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>
      <c r="A280" s="155"/>
      <c r="B280" s="156"/>
      <c r="C280" s="178" t="s">
        <v>1809</v>
      </c>
      <c r="D280" s="158"/>
      <c r="E280" s="159">
        <v>-13.639379999999999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217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>
      <c r="A281" s="155"/>
      <c r="B281" s="156"/>
      <c r="C281" s="178" t="s">
        <v>1810</v>
      </c>
      <c r="D281" s="158"/>
      <c r="E281" s="159">
        <v>-5.9365599999999992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217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>
      <c r="A282" s="155"/>
      <c r="B282" s="156"/>
      <c r="C282" s="178" t="s">
        <v>1811</v>
      </c>
      <c r="D282" s="158"/>
      <c r="E282" s="159">
        <v>-33.558749999999996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217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>
      <c r="A283" s="155"/>
      <c r="B283" s="156"/>
      <c r="C283" s="178" t="s">
        <v>1812</v>
      </c>
      <c r="D283" s="158"/>
      <c r="E283" s="159">
        <v>-1.9134399999999998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217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>
      <c r="A284" s="155"/>
      <c r="B284" s="156"/>
      <c r="C284" s="178" t="s">
        <v>1813</v>
      </c>
      <c r="D284" s="158"/>
      <c r="E284" s="159">
        <v>-6.4271899999999995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217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>
      <c r="A285" s="155"/>
      <c r="B285" s="156"/>
      <c r="C285" s="178" t="s">
        <v>1814</v>
      </c>
      <c r="D285" s="158"/>
      <c r="E285" s="159">
        <v>-30.467809999999997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217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>
      <c r="A286" s="155"/>
      <c r="B286" s="156"/>
      <c r="C286" s="178" t="s">
        <v>1815</v>
      </c>
      <c r="D286" s="158"/>
      <c r="E286" s="159">
        <v>-16.681249999999999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217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>
      <c r="A287" s="155"/>
      <c r="B287" s="156"/>
      <c r="C287" s="178" t="s">
        <v>1816</v>
      </c>
      <c r="D287" s="158"/>
      <c r="E287" s="159">
        <v>-2.8456299999999999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217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>
      <c r="A288" s="155"/>
      <c r="B288" s="156"/>
      <c r="C288" s="178" t="s">
        <v>1817</v>
      </c>
      <c r="D288" s="158"/>
      <c r="E288" s="159">
        <v>-24.580309999999997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217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>
      <c r="A289" s="155"/>
      <c r="B289" s="156"/>
      <c r="C289" s="178" t="s">
        <v>1818</v>
      </c>
      <c r="D289" s="158"/>
      <c r="E289" s="159">
        <v>-2.7474999999999996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217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>
      <c r="A290" s="155"/>
      <c r="B290" s="156"/>
      <c r="C290" s="178" t="s">
        <v>1819</v>
      </c>
      <c r="D290" s="158"/>
      <c r="E290" s="159">
        <v>-27.8675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217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>
      <c r="A291" s="155"/>
      <c r="B291" s="156"/>
      <c r="C291" s="178" t="s">
        <v>1820</v>
      </c>
      <c r="D291" s="158"/>
      <c r="E291" s="159">
        <v>-6.9668799999999997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217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>
      <c r="A292" s="155"/>
      <c r="B292" s="156"/>
      <c r="C292" s="178" t="s">
        <v>1821</v>
      </c>
      <c r="D292" s="158"/>
      <c r="E292" s="159">
        <v>-3.43438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217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>
      <c r="A293" s="155"/>
      <c r="B293" s="156"/>
      <c r="C293" s="233"/>
      <c r="D293" s="234"/>
      <c r="E293" s="234"/>
      <c r="F293" s="234"/>
      <c r="G293" s="234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206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>
      <c r="A294" s="167">
        <v>20</v>
      </c>
      <c r="B294" s="168" t="s">
        <v>985</v>
      </c>
      <c r="C294" s="177" t="s">
        <v>986</v>
      </c>
      <c r="D294" s="169" t="s">
        <v>288</v>
      </c>
      <c r="E294" s="170">
        <v>810.30000000000007</v>
      </c>
      <c r="F294" s="171"/>
      <c r="G294" s="172">
        <f>ROUND(E294*F294,2)</f>
        <v>0</v>
      </c>
      <c r="H294" s="171"/>
      <c r="I294" s="172">
        <f>ROUND(E294*H294,2)</f>
        <v>0</v>
      </c>
      <c r="J294" s="171"/>
      <c r="K294" s="172">
        <f>ROUND(E294*J294,2)</f>
        <v>0</v>
      </c>
      <c r="L294" s="172">
        <v>21</v>
      </c>
      <c r="M294" s="172">
        <f>G294*(1+L294/100)</f>
        <v>0</v>
      </c>
      <c r="N294" s="172">
        <v>0</v>
      </c>
      <c r="O294" s="172">
        <f>ROUND(E294*N294,2)</f>
        <v>0</v>
      </c>
      <c r="P294" s="172">
        <v>0</v>
      </c>
      <c r="Q294" s="172">
        <f>ROUND(E294*P294,2)</f>
        <v>0</v>
      </c>
      <c r="R294" s="172" t="s">
        <v>987</v>
      </c>
      <c r="S294" s="172" t="s">
        <v>202</v>
      </c>
      <c r="T294" s="173" t="s">
        <v>202</v>
      </c>
      <c r="U294" s="157">
        <v>0</v>
      </c>
      <c r="V294" s="157">
        <f>ROUND(E294*U294,2)</f>
        <v>0</v>
      </c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988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>
      <c r="A295" s="155"/>
      <c r="B295" s="156"/>
      <c r="C295" s="241" t="s">
        <v>989</v>
      </c>
      <c r="D295" s="242"/>
      <c r="E295" s="242"/>
      <c r="F295" s="242"/>
      <c r="G295" s="242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205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>
      <c r="A296" s="155"/>
      <c r="B296" s="156"/>
      <c r="C296" s="178" t="s">
        <v>1655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217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>
      <c r="A297" s="155"/>
      <c r="B297" s="156"/>
      <c r="C297" s="178" t="s">
        <v>1822</v>
      </c>
      <c r="D297" s="158"/>
      <c r="E297" s="159">
        <v>280.5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217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>
      <c r="A298" s="155"/>
      <c r="B298" s="156"/>
      <c r="C298" s="178" t="s">
        <v>1823</v>
      </c>
      <c r="D298" s="158"/>
      <c r="E298" s="159">
        <v>31.5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217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>
      <c r="A299" s="155"/>
      <c r="B299" s="156"/>
      <c r="C299" s="178" t="s">
        <v>1664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217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>
      <c r="A300" s="155"/>
      <c r="B300" s="156"/>
      <c r="C300" s="178" t="s">
        <v>1824</v>
      </c>
      <c r="D300" s="158"/>
      <c r="E300" s="159">
        <v>63.800000000000004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217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>
      <c r="A301" s="155"/>
      <c r="B301" s="156"/>
      <c r="C301" s="178" t="s">
        <v>1163</v>
      </c>
      <c r="D301" s="158"/>
      <c r="E301" s="159">
        <v>10.5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217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>
      <c r="A302" s="155"/>
      <c r="B302" s="156"/>
      <c r="C302" s="178" t="s">
        <v>1673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217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>
      <c r="A303" s="155"/>
      <c r="B303" s="156"/>
      <c r="C303" s="178" t="s">
        <v>1825</v>
      </c>
      <c r="D303" s="158"/>
      <c r="E303" s="159">
        <v>7.7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217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>
      <c r="A304" s="155"/>
      <c r="B304" s="156"/>
      <c r="C304" s="178" t="s">
        <v>1826</v>
      </c>
      <c r="D304" s="158"/>
      <c r="E304" s="159">
        <v>3.5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217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>
      <c r="A305" s="155"/>
      <c r="B305" s="156"/>
      <c r="C305" s="178" t="s">
        <v>1679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217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>
      <c r="A306" s="155"/>
      <c r="B306" s="156"/>
      <c r="C306" s="178" t="s">
        <v>1827</v>
      </c>
      <c r="D306" s="158"/>
      <c r="E306" s="159">
        <v>64.350000000000009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217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>
      <c r="A307" s="155"/>
      <c r="B307" s="156"/>
      <c r="C307" s="178" t="s">
        <v>1685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217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>
      <c r="A308" s="155"/>
      <c r="B308" s="156"/>
      <c r="C308" s="178" t="s">
        <v>1828</v>
      </c>
      <c r="D308" s="158"/>
      <c r="E308" s="159">
        <v>134.75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217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>
      <c r="A309" s="155"/>
      <c r="B309" s="156"/>
      <c r="C309" s="178" t="s">
        <v>1829</v>
      </c>
      <c r="D309" s="158"/>
      <c r="E309" s="159">
        <v>7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217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>
      <c r="A310" s="155"/>
      <c r="B310" s="156"/>
      <c r="C310" s="178" t="s">
        <v>1694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217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>
      <c r="A311" s="155"/>
      <c r="B311" s="156"/>
      <c r="C311" s="178" t="s">
        <v>1830</v>
      </c>
      <c r="D311" s="158"/>
      <c r="E311" s="159">
        <v>126.5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217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>
      <c r="A312" s="155"/>
      <c r="B312" s="156"/>
      <c r="C312" s="178" t="s">
        <v>1159</v>
      </c>
      <c r="D312" s="158"/>
      <c r="E312" s="159">
        <v>14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217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>
      <c r="A313" s="155"/>
      <c r="B313" s="156"/>
      <c r="C313" s="178" t="s">
        <v>1706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217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>
      <c r="A314" s="155"/>
      <c r="B314" s="156"/>
      <c r="C314" s="178" t="s">
        <v>1831</v>
      </c>
      <c r="D314" s="158"/>
      <c r="E314" s="159">
        <v>62.7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217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>
      <c r="A315" s="155"/>
      <c r="B315" s="156"/>
      <c r="C315" s="178" t="s">
        <v>1826</v>
      </c>
      <c r="D315" s="158"/>
      <c r="E315" s="159">
        <v>3.5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217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>
      <c r="A316" s="155"/>
      <c r="B316" s="156"/>
      <c r="C316" s="233"/>
      <c r="D316" s="234"/>
      <c r="E316" s="234"/>
      <c r="F316" s="234"/>
      <c r="G316" s="234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206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1">
      <c r="A317" s="167">
        <v>21</v>
      </c>
      <c r="B317" s="168" t="s">
        <v>1160</v>
      </c>
      <c r="C317" s="177" t="s">
        <v>1161</v>
      </c>
      <c r="D317" s="169" t="s">
        <v>288</v>
      </c>
      <c r="E317" s="170">
        <v>810.30000000000007</v>
      </c>
      <c r="F317" s="171"/>
      <c r="G317" s="172">
        <f>ROUND(E317*F317,2)</f>
        <v>0</v>
      </c>
      <c r="H317" s="171"/>
      <c r="I317" s="172">
        <f>ROUND(E317*H317,2)</f>
        <v>0</v>
      </c>
      <c r="J317" s="171"/>
      <c r="K317" s="172">
        <f>ROUND(E317*J317,2)</f>
        <v>0</v>
      </c>
      <c r="L317" s="172">
        <v>21</v>
      </c>
      <c r="M317" s="172">
        <f>G317*(1+L317/100)</f>
        <v>0</v>
      </c>
      <c r="N317" s="172">
        <v>0</v>
      </c>
      <c r="O317" s="172">
        <f>ROUND(E317*N317,2)</f>
        <v>0</v>
      </c>
      <c r="P317" s="172">
        <v>0</v>
      </c>
      <c r="Q317" s="172">
        <f>ROUND(E317*P317,2)</f>
        <v>0</v>
      </c>
      <c r="R317" s="172" t="s">
        <v>201</v>
      </c>
      <c r="S317" s="172" t="s">
        <v>202</v>
      </c>
      <c r="T317" s="173" t="s">
        <v>202</v>
      </c>
      <c r="U317" s="157">
        <v>2.8000000000000001E-2</v>
      </c>
      <c r="V317" s="157">
        <f>ROUND(E317*U317,2)</f>
        <v>22.69</v>
      </c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988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>
      <c r="A318" s="155"/>
      <c r="B318" s="156"/>
      <c r="C318" s="241" t="s">
        <v>995</v>
      </c>
      <c r="D318" s="242"/>
      <c r="E318" s="242"/>
      <c r="F318" s="242"/>
      <c r="G318" s="242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205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74" t="str">
        <f>C318</f>
        <v>s případným nutným přemístěním hromad nebo dočasných skládek na místo potřeby ze vzdálenosti do 30 m, v rovině nebo ve svahu do 1 : 5,</v>
      </c>
      <c r="BB318" s="148"/>
      <c r="BC318" s="148"/>
      <c r="BD318" s="148"/>
      <c r="BE318" s="148"/>
      <c r="BF318" s="148"/>
      <c r="BG318" s="148"/>
      <c r="BH318" s="148"/>
    </row>
    <row r="319" spans="1:60" outlineLevel="1">
      <c r="A319" s="155"/>
      <c r="B319" s="156"/>
      <c r="C319" s="233"/>
      <c r="D319" s="234"/>
      <c r="E319" s="234"/>
      <c r="F319" s="234"/>
      <c r="G319" s="234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206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>
      <c r="A320" s="167">
        <v>22</v>
      </c>
      <c r="B320" s="168" t="s">
        <v>264</v>
      </c>
      <c r="C320" s="177" t="s">
        <v>265</v>
      </c>
      <c r="D320" s="169" t="s">
        <v>213</v>
      </c>
      <c r="E320" s="170">
        <v>10185.093000000001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0</v>
      </c>
      <c r="O320" s="172">
        <f>ROUND(E320*N320,2)</f>
        <v>0</v>
      </c>
      <c r="P320" s="172">
        <v>0</v>
      </c>
      <c r="Q320" s="172">
        <f>ROUND(E320*P320,2)</f>
        <v>0</v>
      </c>
      <c r="R320" s="172" t="s">
        <v>201</v>
      </c>
      <c r="S320" s="172" t="s">
        <v>202</v>
      </c>
      <c r="T320" s="173" t="s">
        <v>202</v>
      </c>
      <c r="U320" s="157">
        <v>0</v>
      </c>
      <c r="V320" s="157">
        <f>ROUND(E320*U320,2)</f>
        <v>0</v>
      </c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203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>
      <c r="A321" s="155"/>
      <c r="B321" s="156"/>
      <c r="C321" s="235"/>
      <c r="D321" s="236"/>
      <c r="E321" s="236"/>
      <c r="F321" s="236"/>
      <c r="G321" s="236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206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>
      <c r="A322" s="167">
        <v>23</v>
      </c>
      <c r="B322" s="168" t="s">
        <v>1832</v>
      </c>
      <c r="C322" s="177" t="s">
        <v>1833</v>
      </c>
      <c r="D322" s="169" t="s">
        <v>1834</v>
      </c>
      <c r="E322" s="170">
        <v>121.545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0</v>
      </c>
      <c r="O322" s="172">
        <f>ROUND(E322*N322,2)</f>
        <v>0</v>
      </c>
      <c r="P322" s="172">
        <v>0</v>
      </c>
      <c r="Q322" s="172">
        <f>ROUND(E322*P322,2)</f>
        <v>0</v>
      </c>
      <c r="R322" s="172"/>
      <c r="S322" s="172" t="s">
        <v>304</v>
      </c>
      <c r="T322" s="173" t="s">
        <v>322</v>
      </c>
      <c r="U322" s="157">
        <v>0</v>
      </c>
      <c r="V322" s="157">
        <f>ROUND(E322*U322,2)</f>
        <v>0</v>
      </c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988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>
      <c r="A323" s="155"/>
      <c r="B323" s="156"/>
      <c r="C323" s="178" t="s">
        <v>1655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217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>
      <c r="A324" s="155"/>
      <c r="B324" s="156"/>
      <c r="C324" s="178" t="s">
        <v>1835</v>
      </c>
      <c r="D324" s="158"/>
      <c r="E324" s="159">
        <v>42.075000000000003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217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>
      <c r="A325" s="155"/>
      <c r="B325" s="156"/>
      <c r="C325" s="178" t="s">
        <v>1836</v>
      </c>
      <c r="D325" s="158"/>
      <c r="E325" s="159">
        <v>4.7250000000000005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217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>
      <c r="A326" s="155"/>
      <c r="B326" s="156"/>
      <c r="C326" s="178" t="s">
        <v>1664</v>
      </c>
      <c r="D326" s="158"/>
      <c r="E326" s="159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217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>
      <c r="A327" s="155"/>
      <c r="B327" s="156"/>
      <c r="C327" s="178" t="s">
        <v>1837</v>
      </c>
      <c r="D327" s="158"/>
      <c r="E327" s="159">
        <v>9.57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217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>
      <c r="A328" s="155"/>
      <c r="B328" s="156"/>
      <c r="C328" s="178" t="s">
        <v>1838</v>
      </c>
      <c r="D328" s="158"/>
      <c r="E328" s="159">
        <v>1.5750000000000002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217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>
      <c r="A329" s="155"/>
      <c r="B329" s="156"/>
      <c r="C329" s="178" t="s">
        <v>1673</v>
      </c>
      <c r="D329" s="158"/>
      <c r="E329" s="159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217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>
      <c r="A330" s="155"/>
      <c r="B330" s="156"/>
      <c r="C330" s="178" t="s">
        <v>1839</v>
      </c>
      <c r="D330" s="158"/>
      <c r="E330" s="159">
        <v>1.155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217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>
      <c r="A331" s="155"/>
      <c r="B331" s="156"/>
      <c r="C331" s="178" t="s">
        <v>1840</v>
      </c>
      <c r="D331" s="158"/>
      <c r="E331" s="159">
        <v>0.52500000000000002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217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>
      <c r="A332" s="155"/>
      <c r="B332" s="156"/>
      <c r="C332" s="178" t="s">
        <v>1679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217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>
      <c r="A333" s="155"/>
      <c r="B333" s="156"/>
      <c r="C333" s="178" t="s">
        <v>1841</v>
      </c>
      <c r="D333" s="158"/>
      <c r="E333" s="159">
        <v>9.6525000000000016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217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>
      <c r="A334" s="155"/>
      <c r="B334" s="156"/>
      <c r="C334" s="178" t="s">
        <v>1685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217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>
      <c r="A335" s="155"/>
      <c r="B335" s="156"/>
      <c r="C335" s="178" t="s">
        <v>1842</v>
      </c>
      <c r="D335" s="158"/>
      <c r="E335" s="159">
        <v>20.212500000000002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217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>
      <c r="A336" s="155"/>
      <c r="B336" s="156"/>
      <c r="C336" s="178" t="s">
        <v>1843</v>
      </c>
      <c r="D336" s="158"/>
      <c r="E336" s="159">
        <v>1.05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217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>
      <c r="A337" s="155"/>
      <c r="B337" s="156"/>
      <c r="C337" s="178" t="s">
        <v>1694</v>
      </c>
      <c r="D337" s="158"/>
      <c r="E337" s="159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217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>
      <c r="A338" s="155"/>
      <c r="B338" s="156"/>
      <c r="C338" s="178" t="s">
        <v>1844</v>
      </c>
      <c r="D338" s="158"/>
      <c r="E338" s="159">
        <v>18.975000000000001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217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>
      <c r="A339" s="155"/>
      <c r="B339" s="156"/>
      <c r="C339" s="178" t="s">
        <v>1845</v>
      </c>
      <c r="D339" s="158"/>
      <c r="E339" s="159">
        <v>2.1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217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>
      <c r="A340" s="155"/>
      <c r="B340" s="156"/>
      <c r="C340" s="178" t="s">
        <v>1706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217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>
      <c r="A341" s="155"/>
      <c r="B341" s="156"/>
      <c r="C341" s="178" t="s">
        <v>1846</v>
      </c>
      <c r="D341" s="158"/>
      <c r="E341" s="159">
        <v>9.4050000000000011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217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>
      <c r="A342" s="155"/>
      <c r="B342" s="156"/>
      <c r="C342" s="178" t="s">
        <v>1840</v>
      </c>
      <c r="D342" s="158"/>
      <c r="E342" s="159">
        <v>0.52500000000000002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217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>
      <c r="A343" s="155"/>
      <c r="B343" s="156"/>
      <c r="C343" s="233"/>
      <c r="D343" s="234"/>
      <c r="E343" s="234"/>
      <c r="F343" s="234"/>
      <c r="G343" s="234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206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>
      <c r="A344" s="167">
        <v>24</v>
      </c>
      <c r="B344" s="168" t="s">
        <v>1303</v>
      </c>
      <c r="C344" s="177" t="s">
        <v>1304</v>
      </c>
      <c r="D344" s="169" t="s">
        <v>213</v>
      </c>
      <c r="E344" s="170">
        <v>5057.0280000000002</v>
      </c>
      <c r="F344" s="171"/>
      <c r="G344" s="172">
        <f>ROUND(E344*F344,2)</f>
        <v>0</v>
      </c>
      <c r="H344" s="171"/>
      <c r="I344" s="172">
        <f>ROUND(E344*H344,2)</f>
        <v>0</v>
      </c>
      <c r="J344" s="171"/>
      <c r="K344" s="172">
        <f>ROUND(E344*J344,2)</f>
        <v>0</v>
      </c>
      <c r="L344" s="172">
        <v>21</v>
      </c>
      <c r="M344" s="172">
        <f>G344*(1+L344/100)</f>
        <v>0</v>
      </c>
      <c r="N344" s="172">
        <v>0</v>
      </c>
      <c r="O344" s="172">
        <f>ROUND(E344*N344,2)</f>
        <v>0</v>
      </c>
      <c r="P344" s="172">
        <v>0</v>
      </c>
      <c r="Q344" s="172">
        <f>ROUND(E344*P344,2)</f>
        <v>0</v>
      </c>
      <c r="R344" s="172"/>
      <c r="S344" s="172" t="s">
        <v>304</v>
      </c>
      <c r="T344" s="173" t="s">
        <v>322</v>
      </c>
      <c r="U344" s="157">
        <v>0.20200000000000001</v>
      </c>
      <c r="V344" s="157">
        <f>ROUND(E344*U344,2)</f>
        <v>1021.52</v>
      </c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214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>
      <c r="A345" s="155"/>
      <c r="B345" s="156"/>
      <c r="C345" s="237" t="s">
        <v>1847</v>
      </c>
      <c r="D345" s="238"/>
      <c r="E345" s="238"/>
      <c r="F345" s="238"/>
      <c r="G345" s="23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247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>
      <c r="A346" s="155"/>
      <c r="B346" s="156"/>
      <c r="C346" s="239" t="s">
        <v>1306</v>
      </c>
      <c r="D346" s="240"/>
      <c r="E346" s="240"/>
      <c r="F346" s="240"/>
      <c r="G346" s="240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247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>
      <c r="A347" s="155"/>
      <c r="B347" s="156"/>
      <c r="C347" s="178" t="s">
        <v>1655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217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>
      <c r="A348" s="155"/>
      <c r="B348" s="156"/>
      <c r="C348" s="178" t="s">
        <v>1848</v>
      </c>
      <c r="D348" s="158"/>
      <c r="E348" s="159">
        <v>578.57800000000009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217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>
      <c r="A349" s="155"/>
      <c r="B349" s="156"/>
      <c r="C349" s="178" t="s">
        <v>1849</v>
      </c>
      <c r="D349" s="158"/>
      <c r="E349" s="159">
        <v>66.150000000000006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217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>
      <c r="A350" s="155"/>
      <c r="B350" s="156"/>
      <c r="C350" s="178" t="s">
        <v>1850</v>
      </c>
      <c r="D350" s="158"/>
      <c r="E350" s="159">
        <v>154.77000000000001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217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>
      <c r="A351" s="155"/>
      <c r="B351" s="156"/>
      <c r="C351" s="178" t="s">
        <v>1851</v>
      </c>
      <c r="D351" s="158"/>
      <c r="E351" s="159">
        <v>28.560000000000002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217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>
      <c r="A352" s="155"/>
      <c r="B352" s="156"/>
      <c r="C352" s="178" t="s">
        <v>1664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217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>
      <c r="A353" s="155"/>
      <c r="B353" s="156"/>
      <c r="C353" s="178" t="s">
        <v>1852</v>
      </c>
      <c r="D353" s="158"/>
      <c r="E353" s="159">
        <v>675.84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217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>
      <c r="A354" s="155"/>
      <c r="B354" s="156"/>
      <c r="C354" s="178" t="s">
        <v>1853</v>
      </c>
      <c r="D354" s="158"/>
      <c r="E354" s="159">
        <v>73.150000000000006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217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>
      <c r="A355" s="155"/>
      <c r="B355" s="156"/>
      <c r="C355" s="178" t="s">
        <v>1669</v>
      </c>
      <c r="D355" s="158"/>
      <c r="E355" s="159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217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>
      <c r="A356" s="155"/>
      <c r="B356" s="156"/>
      <c r="C356" s="178" t="s">
        <v>1854</v>
      </c>
      <c r="D356" s="158"/>
      <c r="E356" s="159">
        <v>7.4360000000000008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217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>
      <c r="A357" s="155"/>
      <c r="B357" s="156"/>
      <c r="C357" s="178" t="s">
        <v>1673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217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>
      <c r="A358" s="155"/>
      <c r="B358" s="156"/>
      <c r="C358" s="178" t="s">
        <v>1855</v>
      </c>
      <c r="D358" s="158"/>
      <c r="E358" s="159">
        <v>5.5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217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>
      <c r="A359" s="155"/>
      <c r="B359" s="156"/>
      <c r="C359" s="178" t="s">
        <v>1679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217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>
      <c r="A360" s="155"/>
      <c r="B360" s="156"/>
      <c r="C360" s="178" t="s">
        <v>1856</v>
      </c>
      <c r="D360" s="158"/>
      <c r="E360" s="159">
        <v>43.428000000000004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217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>
      <c r="A361" s="155"/>
      <c r="B361" s="156"/>
      <c r="C361" s="178" t="s">
        <v>1857</v>
      </c>
      <c r="D361" s="158"/>
      <c r="E361" s="159">
        <v>10.780000000000001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217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>
      <c r="A362" s="155"/>
      <c r="B362" s="156"/>
      <c r="C362" s="178" t="s">
        <v>1685</v>
      </c>
      <c r="D362" s="158"/>
      <c r="E362" s="159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217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>
      <c r="A363" s="155"/>
      <c r="B363" s="156"/>
      <c r="C363" s="178" t="s">
        <v>1858</v>
      </c>
      <c r="D363" s="158"/>
      <c r="E363" s="159">
        <v>642.35600000000011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217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>
      <c r="A364" s="155"/>
      <c r="B364" s="156"/>
      <c r="C364" s="178" t="s">
        <v>1859</v>
      </c>
      <c r="D364" s="158"/>
      <c r="E364" s="159">
        <v>109.62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217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>
      <c r="A365" s="155"/>
      <c r="B365" s="156"/>
      <c r="C365" s="178" t="s">
        <v>1690</v>
      </c>
      <c r="D365" s="158"/>
      <c r="E365" s="159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217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>
      <c r="A366" s="155"/>
      <c r="B366" s="156"/>
      <c r="C366" s="178" t="s">
        <v>1860</v>
      </c>
      <c r="D366" s="158"/>
      <c r="E366" s="159">
        <v>7.3920000000000003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217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>
      <c r="A367" s="155"/>
      <c r="B367" s="156"/>
      <c r="C367" s="178" t="s">
        <v>1694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217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>
      <c r="A368" s="155"/>
      <c r="B368" s="156"/>
      <c r="C368" s="178" t="s">
        <v>1861</v>
      </c>
      <c r="D368" s="158"/>
      <c r="E368" s="159">
        <v>20.064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217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>
      <c r="A369" s="155"/>
      <c r="B369" s="156"/>
      <c r="C369" s="178" t="s">
        <v>1697</v>
      </c>
      <c r="D369" s="158"/>
      <c r="E369" s="159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217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>
      <c r="A370" s="155"/>
      <c r="B370" s="156"/>
      <c r="C370" s="178" t="s">
        <v>1862</v>
      </c>
      <c r="D370" s="158"/>
      <c r="E370" s="159">
        <v>642.11400000000003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217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>
      <c r="A371" s="155"/>
      <c r="B371" s="156"/>
      <c r="C371" s="178" t="s">
        <v>1863</v>
      </c>
      <c r="D371" s="158"/>
      <c r="E371" s="159">
        <v>48.720000000000006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217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>
      <c r="A372" s="155"/>
      <c r="B372" s="156"/>
      <c r="C372" s="178" t="s">
        <v>1699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217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>
      <c r="A373" s="155"/>
      <c r="B373" s="156"/>
      <c r="C373" s="178" t="s">
        <v>1864</v>
      </c>
      <c r="D373" s="158"/>
      <c r="E373" s="159">
        <v>9.24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217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>
      <c r="A374" s="155"/>
      <c r="B374" s="156"/>
      <c r="C374" s="178" t="s">
        <v>1865</v>
      </c>
      <c r="D374" s="158"/>
      <c r="E374" s="159">
        <v>368.67600000000004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217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>
      <c r="A375" s="155"/>
      <c r="B375" s="156"/>
      <c r="C375" s="178" t="s">
        <v>1866</v>
      </c>
      <c r="D375" s="158"/>
      <c r="E375" s="159">
        <v>51.52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217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>
      <c r="A376" s="155"/>
      <c r="B376" s="156"/>
      <c r="C376" s="178" t="s">
        <v>1704</v>
      </c>
      <c r="D376" s="158"/>
      <c r="E376" s="159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217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>
      <c r="A377" s="155"/>
      <c r="B377" s="156"/>
      <c r="C377" s="178" t="s">
        <v>1867</v>
      </c>
      <c r="D377" s="158"/>
      <c r="E377" s="159">
        <v>7.7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217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>
      <c r="A378" s="155"/>
      <c r="B378" s="156"/>
      <c r="C378" s="178" t="s">
        <v>1868</v>
      </c>
      <c r="D378" s="158"/>
      <c r="E378" s="159">
        <v>78.122000000000014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217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>
      <c r="A379" s="155"/>
      <c r="B379" s="156"/>
      <c r="C379" s="178" t="s">
        <v>1869</v>
      </c>
      <c r="D379" s="158"/>
      <c r="E379" s="159">
        <v>14.280000000000001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217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>
      <c r="A380" s="155"/>
      <c r="B380" s="156"/>
      <c r="C380" s="178" t="s">
        <v>1706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217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>
      <c r="A381" s="155"/>
      <c r="B381" s="156"/>
      <c r="C381" s="178" t="s">
        <v>1870</v>
      </c>
      <c r="D381" s="158"/>
      <c r="E381" s="159">
        <v>556.77600000000007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217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>
      <c r="A382" s="155"/>
      <c r="B382" s="156"/>
      <c r="C382" s="178" t="s">
        <v>1871</v>
      </c>
      <c r="D382" s="158"/>
      <c r="E382" s="159">
        <v>77.28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217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>
      <c r="A383" s="155"/>
      <c r="B383" s="156"/>
      <c r="C383" s="178" t="s">
        <v>1710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217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>
      <c r="A384" s="155"/>
      <c r="B384" s="156"/>
      <c r="C384" s="178" t="s">
        <v>1872</v>
      </c>
      <c r="D384" s="158"/>
      <c r="E384" s="159">
        <v>6.2700000000000005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217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>
      <c r="A385" s="155"/>
      <c r="B385" s="156"/>
      <c r="C385" s="178" t="s">
        <v>1713</v>
      </c>
      <c r="D385" s="158"/>
      <c r="E385" s="15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217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>
      <c r="A386" s="155"/>
      <c r="B386" s="156"/>
      <c r="C386" s="178" t="s">
        <v>1873</v>
      </c>
      <c r="D386" s="158"/>
      <c r="E386" s="159">
        <v>629.20000000000005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217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>
      <c r="A387" s="155"/>
      <c r="B387" s="156"/>
      <c r="C387" s="178" t="s">
        <v>1874</v>
      </c>
      <c r="D387" s="158"/>
      <c r="E387" s="159">
        <v>97.440000000000012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217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>
      <c r="A388" s="155"/>
      <c r="B388" s="156"/>
      <c r="C388" s="178" t="s">
        <v>1717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217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>
      <c r="A389" s="155"/>
      <c r="B389" s="156"/>
      <c r="C389" s="178" t="s">
        <v>1875</v>
      </c>
      <c r="D389" s="158"/>
      <c r="E389" s="159">
        <v>40.326000000000001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217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>
      <c r="A390" s="155"/>
      <c r="B390" s="156"/>
      <c r="C390" s="178" t="s">
        <v>1876</v>
      </c>
      <c r="D390" s="158"/>
      <c r="E390" s="159">
        <v>5.74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217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>
      <c r="A391" s="155"/>
      <c r="B391" s="156"/>
      <c r="C391" s="233"/>
      <c r="D391" s="234"/>
      <c r="E391" s="234"/>
      <c r="F391" s="234"/>
      <c r="G391" s="234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206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>
      <c r="A392" s="167">
        <v>25</v>
      </c>
      <c r="B392" s="168" t="s">
        <v>1877</v>
      </c>
      <c r="C392" s="177" t="s">
        <v>1878</v>
      </c>
      <c r="D392" s="169" t="s">
        <v>268</v>
      </c>
      <c r="E392" s="170">
        <v>284</v>
      </c>
      <c r="F392" s="171"/>
      <c r="G392" s="172">
        <f>ROUND(E392*F392,2)</f>
        <v>0</v>
      </c>
      <c r="H392" s="171"/>
      <c r="I392" s="172">
        <f>ROUND(E392*H392,2)</f>
        <v>0</v>
      </c>
      <c r="J392" s="171"/>
      <c r="K392" s="172">
        <f>ROUND(E392*J392,2)</f>
        <v>0</v>
      </c>
      <c r="L392" s="172">
        <v>21</v>
      </c>
      <c r="M392" s="172">
        <f>G392*(1+L392/100)</f>
        <v>0</v>
      </c>
      <c r="N392" s="172">
        <v>0</v>
      </c>
      <c r="O392" s="172">
        <f>ROUND(E392*N392,2)</f>
        <v>0</v>
      </c>
      <c r="P392" s="172">
        <v>0</v>
      </c>
      <c r="Q392" s="172">
        <f>ROUND(E392*P392,2)</f>
        <v>0</v>
      </c>
      <c r="R392" s="172"/>
      <c r="S392" s="172" t="s">
        <v>304</v>
      </c>
      <c r="T392" s="173" t="s">
        <v>322</v>
      </c>
      <c r="U392" s="157">
        <v>0.31333000000000005</v>
      </c>
      <c r="V392" s="157">
        <f>ROUND(E392*U392,2)</f>
        <v>88.99</v>
      </c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214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>
      <c r="A393" s="155"/>
      <c r="B393" s="156"/>
      <c r="C393" s="235"/>
      <c r="D393" s="236"/>
      <c r="E393" s="236"/>
      <c r="F393" s="236"/>
      <c r="G393" s="236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206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>
      <c r="A394" s="167">
        <v>26</v>
      </c>
      <c r="B394" s="168" t="s">
        <v>1000</v>
      </c>
      <c r="C394" s="177" t="s">
        <v>1001</v>
      </c>
      <c r="D394" s="169" t="s">
        <v>945</v>
      </c>
      <c r="E394" s="170">
        <v>16.206000000000003</v>
      </c>
      <c r="F394" s="171"/>
      <c r="G394" s="172">
        <f>ROUND(E394*F394,2)</f>
        <v>0</v>
      </c>
      <c r="H394" s="171"/>
      <c r="I394" s="172">
        <f>ROUND(E394*H394,2)</f>
        <v>0</v>
      </c>
      <c r="J394" s="171"/>
      <c r="K394" s="172">
        <f>ROUND(E394*J394,2)</f>
        <v>0</v>
      </c>
      <c r="L394" s="172">
        <v>21</v>
      </c>
      <c r="M394" s="172">
        <f>G394*(1+L394/100)</f>
        <v>0</v>
      </c>
      <c r="N394" s="172">
        <v>1E-3</v>
      </c>
      <c r="O394" s="172">
        <f>ROUND(E394*N394,2)</f>
        <v>0.02</v>
      </c>
      <c r="P394" s="172">
        <v>0</v>
      </c>
      <c r="Q394" s="172">
        <f>ROUND(E394*P394,2)</f>
        <v>0</v>
      </c>
      <c r="R394" s="172" t="s">
        <v>311</v>
      </c>
      <c r="S394" s="172" t="s">
        <v>202</v>
      </c>
      <c r="T394" s="173" t="s">
        <v>202</v>
      </c>
      <c r="U394" s="157">
        <v>0</v>
      </c>
      <c r="V394" s="157">
        <f>ROUND(E394*U394,2)</f>
        <v>0</v>
      </c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312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>
      <c r="A395" s="155"/>
      <c r="B395" s="156"/>
      <c r="C395" s="178" t="s">
        <v>1879</v>
      </c>
      <c r="D395" s="158"/>
      <c r="E395" s="159">
        <v>16.206000000000003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217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>
      <c r="A396" s="155"/>
      <c r="B396" s="156"/>
      <c r="C396" s="233"/>
      <c r="D396" s="234"/>
      <c r="E396" s="234"/>
      <c r="F396" s="234"/>
      <c r="G396" s="234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206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>
      <c r="A397" s="167">
        <v>27</v>
      </c>
      <c r="B397" s="168" t="s">
        <v>1880</v>
      </c>
      <c r="C397" s="177" t="s">
        <v>1881</v>
      </c>
      <c r="D397" s="169" t="s">
        <v>321</v>
      </c>
      <c r="E397" s="170">
        <v>284</v>
      </c>
      <c r="F397" s="171"/>
      <c r="G397" s="172">
        <f>ROUND(E397*F397,2)</f>
        <v>0</v>
      </c>
      <c r="H397" s="171"/>
      <c r="I397" s="172">
        <f>ROUND(E397*H397,2)</f>
        <v>0</v>
      </c>
      <c r="J397" s="171"/>
      <c r="K397" s="172">
        <f>ROUND(E397*J397,2)</f>
        <v>0</v>
      </c>
      <c r="L397" s="172">
        <v>21</v>
      </c>
      <c r="M397" s="172">
        <f>G397*(1+L397/100)</f>
        <v>0</v>
      </c>
      <c r="N397" s="172">
        <v>5.5000000000000005E-3</v>
      </c>
      <c r="O397" s="172">
        <f>ROUND(E397*N397,2)</f>
        <v>1.56</v>
      </c>
      <c r="P397" s="172">
        <v>0</v>
      </c>
      <c r="Q397" s="172">
        <f>ROUND(E397*P397,2)</f>
        <v>0</v>
      </c>
      <c r="R397" s="172"/>
      <c r="S397" s="172" t="s">
        <v>304</v>
      </c>
      <c r="T397" s="173" t="s">
        <v>322</v>
      </c>
      <c r="U397" s="157">
        <v>0</v>
      </c>
      <c r="V397" s="157">
        <f>ROUND(E397*U397,2)</f>
        <v>0</v>
      </c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312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>
      <c r="A398" s="155"/>
      <c r="B398" s="156"/>
      <c r="C398" s="237" t="s">
        <v>1882</v>
      </c>
      <c r="D398" s="238"/>
      <c r="E398" s="238"/>
      <c r="F398" s="238"/>
      <c r="G398" s="23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247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>
      <c r="A399" s="155"/>
      <c r="B399" s="156"/>
      <c r="C399" s="233"/>
      <c r="D399" s="234"/>
      <c r="E399" s="234"/>
      <c r="F399" s="234"/>
      <c r="G399" s="234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206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>
      <c r="A400" s="167">
        <v>28</v>
      </c>
      <c r="B400" s="168" t="s">
        <v>1883</v>
      </c>
      <c r="C400" s="177" t="s">
        <v>1884</v>
      </c>
      <c r="D400" s="169" t="s">
        <v>321</v>
      </c>
      <c r="E400" s="170">
        <v>568</v>
      </c>
      <c r="F400" s="171"/>
      <c r="G400" s="172">
        <f>ROUND(E400*F400,2)</f>
        <v>0</v>
      </c>
      <c r="H400" s="171"/>
      <c r="I400" s="172">
        <f>ROUND(E400*H400,2)</f>
        <v>0</v>
      </c>
      <c r="J400" s="171"/>
      <c r="K400" s="172">
        <f>ROUND(E400*J400,2)</f>
        <v>0</v>
      </c>
      <c r="L400" s="172">
        <v>21</v>
      </c>
      <c r="M400" s="172">
        <f>G400*(1+L400/100)</f>
        <v>0</v>
      </c>
      <c r="N400" s="172">
        <v>5.5000000000000005E-3</v>
      </c>
      <c r="O400" s="172">
        <f>ROUND(E400*N400,2)</f>
        <v>3.12</v>
      </c>
      <c r="P400" s="172">
        <v>0</v>
      </c>
      <c r="Q400" s="172">
        <f>ROUND(E400*P400,2)</f>
        <v>0</v>
      </c>
      <c r="R400" s="172"/>
      <c r="S400" s="172" t="s">
        <v>304</v>
      </c>
      <c r="T400" s="173" t="s">
        <v>322</v>
      </c>
      <c r="U400" s="157">
        <v>0</v>
      </c>
      <c r="V400" s="157">
        <f>ROUND(E400*U400,2)</f>
        <v>0</v>
      </c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312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>
      <c r="A401" s="155"/>
      <c r="B401" s="156"/>
      <c r="C401" s="237" t="s">
        <v>1885</v>
      </c>
      <c r="D401" s="238"/>
      <c r="E401" s="238"/>
      <c r="F401" s="238"/>
      <c r="G401" s="23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247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>
      <c r="A402" s="155"/>
      <c r="B402" s="156"/>
      <c r="C402" s="178" t="s">
        <v>1886</v>
      </c>
      <c r="D402" s="158"/>
      <c r="E402" s="159">
        <v>568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217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>
      <c r="A403" s="155"/>
      <c r="B403" s="156"/>
      <c r="C403" s="233"/>
      <c r="D403" s="234"/>
      <c r="E403" s="234"/>
      <c r="F403" s="234"/>
      <c r="G403" s="234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206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>
      <c r="A404" s="167">
        <v>29</v>
      </c>
      <c r="B404" s="168" t="s">
        <v>1165</v>
      </c>
      <c r="C404" s="177" t="s">
        <v>1166</v>
      </c>
      <c r="D404" s="169" t="s">
        <v>298</v>
      </c>
      <c r="E404" s="170">
        <v>5799.9852000000001</v>
      </c>
      <c r="F404" s="171"/>
      <c r="G404" s="172">
        <f>ROUND(E404*F404,2)</f>
        <v>0</v>
      </c>
      <c r="H404" s="171"/>
      <c r="I404" s="172">
        <f>ROUND(E404*H404,2)</f>
        <v>0</v>
      </c>
      <c r="J404" s="171"/>
      <c r="K404" s="172">
        <f>ROUND(E404*J404,2)</f>
        <v>0</v>
      </c>
      <c r="L404" s="172">
        <v>21</v>
      </c>
      <c r="M404" s="172">
        <f>G404*(1+L404/100)</f>
        <v>0</v>
      </c>
      <c r="N404" s="172">
        <v>1</v>
      </c>
      <c r="O404" s="172">
        <f>ROUND(E404*N404,2)</f>
        <v>5799.99</v>
      </c>
      <c r="P404" s="172">
        <v>0</v>
      </c>
      <c r="Q404" s="172">
        <f>ROUND(E404*P404,2)</f>
        <v>0</v>
      </c>
      <c r="R404" s="172" t="s">
        <v>311</v>
      </c>
      <c r="S404" s="172" t="s">
        <v>202</v>
      </c>
      <c r="T404" s="173" t="s">
        <v>202</v>
      </c>
      <c r="U404" s="157">
        <v>0</v>
      </c>
      <c r="V404" s="157">
        <f>ROUND(E404*U404,2)</f>
        <v>0</v>
      </c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331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>
      <c r="A405" s="155"/>
      <c r="B405" s="156"/>
      <c r="C405" s="178" t="s">
        <v>1887</v>
      </c>
      <c r="D405" s="158"/>
      <c r="E405" s="159">
        <v>5799.9852000000001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217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>
      <c r="A406" s="155"/>
      <c r="B406" s="156"/>
      <c r="C406" s="233"/>
      <c r="D406" s="234"/>
      <c r="E406" s="234"/>
      <c r="F406" s="234"/>
      <c r="G406" s="234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206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>
      <c r="A407" s="161" t="s">
        <v>196</v>
      </c>
      <c r="B407" s="162" t="s">
        <v>89</v>
      </c>
      <c r="C407" s="176" t="s">
        <v>90</v>
      </c>
      <c r="D407" s="163"/>
      <c r="E407" s="164"/>
      <c r="F407" s="165"/>
      <c r="G407" s="165">
        <f>SUMIF(AG408:AG696,"&lt;&gt;NOR",G408:G696)</f>
        <v>0</v>
      </c>
      <c r="H407" s="165"/>
      <c r="I407" s="165">
        <f>SUM(I408:I696)</f>
        <v>0</v>
      </c>
      <c r="J407" s="165"/>
      <c r="K407" s="165">
        <f>SUM(K408:K696)</f>
        <v>0</v>
      </c>
      <c r="L407" s="165"/>
      <c r="M407" s="165">
        <f>SUM(M408:M696)</f>
        <v>0</v>
      </c>
      <c r="N407" s="165"/>
      <c r="O407" s="165">
        <f>SUM(O408:O696)</f>
        <v>0</v>
      </c>
      <c r="P407" s="165"/>
      <c r="Q407" s="165">
        <f>SUM(Q408:Q696)</f>
        <v>5908.3399999999992</v>
      </c>
      <c r="R407" s="165"/>
      <c r="S407" s="165"/>
      <c r="T407" s="166"/>
      <c r="U407" s="160"/>
      <c r="V407" s="160">
        <f>SUM(V408:V696)</f>
        <v>1914.5999999999997</v>
      </c>
      <c r="W407" s="160"/>
      <c r="AG407" t="s">
        <v>197</v>
      </c>
    </row>
    <row r="408" spans="1:60" ht="22.5" outlineLevel="1">
      <c r="A408" s="167">
        <v>30</v>
      </c>
      <c r="B408" s="168" t="s">
        <v>1888</v>
      </c>
      <c r="C408" s="177" t="s">
        <v>1889</v>
      </c>
      <c r="D408" s="169" t="s">
        <v>288</v>
      </c>
      <c r="E408" s="170">
        <v>111.55000000000001</v>
      </c>
      <c r="F408" s="171"/>
      <c r="G408" s="172">
        <f>ROUND(E408*F408,2)</f>
        <v>0</v>
      </c>
      <c r="H408" s="171"/>
      <c r="I408" s="172">
        <f>ROUND(E408*H408,2)</f>
        <v>0</v>
      </c>
      <c r="J408" s="171"/>
      <c r="K408" s="172">
        <f>ROUND(E408*J408,2)</f>
        <v>0</v>
      </c>
      <c r="L408" s="172">
        <v>21</v>
      </c>
      <c r="M408" s="172">
        <f>G408*(1+L408/100)</f>
        <v>0</v>
      </c>
      <c r="N408" s="172">
        <v>0</v>
      </c>
      <c r="O408" s="172">
        <f>ROUND(E408*N408,2)</f>
        <v>0</v>
      </c>
      <c r="P408" s="172">
        <v>0.22500000000000001</v>
      </c>
      <c r="Q408" s="172">
        <f>ROUND(E408*P408,2)</f>
        <v>25.1</v>
      </c>
      <c r="R408" s="172" t="s">
        <v>1028</v>
      </c>
      <c r="S408" s="172" t="s">
        <v>202</v>
      </c>
      <c r="T408" s="173" t="s">
        <v>202</v>
      </c>
      <c r="U408" s="157">
        <v>0</v>
      </c>
      <c r="V408" s="157">
        <f>ROUND(E408*U408,2)</f>
        <v>0</v>
      </c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203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>
      <c r="A409" s="155"/>
      <c r="B409" s="156"/>
      <c r="C409" s="241" t="s">
        <v>1890</v>
      </c>
      <c r="D409" s="242"/>
      <c r="E409" s="242"/>
      <c r="F409" s="242"/>
      <c r="G409" s="242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205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>
      <c r="A410" s="155"/>
      <c r="B410" s="156"/>
      <c r="C410" s="178" t="s">
        <v>1679</v>
      </c>
      <c r="D410" s="158"/>
      <c r="E410" s="159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217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>
      <c r="A411" s="155"/>
      <c r="B411" s="156"/>
      <c r="C411" s="178" t="s">
        <v>1891</v>
      </c>
      <c r="D411" s="158"/>
      <c r="E411" s="159">
        <v>17.05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217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>
      <c r="A412" s="155"/>
      <c r="B412" s="156"/>
      <c r="C412" s="178" t="s">
        <v>1826</v>
      </c>
      <c r="D412" s="158"/>
      <c r="E412" s="159">
        <v>3.5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217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>
      <c r="A413" s="155"/>
      <c r="B413" s="156"/>
      <c r="C413" s="178" t="s">
        <v>1690</v>
      </c>
      <c r="D413" s="158"/>
      <c r="E413" s="159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217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>
      <c r="A414" s="155"/>
      <c r="B414" s="156"/>
      <c r="C414" s="178" t="s">
        <v>1892</v>
      </c>
      <c r="D414" s="158"/>
      <c r="E414" s="159">
        <v>34.1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217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>
      <c r="A415" s="155"/>
      <c r="B415" s="156"/>
      <c r="C415" s="178" t="s">
        <v>1829</v>
      </c>
      <c r="D415" s="158"/>
      <c r="E415" s="159">
        <v>7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217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>
      <c r="A416" s="155"/>
      <c r="B416" s="156"/>
      <c r="C416" s="178" t="s">
        <v>1699</v>
      </c>
      <c r="D416" s="158"/>
      <c r="E416" s="159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217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>
      <c r="A417" s="155"/>
      <c r="B417" s="156"/>
      <c r="C417" s="178" t="s">
        <v>1893</v>
      </c>
      <c r="D417" s="158"/>
      <c r="E417" s="159">
        <v>42.900000000000006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217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>
      <c r="A418" s="155"/>
      <c r="B418" s="156"/>
      <c r="C418" s="178" t="s">
        <v>1829</v>
      </c>
      <c r="D418" s="158"/>
      <c r="E418" s="159">
        <v>7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217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>
      <c r="A419" s="155"/>
      <c r="B419" s="156"/>
      <c r="C419" s="233"/>
      <c r="D419" s="234"/>
      <c r="E419" s="234"/>
      <c r="F419" s="234"/>
      <c r="G419" s="234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206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ht="22.5" outlineLevel="1">
      <c r="A420" s="167">
        <v>31</v>
      </c>
      <c r="B420" s="168" t="s">
        <v>1894</v>
      </c>
      <c r="C420" s="177" t="s">
        <v>1895</v>
      </c>
      <c r="D420" s="169" t="s">
        <v>288</v>
      </c>
      <c r="E420" s="170">
        <v>84</v>
      </c>
      <c r="F420" s="171"/>
      <c r="G420" s="172">
        <f>ROUND(E420*F420,2)</f>
        <v>0</v>
      </c>
      <c r="H420" s="171"/>
      <c r="I420" s="172">
        <f>ROUND(E420*H420,2)</f>
        <v>0</v>
      </c>
      <c r="J420" s="171"/>
      <c r="K420" s="172">
        <f>ROUND(E420*J420,2)</f>
        <v>0</v>
      </c>
      <c r="L420" s="172">
        <v>21</v>
      </c>
      <c r="M420" s="172">
        <f>G420*(1+L420/100)</f>
        <v>0</v>
      </c>
      <c r="N420" s="172">
        <v>0</v>
      </c>
      <c r="O420" s="172">
        <f>ROUND(E420*N420,2)</f>
        <v>0</v>
      </c>
      <c r="P420" s="172">
        <v>0.22</v>
      </c>
      <c r="Q420" s="172">
        <f>ROUND(E420*P420,2)</f>
        <v>18.48</v>
      </c>
      <c r="R420" s="172" t="s">
        <v>1028</v>
      </c>
      <c r="S420" s="172" t="s">
        <v>202</v>
      </c>
      <c r="T420" s="173" t="s">
        <v>202</v>
      </c>
      <c r="U420" s="157">
        <v>4.9000000000000002E-2</v>
      </c>
      <c r="V420" s="157">
        <f>ROUND(E420*U420,2)</f>
        <v>4.12</v>
      </c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214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>
      <c r="A421" s="155"/>
      <c r="B421" s="156"/>
      <c r="C421" s="178" t="s">
        <v>1722</v>
      </c>
      <c r="D421" s="158"/>
      <c r="E421" s="15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217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>
      <c r="A422" s="155"/>
      <c r="B422" s="156"/>
      <c r="C422" s="178" t="s">
        <v>1896</v>
      </c>
      <c r="D422" s="158"/>
      <c r="E422" s="159">
        <v>77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217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>
      <c r="A423" s="155"/>
      <c r="B423" s="156"/>
      <c r="C423" s="178" t="s">
        <v>1829</v>
      </c>
      <c r="D423" s="158"/>
      <c r="E423" s="159">
        <v>7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217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>
      <c r="A424" s="155"/>
      <c r="B424" s="156"/>
      <c r="C424" s="233"/>
      <c r="D424" s="234"/>
      <c r="E424" s="234"/>
      <c r="F424" s="234"/>
      <c r="G424" s="234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206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22.5" outlineLevel="1">
      <c r="A425" s="167">
        <v>32</v>
      </c>
      <c r="B425" s="168" t="s">
        <v>1897</v>
      </c>
      <c r="C425" s="177" t="s">
        <v>1898</v>
      </c>
      <c r="D425" s="169" t="s">
        <v>288</v>
      </c>
      <c r="E425" s="170">
        <v>1692.13</v>
      </c>
      <c r="F425" s="171"/>
      <c r="G425" s="172">
        <f>ROUND(E425*F425,2)</f>
        <v>0</v>
      </c>
      <c r="H425" s="171"/>
      <c r="I425" s="172">
        <f>ROUND(E425*H425,2)</f>
        <v>0</v>
      </c>
      <c r="J425" s="171"/>
      <c r="K425" s="172">
        <f>ROUND(E425*J425,2)</f>
        <v>0</v>
      </c>
      <c r="L425" s="172">
        <v>21</v>
      </c>
      <c r="M425" s="172">
        <f>G425*(1+L425/100)</f>
        <v>0</v>
      </c>
      <c r="N425" s="172">
        <v>0</v>
      </c>
      <c r="O425" s="172">
        <f>ROUND(E425*N425,2)</f>
        <v>0</v>
      </c>
      <c r="P425" s="172">
        <v>0.33</v>
      </c>
      <c r="Q425" s="172">
        <f>ROUND(E425*P425,2)</f>
        <v>558.4</v>
      </c>
      <c r="R425" s="172" t="s">
        <v>1028</v>
      </c>
      <c r="S425" s="172" t="s">
        <v>202</v>
      </c>
      <c r="T425" s="173" t="s">
        <v>202</v>
      </c>
      <c r="U425" s="157">
        <v>6.0000000000000005E-2</v>
      </c>
      <c r="V425" s="157">
        <f>ROUND(E425*U425,2)</f>
        <v>101.53</v>
      </c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214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>
      <c r="A426" s="155"/>
      <c r="B426" s="156"/>
      <c r="C426" s="178" t="s">
        <v>1655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217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>
      <c r="A427" s="155"/>
      <c r="B427" s="156"/>
      <c r="C427" s="178" t="s">
        <v>1899</v>
      </c>
      <c r="D427" s="158"/>
      <c r="E427" s="159">
        <v>809.93000000000006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217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>
      <c r="A428" s="155"/>
      <c r="B428" s="156"/>
      <c r="C428" s="178" t="s">
        <v>1900</v>
      </c>
      <c r="D428" s="158"/>
      <c r="E428" s="159">
        <v>63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217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>
      <c r="A429" s="155"/>
      <c r="B429" s="156"/>
      <c r="C429" s="178" t="s">
        <v>1669</v>
      </c>
      <c r="D429" s="158"/>
      <c r="E429" s="159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217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>
      <c r="A430" s="155"/>
      <c r="B430" s="156"/>
      <c r="C430" s="178" t="s">
        <v>1901</v>
      </c>
      <c r="D430" s="158"/>
      <c r="E430" s="159">
        <v>152.35000000000002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217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>
      <c r="A431" s="155"/>
      <c r="B431" s="156"/>
      <c r="C431" s="178" t="s">
        <v>1159</v>
      </c>
      <c r="D431" s="158"/>
      <c r="E431" s="159">
        <v>14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217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>
      <c r="A432" s="155"/>
      <c r="B432" s="156"/>
      <c r="C432" s="178" t="s">
        <v>1673</v>
      </c>
      <c r="D432" s="158"/>
      <c r="E432" s="159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217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>
      <c r="A433" s="155"/>
      <c r="B433" s="156"/>
      <c r="C433" s="178" t="s">
        <v>1902</v>
      </c>
      <c r="D433" s="158"/>
      <c r="E433" s="159">
        <v>292.60000000000002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217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>
      <c r="A434" s="155"/>
      <c r="B434" s="156"/>
      <c r="C434" s="178" t="s">
        <v>1903</v>
      </c>
      <c r="D434" s="158"/>
      <c r="E434" s="159">
        <v>17.5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217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>
      <c r="A435" s="155"/>
      <c r="B435" s="156"/>
      <c r="C435" s="178" t="s">
        <v>1710</v>
      </c>
      <c r="D435" s="158"/>
      <c r="E435" s="159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217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>
      <c r="A436" s="155"/>
      <c r="B436" s="156"/>
      <c r="C436" s="178" t="s">
        <v>1904</v>
      </c>
      <c r="D436" s="158"/>
      <c r="E436" s="159">
        <v>56.1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217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>
      <c r="A437" s="155"/>
      <c r="B437" s="156"/>
      <c r="C437" s="178" t="s">
        <v>1829</v>
      </c>
      <c r="D437" s="158"/>
      <c r="E437" s="159">
        <v>7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217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>
      <c r="A438" s="155"/>
      <c r="B438" s="156"/>
      <c r="C438" s="178" t="s">
        <v>1713</v>
      </c>
      <c r="D438" s="158"/>
      <c r="E438" s="159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217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>
      <c r="A439" s="155"/>
      <c r="B439" s="156"/>
      <c r="C439" s="178" t="s">
        <v>1905</v>
      </c>
      <c r="D439" s="158"/>
      <c r="E439" s="159">
        <v>19.8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217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>
      <c r="A440" s="155"/>
      <c r="B440" s="156"/>
      <c r="C440" s="178" t="s">
        <v>1163</v>
      </c>
      <c r="D440" s="158"/>
      <c r="E440" s="159">
        <v>10.5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217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>
      <c r="A441" s="155"/>
      <c r="B441" s="156"/>
      <c r="C441" s="178" t="s">
        <v>1717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217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>
      <c r="A442" s="155"/>
      <c r="B442" s="156"/>
      <c r="C442" s="178" t="s">
        <v>1906</v>
      </c>
      <c r="D442" s="158"/>
      <c r="E442" s="159">
        <v>113.30000000000001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217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>
      <c r="A443" s="155"/>
      <c r="B443" s="156"/>
      <c r="C443" s="178" t="s">
        <v>1907</v>
      </c>
      <c r="D443" s="158"/>
      <c r="E443" s="159">
        <v>24.5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217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>
      <c r="A444" s="155"/>
      <c r="B444" s="156"/>
      <c r="C444" s="178" t="s">
        <v>1679</v>
      </c>
      <c r="D444" s="158"/>
      <c r="E444" s="159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217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>
      <c r="A445" s="155"/>
      <c r="B445" s="156"/>
      <c r="C445" s="178" t="s">
        <v>1891</v>
      </c>
      <c r="D445" s="158"/>
      <c r="E445" s="159">
        <v>17.05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217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>
      <c r="A446" s="155"/>
      <c r="B446" s="156"/>
      <c r="C446" s="178" t="s">
        <v>1826</v>
      </c>
      <c r="D446" s="158"/>
      <c r="E446" s="159">
        <v>3.5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217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>
      <c r="A447" s="155"/>
      <c r="B447" s="156"/>
      <c r="C447" s="178" t="s">
        <v>1690</v>
      </c>
      <c r="D447" s="158"/>
      <c r="E447" s="159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217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>
      <c r="A448" s="155"/>
      <c r="B448" s="156"/>
      <c r="C448" s="178" t="s">
        <v>1892</v>
      </c>
      <c r="D448" s="158"/>
      <c r="E448" s="159">
        <v>34.1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217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>
      <c r="A449" s="155"/>
      <c r="B449" s="156"/>
      <c r="C449" s="178" t="s">
        <v>1829</v>
      </c>
      <c r="D449" s="158"/>
      <c r="E449" s="159">
        <v>7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217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>
      <c r="A450" s="155"/>
      <c r="B450" s="156"/>
      <c r="C450" s="178" t="s">
        <v>1699</v>
      </c>
      <c r="D450" s="158"/>
      <c r="E450" s="159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217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>
      <c r="A451" s="155"/>
      <c r="B451" s="156"/>
      <c r="C451" s="178" t="s">
        <v>1893</v>
      </c>
      <c r="D451" s="158"/>
      <c r="E451" s="159">
        <v>42.900000000000006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217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>
      <c r="A452" s="155"/>
      <c r="B452" s="156"/>
      <c r="C452" s="178" t="s">
        <v>1829</v>
      </c>
      <c r="D452" s="158"/>
      <c r="E452" s="159">
        <v>7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217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>
      <c r="A453" s="155"/>
      <c r="B453" s="156"/>
      <c r="C453" s="233"/>
      <c r="D453" s="234"/>
      <c r="E453" s="234"/>
      <c r="F453" s="234"/>
      <c r="G453" s="234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206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ht="22.5" outlineLevel="1">
      <c r="A454" s="167">
        <v>33</v>
      </c>
      <c r="B454" s="168" t="s">
        <v>1310</v>
      </c>
      <c r="C454" s="177" t="s">
        <v>1311</v>
      </c>
      <c r="D454" s="169" t="s">
        <v>288</v>
      </c>
      <c r="E454" s="170">
        <v>4338.67</v>
      </c>
      <c r="F454" s="171"/>
      <c r="G454" s="172">
        <f>ROUND(E454*F454,2)</f>
        <v>0</v>
      </c>
      <c r="H454" s="171"/>
      <c r="I454" s="172">
        <f>ROUND(E454*H454,2)</f>
        <v>0</v>
      </c>
      <c r="J454" s="171"/>
      <c r="K454" s="172">
        <f>ROUND(E454*J454,2)</f>
        <v>0</v>
      </c>
      <c r="L454" s="172">
        <v>21</v>
      </c>
      <c r="M454" s="172">
        <f>G454*(1+L454/100)</f>
        <v>0</v>
      </c>
      <c r="N454" s="172">
        <v>0</v>
      </c>
      <c r="O454" s="172">
        <f>ROUND(E454*N454,2)</f>
        <v>0</v>
      </c>
      <c r="P454" s="172">
        <v>0.44</v>
      </c>
      <c r="Q454" s="172">
        <f>ROUND(E454*P454,2)</f>
        <v>1909.01</v>
      </c>
      <c r="R454" s="172" t="s">
        <v>1028</v>
      </c>
      <c r="S454" s="172" t="s">
        <v>202</v>
      </c>
      <c r="T454" s="173" t="s">
        <v>202</v>
      </c>
      <c r="U454" s="157">
        <v>7.3000000000000009E-2</v>
      </c>
      <c r="V454" s="157">
        <f>ROUND(E454*U454,2)</f>
        <v>316.72000000000003</v>
      </c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203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>
      <c r="A455" s="155"/>
      <c r="B455" s="156"/>
      <c r="C455" s="178" t="s">
        <v>1655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217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>
      <c r="A456" s="155"/>
      <c r="B456" s="156"/>
      <c r="C456" s="178" t="s">
        <v>1908</v>
      </c>
      <c r="D456" s="158"/>
      <c r="E456" s="159">
        <v>413.27000000000004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217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>
      <c r="A457" s="155"/>
      <c r="B457" s="156"/>
      <c r="C457" s="178" t="s">
        <v>1823</v>
      </c>
      <c r="D457" s="158"/>
      <c r="E457" s="159">
        <v>31.5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217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>
      <c r="A458" s="155"/>
      <c r="B458" s="156"/>
      <c r="C458" s="178" t="s">
        <v>1909</v>
      </c>
      <c r="D458" s="158"/>
      <c r="E458" s="159">
        <v>115.5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217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>
      <c r="A459" s="155"/>
      <c r="B459" s="156"/>
      <c r="C459" s="178" t="s">
        <v>1159</v>
      </c>
      <c r="D459" s="158"/>
      <c r="E459" s="159">
        <v>14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217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>
      <c r="A460" s="155"/>
      <c r="B460" s="156"/>
      <c r="C460" s="178" t="s">
        <v>1664</v>
      </c>
      <c r="D460" s="158"/>
      <c r="E460" s="159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217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>
      <c r="A461" s="155"/>
      <c r="B461" s="156"/>
      <c r="C461" s="178" t="s">
        <v>1910</v>
      </c>
      <c r="D461" s="158"/>
      <c r="E461" s="159">
        <v>563.20000000000005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217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>
      <c r="A462" s="155"/>
      <c r="B462" s="156"/>
      <c r="C462" s="178" t="s">
        <v>1911</v>
      </c>
      <c r="D462" s="158"/>
      <c r="E462" s="159">
        <v>38.5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217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>
      <c r="A463" s="155"/>
      <c r="B463" s="156"/>
      <c r="C463" s="178" t="s">
        <v>1669</v>
      </c>
      <c r="D463" s="158"/>
      <c r="E463" s="159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217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>
      <c r="A464" s="155"/>
      <c r="B464" s="156"/>
      <c r="C464" s="178" t="s">
        <v>1912</v>
      </c>
      <c r="D464" s="158"/>
      <c r="E464" s="159">
        <v>7.15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217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>
      <c r="A465" s="155"/>
      <c r="B465" s="156"/>
      <c r="C465" s="178" t="s">
        <v>1673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217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>
      <c r="A466" s="155"/>
      <c r="B466" s="156"/>
      <c r="C466" s="178" t="s">
        <v>1913</v>
      </c>
      <c r="D466" s="158"/>
      <c r="E466" s="159">
        <v>5.5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217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>
      <c r="A467" s="155"/>
      <c r="B467" s="156"/>
      <c r="C467" s="178" t="s">
        <v>1679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217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>
      <c r="A468" s="155"/>
      <c r="B468" s="156"/>
      <c r="C468" s="178" t="s">
        <v>1914</v>
      </c>
      <c r="D468" s="158"/>
      <c r="E468" s="159">
        <v>51.7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217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>
      <c r="A469" s="155"/>
      <c r="B469" s="156"/>
      <c r="C469" s="178" t="s">
        <v>1829</v>
      </c>
      <c r="D469" s="158"/>
      <c r="E469" s="159">
        <v>7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217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>
      <c r="A470" s="155"/>
      <c r="B470" s="156"/>
      <c r="C470" s="178" t="s">
        <v>1685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217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>
      <c r="A471" s="155"/>
      <c r="B471" s="156"/>
      <c r="C471" s="178" t="s">
        <v>1915</v>
      </c>
      <c r="D471" s="158"/>
      <c r="E471" s="159">
        <v>617.65000000000009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217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>
      <c r="A472" s="155"/>
      <c r="B472" s="156"/>
      <c r="C472" s="178" t="s">
        <v>1900</v>
      </c>
      <c r="D472" s="158"/>
      <c r="E472" s="159">
        <v>63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217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>
      <c r="A473" s="155"/>
      <c r="B473" s="156"/>
      <c r="C473" s="178" t="s">
        <v>1690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217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>
      <c r="A474" s="155"/>
      <c r="B474" s="156"/>
      <c r="C474" s="178" t="s">
        <v>1916</v>
      </c>
      <c r="D474" s="158"/>
      <c r="E474" s="159">
        <v>8.8000000000000007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217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>
      <c r="A475" s="155"/>
      <c r="B475" s="156"/>
      <c r="C475" s="178" t="s">
        <v>1694</v>
      </c>
      <c r="D475" s="158"/>
      <c r="E475" s="159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217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>
      <c r="A476" s="155"/>
      <c r="B476" s="156"/>
      <c r="C476" s="178" t="s">
        <v>1917</v>
      </c>
      <c r="D476" s="158"/>
      <c r="E476" s="159">
        <v>17.600000000000001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217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>
      <c r="A477" s="155"/>
      <c r="B477" s="156"/>
      <c r="C477" s="178" t="s">
        <v>1697</v>
      </c>
      <c r="D477" s="158"/>
      <c r="E477" s="159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217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>
      <c r="A478" s="155"/>
      <c r="B478" s="156"/>
      <c r="C478" s="178" t="s">
        <v>1918</v>
      </c>
      <c r="D478" s="158"/>
      <c r="E478" s="159">
        <v>683.1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217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>
      <c r="A479" s="155"/>
      <c r="B479" s="156"/>
      <c r="C479" s="178" t="s">
        <v>1919</v>
      </c>
      <c r="D479" s="158"/>
      <c r="E479" s="159">
        <v>28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217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>
      <c r="A480" s="155"/>
      <c r="B480" s="156"/>
      <c r="C480" s="178" t="s">
        <v>1699</v>
      </c>
      <c r="D480" s="158"/>
      <c r="E480" s="159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217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>
      <c r="A481" s="155"/>
      <c r="B481" s="156"/>
      <c r="C481" s="178" t="s">
        <v>1920</v>
      </c>
      <c r="D481" s="158"/>
      <c r="E481" s="159">
        <v>7.7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217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>
      <c r="A482" s="155"/>
      <c r="B482" s="156"/>
      <c r="C482" s="178" t="s">
        <v>1921</v>
      </c>
      <c r="D482" s="158"/>
      <c r="E482" s="159">
        <v>323.40000000000003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217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>
      <c r="A483" s="155"/>
      <c r="B483" s="156"/>
      <c r="C483" s="178" t="s">
        <v>1919</v>
      </c>
      <c r="D483" s="158"/>
      <c r="E483" s="159">
        <v>28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217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>
      <c r="A484" s="155"/>
      <c r="B484" s="156"/>
      <c r="C484" s="178" t="s">
        <v>1704</v>
      </c>
      <c r="D484" s="158"/>
      <c r="E484" s="15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217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>
      <c r="A485" s="155"/>
      <c r="B485" s="156"/>
      <c r="C485" s="178" t="s">
        <v>1913</v>
      </c>
      <c r="D485" s="158"/>
      <c r="E485" s="159">
        <v>5.5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217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>
      <c r="A486" s="155"/>
      <c r="B486" s="156"/>
      <c r="C486" s="178" t="s">
        <v>1922</v>
      </c>
      <c r="D486" s="158"/>
      <c r="E486" s="159">
        <v>58.300000000000004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217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>
      <c r="A487" s="155"/>
      <c r="B487" s="156"/>
      <c r="C487" s="178" t="s">
        <v>1829</v>
      </c>
      <c r="D487" s="158"/>
      <c r="E487" s="159">
        <v>7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217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>
      <c r="A488" s="155"/>
      <c r="B488" s="156"/>
      <c r="C488" s="178" t="s">
        <v>1706</v>
      </c>
      <c r="D488" s="158"/>
      <c r="E488" s="159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217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>
      <c r="A489" s="155"/>
      <c r="B489" s="156"/>
      <c r="C489" s="178" t="s">
        <v>1923</v>
      </c>
      <c r="D489" s="158"/>
      <c r="E489" s="159">
        <v>488.40000000000003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217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>
      <c r="A490" s="155"/>
      <c r="B490" s="156"/>
      <c r="C490" s="178" t="s">
        <v>1924</v>
      </c>
      <c r="D490" s="158"/>
      <c r="E490" s="159">
        <v>42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217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>
      <c r="A491" s="155"/>
      <c r="B491" s="156"/>
      <c r="C491" s="178" t="s">
        <v>1710</v>
      </c>
      <c r="D491" s="158"/>
      <c r="E491" s="159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217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>
      <c r="A492" s="155"/>
      <c r="B492" s="156"/>
      <c r="C492" s="178" t="s">
        <v>1925</v>
      </c>
      <c r="D492" s="158"/>
      <c r="E492" s="159">
        <v>5.5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217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>
      <c r="A493" s="155"/>
      <c r="B493" s="156"/>
      <c r="C493" s="178" t="s">
        <v>1713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217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>
      <c r="A494" s="155"/>
      <c r="B494" s="156"/>
      <c r="C494" s="178" t="s">
        <v>1926</v>
      </c>
      <c r="D494" s="158"/>
      <c r="E494" s="159">
        <v>605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217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>
      <c r="A495" s="155"/>
      <c r="B495" s="156"/>
      <c r="C495" s="178" t="s">
        <v>1927</v>
      </c>
      <c r="D495" s="158"/>
      <c r="E495" s="159">
        <v>56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217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>
      <c r="A496" s="155"/>
      <c r="B496" s="156"/>
      <c r="C496" s="178" t="s">
        <v>1717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217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>
      <c r="A497" s="155"/>
      <c r="B497" s="156"/>
      <c r="C497" s="178" t="s">
        <v>1928</v>
      </c>
      <c r="D497" s="158"/>
      <c r="E497" s="159">
        <v>42.900000000000006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217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>
      <c r="A498" s="155"/>
      <c r="B498" s="156"/>
      <c r="C498" s="178" t="s">
        <v>1826</v>
      </c>
      <c r="D498" s="158"/>
      <c r="E498" s="159">
        <v>3.5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217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>
      <c r="A499" s="155"/>
      <c r="B499" s="156"/>
      <c r="C499" s="233"/>
      <c r="D499" s="234"/>
      <c r="E499" s="234"/>
      <c r="F499" s="234"/>
      <c r="G499" s="234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206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ht="22.5" outlineLevel="1">
      <c r="A500" s="167">
        <v>34</v>
      </c>
      <c r="B500" s="168" t="s">
        <v>1929</v>
      </c>
      <c r="C500" s="177" t="s">
        <v>1930</v>
      </c>
      <c r="D500" s="169" t="s">
        <v>288</v>
      </c>
      <c r="E500" s="170">
        <v>4495.6200000000008</v>
      </c>
      <c r="F500" s="171"/>
      <c r="G500" s="172">
        <f>ROUND(E500*F500,2)</f>
        <v>0</v>
      </c>
      <c r="H500" s="171"/>
      <c r="I500" s="172">
        <f>ROUND(E500*H500,2)</f>
        <v>0</v>
      </c>
      <c r="J500" s="171"/>
      <c r="K500" s="172">
        <f>ROUND(E500*J500,2)</f>
        <v>0</v>
      </c>
      <c r="L500" s="172">
        <v>21</v>
      </c>
      <c r="M500" s="172">
        <f>G500*(1+L500/100)</f>
        <v>0</v>
      </c>
      <c r="N500" s="172">
        <v>0</v>
      </c>
      <c r="O500" s="172">
        <f>ROUND(E500*N500,2)</f>
        <v>0</v>
      </c>
      <c r="P500" s="172">
        <v>0.24200000000000002</v>
      </c>
      <c r="Q500" s="172">
        <f>ROUND(E500*P500,2)</f>
        <v>1087.94</v>
      </c>
      <c r="R500" s="172" t="s">
        <v>1028</v>
      </c>
      <c r="S500" s="172" t="s">
        <v>202</v>
      </c>
      <c r="T500" s="173" t="s">
        <v>202</v>
      </c>
      <c r="U500" s="157">
        <v>7.8400000000000011E-2</v>
      </c>
      <c r="V500" s="157">
        <f>ROUND(E500*U500,2)</f>
        <v>352.46</v>
      </c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214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>
      <c r="A501" s="155"/>
      <c r="B501" s="156"/>
      <c r="C501" s="237" t="s">
        <v>1931</v>
      </c>
      <c r="D501" s="238"/>
      <c r="E501" s="238"/>
      <c r="F501" s="238"/>
      <c r="G501" s="238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247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>
      <c r="A502" s="155"/>
      <c r="B502" s="156"/>
      <c r="C502" s="178" t="s">
        <v>1655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217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>
      <c r="A503" s="155"/>
      <c r="B503" s="156"/>
      <c r="C503" s="178" t="s">
        <v>1932</v>
      </c>
      <c r="D503" s="158"/>
      <c r="E503" s="159">
        <v>157.5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217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>
      <c r="A504" s="155"/>
      <c r="B504" s="156"/>
      <c r="C504" s="178" t="s">
        <v>1933</v>
      </c>
      <c r="D504" s="158"/>
      <c r="E504" s="159">
        <v>20.880000000000003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217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>
      <c r="A505" s="155"/>
      <c r="B505" s="156"/>
      <c r="C505" s="178" t="s">
        <v>1669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217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>
      <c r="A506" s="155"/>
      <c r="B506" s="156"/>
      <c r="C506" s="178" t="s">
        <v>1934</v>
      </c>
      <c r="D506" s="158"/>
      <c r="E506" s="159">
        <v>9.75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217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>
      <c r="A507" s="155"/>
      <c r="B507" s="156"/>
      <c r="C507" s="178" t="s">
        <v>1679</v>
      </c>
      <c r="D507" s="158"/>
      <c r="E507" s="159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217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>
      <c r="A508" s="155"/>
      <c r="B508" s="156"/>
      <c r="C508" s="178" t="s">
        <v>1935</v>
      </c>
      <c r="D508" s="158"/>
      <c r="E508" s="159">
        <v>70.5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217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>
      <c r="A509" s="155"/>
      <c r="B509" s="156"/>
      <c r="C509" s="178" t="s">
        <v>1936</v>
      </c>
      <c r="D509" s="158"/>
      <c r="E509" s="159">
        <v>10.440000000000001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217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>
      <c r="A510" s="155"/>
      <c r="B510" s="156"/>
      <c r="C510" s="178" t="s">
        <v>1685</v>
      </c>
      <c r="D510" s="158"/>
      <c r="E510" s="159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217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>
      <c r="A511" s="155"/>
      <c r="B511" s="156"/>
      <c r="C511" s="178" t="s">
        <v>1937</v>
      </c>
      <c r="D511" s="158"/>
      <c r="E511" s="159">
        <v>842.25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217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>
      <c r="A512" s="155"/>
      <c r="B512" s="156"/>
      <c r="C512" s="178" t="s">
        <v>1938</v>
      </c>
      <c r="D512" s="158"/>
      <c r="E512" s="159">
        <v>93.960000000000008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217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>
      <c r="A513" s="155"/>
      <c r="B513" s="156"/>
      <c r="C513" s="178" t="s">
        <v>1690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217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>
      <c r="A514" s="155"/>
      <c r="B514" s="156"/>
      <c r="C514" s="178" t="s">
        <v>1939</v>
      </c>
      <c r="D514" s="158"/>
      <c r="E514" s="159">
        <v>12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217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>
      <c r="A515" s="155"/>
      <c r="B515" s="156"/>
      <c r="C515" s="178" t="s">
        <v>1694</v>
      </c>
      <c r="D515" s="158"/>
      <c r="E515" s="159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217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>
      <c r="A516" s="155"/>
      <c r="B516" s="156"/>
      <c r="C516" s="178" t="s">
        <v>1940</v>
      </c>
      <c r="D516" s="158"/>
      <c r="E516" s="159">
        <v>24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217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>
      <c r="A517" s="155"/>
      <c r="B517" s="156"/>
      <c r="C517" s="178" t="s">
        <v>1697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217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>
      <c r="A518" s="155"/>
      <c r="B518" s="156"/>
      <c r="C518" s="178" t="s">
        <v>1941</v>
      </c>
      <c r="D518" s="158"/>
      <c r="E518" s="159">
        <v>931.5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217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>
      <c r="A519" s="155"/>
      <c r="B519" s="156"/>
      <c r="C519" s="178" t="s">
        <v>1942</v>
      </c>
      <c r="D519" s="158"/>
      <c r="E519" s="159">
        <v>41.760000000000005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217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>
      <c r="A520" s="155"/>
      <c r="B520" s="156"/>
      <c r="C520" s="178" t="s">
        <v>1699</v>
      </c>
      <c r="D520" s="158"/>
      <c r="E520" s="159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217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>
      <c r="A521" s="155"/>
      <c r="B521" s="156"/>
      <c r="C521" s="178" t="s">
        <v>1943</v>
      </c>
      <c r="D521" s="158"/>
      <c r="E521" s="159">
        <v>441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217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>
      <c r="A522" s="155"/>
      <c r="B522" s="156"/>
      <c r="C522" s="178" t="s">
        <v>1942</v>
      </c>
      <c r="D522" s="158"/>
      <c r="E522" s="159">
        <v>41.760000000000005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217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>
      <c r="A523" s="155"/>
      <c r="B523" s="156"/>
      <c r="C523" s="178" t="s">
        <v>1704</v>
      </c>
      <c r="D523" s="158"/>
      <c r="E523" s="159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217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>
      <c r="A524" s="155"/>
      <c r="B524" s="156"/>
      <c r="C524" s="178" t="s">
        <v>1944</v>
      </c>
      <c r="D524" s="158"/>
      <c r="E524" s="159">
        <v>79.5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217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>
      <c r="A525" s="155"/>
      <c r="B525" s="156"/>
      <c r="C525" s="178" t="s">
        <v>1936</v>
      </c>
      <c r="D525" s="158"/>
      <c r="E525" s="159">
        <v>10.440000000000001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217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>
      <c r="A526" s="155"/>
      <c r="B526" s="156"/>
      <c r="C526" s="178" t="s">
        <v>1706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217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>
      <c r="A527" s="155"/>
      <c r="B527" s="156"/>
      <c r="C527" s="178" t="s">
        <v>1945</v>
      </c>
      <c r="D527" s="158"/>
      <c r="E527" s="159">
        <v>666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217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>
      <c r="A528" s="155"/>
      <c r="B528" s="156"/>
      <c r="C528" s="178" t="s">
        <v>1946</v>
      </c>
      <c r="D528" s="158"/>
      <c r="E528" s="159">
        <v>62.64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217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>
      <c r="A529" s="155"/>
      <c r="B529" s="156"/>
      <c r="C529" s="178" t="s">
        <v>1710</v>
      </c>
      <c r="D529" s="158"/>
      <c r="E529" s="159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217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>
      <c r="A530" s="155"/>
      <c r="B530" s="156"/>
      <c r="C530" s="178" t="s">
        <v>1947</v>
      </c>
      <c r="D530" s="158"/>
      <c r="E530" s="159">
        <v>7.5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217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>
      <c r="A531" s="155"/>
      <c r="B531" s="156"/>
      <c r="C531" s="178" t="s">
        <v>1713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 t="s">
        <v>217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>
      <c r="A532" s="155"/>
      <c r="B532" s="156"/>
      <c r="C532" s="178" t="s">
        <v>1948</v>
      </c>
      <c r="D532" s="158"/>
      <c r="E532" s="159">
        <v>825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217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>
      <c r="A533" s="155"/>
      <c r="B533" s="156"/>
      <c r="C533" s="178" t="s">
        <v>1949</v>
      </c>
      <c r="D533" s="158"/>
      <c r="E533" s="159">
        <v>83.52000000000001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 t="s">
        <v>217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>
      <c r="A534" s="155"/>
      <c r="B534" s="156"/>
      <c r="C534" s="178" t="s">
        <v>1717</v>
      </c>
      <c r="D534" s="158"/>
      <c r="E534" s="159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217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>
      <c r="A535" s="155"/>
      <c r="B535" s="156"/>
      <c r="C535" s="178" t="s">
        <v>1950</v>
      </c>
      <c r="D535" s="158"/>
      <c r="E535" s="159">
        <v>58.5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217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>
      <c r="A536" s="155"/>
      <c r="B536" s="156"/>
      <c r="C536" s="178" t="s">
        <v>1951</v>
      </c>
      <c r="D536" s="158"/>
      <c r="E536" s="159">
        <v>5.2200000000000006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217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>
      <c r="A537" s="155"/>
      <c r="B537" s="156"/>
      <c r="C537" s="233"/>
      <c r="D537" s="234"/>
      <c r="E537" s="234"/>
      <c r="F537" s="234"/>
      <c r="G537" s="234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206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ht="22.5" outlineLevel="1">
      <c r="A538" s="167">
        <v>35</v>
      </c>
      <c r="B538" s="168" t="s">
        <v>1952</v>
      </c>
      <c r="C538" s="177" t="s">
        <v>1953</v>
      </c>
      <c r="D538" s="169" t="s">
        <v>288</v>
      </c>
      <c r="E538" s="170">
        <v>1758.39</v>
      </c>
      <c r="F538" s="171"/>
      <c r="G538" s="172">
        <f>ROUND(E538*F538,2)</f>
        <v>0</v>
      </c>
      <c r="H538" s="171"/>
      <c r="I538" s="172">
        <f>ROUND(E538*H538,2)</f>
        <v>0</v>
      </c>
      <c r="J538" s="171"/>
      <c r="K538" s="172">
        <f>ROUND(E538*J538,2)</f>
        <v>0</v>
      </c>
      <c r="L538" s="172">
        <v>21</v>
      </c>
      <c r="M538" s="172">
        <f>G538*(1+L538/100)</f>
        <v>0</v>
      </c>
      <c r="N538" s="172">
        <v>0</v>
      </c>
      <c r="O538" s="172">
        <f>ROUND(E538*N538,2)</f>
        <v>0</v>
      </c>
      <c r="P538" s="172">
        <v>0.33</v>
      </c>
      <c r="Q538" s="172">
        <f>ROUND(E538*P538,2)</f>
        <v>580.27</v>
      </c>
      <c r="R538" s="172" t="s">
        <v>1028</v>
      </c>
      <c r="S538" s="172" t="s">
        <v>202</v>
      </c>
      <c r="T538" s="173" t="s">
        <v>202</v>
      </c>
      <c r="U538" s="157">
        <v>0.113</v>
      </c>
      <c r="V538" s="157">
        <f>ROUND(E538*U538,2)</f>
        <v>198.7</v>
      </c>
      <c r="W538" s="157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 t="s">
        <v>214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>
      <c r="A539" s="155"/>
      <c r="B539" s="156"/>
      <c r="C539" s="237" t="s">
        <v>1931</v>
      </c>
      <c r="D539" s="238"/>
      <c r="E539" s="238"/>
      <c r="F539" s="238"/>
      <c r="G539" s="238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247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>
      <c r="A540" s="155"/>
      <c r="B540" s="156"/>
      <c r="C540" s="178" t="s">
        <v>1655</v>
      </c>
      <c r="D540" s="158"/>
      <c r="E540" s="159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 t="s">
        <v>217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>
      <c r="A541" s="155"/>
      <c r="B541" s="156"/>
      <c r="C541" s="178" t="s">
        <v>1954</v>
      </c>
      <c r="D541" s="158"/>
      <c r="E541" s="159">
        <v>638.69000000000005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217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>
      <c r="A542" s="155"/>
      <c r="B542" s="156"/>
      <c r="C542" s="178" t="s">
        <v>1955</v>
      </c>
      <c r="D542" s="158"/>
      <c r="E542" s="159">
        <v>99.18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217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>
      <c r="A543" s="155"/>
      <c r="B543" s="156"/>
      <c r="C543" s="178" t="s">
        <v>1664</v>
      </c>
      <c r="D543" s="158"/>
      <c r="E543" s="159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217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>
      <c r="A544" s="155"/>
      <c r="B544" s="156"/>
      <c r="C544" s="178" t="s">
        <v>1956</v>
      </c>
      <c r="D544" s="158"/>
      <c r="E544" s="159">
        <v>870.40000000000009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 t="s">
        <v>217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>
      <c r="A545" s="155"/>
      <c r="B545" s="156"/>
      <c r="C545" s="178" t="s">
        <v>1957</v>
      </c>
      <c r="D545" s="158"/>
      <c r="E545" s="159">
        <v>121.22000000000001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217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>
      <c r="A546" s="155"/>
      <c r="B546" s="156"/>
      <c r="C546" s="178" t="s">
        <v>1673</v>
      </c>
      <c r="D546" s="158"/>
      <c r="E546" s="159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217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>
      <c r="A547" s="155"/>
      <c r="B547" s="156"/>
      <c r="C547" s="178" t="s">
        <v>1958</v>
      </c>
      <c r="D547" s="158"/>
      <c r="E547" s="159">
        <v>8.5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217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>
      <c r="A548" s="155"/>
      <c r="B548" s="156"/>
      <c r="C548" s="178" t="s">
        <v>1699</v>
      </c>
      <c r="D548" s="158"/>
      <c r="E548" s="159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 t="s">
        <v>217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>
      <c r="A549" s="155"/>
      <c r="B549" s="156"/>
      <c r="C549" s="178" t="s">
        <v>1959</v>
      </c>
      <c r="D549" s="158"/>
      <c r="E549" s="159">
        <v>11.9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217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>
      <c r="A550" s="155"/>
      <c r="B550" s="156"/>
      <c r="C550" s="178" t="s">
        <v>1704</v>
      </c>
      <c r="D550" s="158"/>
      <c r="E550" s="159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217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>
      <c r="A551" s="155"/>
      <c r="B551" s="156"/>
      <c r="C551" s="178" t="s">
        <v>1958</v>
      </c>
      <c r="D551" s="158"/>
      <c r="E551" s="159">
        <v>8.5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217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>
      <c r="A552" s="155"/>
      <c r="B552" s="156"/>
      <c r="C552" s="233"/>
      <c r="D552" s="234"/>
      <c r="E552" s="234"/>
      <c r="F552" s="234"/>
      <c r="G552" s="234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206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33.75" outlineLevel="1">
      <c r="A553" s="167">
        <v>36</v>
      </c>
      <c r="B553" s="168" t="s">
        <v>1960</v>
      </c>
      <c r="C553" s="177" t="s">
        <v>1961</v>
      </c>
      <c r="D553" s="169" t="s">
        <v>288</v>
      </c>
      <c r="E553" s="170">
        <v>4495.6200000000008</v>
      </c>
      <c r="F553" s="171"/>
      <c r="G553" s="172">
        <f>ROUND(E553*F553,2)</f>
        <v>0</v>
      </c>
      <c r="H553" s="171"/>
      <c r="I553" s="172">
        <f>ROUND(E553*H553,2)</f>
        <v>0</v>
      </c>
      <c r="J553" s="171"/>
      <c r="K553" s="172">
        <f>ROUND(E553*J553,2)</f>
        <v>0</v>
      </c>
      <c r="L553" s="172">
        <v>21</v>
      </c>
      <c r="M553" s="172">
        <f>G553*(1+L553/100)</f>
        <v>0</v>
      </c>
      <c r="N553" s="172">
        <v>0</v>
      </c>
      <c r="O553" s="172">
        <f>ROUND(E553*N553,2)</f>
        <v>0</v>
      </c>
      <c r="P553" s="172">
        <v>8.8000000000000009E-2</v>
      </c>
      <c r="Q553" s="172">
        <f>ROUND(E553*P553,2)</f>
        <v>395.61</v>
      </c>
      <c r="R553" s="172" t="s">
        <v>1028</v>
      </c>
      <c r="S553" s="172" t="s">
        <v>202</v>
      </c>
      <c r="T553" s="173" t="s">
        <v>202</v>
      </c>
      <c r="U553" s="157">
        <v>3.0400000000000003E-2</v>
      </c>
      <c r="V553" s="157">
        <f>ROUND(E553*U553,2)</f>
        <v>136.66999999999999</v>
      </c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214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ht="22.5" outlineLevel="1">
      <c r="A554" s="155"/>
      <c r="B554" s="156"/>
      <c r="C554" s="241" t="s">
        <v>1962</v>
      </c>
      <c r="D554" s="242"/>
      <c r="E554" s="242"/>
      <c r="F554" s="242"/>
      <c r="G554" s="242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 t="s">
        <v>205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74" t="str">
        <f>C554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54" s="148"/>
      <c r="BC554" s="148"/>
      <c r="BD554" s="148"/>
      <c r="BE554" s="148"/>
      <c r="BF554" s="148"/>
      <c r="BG554" s="148"/>
      <c r="BH554" s="148"/>
    </row>
    <row r="555" spans="1:60" outlineLevel="1">
      <c r="A555" s="155"/>
      <c r="B555" s="156"/>
      <c r="C555" s="178" t="s">
        <v>1655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217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>
      <c r="A556" s="155"/>
      <c r="B556" s="156"/>
      <c r="C556" s="178" t="s">
        <v>1932</v>
      </c>
      <c r="D556" s="158"/>
      <c r="E556" s="159">
        <v>157.5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217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>
      <c r="A557" s="155"/>
      <c r="B557" s="156"/>
      <c r="C557" s="178" t="s">
        <v>1933</v>
      </c>
      <c r="D557" s="158"/>
      <c r="E557" s="159">
        <v>20.880000000000003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217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>
      <c r="A558" s="155"/>
      <c r="B558" s="156"/>
      <c r="C558" s="178" t="s">
        <v>1669</v>
      </c>
      <c r="D558" s="158"/>
      <c r="E558" s="159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217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>
      <c r="A559" s="155"/>
      <c r="B559" s="156"/>
      <c r="C559" s="178" t="s">
        <v>1934</v>
      </c>
      <c r="D559" s="158"/>
      <c r="E559" s="159">
        <v>9.75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217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>
      <c r="A560" s="155"/>
      <c r="B560" s="156"/>
      <c r="C560" s="178" t="s">
        <v>1679</v>
      </c>
      <c r="D560" s="158"/>
      <c r="E560" s="159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 t="s">
        <v>217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>
      <c r="A561" s="155"/>
      <c r="B561" s="156"/>
      <c r="C561" s="178" t="s">
        <v>1935</v>
      </c>
      <c r="D561" s="158"/>
      <c r="E561" s="159">
        <v>70.5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217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>
      <c r="A562" s="155"/>
      <c r="B562" s="156"/>
      <c r="C562" s="178" t="s">
        <v>1936</v>
      </c>
      <c r="D562" s="158"/>
      <c r="E562" s="159">
        <v>10.440000000000001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217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>
      <c r="A563" s="155"/>
      <c r="B563" s="156"/>
      <c r="C563" s="178" t="s">
        <v>1685</v>
      </c>
      <c r="D563" s="158"/>
      <c r="E563" s="159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217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>
      <c r="A564" s="155"/>
      <c r="B564" s="156"/>
      <c r="C564" s="178" t="s">
        <v>1937</v>
      </c>
      <c r="D564" s="158"/>
      <c r="E564" s="159">
        <v>842.25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217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>
      <c r="A565" s="155"/>
      <c r="B565" s="156"/>
      <c r="C565" s="178" t="s">
        <v>1938</v>
      </c>
      <c r="D565" s="158"/>
      <c r="E565" s="159">
        <v>93.960000000000008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217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>
      <c r="A566" s="155"/>
      <c r="B566" s="156"/>
      <c r="C566" s="178" t="s">
        <v>1690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 t="s">
        <v>217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>
      <c r="A567" s="155"/>
      <c r="B567" s="156"/>
      <c r="C567" s="178" t="s">
        <v>1939</v>
      </c>
      <c r="D567" s="158"/>
      <c r="E567" s="159">
        <v>12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 t="s">
        <v>217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>
      <c r="A568" s="155"/>
      <c r="B568" s="156"/>
      <c r="C568" s="178" t="s">
        <v>1694</v>
      </c>
      <c r="D568" s="158"/>
      <c r="E568" s="159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 t="s">
        <v>217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>
      <c r="A569" s="155"/>
      <c r="B569" s="156"/>
      <c r="C569" s="178" t="s">
        <v>1940</v>
      </c>
      <c r="D569" s="158"/>
      <c r="E569" s="159">
        <v>24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217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>
      <c r="A570" s="155"/>
      <c r="B570" s="156"/>
      <c r="C570" s="178" t="s">
        <v>1697</v>
      </c>
      <c r="D570" s="158"/>
      <c r="E570" s="159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 t="s">
        <v>217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>
      <c r="A571" s="155"/>
      <c r="B571" s="156"/>
      <c r="C571" s="178" t="s">
        <v>1941</v>
      </c>
      <c r="D571" s="158"/>
      <c r="E571" s="159">
        <v>931.5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217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>
      <c r="A572" s="155"/>
      <c r="B572" s="156"/>
      <c r="C572" s="178" t="s">
        <v>1942</v>
      </c>
      <c r="D572" s="158"/>
      <c r="E572" s="159">
        <v>41.760000000000005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 t="s">
        <v>217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>
      <c r="A573" s="155"/>
      <c r="B573" s="156"/>
      <c r="C573" s="178" t="s">
        <v>1699</v>
      </c>
      <c r="D573" s="158"/>
      <c r="E573" s="159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217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>
      <c r="A574" s="155"/>
      <c r="B574" s="156"/>
      <c r="C574" s="178" t="s">
        <v>1943</v>
      </c>
      <c r="D574" s="158"/>
      <c r="E574" s="159">
        <v>441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217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>
      <c r="A575" s="155"/>
      <c r="B575" s="156"/>
      <c r="C575" s="178" t="s">
        <v>1942</v>
      </c>
      <c r="D575" s="158"/>
      <c r="E575" s="159">
        <v>41.760000000000005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217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>
      <c r="A576" s="155"/>
      <c r="B576" s="156"/>
      <c r="C576" s="178" t="s">
        <v>1704</v>
      </c>
      <c r="D576" s="158"/>
      <c r="E576" s="159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217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>
      <c r="A577" s="155"/>
      <c r="B577" s="156"/>
      <c r="C577" s="178" t="s">
        <v>1944</v>
      </c>
      <c r="D577" s="158"/>
      <c r="E577" s="159">
        <v>79.5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217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>
      <c r="A578" s="155"/>
      <c r="B578" s="156"/>
      <c r="C578" s="178" t="s">
        <v>1936</v>
      </c>
      <c r="D578" s="158"/>
      <c r="E578" s="159">
        <v>10.440000000000001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217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>
      <c r="A579" s="155"/>
      <c r="B579" s="156"/>
      <c r="C579" s="178" t="s">
        <v>1706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 t="s">
        <v>217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>
      <c r="A580" s="155"/>
      <c r="B580" s="156"/>
      <c r="C580" s="178" t="s">
        <v>1945</v>
      </c>
      <c r="D580" s="158"/>
      <c r="E580" s="159">
        <v>666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217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>
      <c r="A581" s="155"/>
      <c r="B581" s="156"/>
      <c r="C581" s="178" t="s">
        <v>1946</v>
      </c>
      <c r="D581" s="158"/>
      <c r="E581" s="159">
        <v>62.64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217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>
      <c r="A582" s="155"/>
      <c r="B582" s="156"/>
      <c r="C582" s="178" t="s">
        <v>1710</v>
      </c>
      <c r="D582" s="158"/>
      <c r="E582" s="159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217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>
      <c r="A583" s="155"/>
      <c r="B583" s="156"/>
      <c r="C583" s="178" t="s">
        <v>1947</v>
      </c>
      <c r="D583" s="158"/>
      <c r="E583" s="159">
        <v>7.5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217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>
      <c r="A584" s="155"/>
      <c r="B584" s="156"/>
      <c r="C584" s="178" t="s">
        <v>1713</v>
      </c>
      <c r="D584" s="158"/>
      <c r="E584" s="159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217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>
      <c r="A585" s="155"/>
      <c r="B585" s="156"/>
      <c r="C585" s="178" t="s">
        <v>1948</v>
      </c>
      <c r="D585" s="158"/>
      <c r="E585" s="159">
        <v>825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217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>
      <c r="A586" s="155"/>
      <c r="B586" s="156"/>
      <c r="C586" s="178" t="s">
        <v>1949</v>
      </c>
      <c r="D586" s="158"/>
      <c r="E586" s="159">
        <v>83.52000000000001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217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>
      <c r="A587" s="155"/>
      <c r="B587" s="156"/>
      <c r="C587" s="178" t="s">
        <v>1717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217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>
      <c r="A588" s="155"/>
      <c r="B588" s="156"/>
      <c r="C588" s="178" t="s">
        <v>1950</v>
      </c>
      <c r="D588" s="158"/>
      <c r="E588" s="159">
        <v>58.5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217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>
      <c r="A589" s="155"/>
      <c r="B589" s="156"/>
      <c r="C589" s="178" t="s">
        <v>1951</v>
      </c>
      <c r="D589" s="158"/>
      <c r="E589" s="159">
        <v>5.2200000000000006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217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>
      <c r="A590" s="155"/>
      <c r="B590" s="156"/>
      <c r="C590" s="233"/>
      <c r="D590" s="234"/>
      <c r="E590" s="234"/>
      <c r="F590" s="234"/>
      <c r="G590" s="234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206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ht="33.75" outlineLevel="1">
      <c r="A591" s="167">
        <v>37</v>
      </c>
      <c r="B591" s="168" t="s">
        <v>1963</v>
      </c>
      <c r="C591" s="177" t="s">
        <v>1964</v>
      </c>
      <c r="D591" s="169" t="s">
        <v>288</v>
      </c>
      <c r="E591" s="170">
        <v>4907.6100000000006</v>
      </c>
      <c r="F591" s="171"/>
      <c r="G591" s="172">
        <f>ROUND(E591*F591,2)</f>
        <v>0</v>
      </c>
      <c r="H591" s="171"/>
      <c r="I591" s="172">
        <f>ROUND(E591*H591,2)</f>
        <v>0</v>
      </c>
      <c r="J591" s="171"/>
      <c r="K591" s="172">
        <f>ROUND(E591*J591,2)</f>
        <v>0</v>
      </c>
      <c r="L591" s="172">
        <v>21</v>
      </c>
      <c r="M591" s="172">
        <f>G591*(1+L591/100)</f>
        <v>0</v>
      </c>
      <c r="N591" s="172">
        <v>0</v>
      </c>
      <c r="O591" s="172">
        <f>ROUND(E591*N591,2)</f>
        <v>0</v>
      </c>
      <c r="P591" s="172">
        <v>0.11</v>
      </c>
      <c r="Q591" s="172">
        <f>ROUND(E591*P591,2)</f>
        <v>539.84</v>
      </c>
      <c r="R591" s="172" t="s">
        <v>1028</v>
      </c>
      <c r="S591" s="172" t="s">
        <v>202</v>
      </c>
      <c r="T591" s="173" t="s">
        <v>202</v>
      </c>
      <c r="U591" s="157">
        <v>3.1100000000000003E-2</v>
      </c>
      <c r="V591" s="157">
        <f>ROUND(E591*U591,2)</f>
        <v>152.63</v>
      </c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214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ht="22.5" outlineLevel="1">
      <c r="A592" s="155"/>
      <c r="B592" s="156"/>
      <c r="C592" s="241" t="s">
        <v>1962</v>
      </c>
      <c r="D592" s="242"/>
      <c r="E592" s="242"/>
      <c r="F592" s="242"/>
      <c r="G592" s="242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205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74" t="str">
        <f>C592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92" s="148"/>
      <c r="BC592" s="148"/>
      <c r="BD592" s="148"/>
      <c r="BE592" s="148"/>
      <c r="BF592" s="148"/>
      <c r="BG592" s="148"/>
      <c r="BH592" s="148"/>
    </row>
    <row r="593" spans="1:60" outlineLevel="1">
      <c r="A593" s="155"/>
      <c r="B593" s="156"/>
      <c r="C593" s="239" t="s">
        <v>1965</v>
      </c>
      <c r="D593" s="240"/>
      <c r="E593" s="240"/>
      <c r="F593" s="240"/>
      <c r="G593" s="240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247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>
      <c r="A594" s="155"/>
      <c r="B594" s="156"/>
      <c r="C594" s="178" t="s">
        <v>1655</v>
      </c>
      <c r="D594" s="158"/>
      <c r="E594" s="159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217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>
      <c r="A595" s="155"/>
      <c r="B595" s="156"/>
      <c r="C595" s="178" t="s">
        <v>1954</v>
      </c>
      <c r="D595" s="158"/>
      <c r="E595" s="159">
        <v>638.69000000000005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217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>
      <c r="A596" s="155"/>
      <c r="B596" s="156"/>
      <c r="C596" s="178" t="s">
        <v>1966</v>
      </c>
      <c r="D596" s="158"/>
      <c r="E596" s="159">
        <v>66.240000000000009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217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>
      <c r="A597" s="155"/>
      <c r="B597" s="156"/>
      <c r="C597" s="178" t="s">
        <v>1664</v>
      </c>
      <c r="D597" s="158"/>
      <c r="E597" s="159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217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>
      <c r="A598" s="155"/>
      <c r="B598" s="156"/>
      <c r="C598" s="178" t="s">
        <v>1956</v>
      </c>
      <c r="D598" s="158"/>
      <c r="E598" s="159">
        <v>870.40000000000009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217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>
      <c r="A599" s="155"/>
      <c r="B599" s="156"/>
      <c r="C599" s="178" t="s">
        <v>1967</v>
      </c>
      <c r="D599" s="158"/>
      <c r="E599" s="159">
        <v>80.960000000000008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217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>
      <c r="A600" s="155"/>
      <c r="B600" s="156"/>
      <c r="C600" s="178" t="s">
        <v>1673</v>
      </c>
      <c r="D600" s="158"/>
      <c r="E600" s="159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217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>
      <c r="A601" s="155"/>
      <c r="B601" s="156"/>
      <c r="C601" s="178" t="s">
        <v>1958</v>
      </c>
      <c r="D601" s="158"/>
      <c r="E601" s="159">
        <v>8.5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217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>
      <c r="A602" s="155"/>
      <c r="B602" s="156"/>
      <c r="C602" s="178" t="s">
        <v>1699</v>
      </c>
      <c r="D602" s="158"/>
      <c r="E602" s="159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217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>
      <c r="A603" s="155"/>
      <c r="B603" s="156"/>
      <c r="C603" s="178" t="s">
        <v>1959</v>
      </c>
      <c r="D603" s="158"/>
      <c r="E603" s="159">
        <v>11.9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217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>
      <c r="A604" s="155"/>
      <c r="B604" s="156"/>
      <c r="C604" s="178" t="s">
        <v>1704</v>
      </c>
      <c r="D604" s="158"/>
      <c r="E604" s="159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217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>
      <c r="A605" s="155"/>
      <c r="B605" s="156"/>
      <c r="C605" s="178" t="s">
        <v>1958</v>
      </c>
      <c r="D605" s="158"/>
      <c r="E605" s="159">
        <v>8.5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217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>
      <c r="A606" s="155"/>
      <c r="B606" s="156"/>
      <c r="C606" s="178" t="s">
        <v>1655</v>
      </c>
      <c r="D606" s="158"/>
      <c r="E606" s="159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 t="s">
        <v>217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>
      <c r="A607" s="155"/>
      <c r="B607" s="156"/>
      <c r="C607" s="178" t="s">
        <v>1968</v>
      </c>
      <c r="D607" s="158"/>
      <c r="E607" s="159">
        <v>348.22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 t="s">
        <v>217</v>
      </c>
      <c r="AH607" s="148">
        <v>0</v>
      </c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>
      <c r="A608" s="155"/>
      <c r="B608" s="156"/>
      <c r="C608" s="178" t="s">
        <v>1969</v>
      </c>
      <c r="D608" s="158"/>
      <c r="E608" s="159">
        <v>198.36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 t="s">
        <v>217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>
      <c r="A609" s="155"/>
      <c r="B609" s="156"/>
      <c r="C609" s="178" t="s">
        <v>1664</v>
      </c>
      <c r="D609" s="158"/>
      <c r="E609" s="159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 t="s">
        <v>217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>
      <c r="A610" s="155"/>
      <c r="B610" s="156"/>
      <c r="C610" s="178" t="s">
        <v>1970</v>
      </c>
      <c r="D610" s="158"/>
      <c r="E610" s="159">
        <v>2355.2000000000003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217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>
      <c r="A611" s="155"/>
      <c r="B611" s="156"/>
      <c r="C611" s="178" t="s">
        <v>1971</v>
      </c>
      <c r="D611" s="158"/>
      <c r="E611" s="159">
        <v>242.44000000000003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217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>
      <c r="A612" s="155"/>
      <c r="B612" s="156"/>
      <c r="C612" s="178" t="s">
        <v>1673</v>
      </c>
      <c r="D612" s="158"/>
      <c r="E612" s="159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217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>
      <c r="A613" s="155"/>
      <c r="B613" s="156"/>
      <c r="C613" s="178" t="s">
        <v>1972</v>
      </c>
      <c r="D613" s="158"/>
      <c r="E613" s="159">
        <v>23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 t="s">
        <v>217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>
      <c r="A614" s="155"/>
      <c r="B614" s="156"/>
      <c r="C614" s="178" t="s">
        <v>1699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 t="s">
        <v>217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>
      <c r="A615" s="155"/>
      <c r="B615" s="156"/>
      <c r="C615" s="178" t="s">
        <v>1973</v>
      </c>
      <c r="D615" s="158"/>
      <c r="E615" s="159">
        <v>32.200000000000003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 t="s">
        <v>217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>
      <c r="A616" s="155"/>
      <c r="B616" s="156"/>
      <c r="C616" s="178" t="s">
        <v>1704</v>
      </c>
      <c r="D616" s="158"/>
      <c r="E616" s="159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 t="s">
        <v>217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>
      <c r="A617" s="155"/>
      <c r="B617" s="156"/>
      <c r="C617" s="178" t="s">
        <v>1972</v>
      </c>
      <c r="D617" s="158"/>
      <c r="E617" s="159">
        <v>23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 t="s">
        <v>217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>
      <c r="A618" s="155"/>
      <c r="B618" s="156"/>
      <c r="C618" s="233"/>
      <c r="D618" s="234"/>
      <c r="E618" s="234"/>
      <c r="F618" s="234"/>
      <c r="G618" s="234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 t="s">
        <v>206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ht="33.75" outlineLevel="1">
      <c r="A619" s="167">
        <v>38</v>
      </c>
      <c r="B619" s="168" t="s">
        <v>1974</v>
      </c>
      <c r="C619" s="177" t="s">
        <v>1975</v>
      </c>
      <c r="D619" s="169" t="s">
        <v>288</v>
      </c>
      <c r="E619" s="170">
        <v>4495.6200000000008</v>
      </c>
      <c r="F619" s="171"/>
      <c r="G619" s="172">
        <f>ROUND(E619*F619,2)</f>
        <v>0</v>
      </c>
      <c r="H619" s="171"/>
      <c r="I619" s="172">
        <f>ROUND(E619*H619,2)</f>
        <v>0</v>
      </c>
      <c r="J619" s="171"/>
      <c r="K619" s="172">
        <f>ROUND(E619*J619,2)</f>
        <v>0</v>
      </c>
      <c r="L619" s="172">
        <v>21</v>
      </c>
      <c r="M619" s="172">
        <f>G619*(1+L619/100)</f>
        <v>0</v>
      </c>
      <c r="N619" s="172">
        <v>0</v>
      </c>
      <c r="O619" s="172">
        <f>ROUND(E619*N619,2)</f>
        <v>0</v>
      </c>
      <c r="P619" s="172">
        <v>0.15400000000000003</v>
      </c>
      <c r="Q619" s="172">
        <f>ROUND(E619*P619,2)</f>
        <v>692.33</v>
      </c>
      <c r="R619" s="172" t="s">
        <v>1028</v>
      </c>
      <c r="S619" s="172" t="s">
        <v>202</v>
      </c>
      <c r="T619" s="173" t="s">
        <v>202</v>
      </c>
      <c r="U619" s="157">
        <v>4.8800000000000003E-2</v>
      </c>
      <c r="V619" s="157">
        <f>ROUND(E619*U619,2)</f>
        <v>219.39</v>
      </c>
      <c r="W619" s="157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 t="s">
        <v>214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ht="22.5" outlineLevel="1">
      <c r="A620" s="155"/>
      <c r="B620" s="156"/>
      <c r="C620" s="241" t="s">
        <v>1962</v>
      </c>
      <c r="D620" s="242"/>
      <c r="E620" s="242"/>
      <c r="F620" s="242"/>
      <c r="G620" s="242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205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74" t="str">
        <f>C620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20" s="148"/>
      <c r="BC620" s="148"/>
      <c r="BD620" s="148"/>
      <c r="BE620" s="148"/>
      <c r="BF620" s="148"/>
      <c r="BG620" s="148"/>
      <c r="BH620" s="148"/>
    </row>
    <row r="621" spans="1:60" outlineLevel="1">
      <c r="A621" s="155"/>
      <c r="B621" s="156"/>
      <c r="C621" s="233"/>
      <c r="D621" s="234"/>
      <c r="E621" s="234"/>
      <c r="F621" s="234"/>
      <c r="G621" s="234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 t="s">
        <v>206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>
      <c r="A622" s="167">
        <v>39</v>
      </c>
      <c r="B622" s="168" t="s">
        <v>1976</v>
      </c>
      <c r="C622" s="177" t="s">
        <v>1977</v>
      </c>
      <c r="D622" s="169" t="s">
        <v>268</v>
      </c>
      <c r="E622" s="170">
        <v>560</v>
      </c>
      <c r="F622" s="171"/>
      <c r="G622" s="172">
        <f>ROUND(E622*F622,2)</f>
        <v>0</v>
      </c>
      <c r="H622" s="171"/>
      <c r="I622" s="172">
        <f>ROUND(E622*H622,2)</f>
        <v>0</v>
      </c>
      <c r="J622" s="171"/>
      <c r="K622" s="172">
        <f>ROUND(E622*J622,2)</f>
        <v>0</v>
      </c>
      <c r="L622" s="172">
        <v>21</v>
      </c>
      <c r="M622" s="172">
        <f>G622*(1+L622/100)</f>
        <v>0</v>
      </c>
      <c r="N622" s="172">
        <v>0</v>
      </c>
      <c r="O622" s="172">
        <f>ROUND(E622*N622,2)</f>
        <v>0</v>
      </c>
      <c r="P622" s="172">
        <v>0.14500000000000002</v>
      </c>
      <c r="Q622" s="172">
        <f>ROUND(E622*P622,2)</f>
        <v>81.2</v>
      </c>
      <c r="R622" s="172" t="s">
        <v>1028</v>
      </c>
      <c r="S622" s="172" t="s">
        <v>202</v>
      </c>
      <c r="T622" s="173" t="s">
        <v>202</v>
      </c>
      <c r="U622" s="157">
        <v>0.13300000000000001</v>
      </c>
      <c r="V622" s="157">
        <f>ROUND(E622*U622,2)</f>
        <v>74.48</v>
      </c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 t="s">
        <v>214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>
      <c r="A623" s="155"/>
      <c r="B623" s="156"/>
      <c r="C623" s="241" t="s">
        <v>1978</v>
      </c>
      <c r="D623" s="242"/>
      <c r="E623" s="242"/>
      <c r="F623" s="242"/>
      <c r="G623" s="242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 t="s">
        <v>205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74" t="str">
        <f>C623</f>
        <v>s vybouráním lože, s přemístěním hmot na skládku na vzdálenost do 3 m nebo naložením na dopravní prostředek</v>
      </c>
      <c r="BB623" s="148"/>
      <c r="BC623" s="148"/>
      <c r="BD623" s="148"/>
      <c r="BE623" s="148"/>
      <c r="BF623" s="148"/>
      <c r="BG623" s="148"/>
      <c r="BH623" s="148"/>
    </row>
    <row r="624" spans="1:60" outlineLevel="1">
      <c r="A624" s="155"/>
      <c r="B624" s="156"/>
      <c r="C624" s="233"/>
      <c r="D624" s="234"/>
      <c r="E624" s="234"/>
      <c r="F624" s="234"/>
      <c r="G624" s="234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 t="s">
        <v>206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>
      <c r="A625" s="167">
        <v>40</v>
      </c>
      <c r="B625" s="168" t="s">
        <v>1979</v>
      </c>
      <c r="C625" s="177" t="s">
        <v>1980</v>
      </c>
      <c r="D625" s="169" t="s">
        <v>268</v>
      </c>
      <c r="E625" s="170">
        <v>7717</v>
      </c>
      <c r="F625" s="171"/>
      <c r="G625" s="172">
        <f>ROUND(E625*F625,2)</f>
        <v>0</v>
      </c>
      <c r="H625" s="171"/>
      <c r="I625" s="172">
        <f>ROUND(E625*H625,2)</f>
        <v>0</v>
      </c>
      <c r="J625" s="171"/>
      <c r="K625" s="172">
        <f>ROUND(E625*J625,2)</f>
        <v>0</v>
      </c>
      <c r="L625" s="172">
        <v>21</v>
      </c>
      <c r="M625" s="172">
        <f>G625*(1+L625/100)</f>
        <v>0</v>
      </c>
      <c r="N625" s="172">
        <v>0</v>
      </c>
      <c r="O625" s="172">
        <f>ROUND(E625*N625,2)</f>
        <v>0</v>
      </c>
      <c r="P625" s="172">
        <v>0</v>
      </c>
      <c r="Q625" s="172">
        <f>ROUND(E625*P625,2)</f>
        <v>0</v>
      </c>
      <c r="R625" s="172" t="s">
        <v>1028</v>
      </c>
      <c r="S625" s="172" t="s">
        <v>202</v>
      </c>
      <c r="T625" s="173" t="s">
        <v>202</v>
      </c>
      <c r="U625" s="157">
        <v>3.7000000000000005E-2</v>
      </c>
      <c r="V625" s="157">
        <f>ROUND(E625*U625,2)</f>
        <v>285.52999999999997</v>
      </c>
      <c r="W625" s="157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 t="s">
        <v>203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>
      <c r="A626" s="155"/>
      <c r="B626" s="156"/>
      <c r="C626" s="241" t="s">
        <v>1318</v>
      </c>
      <c r="D626" s="242"/>
      <c r="E626" s="242"/>
      <c r="F626" s="242"/>
      <c r="G626" s="242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205</v>
      </c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>
      <c r="A627" s="155"/>
      <c r="B627" s="156"/>
      <c r="C627" s="178" t="s">
        <v>1655</v>
      </c>
      <c r="D627" s="158"/>
      <c r="E627" s="159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217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>
      <c r="A628" s="155"/>
      <c r="B628" s="156"/>
      <c r="C628" s="178" t="s">
        <v>1981</v>
      </c>
      <c r="D628" s="158"/>
      <c r="E628" s="159">
        <v>751.40000000000009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217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>
      <c r="A629" s="155"/>
      <c r="B629" s="156"/>
      <c r="C629" s="178" t="s">
        <v>1982</v>
      </c>
      <c r="D629" s="158"/>
      <c r="E629" s="159">
        <v>68.400000000000006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 t="s">
        <v>217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>
      <c r="A630" s="155"/>
      <c r="B630" s="156"/>
      <c r="C630" s="178" t="s">
        <v>1664</v>
      </c>
      <c r="D630" s="158"/>
      <c r="E630" s="159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217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>
      <c r="A631" s="155"/>
      <c r="B631" s="156"/>
      <c r="C631" s="178" t="s">
        <v>1983</v>
      </c>
      <c r="D631" s="158"/>
      <c r="E631" s="159">
        <v>1024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 t="s">
        <v>217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>
      <c r="A632" s="155"/>
      <c r="B632" s="156"/>
      <c r="C632" s="178" t="s">
        <v>1984</v>
      </c>
      <c r="D632" s="158"/>
      <c r="E632" s="159">
        <v>83.600000000000009</v>
      </c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 t="s">
        <v>217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>
      <c r="A633" s="155"/>
      <c r="B633" s="156"/>
      <c r="C633" s="178" t="s">
        <v>1673</v>
      </c>
      <c r="D633" s="158"/>
      <c r="E633" s="159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 t="s">
        <v>217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>
      <c r="A634" s="155"/>
      <c r="B634" s="156"/>
      <c r="C634" s="178" t="s">
        <v>1985</v>
      </c>
      <c r="D634" s="158"/>
      <c r="E634" s="159">
        <v>10</v>
      </c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 t="s">
        <v>217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>
      <c r="A635" s="155"/>
      <c r="B635" s="156"/>
      <c r="C635" s="178" t="s">
        <v>1699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 t="s">
        <v>217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>
      <c r="A636" s="155"/>
      <c r="B636" s="156"/>
      <c r="C636" s="178" t="s">
        <v>1986</v>
      </c>
      <c r="D636" s="158"/>
      <c r="E636" s="159">
        <v>14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 t="s">
        <v>217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>
      <c r="A637" s="155"/>
      <c r="B637" s="156"/>
      <c r="C637" s="178" t="s">
        <v>1704</v>
      </c>
      <c r="D637" s="158"/>
      <c r="E637" s="159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 t="s">
        <v>217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>
      <c r="A638" s="155"/>
      <c r="B638" s="156"/>
      <c r="C638" s="178" t="s">
        <v>1985</v>
      </c>
      <c r="D638" s="158"/>
      <c r="E638" s="159">
        <v>10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 t="s">
        <v>217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>
      <c r="A639" s="155"/>
      <c r="B639" s="156"/>
      <c r="C639" s="178" t="s">
        <v>1655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 t="s">
        <v>217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>
      <c r="A640" s="155"/>
      <c r="B640" s="156"/>
      <c r="C640" s="178" t="s">
        <v>1987</v>
      </c>
      <c r="D640" s="158"/>
      <c r="E640" s="159">
        <v>210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 t="s">
        <v>217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>
      <c r="A641" s="155"/>
      <c r="B641" s="156"/>
      <c r="C641" s="178" t="s">
        <v>1988</v>
      </c>
      <c r="D641" s="158"/>
      <c r="E641" s="159">
        <v>14.4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 t="s">
        <v>217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>
      <c r="A642" s="155"/>
      <c r="B642" s="156"/>
      <c r="C642" s="178" t="s">
        <v>1669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 t="s">
        <v>217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>
      <c r="A643" s="155"/>
      <c r="B643" s="156"/>
      <c r="C643" s="178" t="s">
        <v>1989</v>
      </c>
      <c r="D643" s="158"/>
      <c r="E643" s="159">
        <v>13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 t="s">
        <v>217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>
      <c r="A644" s="155"/>
      <c r="B644" s="156"/>
      <c r="C644" s="178" t="s">
        <v>1679</v>
      </c>
      <c r="D644" s="158"/>
      <c r="E644" s="159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 t="s">
        <v>217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>
      <c r="A645" s="155"/>
      <c r="B645" s="156"/>
      <c r="C645" s="178" t="s">
        <v>1990</v>
      </c>
      <c r="D645" s="158"/>
      <c r="E645" s="159">
        <v>94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 t="s">
        <v>217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>
      <c r="A646" s="155"/>
      <c r="B646" s="156"/>
      <c r="C646" s="178" t="s">
        <v>1991</v>
      </c>
      <c r="D646" s="158"/>
      <c r="E646" s="159">
        <v>7.2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 t="s">
        <v>217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>
      <c r="A647" s="155"/>
      <c r="B647" s="156"/>
      <c r="C647" s="178" t="s">
        <v>1685</v>
      </c>
      <c r="D647" s="158"/>
      <c r="E647" s="159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 t="s">
        <v>217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>
      <c r="A648" s="155"/>
      <c r="B648" s="156"/>
      <c r="C648" s="178" t="s">
        <v>1992</v>
      </c>
      <c r="D648" s="158"/>
      <c r="E648" s="159">
        <v>1123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 t="s">
        <v>217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>
      <c r="A649" s="155"/>
      <c r="B649" s="156"/>
      <c r="C649" s="178" t="s">
        <v>1993</v>
      </c>
      <c r="D649" s="158"/>
      <c r="E649" s="159">
        <v>64.800000000000011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 t="s">
        <v>217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>
      <c r="A650" s="155"/>
      <c r="B650" s="156"/>
      <c r="C650" s="178" t="s">
        <v>1690</v>
      </c>
      <c r="D650" s="158"/>
      <c r="E650" s="159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 t="s">
        <v>217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>
      <c r="A651" s="155"/>
      <c r="B651" s="156"/>
      <c r="C651" s="178" t="s">
        <v>1994</v>
      </c>
      <c r="D651" s="158"/>
      <c r="E651" s="159">
        <v>16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 t="s">
        <v>217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>
      <c r="A652" s="155"/>
      <c r="B652" s="156"/>
      <c r="C652" s="178" t="s">
        <v>1694</v>
      </c>
      <c r="D652" s="158"/>
      <c r="E652" s="159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 t="s">
        <v>217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>
      <c r="A653" s="155"/>
      <c r="B653" s="156"/>
      <c r="C653" s="178" t="s">
        <v>1995</v>
      </c>
      <c r="D653" s="158"/>
      <c r="E653" s="159">
        <v>32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 t="s">
        <v>217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>
      <c r="A654" s="155"/>
      <c r="B654" s="156"/>
      <c r="C654" s="178" t="s">
        <v>1697</v>
      </c>
      <c r="D654" s="158"/>
      <c r="E654" s="159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 t="s">
        <v>217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>
      <c r="A655" s="155"/>
      <c r="B655" s="156"/>
      <c r="C655" s="178" t="s">
        <v>1996</v>
      </c>
      <c r="D655" s="158"/>
      <c r="E655" s="159">
        <v>1242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 t="s">
        <v>217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>
      <c r="A656" s="155"/>
      <c r="B656" s="156"/>
      <c r="C656" s="178" t="s">
        <v>1997</v>
      </c>
      <c r="D656" s="158"/>
      <c r="E656" s="159">
        <v>28.8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 t="s">
        <v>217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>
      <c r="A657" s="155"/>
      <c r="B657" s="156"/>
      <c r="C657" s="178" t="s">
        <v>1699</v>
      </c>
      <c r="D657" s="158"/>
      <c r="E657" s="159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 t="s">
        <v>217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>
      <c r="A658" s="155"/>
      <c r="B658" s="156"/>
      <c r="C658" s="178" t="s">
        <v>1998</v>
      </c>
      <c r="D658" s="158"/>
      <c r="E658" s="159">
        <v>588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 t="s">
        <v>217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>
      <c r="A659" s="155"/>
      <c r="B659" s="156"/>
      <c r="C659" s="178" t="s">
        <v>1997</v>
      </c>
      <c r="D659" s="158"/>
      <c r="E659" s="159">
        <v>28.8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 t="s">
        <v>217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>
      <c r="A660" s="155"/>
      <c r="B660" s="156"/>
      <c r="C660" s="178" t="s">
        <v>1704</v>
      </c>
      <c r="D660" s="158"/>
      <c r="E660" s="159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 t="s">
        <v>217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>
      <c r="A661" s="155"/>
      <c r="B661" s="156"/>
      <c r="C661" s="178" t="s">
        <v>1999</v>
      </c>
      <c r="D661" s="158"/>
      <c r="E661" s="159">
        <v>106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 t="s">
        <v>217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>
      <c r="A662" s="155"/>
      <c r="B662" s="156"/>
      <c r="C662" s="178" t="s">
        <v>2000</v>
      </c>
      <c r="D662" s="158"/>
      <c r="E662" s="159">
        <v>7.2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 t="s">
        <v>217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>
      <c r="A663" s="155"/>
      <c r="B663" s="156"/>
      <c r="C663" s="178" t="s">
        <v>1706</v>
      </c>
      <c r="D663" s="158"/>
      <c r="E663" s="159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 t="s">
        <v>217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>
      <c r="A664" s="155"/>
      <c r="B664" s="156"/>
      <c r="C664" s="178" t="s">
        <v>2001</v>
      </c>
      <c r="D664" s="158"/>
      <c r="E664" s="159">
        <v>888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 t="s">
        <v>217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>
      <c r="A665" s="155"/>
      <c r="B665" s="156"/>
      <c r="C665" s="178" t="s">
        <v>2002</v>
      </c>
      <c r="D665" s="158"/>
      <c r="E665" s="159">
        <v>43.2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 t="s">
        <v>217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>
      <c r="A666" s="155"/>
      <c r="B666" s="156"/>
      <c r="C666" s="178" t="s">
        <v>1710</v>
      </c>
      <c r="D666" s="158"/>
      <c r="E666" s="159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 t="s">
        <v>217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>
      <c r="A667" s="155"/>
      <c r="B667" s="156"/>
      <c r="C667" s="178" t="s">
        <v>2003</v>
      </c>
      <c r="D667" s="158"/>
      <c r="E667" s="159">
        <v>10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 t="s">
        <v>217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>
      <c r="A668" s="155"/>
      <c r="B668" s="156"/>
      <c r="C668" s="178" t="s">
        <v>1713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 t="s">
        <v>217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>
      <c r="A669" s="155"/>
      <c r="B669" s="156"/>
      <c r="C669" s="178" t="s">
        <v>2004</v>
      </c>
      <c r="D669" s="158"/>
      <c r="E669" s="159">
        <v>1100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 t="s">
        <v>217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>
      <c r="A670" s="155"/>
      <c r="B670" s="156"/>
      <c r="C670" s="178" t="s">
        <v>2005</v>
      </c>
      <c r="D670" s="158"/>
      <c r="E670" s="159">
        <v>57.6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 t="s">
        <v>217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>
      <c r="A671" s="155"/>
      <c r="B671" s="156"/>
      <c r="C671" s="178" t="s">
        <v>1717</v>
      </c>
      <c r="D671" s="158"/>
      <c r="E671" s="159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 t="s">
        <v>217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>
      <c r="A672" s="155"/>
      <c r="B672" s="156"/>
      <c r="C672" s="178" t="s">
        <v>2006</v>
      </c>
      <c r="D672" s="158"/>
      <c r="E672" s="159">
        <v>78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 t="s">
        <v>217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>
      <c r="A673" s="155"/>
      <c r="B673" s="156"/>
      <c r="C673" s="178" t="s">
        <v>2007</v>
      </c>
      <c r="D673" s="158"/>
      <c r="E673" s="159">
        <v>3.6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 t="s">
        <v>217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>
      <c r="A674" s="155"/>
      <c r="B674" s="156"/>
      <c r="C674" s="233"/>
      <c r="D674" s="234"/>
      <c r="E674" s="234"/>
      <c r="F674" s="234"/>
      <c r="G674" s="234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 t="s">
        <v>206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>
      <c r="A675" s="167">
        <v>41</v>
      </c>
      <c r="B675" s="168" t="s">
        <v>2008</v>
      </c>
      <c r="C675" s="177" t="s">
        <v>2009</v>
      </c>
      <c r="D675" s="169" t="s">
        <v>268</v>
      </c>
      <c r="E675" s="170">
        <v>145.60000000000002</v>
      </c>
      <c r="F675" s="171"/>
      <c r="G675" s="172">
        <f>ROUND(E675*F675,2)</f>
        <v>0</v>
      </c>
      <c r="H675" s="171"/>
      <c r="I675" s="172">
        <f>ROUND(E675*H675,2)</f>
        <v>0</v>
      </c>
      <c r="J675" s="171"/>
      <c r="K675" s="172">
        <f>ROUND(E675*J675,2)</f>
        <v>0</v>
      </c>
      <c r="L675" s="172">
        <v>21</v>
      </c>
      <c r="M675" s="172">
        <f>G675*(1+L675/100)</f>
        <v>0</v>
      </c>
      <c r="N675" s="172">
        <v>0</v>
      </c>
      <c r="O675" s="172">
        <f>ROUND(E675*N675,2)</f>
        <v>0</v>
      </c>
      <c r="P675" s="172">
        <v>0</v>
      </c>
      <c r="Q675" s="172">
        <f>ROUND(E675*P675,2)</f>
        <v>0</v>
      </c>
      <c r="R675" s="172" t="s">
        <v>1028</v>
      </c>
      <c r="S675" s="172" t="s">
        <v>202</v>
      </c>
      <c r="T675" s="173" t="s">
        <v>202</v>
      </c>
      <c r="U675" s="157">
        <v>7.400000000000001E-2</v>
      </c>
      <c r="V675" s="157">
        <f>ROUND(E675*U675,2)</f>
        <v>10.77</v>
      </c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 t="s">
        <v>214</v>
      </c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>
      <c r="A676" s="155"/>
      <c r="B676" s="156"/>
      <c r="C676" s="241" t="s">
        <v>1318</v>
      </c>
      <c r="D676" s="242"/>
      <c r="E676" s="242"/>
      <c r="F676" s="242"/>
      <c r="G676" s="242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 t="s">
        <v>205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1">
      <c r="A677" s="155"/>
      <c r="B677" s="156"/>
      <c r="C677" s="178" t="s">
        <v>1722</v>
      </c>
      <c r="D677" s="158"/>
      <c r="E677" s="159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 t="s">
        <v>217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1">
      <c r="A678" s="155"/>
      <c r="B678" s="156"/>
      <c r="C678" s="178" t="s">
        <v>2010</v>
      </c>
      <c r="D678" s="158"/>
      <c r="E678" s="159">
        <v>140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 t="s">
        <v>217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>
      <c r="A679" s="155"/>
      <c r="B679" s="156"/>
      <c r="C679" s="178" t="s">
        <v>2011</v>
      </c>
      <c r="D679" s="158"/>
      <c r="E679" s="159">
        <v>5.6000000000000005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 t="s">
        <v>217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>
      <c r="A680" s="155"/>
      <c r="B680" s="156"/>
      <c r="C680" s="233"/>
      <c r="D680" s="234"/>
      <c r="E680" s="234"/>
      <c r="F680" s="234"/>
      <c r="G680" s="234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 t="s">
        <v>206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ht="22.5" outlineLevel="1">
      <c r="A681" s="167">
        <v>42</v>
      </c>
      <c r="B681" s="168" t="s">
        <v>1320</v>
      </c>
      <c r="C681" s="177" t="s">
        <v>1321</v>
      </c>
      <c r="D681" s="169" t="s">
        <v>298</v>
      </c>
      <c r="E681" s="170">
        <v>53175.078000000001</v>
      </c>
      <c r="F681" s="171"/>
      <c r="G681" s="172">
        <f>ROUND(E681*F681,2)</f>
        <v>0</v>
      </c>
      <c r="H681" s="171"/>
      <c r="I681" s="172">
        <f>ROUND(E681*H681,2)</f>
        <v>0</v>
      </c>
      <c r="J681" s="171"/>
      <c r="K681" s="172">
        <f>ROUND(E681*J681,2)</f>
        <v>0</v>
      </c>
      <c r="L681" s="172">
        <v>21</v>
      </c>
      <c r="M681" s="172">
        <f>G681*(1+L681/100)</f>
        <v>0</v>
      </c>
      <c r="N681" s="172">
        <v>0</v>
      </c>
      <c r="O681" s="172">
        <f>ROUND(E681*N681,2)</f>
        <v>0</v>
      </c>
      <c r="P681" s="172">
        <v>0</v>
      </c>
      <c r="Q681" s="172">
        <f>ROUND(E681*P681,2)</f>
        <v>0</v>
      </c>
      <c r="R681" s="172" t="s">
        <v>1028</v>
      </c>
      <c r="S681" s="172" t="s">
        <v>202</v>
      </c>
      <c r="T681" s="173" t="s">
        <v>202</v>
      </c>
      <c r="U681" s="157">
        <v>0</v>
      </c>
      <c r="V681" s="157">
        <f>ROUND(E681*U681,2)</f>
        <v>0</v>
      </c>
      <c r="W681" s="157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 t="s">
        <v>214</v>
      </c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>
      <c r="A682" s="155"/>
      <c r="B682" s="156"/>
      <c r="C682" s="237" t="s">
        <v>1322</v>
      </c>
      <c r="D682" s="238"/>
      <c r="E682" s="238"/>
      <c r="F682" s="238"/>
      <c r="G682" s="238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 t="s">
        <v>247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>
      <c r="A683" s="155"/>
      <c r="B683" s="156"/>
      <c r="C683" s="178" t="s">
        <v>2909</v>
      </c>
      <c r="D683" s="158"/>
      <c r="E683" s="159">
        <v>53175.078000000001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 t="s">
        <v>217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>
      <c r="A684" s="155"/>
      <c r="B684" s="156"/>
      <c r="C684" s="233"/>
      <c r="D684" s="234"/>
      <c r="E684" s="234"/>
      <c r="F684" s="234"/>
      <c r="G684" s="234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 t="s">
        <v>206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>
      <c r="A685" s="167">
        <v>43</v>
      </c>
      <c r="B685" s="168" t="s">
        <v>2012</v>
      </c>
      <c r="C685" s="177" t="s">
        <v>2013</v>
      </c>
      <c r="D685" s="169" t="s">
        <v>288</v>
      </c>
      <c r="E685" s="170">
        <v>84</v>
      </c>
      <c r="F685" s="171"/>
      <c r="G685" s="172">
        <f>ROUND(E685*F685,2)</f>
        <v>0</v>
      </c>
      <c r="H685" s="171"/>
      <c r="I685" s="172">
        <f>ROUND(E685*H685,2)</f>
        <v>0</v>
      </c>
      <c r="J685" s="171"/>
      <c r="K685" s="172">
        <f>ROUND(E685*J685,2)</f>
        <v>0</v>
      </c>
      <c r="L685" s="172">
        <v>21</v>
      </c>
      <c r="M685" s="172">
        <f>G685*(1+L685/100)</f>
        <v>0</v>
      </c>
      <c r="N685" s="172">
        <v>0</v>
      </c>
      <c r="O685" s="172">
        <f>ROUND(E685*N685,2)</f>
        <v>0</v>
      </c>
      <c r="P685" s="172">
        <v>0.24000000000000002</v>
      </c>
      <c r="Q685" s="172">
        <f>ROUND(E685*P685,2)</f>
        <v>20.16</v>
      </c>
      <c r="R685" s="172"/>
      <c r="S685" s="172" t="s">
        <v>304</v>
      </c>
      <c r="T685" s="173" t="s">
        <v>322</v>
      </c>
      <c r="U685" s="157">
        <v>3.0000000000000002E-2</v>
      </c>
      <c r="V685" s="157">
        <f>ROUND(E685*U685,2)</f>
        <v>2.52</v>
      </c>
      <c r="W685" s="157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 t="s">
        <v>214</v>
      </c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>
      <c r="A686" s="155"/>
      <c r="B686" s="156"/>
      <c r="C686" s="235"/>
      <c r="D686" s="236"/>
      <c r="E686" s="236"/>
      <c r="F686" s="236"/>
      <c r="G686" s="236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 t="s">
        <v>206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ht="22.5" outlineLevel="1">
      <c r="A687" s="167">
        <v>44</v>
      </c>
      <c r="B687" s="168" t="s">
        <v>1324</v>
      </c>
      <c r="C687" s="177" t="s">
        <v>1325</v>
      </c>
      <c r="D687" s="169" t="s">
        <v>298</v>
      </c>
      <c r="E687" s="170">
        <v>5908.3423300000004</v>
      </c>
      <c r="F687" s="171"/>
      <c r="G687" s="172">
        <f>ROUND(E687*F687,2)</f>
        <v>0</v>
      </c>
      <c r="H687" s="171"/>
      <c r="I687" s="172">
        <f>ROUND(E687*H687,2)</f>
        <v>0</v>
      </c>
      <c r="J687" s="171"/>
      <c r="K687" s="172">
        <f>ROUND(E687*J687,2)</f>
        <v>0</v>
      </c>
      <c r="L687" s="172">
        <v>21</v>
      </c>
      <c r="M687" s="172">
        <f>G687*(1+L687/100)</f>
        <v>0</v>
      </c>
      <c r="N687" s="172">
        <v>0</v>
      </c>
      <c r="O687" s="172">
        <f>ROUND(E687*N687,2)</f>
        <v>0</v>
      </c>
      <c r="P687" s="172">
        <v>0</v>
      </c>
      <c r="Q687" s="172">
        <f>ROUND(E687*P687,2)</f>
        <v>0</v>
      </c>
      <c r="R687" s="172" t="s">
        <v>1028</v>
      </c>
      <c r="S687" s="172" t="s">
        <v>202</v>
      </c>
      <c r="T687" s="173" t="s">
        <v>202</v>
      </c>
      <c r="U687" s="157">
        <v>0.01</v>
      </c>
      <c r="V687" s="157">
        <f>ROUND(E687*U687,2)</f>
        <v>59.08</v>
      </c>
      <c r="W687" s="157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1326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>
      <c r="A688" s="155"/>
      <c r="B688" s="156"/>
      <c r="C688" s="178" t="s">
        <v>1327</v>
      </c>
      <c r="D688" s="158"/>
      <c r="E688" s="159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 t="s">
        <v>217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>
      <c r="A689" s="155"/>
      <c r="B689" s="156"/>
      <c r="C689" s="178" t="s">
        <v>2014</v>
      </c>
      <c r="D689" s="158"/>
      <c r="E689" s="159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 t="s">
        <v>217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>
      <c r="A690" s="155"/>
      <c r="B690" s="156"/>
      <c r="C690" s="178" t="s">
        <v>2015</v>
      </c>
      <c r="D690" s="158"/>
      <c r="E690" s="159">
        <v>5908.3423300000004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 t="s">
        <v>217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>
      <c r="A691" s="155"/>
      <c r="B691" s="156"/>
      <c r="C691" s="233"/>
      <c r="D691" s="234"/>
      <c r="E691" s="234"/>
      <c r="F691" s="234"/>
      <c r="G691" s="234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 t="s">
        <v>206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>
      <c r="A692" s="167">
        <v>45</v>
      </c>
      <c r="B692" s="168" t="s">
        <v>2016</v>
      </c>
      <c r="C692" s="177" t="s">
        <v>2017</v>
      </c>
      <c r="D692" s="169" t="s">
        <v>298</v>
      </c>
      <c r="E692" s="170">
        <v>5908.3423300000004</v>
      </c>
      <c r="F692" s="171"/>
      <c r="G692" s="172">
        <f>ROUND(E692*F692,2)</f>
        <v>0</v>
      </c>
      <c r="H692" s="171"/>
      <c r="I692" s="172">
        <f>ROUND(E692*H692,2)</f>
        <v>0</v>
      </c>
      <c r="J692" s="171"/>
      <c r="K692" s="172">
        <f>ROUND(E692*J692,2)</f>
        <v>0</v>
      </c>
      <c r="L692" s="172">
        <v>21</v>
      </c>
      <c r="M692" s="172">
        <f>G692*(1+L692/100)</f>
        <v>0</v>
      </c>
      <c r="N692" s="172">
        <v>0</v>
      </c>
      <c r="O692" s="172">
        <f>ROUND(E692*N692,2)</f>
        <v>0</v>
      </c>
      <c r="P692" s="172">
        <v>0</v>
      </c>
      <c r="Q692" s="172">
        <f>ROUND(E692*P692,2)</f>
        <v>0</v>
      </c>
      <c r="R692" s="172"/>
      <c r="S692" s="172" t="s">
        <v>304</v>
      </c>
      <c r="T692" s="173" t="s">
        <v>322</v>
      </c>
      <c r="U692" s="157">
        <v>0</v>
      </c>
      <c r="V692" s="157">
        <f>ROUND(E692*U692,2)</f>
        <v>0</v>
      </c>
      <c r="W692" s="157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 t="s">
        <v>1326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>
      <c r="A693" s="155"/>
      <c r="B693" s="156"/>
      <c r="C693" s="178" t="s">
        <v>1327</v>
      </c>
      <c r="D693" s="158"/>
      <c r="E693" s="159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 t="s">
        <v>217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>
      <c r="A694" s="155"/>
      <c r="B694" s="156"/>
      <c r="C694" s="178" t="s">
        <v>2014</v>
      </c>
      <c r="D694" s="158"/>
      <c r="E694" s="159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 t="s">
        <v>217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>
      <c r="A695" s="155"/>
      <c r="B695" s="156"/>
      <c r="C695" s="178" t="s">
        <v>2015</v>
      </c>
      <c r="D695" s="158"/>
      <c r="E695" s="159">
        <v>5908.3423300000004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 t="s">
        <v>217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>
      <c r="A696" s="155"/>
      <c r="B696" s="156"/>
      <c r="C696" s="233"/>
      <c r="D696" s="234"/>
      <c r="E696" s="234"/>
      <c r="F696" s="234"/>
      <c r="G696" s="234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 t="s">
        <v>206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>
      <c r="A697" s="161" t="s">
        <v>196</v>
      </c>
      <c r="B697" s="162" t="s">
        <v>91</v>
      </c>
      <c r="C697" s="176" t="s">
        <v>92</v>
      </c>
      <c r="D697" s="163"/>
      <c r="E697" s="164"/>
      <c r="F697" s="165"/>
      <c r="G697" s="165">
        <f>SUMIF(AG698:AG700,"&lt;&gt;NOR",G698:G700)</f>
        <v>0</v>
      </c>
      <c r="H697" s="165"/>
      <c r="I697" s="165">
        <f>SUM(I698:I700)</f>
        <v>0</v>
      </c>
      <c r="J697" s="165"/>
      <c r="K697" s="165">
        <f>SUM(K698:K700)</f>
        <v>0</v>
      </c>
      <c r="L697" s="165"/>
      <c r="M697" s="165">
        <f>SUM(M698:M700)</f>
        <v>0</v>
      </c>
      <c r="N697" s="165"/>
      <c r="O697" s="165">
        <f>SUM(O698:O700)</f>
        <v>675.74</v>
      </c>
      <c r="P697" s="165"/>
      <c r="Q697" s="165">
        <f>SUM(Q698:Q700)</f>
        <v>0</v>
      </c>
      <c r="R697" s="165"/>
      <c r="S697" s="165"/>
      <c r="T697" s="166"/>
      <c r="U697" s="160"/>
      <c r="V697" s="160">
        <f>SUM(V698:V700)</f>
        <v>624.24</v>
      </c>
      <c r="W697" s="160"/>
      <c r="AG697" t="s">
        <v>197</v>
      </c>
    </row>
    <row r="698" spans="1:60" outlineLevel="1">
      <c r="A698" s="167">
        <v>46</v>
      </c>
      <c r="B698" s="168" t="s">
        <v>2018</v>
      </c>
      <c r="C698" s="177" t="s">
        <v>2019</v>
      </c>
      <c r="D698" s="169" t="s">
        <v>268</v>
      </c>
      <c r="E698" s="170">
        <v>2890</v>
      </c>
      <c r="F698" s="171"/>
      <c r="G698" s="172">
        <f>ROUND(E698*F698,2)</f>
        <v>0</v>
      </c>
      <c r="H698" s="171"/>
      <c r="I698" s="172">
        <f>ROUND(E698*H698,2)</f>
        <v>0</v>
      </c>
      <c r="J698" s="171"/>
      <c r="K698" s="172">
        <f>ROUND(E698*J698,2)</f>
        <v>0</v>
      </c>
      <c r="L698" s="172">
        <v>21</v>
      </c>
      <c r="M698" s="172">
        <f>G698*(1+L698/100)</f>
        <v>0</v>
      </c>
      <c r="N698" s="172">
        <v>0.23382</v>
      </c>
      <c r="O698" s="172">
        <f>ROUND(E698*N698,2)</f>
        <v>675.74</v>
      </c>
      <c r="P698" s="172">
        <v>0</v>
      </c>
      <c r="Q698" s="172">
        <f>ROUND(E698*P698,2)</f>
        <v>0</v>
      </c>
      <c r="R698" s="172" t="s">
        <v>269</v>
      </c>
      <c r="S698" s="172" t="s">
        <v>202</v>
      </c>
      <c r="T698" s="173" t="s">
        <v>202</v>
      </c>
      <c r="U698" s="157">
        <v>0.21600000000000003</v>
      </c>
      <c r="V698" s="157">
        <f>ROUND(E698*U698,2)</f>
        <v>624.24</v>
      </c>
      <c r="W698" s="157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 t="s">
        <v>214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>
      <c r="A699" s="155"/>
      <c r="B699" s="156"/>
      <c r="C699" s="241" t="s">
        <v>270</v>
      </c>
      <c r="D699" s="242"/>
      <c r="E699" s="242"/>
      <c r="F699" s="242"/>
      <c r="G699" s="242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 t="s">
        <v>205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74" t="str">
        <f>C699</f>
        <v>se zřízením štěrkopískového lože pod trubky a s jejich obsypem v průměrném celkovém množství do 0,15 m3/m v otevřeném příkopu,</v>
      </c>
      <c r="BB699" s="148"/>
      <c r="BC699" s="148"/>
      <c r="BD699" s="148"/>
      <c r="BE699" s="148"/>
      <c r="BF699" s="148"/>
      <c r="BG699" s="148"/>
      <c r="BH699" s="148"/>
    </row>
    <row r="700" spans="1:60" outlineLevel="1">
      <c r="A700" s="155"/>
      <c r="B700" s="156"/>
      <c r="C700" s="233"/>
      <c r="D700" s="234"/>
      <c r="E700" s="234"/>
      <c r="F700" s="234"/>
      <c r="G700" s="234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 t="s">
        <v>206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>
      <c r="A701" s="161" t="s">
        <v>196</v>
      </c>
      <c r="B701" s="162" t="s">
        <v>99</v>
      </c>
      <c r="C701" s="176" t="s">
        <v>100</v>
      </c>
      <c r="D701" s="163"/>
      <c r="E701" s="164"/>
      <c r="F701" s="165"/>
      <c r="G701" s="165">
        <f>SUMIF(AG702:AG744,"&lt;&gt;NOR",G702:G744)</f>
        <v>0</v>
      </c>
      <c r="H701" s="165"/>
      <c r="I701" s="165">
        <f>SUM(I702:I744)</f>
        <v>0</v>
      </c>
      <c r="J701" s="165"/>
      <c r="K701" s="165">
        <f>SUM(K702:K744)</f>
        <v>0</v>
      </c>
      <c r="L701" s="165"/>
      <c r="M701" s="165">
        <f>SUM(M702:M744)</f>
        <v>0</v>
      </c>
      <c r="N701" s="165"/>
      <c r="O701" s="165">
        <f>SUM(O702:O744)</f>
        <v>1268.0300000000002</v>
      </c>
      <c r="P701" s="165"/>
      <c r="Q701" s="165">
        <f>SUM(Q702:Q744)</f>
        <v>0</v>
      </c>
      <c r="R701" s="165"/>
      <c r="S701" s="165"/>
      <c r="T701" s="166"/>
      <c r="U701" s="160"/>
      <c r="V701" s="160">
        <f>SUM(V702:V744)</f>
        <v>1875.8100000000002</v>
      </c>
      <c r="W701" s="160"/>
      <c r="AG701" t="s">
        <v>197</v>
      </c>
    </row>
    <row r="702" spans="1:60" outlineLevel="1">
      <c r="A702" s="167">
        <v>47</v>
      </c>
      <c r="B702" s="168" t="s">
        <v>2020</v>
      </c>
      <c r="C702" s="177" t="s">
        <v>1182</v>
      </c>
      <c r="D702" s="169" t="s">
        <v>213</v>
      </c>
      <c r="E702" s="170">
        <v>956.34</v>
      </c>
      <c r="F702" s="171"/>
      <c r="G702" s="172">
        <f>ROUND(E702*F702,2)</f>
        <v>0</v>
      </c>
      <c r="H702" s="171"/>
      <c r="I702" s="172">
        <f>ROUND(E702*H702,2)</f>
        <v>0</v>
      </c>
      <c r="J702" s="171"/>
      <c r="K702" s="172">
        <f>ROUND(E702*J702,2)</f>
        <v>0</v>
      </c>
      <c r="L702" s="172">
        <v>21</v>
      </c>
      <c r="M702" s="172">
        <f>G702*(1+L702/100)</f>
        <v>0</v>
      </c>
      <c r="N702" s="172">
        <v>1.1322000000000001</v>
      </c>
      <c r="O702" s="172">
        <f>ROUND(E702*N702,2)</f>
        <v>1082.77</v>
      </c>
      <c r="P702" s="172">
        <v>0</v>
      </c>
      <c r="Q702" s="172">
        <f>ROUND(E702*P702,2)</f>
        <v>0</v>
      </c>
      <c r="R702" s="172" t="s">
        <v>269</v>
      </c>
      <c r="S702" s="172" t="s">
        <v>202</v>
      </c>
      <c r="T702" s="173" t="s">
        <v>202</v>
      </c>
      <c r="U702" s="157">
        <v>1.6950000000000001</v>
      </c>
      <c r="V702" s="157">
        <f>ROUND(E702*U702,2)</f>
        <v>1621</v>
      </c>
      <c r="W702" s="157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 t="s">
        <v>214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>
      <c r="A703" s="155"/>
      <c r="B703" s="156"/>
      <c r="C703" s="241" t="s">
        <v>1183</v>
      </c>
      <c r="D703" s="242"/>
      <c r="E703" s="242"/>
      <c r="F703" s="242"/>
      <c r="G703" s="242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 t="s">
        <v>205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>
      <c r="A704" s="155"/>
      <c r="B704" s="156"/>
      <c r="C704" s="178" t="s">
        <v>2021</v>
      </c>
      <c r="D704" s="158"/>
      <c r="E704" s="159">
        <v>242.88000000000002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 t="s">
        <v>217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>
      <c r="A705" s="155"/>
      <c r="B705" s="156"/>
      <c r="C705" s="178" t="s">
        <v>2022</v>
      </c>
      <c r="D705" s="158"/>
      <c r="E705" s="159">
        <v>94.050000000000011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 t="s">
        <v>217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>
      <c r="A706" s="155"/>
      <c r="B706" s="156"/>
      <c r="C706" s="178" t="s">
        <v>2023</v>
      </c>
      <c r="D706" s="158"/>
      <c r="E706" s="159">
        <v>23.925000000000001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 t="s">
        <v>217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>
      <c r="A707" s="155"/>
      <c r="B707" s="156"/>
      <c r="C707" s="178" t="s">
        <v>2024</v>
      </c>
      <c r="D707" s="158"/>
      <c r="E707" s="159">
        <v>45.870000000000005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 t="s">
        <v>217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>
      <c r="A708" s="155"/>
      <c r="B708" s="156"/>
      <c r="C708" s="178" t="s">
        <v>2025</v>
      </c>
      <c r="D708" s="158"/>
      <c r="E708" s="159">
        <v>19.965000000000003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 t="s">
        <v>217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>
      <c r="A709" s="155"/>
      <c r="B709" s="156"/>
      <c r="C709" s="178" t="s">
        <v>2026</v>
      </c>
      <c r="D709" s="158"/>
      <c r="E709" s="159">
        <v>112.86000000000001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 t="s">
        <v>217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>
      <c r="A710" s="155"/>
      <c r="B710" s="156"/>
      <c r="C710" s="178" t="s">
        <v>2027</v>
      </c>
      <c r="D710" s="158"/>
      <c r="E710" s="159">
        <v>6.4350000000000005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 t="s">
        <v>217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>
      <c r="A711" s="155"/>
      <c r="B711" s="156"/>
      <c r="C711" s="178" t="s">
        <v>2028</v>
      </c>
      <c r="D711" s="158"/>
      <c r="E711" s="159">
        <v>21.615000000000002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 t="s">
        <v>217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>
      <c r="A712" s="155"/>
      <c r="B712" s="156"/>
      <c r="C712" s="178" t="s">
        <v>2029</v>
      </c>
      <c r="D712" s="158"/>
      <c r="E712" s="159">
        <v>102.465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 t="s">
        <v>217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>
      <c r="A713" s="155"/>
      <c r="B713" s="156"/>
      <c r="C713" s="178" t="s">
        <v>2030</v>
      </c>
      <c r="D713" s="158"/>
      <c r="E713" s="159">
        <v>56.1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 t="s">
        <v>217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>
      <c r="A714" s="155"/>
      <c r="B714" s="156"/>
      <c r="C714" s="178" t="s">
        <v>2031</v>
      </c>
      <c r="D714" s="158"/>
      <c r="E714" s="159">
        <v>9.57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 t="s">
        <v>217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>
      <c r="A715" s="155"/>
      <c r="B715" s="156"/>
      <c r="C715" s="178" t="s">
        <v>2032</v>
      </c>
      <c r="D715" s="158"/>
      <c r="E715" s="159">
        <v>82.665000000000006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 t="s">
        <v>217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>
      <c r="A716" s="155"/>
      <c r="B716" s="156"/>
      <c r="C716" s="178" t="s">
        <v>2033</v>
      </c>
      <c r="D716" s="158"/>
      <c r="E716" s="159">
        <v>9.24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 t="s">
        <v>217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>
      <c r="A717" s="155"/>
      <c r="B717" s="156"/>
      <c r="C717" s="178" t="s">
        <v>2034</v>
      </c>
      <c r="D717" s="158"/>
      <c r="E717" s="159">
        <v>93.720000000000013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 t="s">
        <v>217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>
      <c r="A718" s="155"/>
      <c r="B718" s="156"/>
      <c r="C718" s="178" t="s">
        <v>2035</v>
      </c>
      <c r="D718" s="158"/>
      <c r="E718" s="159">
        <v>23.430000000000003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 t="s">
        <v>217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>
      <c r="A719" s="155"/>
      <c r="B719" s="156"/>
      <c r="C719" s="178" t="s">
        <v>2036</v>
      </c>
      <c r="D719" s="158"/>
      <c r="E719" s="159">
        <v>11.55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 t="s">
        <v>217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>
      <c r="A720" s="155"/>
      <c r="B720" s="156"/>
      <c r="C720" s="233"/>
      <c r="D720" s="234"/>
      <c r="E720" s="234"/>
      <c r="F720" s="234"/>
      <c r="G720" s="234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 t="s">
        <v>206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>
      <c r="A721" s="167">
        <v>48</v>
      </c>
      <c r="B721" s="168" t="s">
        <v>2037</v>
      </c>
      <c r="C721" s="177" t="s">
        <v>2038</v>
      </c>
      <c r="D721" s="169" t="s">
        <v>288</v>
      </c>
      <c r="E721" s="170">
        <v>8.1000000000000014</v>
      </c>
      <c r="F721" s="171"/>
      <c r="G721" s="172">
        <f>ROUND(E721*F721,2)</f>
        <v>0</v>
      </c>
      <c r="H721" s="171"/>
      <c r="I721" s="172">
        <f>ROUND(E721*H721,2)</f>
        <v>0</v>
      </c>
      <c r="J721" s="171"/>
      <c r="K721" s="172">
        <f>ROUND(E721*J721,2)</f>
        <v>0</v>
      </c>
      <c r="L721" s="172">
        <v>21</v>
      </c>
      <c r="M721" s="172">
        <f>G721*(1+L721/100)</f>
        <v>0</v>
      </c>
      <c r="N721" s="172">
        <v>0.39375000000000004</v>
      </c>
      <c r="O721" s="172">
        <f>ROUND(E721*N721,2)</f>
        <v>3.19</v>
      </c>
      <c r="P721" s="172">
        <v>0</v>
      </c>
      <c r="Q721" s="172">
        <f>ROUND(E721*P721,2)</f>
        <v>0</v>
      </c>
      <c r="R721" s="172" t="s">
        <v>1189</v>
      </c>
      <c r="S721" s="172" t="s">
        <v>202</v>
      </c>
      <c r="T721" s="173" t="s">
        <v>305</v>
      </c>
      <c r="U721" s="157">
        <v>0.24800000000000003</v>
      </c>
      <c r="V721" s="157">
        <f>ROUND(E721*U721,2)</f>
        <v>2.0099999999999998</v>
      </c>
      <c r="W721" s="157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 t="s">
        <v>214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>
      <c r="A722" s="155"/>
      <c r="B722" s="156"/>
      <c r="C722" s="178" t="s">
        <v>2039</v>
      </c>
      <c r="D722" s="158"/>
      <c r="E722" s="159">
        <v>8.1000000000000014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 t="s">
        <v>217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>
      <c r="A723" s="155"/>
      <c r="B723" s="156"/>
      <c r="C723" s="233"/>
      <c r="D723" s="234"/>
      <c r="E723" s="234"/>
      <c r="F723" s="234"/>
      <c r="G723" s="234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 t="s">
        <v>206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ht="22.5" outlineLevel="1">
      <c r="A724" s="167">
        <v>49</v>
      </c>
      <c r="B724" s="168" t="s">
        <v>2040</v>
      </c>
      <c r="C724" s="177" t="s">
        <v>2041</v>
      </c>
      <c r="D724" s="169" t="s">
        <v>213</v>
      </c>
      <c r="E724" s="170">
        <v>46.352000000000004</v>
      </c>
      <c r="F724" s="171"/>
      <c r="G724" s="172">
        <f>ROUND(E724*F724,2)</f>
        <v>0</v>
      </c>
      <c r="H724" s="171"/>
      <c r="I724" s="172">
        <f>ROUND(E724*H724,2)</f>
        <v>0</v>
      </c>
      <c r="J724" s="171"/>
      <c r="K724" s="172">
        <f>ROUND(E724*J724,2)</f>
        <v>0</v>
      </c>
      <c r="L724" s="172">
        <v>21</v>
      </c>
      <c r="M724" s="172">
        <f>G724*(1+L724/100)</f>
        <v>0</v>
      </c>
      <c r="N724" s="172">
        <v>2.5</v>
      </c>
      <c r="O724" s="172">
        <f>ROUND(E724*N724,2)</f>
        <v>115.88</v>
      </c>
      <c r="P724" s="172">
        <v>0</v>
      </c>
      <c r="Q724" s="172">
        <f>ROUND(E724*P724,2)</f>
        <v>0</v>
      </c>
      <c r="R724" s="172" t="s">
        <v>269</v>
      </c>
      <c r="S724" s="172" t="s">
        <v>202</v>
      </c>
      <c r="T724" s="173" t="s">
        <v>202</v>
      </c>
      <c r="U724" s="157">
        <v>1.4490000000000001</v>
      </c>
      <c r="V724" s="157">
        <f>ROUND(E724*U724,2)</f>
        <v>67.16</v>
      </c>
      <c r="W724" s="157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 t="s">
        <v>214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>
      <c r="A725" s="155"/>
      <c r="B725" s="156"/>
      <c r="C725" s="241" t="s">
        <v>1340</v>
      </c>
      <c r="D725" s="242"/>
      <c r="E725" s="242"/>
      <c r="F725" s="242"/>
      <c r="G725" s="242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 t="s">
        <v>205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>
      <c r="A726" s="155"/>
      <c r="B726" s="156"/>
      <c r="C726" s="178" t="s">
        <v>2042</v>
      </c>
      <c r="D726" s="158"/>
      <c r="E726" s="159">
        <v>42.752000000000002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 t="s">
        <v>217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>
      <c r="A727" s="155"/>
      <c r="B727" s="156"/>
      <c r="C727" s="178" t="s">
        <v>2043</v>
      </c>
      <c r="D727" s="158"/>
      <c r="E727" s="159">
        <v>3.6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 t="s">
        <v>217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>
      <c r="A728" s="155"/>
      <c r="B728" s="156"/>
      <c r="C728" s="233"/>
      <c r="D728" s="234"/>
      <c r="E728" s="234"/>
      <c r="F728" s="234"/>
      <c r="G728" s="234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 t="s">
        <v>206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ht="22.5" outlineLevel="1">
      <c r="A729" s="167">
        <v>50</v>
      </c>
      <c r="B729" s="168" t="s">
        <v>2044</v>
      </c>
      <c r="C729" s="177" t="s">
        <v>2045</v>
      </c>
      <c r="D729" s="169" t="s">
        <v>288</v>
      </c>
      <c r="E729" s="170">
        <v>106.88000000000001</v>
      </c>
      <c r="F729" s="171"/>
      <c r="G729" s="172">
        <f>ROUND(E729*F729,2)</f>
        <v>0</v>
      </c>
      <c r="H729" s="171"/>
      <c r="I729" s="172">
        <f>ROUND(E729*H729,2)</f>
        <v>0</v>
      </c>
      <c r="J729" s="171"/>
      <c r="K729" s="172">
        <f>ROUND(E729*J729,2)</f>
        <v>0</v>
      </c>
      <c r="L729" s="172">
        <v>21</v>
      </c>
      <c r="M729" s="172">
        <f>G729*(1+L729/100)</f>
        <v>0</v>
      </c>
      <c r="N729" s="172">
        <v>4.4200000000000003E-3</v>
      </c>
      <c r="O729" s="172">
        <f>ROUND(E729*N729,2)</f>
        <v>0.47</v>
      </c>
      <c r="P729" s="172">
        <v>0</v>
      </c>
      <c r="Q729" s="172">
        <f>ROUND(E729*P729,2)</f>
        <v>0</v>
      </c>
      <c r="R729" s="172" t="s">
        <v>269</v>
      </c>
      <c r="S729" s="172" t="s">
        <v>202</v>
      </c>
      <c r="T729" s="173" t="s">
        <v>202</v>
      </c>
      <c r="U729" s="157">
        <v>0.82100000000000006</v>
      </c>
      <c r="V729" s="157">
        <f>ROUND(E729*U729,2)</f>
        <v>87.75</v>
      </c>
      <c r="W729" s="157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 t="s">
        <v>214</v>
      </c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>
      <c r="A730" s="155"/>
      <c r="B730" s="156"/>
      <c r="C730" s="241" t="s">
        <v>1183</v>
      </c>
      <c r="D730" s="242"/>
      <c r="E730" s="242"/>
      <c r="F730" s="242"/>
      <c r="G730" s="242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 t="s">
        <v>205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>
      <c r="A731" s="155"/>
      <c r="B731" s="156"/>
      <c r="C731" s="178" t="s">
        <v>2046</v>
      </c>
      <c r="D731" s="158"/>
      <c r="E731" s="159">
        <v>106.88000000000001</v>
      </c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 t="s">
        <v>217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>
      <c r="A732" s="155"/>
      <c r="B732" s="156"/>
      <c r="C732" s="233"/>
      <c r="D732" s="234"/>
      <c r="E732" s="234"/>
      <c r="F732" s="234"/>
      <c r="G732" s="234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 t="s">
        <v>206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>
      <c r="A733" s="167">
        <v>51</v>
      </c>
      <c r="B733" s="168" t="s">
        <v>1187</v>
      </c>
      <c r="C733" s="177" t="s">
        <v>1188</v>
      </c>
      <c r="D733" s="169" t="s">
        <v>213</v>
      </c>
      <c r="E733" s="170">
        <v>9</v>
      </c>
      <c r="F733" s="171"/>
      <c r="G733" s="172">
        <f>ROUND(E733*F733,2)</f>
        <v>0</v>
      </c>
      <c r="H733" s="171"/>
      <c r="I733" s="172">
        <f>ROUND(E733*H733,2)</f>
        <v>0</v>
      </c>
      <c r="J733" s="171"/>
      <c r="K733" s="172">
        <f>ROUND(E733*J733,2)</f>
        <v>0</v>
      </c>
      <c r="L733" s="172">
        <v>21</v>
      </c>
      <c r="M733" s="172">
        <f>G733*(1+L733/100)</f>
        <v>0</v>
      </c>
      <c r="N733" s="172">
        <v>1.9968000000000001</v>
      </c>
      <c r="O733" s="172">
        <f>ROUND(E733*N733,2)</f>
        <v>17.97</v>
      </c>
      <c r="P733" s="172">
        <v>0</v>
      </c>
      <c r="Q733" s="172">
        <f>ROUND(E733*P733,2)</f>
        <v>0</v>
      </c>
      <c r="R733" s="172" t="s">
        <v>1189</v>
      </c>
      <c r="S733" s="172" t="s">
        <v>202</v>
      </c>
      <c r="T733" s="173" t="s">
        <v>322</v>
      </c>
      <c r="U733" s="157">
        <v>1.9360000000000002</v>
      </c>
      <c r="V733" s="157">
        <f>ROUND(E733*U733,2)</f>
        <v>17.420000000000002</v>
      </c>
      <c r="W733" s="157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 t="s">
        <v>214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>
      <c r="A734" s="155"/>
      <c r="B734" s="156"/>
      <c r="C734" s="241" t="s">
        <v>1190</v>
      </c>
      <c r="D734" s="242"/>
      <c r="E734" s="242"/>
      <c r="F734" s="242"/>
      <c r="G734" s="242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 t="s">
        <v>205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>
      <c r="A735" s="155"/>
      <c r="B735" s="156"/>
      <c r="C735" s="239" t="s">
        <v>1191</v>
      </c>
      <c r="D735" s="240"/>
      <c r="E735" s="240"/>
      <c r="F735" s="240"/>
      <c r="G735" s="240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 t="s">
        <v>247</v>
      </c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>
      <c r="A736" s="155"/>
      <c r="B736" s="156"/>
      <c r="C736" s="239" t="s">
        <v>1192</v>
      </c>
      <c r="D736" s="240"/>
      <c r="E736" s="240"/>
      <c r="F736" s="240"/>
      <c r="G736" s="240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 t="s">
        <v>247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>
      <c r="A737" s="155"/>
      <c r="B737" s="156"/>
      <c r="C737" s="178" t="s">
        <v>2047</v>
      </c>
      <c r="D737" s="158"/>
      <c r="E737" s="159">
        <v>9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 t="s">
        <v>217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>
      <c r="A738" s="155"/>
      <c r="B738" s="156"/>
      <c r="C738" s="233"/>
      <c r="D738" s="234"/>
      <c r="E738" s="234"/>
      <c r="F738" s="234"/>
      <c r="G738" s="234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 t="s">
        <v>206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>
      <c r="A739" s="167">
        <v>52</v>
      </c>
      <c r="B739" s="168" t="s">
        <v>2048</v>
      </c>
      <c r="C739" s="177" t="s">
        <v>2049</v>
      </c>
      <c r="D739" s="169" t="s">
        <v>213</v>
      </c>
      <c r="E739" s="170">
        <v>7.5</v>
      </c>
      <c r="F739" s="171"/>
      <c r="G739" s="172">
        <f>ROUND(E739*F739,2)</f>
        <v>0</v>
      </c>
      <c r="H739" s="171"/>
      <c r="I739" s="172">
        <f>ROUND(E739*H739,2)</f>
        <v>0</v>
      </c>
      <c r="J739" s="171"/>
      <c r="K739" s="172">
        <f>ROUND(E739*J739,2)</f>
        <v>0</v>
      </c>
      <c r="L739" s="172">
        <v>21</v>
      </c>
      <c r="M739" s="172">
        <f>G739*(1+L739/100)</f>
        <v>0</v>
      </c>
      <c r="N739" s="172">
        <v>1.9973700000000001</v>
      </c>
      <c r="O739" s="172">
        <f>ROUND(E739*N739,2)</f>
        <v>14.98</v>
      </c>
      <c r="P739" s="172">
        <v>0</v>
      </c>
      <c r="Q739" s="172">
        <f>ROUND(E739*P739,2)</f>
        <v>0</v>
      </c>
      <c r="R739" s="172"/>
      <c r="S739" s="172" t="s">
        <v>202</v>
      </c>
      <c r="T739" s="173" t="s">
        <v>202</v>
      </c>
      <c r="U739" s="157">
        <v>2.4710000000000001</v>
      </c>
      <c r="V739" s="157">
        <f>ROUND(E739*U739,2)</f>
        <v>18.53</v>
      </c>
      <c r="W739" s="157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 t="s">
        <v>214</v>
      </c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>
      <c r="A740" s="155"/>
      <c r="B740" s="156"/>
      <c r="C740" s="178" t="s">
        <v>2050</v>
      </c>
      <c r="D740" s="158"/>
      <c r="E740" s="159">
        <v>7.5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 t="s">
        <v>217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>
      <c r="A741" s="155"/>
      <c r="B741" s="156"/>
      <c r="C741" s="233"/>
      <c r="D741" s="234"/>
      <c r="E741" s="234"/>
      <c r="F741" s="234"/>
      <c r="G741" s="234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 t="s">
        <v>206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ht="22.5" outlineLevel="1">
      <c r="A742" s="167">
        <v>53</v>
      </c>
      <c r="B742" s="168" t="s">
        <v>2051</v>
      </c>
      <c r="C742" s="177" t="s">
        <v>2052</v>
      </c>
      <c r="D742" s="169" t="s">
        <v>288</v>
      </c>
      <c r="E742" s="170">
        <v>54</v>
      </c>
      <c r="F742" s="171"/>
      <c r="G742" s="172">
        <f>ROUND(E742*F742,2)</f>
        <v>0</v>
      </c>
      <c r="H742" s="171"/>
      <c r="I742" s="172">
        <f>ROUND(E742*H742,2)</f>
        <v>0</v>
      </c>
      <c r="J742" s="171"/>
      <c r="K742" s="172">
        <f>ROUND(E742*J742,2)</f>
        <v>0</v>
      </c>
      <c r="L742" s="172">
        <v>21</v>
      </c>
      <c r="M742" s="172">
        <f>G742*(1+L742/100)</f>
        <v>0</v>
      </c>
      <c r="N742" s="172">
        <v>0.60680000000000001</v>
      </c>
      <c r="O742" s="172">
        <f>ROUND(E742*N742,2)</f>
        <v>32.770000000000003</v>
      </c>
      <c r="P742" s="172">
        <v>0</v>
      </c>
      <c r="Q742" s="172">
        <f>ROUND(E742*P742,2)</f>
        <v>0</v>
      </c>
      <c r="R742" s="172"/>
      <c r="S742" s="172" t="s">
        <v>304</v>
      </c>
      <c r="T742" s="173" t="s">
        <v>305</v>
      </c>
      <c r="U742" s="157">
        <v>1.147</v>
      </c>
      <c r="V742" s="157">
        <f>ROUND(E742*U742,2)</f>
        <v>61.94</v>
      </c>
      <c r="W742" s="157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 t="s">
        <v>214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>
      <c r="A743" s="155"/>
      <c r="B743" s="156"/>
      <c r="C743" s="178" t="s">
        <v>2053</v>
      </c>
      <c r="D743" s="158"/>
      <c r="E743" s="159">
        <v>54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 t="s">
        <v>217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>
      <c r="A744" s="155"/>
      <c r="B744" s="156"/>
      <c r="C744" s="233"/>
      <c r="D744" s="234"/>
      <c r="E744" s="234"/>
      <c r="F744" s="234"/>
      <c r="G744" s="234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 t="s">
        <v>206</v>
      </c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>
      <c r="A745" s="161" t="s">
        <v>196</v>
      </c>
      <c r="B745" s="162" t="s">
        <v>101</v>
      </c>
      <c r="C745" s="176" t="s">
        <v>102</v>
      </c>
      <c r="D745" s="163"/>
      <c r="E745" s="164"/>
      <c r="F745" s="165"/>
      <c r="G745" s="165">
        <f>SUMIF(AG746:AG981,"&lt;&gt;NOR",G746:G981)</f>
        <v>0</v>
      </c>
      <c r="H745" s="165"/>
      <c r="I745" s="165">
        <f>SUM(I746:I981)</f>
        <v>0</v>
      </c>
      <c r="J745" s="165"/>
      <c r="K745" s="165">
        <f>SUM(K746:K981)</f>
        <v>0</v>
      </c>
      <c r="L745" s="165"/>
      <c r="M745" s="165">
        <f>SUM(M746:M981)</f>
        <v>0</v>
      </c>
      <c r="N745" s="165"/>
      <c r="O745" s="165">
        <f>SUM(O746:O981)</f>
        <v>8326.5099999999984</v>
      </c>
      <c r="P745" s="165"/>
      <c r="Q745" s="165">
        <f>SUM(Q746:Q981)</f>
        <v>0</v>
      </c>
      <c r="R745" s="165"/>
      <c r="S745" s="165"/>
      <c r="T745" s="166"/>
      <c r="U745" s="160"/>
      <c r="V745" s="160">
        <f>SUM(V746:V981)</f>
        <v>1947.2300000000002</v>
      </c>
      <c r="W745" s="160"/>
      <c r="AG745" t="s">
        <v>197</v>
      </c>
    </row>
    <row r="746" spans="1:60" outlineLevel="1">
      <c r="A746" s="167">
        <v>54</v>
      </c>
      <c r="B746" s="168" t="s">
        <v>2054</v>
      </c>
      <c r="C746" s="177" t="s">
        <v>2055</v>
      </c>
      <c r="D746" s="169" t="s">
        <v>288</v>
      </c>
      <c r="E746" s="170">
        <v>1577.0800000000002</v>
      </c>
      <c r="F746" s="171"/>
      <c r="G746" s="172">
        <f>ROUND(E746*F746,2)</f>
        <v>0</v>
      </c>
      <c r="H746" s="171"/>
      <c r="I746" s="172">
        <f>ROUND(E746*H746,2)</f>
        <v>0</v>
      </c>
      <c r="J746" s="171"/>
      <c r="K746" s="172">
        <f>ROUND(E746*J746,2)</f>
        <v>0</v>
      </c>
      <c r="L746" s="172">
        <v>21</v>
      </c>
      <c r="M746" s="172">
        <f>G746*(1+L746/100)</f>
        <v>0</v>
      </c>
      <c r="N746" s="172">
        <v>0.71644000000000008</v>
      </c>
      <c r="O746" s="172">
        <f>ROUND(E746*N746,2)</f>
        <v>1129.8800000000001</v>
      </c>
      <c r="P746" s="172">
        <v>0</v>
      </c>
      <c r="Q746" s="172">
        <f>ROUND(E746*P746,2)</f>
        <v>0</v>
      </c>
      <c r="R746" s="172" t="s">
        <v>1028</v>
      </c>
      <c r="S746" s="172" t="s">
        <v>202</v>
      </c>
      <c r="T746" s="173" t="s">
        <v>202</v>
      </c>
      <c r="U746" s="157">
        <v>7.3000000000000009E-2</v>
      </c>
      <c r="V746" s="157">
        <f>ROUND(E746*U746,2)</f>
        <v>115.13</v>
      </c>
      <c r="W746" s="157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 t="s">
        <v>214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>
      <c r="A747" s="155"/>
      <c r="B747" s="156"/>
      <c r="C747" s="241" t="s">
        <v>1032</v>
      </c>
      <c r="D747" s="242"/>
      <c r="E747" s="242"/>
      <c r="F747" s="242"/>
      <c r="G747" s="242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 t="s">
        <v>205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74" t="str">
        <f>C747</f>
        <v>kamenivo hrubé drcené vel. 32 - 63 mm s výplňovým kamenivem (vibrovaný štěrk), s rozprostřením, vlhčením a zhutněním</v>
      </c>
      <c r="BB747" s="148"/>
      <c r="BC747" s="148"/>
      <c r="BD747" s="148"/>
      <c r="BE747" s="148"/>
      <c r="BF747" s="148"/>
      <c r="BG747" s="148"/>
      <c r="BH747" s="148"/>
    </row>
    <row r="748" spans="1:60" outlineLevel="1">
      <c r="A748" s="155"/>
      <c r="B748" s="156"/>
      <c r="C748" s="178" t="s">
        <v>1655</v>
      </c>
      <c r="D748" s="158"/>
      <c r="E748" s="159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 t="s">
        <v>217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>
      <c r="A749" s="155"/>
      <c r="B749" s="156"/>
      <c r="C749" s="178" t="s">
        <v>1899</v>
      </c>
      <c r="D749" s="158"/>
      <c r="E749" s="159">
        <v>809.93000000000006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 t="s">
        <v>217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>
      <c r="A750" s="155"/>
      <c r="B750" s="156"/>
      <c r="C750" s="178" t="s">
        <v>2056</v>
      </c>
      <c r="D750" s="158"/>
      <c r="E750" s="159">
        <v>59.5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 t="s">
        <v>217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>
      <c r="A751" s="155"/>
      <c r="B751" s="156"/>
      <c r="C751" s="178" t="s">
        <v>1669</v>
      </c>
      <c r="D751" s="158"/>
      <c r="E751" s="159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 t="s">
        <v>217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>
      <c r="A752" s="155"/>
      <c r="B752" s="156"/>
      <c r="C752" s="178" t="s">
        <v>1901</v>
      </c>
      <c r="D752" s="158"/>
      <c r="E752" s="159">
        <v>152.35000000000002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 t="s">
        <v>217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>
      <c r="A753" s="155"/>
      <c r="B753" s="156"/>
      <c r="C753" s="178" t="s">
        <v>1159</v>
      </c>
      <c r="D753" s="158"/>
      <c r="E753" s="159">
        <v>14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 t="s">
        <v>217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>
      <c r="A754" s="155"/>
      <c r="B754" s="156"/>
      <c r="C754" s="178" t="s">
        <v>1673</v>
      </c>
      <c r="D754" s="158"/>
      <c r="E754" s="159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 t="s">
        <v>217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>
      <c r="A755" s="155"/>
      <c r="B755" s="156"/>
      <c r="C755" s="178" t="s">
        <v>1902</v>
      </c>
      <c r="D755" s="158"/>
      <c r="E755" s="159">
        <v>292.60000000000002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 t="s">
        <v>217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>
      <c r="A756" s="155"/>
      <c r="B756" s="156"/>
      <c r="C756" s="178" t="s">
        <v>1903</v>
      </c>
      <c r="D756" s="158"/>
      <c r="E756" s="159">
        <v>17.5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 t="s">
        <v>217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>
      <c r="A757" s="155"/>
      <c r="B757" s="156"/>
      <c r="C757" s="178" t="s">
        <v>1710</v>
      </c>
      <c r="D757" s="158"/>
      <c r="E757" s="159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 t="s">
        <v>217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>
      <c r="A758" s="155"/>
      <c r="B758" s="156"/>
      <c r="C758" s="178" t="s">
        <v>1904</v>
      </c>
      <c r="D758" s="158"/>
      <c r="E758" s="159">
        <v>56.1</v>
      </c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 t="s">
        <v>217</v>
      </c>
      <c r="AH758" s="148">
        <v>0</v>
      </c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1">
      <c r="A759" s="155"/>
      <c r="B759" s="156"/>
      <c r="C759" s="178" t="s">
        <v>1829</v>
      </c>
      <c r="D759" s="158"/>
      <c r="E759" s="159">
        <v>7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 t="s">
        <v>217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>
      <c r="A760" s="155"/>
      <c r="B760" s="156"/>
      <c r="C760" s="178" t="s">
        <v>1713</v>
      </c>
      <c r="D760" s="158"/>
      <c r="E760" s="159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 t="s">
        <v>217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>
      <c r="A761" s="155"/>
      <c r="B761" s="156"/>
      <c r="C761" s="178" t="s">
        <v>1905</v>
      </c>
      <c r="D761" s="158"/>
      <c r="E761" s="159">
        <v>19.8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 t="s">
        <v>217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>
      <c r="A762" s="155"/>
      <c r="B762" s="156"/>
      <c r="C762" s="178" t="s">
        <v>1163</v>
      </c>
      <c r="D762" s="158"/>
      <c r="E762" s="159">
        <v>10.5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 t="s">
        <v>217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>
      <c r="A763" s="155"/>
      <c r="B763" s="156"/>
      <c r="C763" s="178" t="s">
        <v>1717</v>
      </c>
      <c r="D763" s="158"/>
      <c r="E763" s="159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 t="s">
        <v>217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>
      <c r="A764" s="155"/>
      <c r="B764" s="156"/>
      <c r="C764" s="178" t="s">
        <v>1906</v>
      </c>
      <c r="D764" s="158"/>
      <c r="E764" s="159">
        <v>113.30000000000001</v>
      </c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 t="s">
        <v>217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>
      <c r="A765" s="155"/>
      <c r="B765" s="156"/>
      <c r="C765" s="178" t="s">
        <v>1907</v>
      </c>
      <c r="D765" s="158"/>
      <c r="E765" s="159">
        <v>24.5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 t="s">
        <v>217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>
      <c r="A766" s="155"/>
      <c r="B766" s="156"/>
      <c r="C766" s="233"/>
      <c r="D766" s="234"/>
      <c r="E766" s="234"/>
      <c r="F766" s="234"/>
      <c r="G766" s="234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 t="s">
        <v>206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ht="22.5" outlineLevel="1">
      <c r="A767" s="167">
        <v>55</v>
      </c>
      <c r="B767" s="168" t="s">
        <v>2057</v>
      </c>
      <c r="C767" s="177" t="s">
        <v>2058</v>
      </c>
      <c r="D767" s="169" t="s">
        <v>288</v>
      </c>
      <c r="E767" s="170">
        <v>1065.17</v>
      </c>
      <c r="F767" s="171"/>
      <c r="G767" s="172">
        <f>ROUND(E767*F767,2)</f>
        <v>0</v>
      </c>
      <c r="H767" s="171"/>
      <c r="I767" s="172">
        <f>ROUND(E767*H767,2)</f>
        <v>0</v>
      </c>
      <c r="J767" s="171"/>
      <c r="K767" s="172">
        <f>ROUND(E767*J767,2)</f>
        <v>0</v>
      </c>
      <c r="L767" s="172">
        <v>21</v>
      </c>
      <c r="M767" s="172">
        <f>G767*(1+L767/100)</f>
        <v>0</v>
      </c>
      <c r="N767" s="172">
        <v>0.28800000000000003</v>
      </c>
      <c r="O767" s="172">
        <f>ROUND(E767*N767,2)</f>
        <v>306.77</v>
      </c>
      <c r="P767" s="172">
        <v>0</v>
      </c>
      <c r="Q767" s="172">
        <f>ROUND(E767*P767,2)</f>
        <v>0</v>
      </c>
      <c r="R767" s="172" t="s">
        <v>1028</v>
      </c>
      <c r="S767" s="172" t="s">
        <v>202</v>
      </c>
      <c r="T767" s="173" t="s">
        <v>305</v>
      </c>
      <c r="U767" s="157">
        <v>2.3000000000000003E-2</v>
      </c>
      <c r="V767" s="157">
        <f>ROUND(E767*U767,2)</f>
        <v>24.5</v>
      </c>
      <c r="W767" s="157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 t="s">
        <v>214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>
      <c r="A768" s="155"/>
      <c r="B768" s="156"/>
      <c r="C768" s="178" t="s">
        <v>1655</v>
      </c>
      <c r="D768" s="158"/>
      <c r="E768" s="159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 t="s">
        <v>217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>
      <c r="A769" s="155"/>
      <c r="B769" s="156"/>
      <c r="C769" s="178" t="s">
        <v>1908</v>
      </c>
      <c r="D769" s="158"/>
      <c r="E769" s="159">
        <v>413.27000000000004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 t="s">
        <v>217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>
      <c r="A770" s="155"/>
      <c r="B770" s="156"/>
      <c r="C770" s="178" t="s">
        <v>1823</v>
      </c>
      <c r="D770" s="158"/>
      <c r="E770" s="159">
        <v>31.5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 t="s">
        <v>217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>
      <c r="A771" s="155"/>
      <c r="B771" s="156"/>
      <c r="C771" s="178" t="s">
        <v>1664</v>
      </c>
      <c r="D771" s="158"/>
      <c r="E771" s="159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 t="s">
        <v>217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>
      <c r="A772" s="155"/>
      <c r="B772" s="156"/>
      <c r="C772" s="178" t="s">
        <v>1910</v>
      </c>
      <c r="D772" s="158"/>
      <c r="E772" s="159">
        <v>563.20000000000005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 t="s">
        <v>217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>
      <c r="A773" s="155"/>
      <c r="B773" s="156"/>
      <c r="C773" s="178" t="s">
        <v>1911</v>
      </c>
      <c r="D773" s="158"/>
      <c r="E773" s="159">
        <v>38.5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 t="s">
        <v>217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>
      <c r="A774" s="155"/>
      <c r="B774" s="156"/>
      <c r="C774" s="178" t="s">
        <v>1673</v>
      </c>
      <c r="D774" s="158"/>
      <c r="E774" s="159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 t="s">
        <v>217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>
      <c r="A775" s="155"/>
      <c r="B775" s="156"/>
      <c r="C775" s="178" t="s">
        <v>1913</v>
      </c>
      <c r="D775" s="158"/>
      <c r="E775" s="159">
        <v>5.5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 t="s">
        <v>217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>
      <c r="A776" s="155"/>
      <c r="B776" s="156"/>
      <c r="C776" s="178" t="s">
        <v>1699</v>
      </c>
      <c r="D776" s="158"/>
      <c r="E776" s="159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 t="s">
        <v>217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>
      <c r="A777" s="155"/>
      <c r="B777" s="156"/>
      <c r="C777" s="178" t="s">
        <v>1920</v>
      </c>
      <c r="D777" s="158"/>
      <c r="E777" s="159">
        <v>7.7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 t="s">
        <v>217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>
      <c r="A778" s="155"/>
      <c r="B778" s="156"/>
      <c r="C778" s="178" t="s">
        <v>1704</v>
      </c>
      <c r="D778" s="158"/>
      <c r="E778" s="159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 t="s">
        <v>217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>
      <c r="A779" s="155"/>
      <c r="B779" s="156"/>
      <c r="C779" s="178" t="s">
        <v>1913</v>
      </c>
      <c r="D779" s="158"/>
      <c r="E779" s="159">
        <v>5.5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 t="s">
        <v>217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>
      <c r="A780" s="155"/>
      <c r="B780" s="156"/>
      <c r="C780" s="233"/>
      <c r="D780" s="234"/>
      <c r="E780" s="234"/>
      <c r="F780" s="234"/>
      <c r="G780" s="234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 t="s">
        <v>206</v>
      </c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ht="22.5" outlineLevel="1">
      <c r="A781" s="167">
        <v>56</v>
      </c>
      <c r="B781" s="168" t="s">
        <v>1033</v>
      </c>
      <c r="C781" s="177" t="s">
        <v>1034</v>
      </c>
      <c r="D781" s="169" t="s">
        <v>288</v>
      </c>
      <c r="E781" s="170">
        <v>4338.67</v>
      </c>
      <c r="F781" s="171"/>
      <c r="G781" s="172">
        <f>ROUND(E781*F781,2)</f>
        <v>0</v>
      </c>
      <c r="H781" s="171"/>
      <c r="I781" s="172">
        <f>ROUND(E781*H781,2)</f>
        <v>0</v>
      </c>
      <c r="J781" s="171"/>
      <c r="K781" s="172">
        <f>ROUND(E781*J781,2)</f>
        <v>0</v>
      </c>
      <c r="L781" s="172">
        <v>21</v>
      </c>
      <c r="M781" s="172">
        <f>G781*(1+L781/100)</f>
        <v>0</v>
      </c>
      <c r="N781" s="172">
        <v>0.378</v>
      </c>
      <c r="O781" s="172">
        <f>ROUND(E781*N781,2)</f>
        <v>1640.02</v>
      </c>
      <c r="P781" s="172">
        <v>0</v>
      </c>
      <c r="Q781" s="172">
        <f>ROUND(E781*P781,2)</f>
        <v>0</v>
      </c>
      <c r="R781" s="172" t="s">
        <v>1028</v>
      </c>
      <c r="S781" s="172" t="s">
        <v>202</v>
      </c>
      <c r="T781" s="173" t="s">
        <v>305</v>
      </c>
      <c r="U781" s="157">
        <v>2.6000000000000002E-2</v>
      </c>
      <c r="V781" s="157">
        <f>ROUND(E781*U781,2)</f>
        <v>112.81</v>
      </c>
      <c r="W781" s="157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 t="s">
        <v>214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>
      <c r="A782" s="155"/>
      <c r="B782" s="156"/>
      <c r="C782" s="178" t="s">
        <v>1655</v>
      </c>
      <c r="D782" s="158"/>
      <c r="E782" s="159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 t="s">
        <v>217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>
      <c r="A783" s="155"/>
      <c r="B783" s="156"/>
      <c r="C783" s="178" t="s">
        <v>1908</v>
      </c>
      <c r="D783" s="158"/>
      <c r="E783" s="159">
        <v>413.27000000000004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 t="s">
        <v>217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>
      <c r="A784" s="155"/>
      <c r="B784" s="156"/>
      <c r="C784" s="178" t="s">
        <v>1823</v>
      </c>
      <c r="D784" s="158"/>
      <c r="E784" s="159">
        <v>31.5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 t="s">
        <v>217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>
      <c r="A785" s="155"/>
      <c r="B785" s="156"/>
      <c r="C785" s="178" t="s">
        <v>1909</v>
      </c>
      <c r="D785" s="158"/>
      <c r="E785" s="159">
        <v>115.5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 t="s">
        <v>217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>
      <c r="A786" s="155"/>
      <c r="B786" s="156"/>
      <c r="C786" s="178" t="s">
        <v>1159</v>
      </c>
      <c r="D786" s="158"/>
      <c r="E786" s="159">
        <v>14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 t="s">
        <v>217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>
      <c r="A787" s="155"/>
      <c r="B787" s="156"/>
      <c r="C787" s="178" t="s">
        <v>1664</v>
      </c>
      <c r="D787" s="158"/>
      <c r="E787" s="159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 t="s">
        <v>217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>
      <c r="A788" s="155"/>
      <c r="B788" s="156"/>
      <c r="C788" s="178" t="s">
        <v>1910</v>
      </c>
      <c r="D788" s="158"/>
      <c r="E788" s="159">
        <v>563.20000000000005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 t="s">
        <v>217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>
      <c r="A789" s="155"/>
      <c r="B789" s="156"/>
      <c r="C789" s="178" t="s">
        <v>1911</v>
      </c>
      <c r="D789" s="158"/>
      <c r="E789" s="159">
        <v>38.5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 t="s">
        <v>217</v>
      </c>
      <c r="AH789" s="148">
        <v>0</v>
      </c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>
      <c r="A790" s="155"/>
      <c r="B790" s="156"/>
      <c r="C790" s="178" t="s">
        <v>1669</v>
      </c>
      <c r="D790" s="158"/>
      <c r="E790" s="159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 t="s">
        <v>217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>
      <c r="A791" s="155"/>
      <c r="B791" s="156"/>
      <c r="C791" s="178" t="s">
        <v>1912</v>
      </c>
      <c r="D791" s="158"/>
      <c r="E791" s="159">
        <v>7.15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 t="s">
        <v>217</v>
      </c>
      <c r="AH791" s="148">
        <v>0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>
      <c r="A792" s="155"/>
      <c r="B792" s="156"/>
      <c r="C792" s="178" t="s">
        <v>1673</v>
      </c>
      <c r="D792" s="158"/>
      <c r="E792" s="159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 t="s">
        <v>217</v>
      </c>
      <c r="AH792" s="148">
        <v>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>
      <c r="A793" s="155"/>
      <c r="B793" s="156"/>
      <c r="C793" s="178" t="s">
        <v>1913</v>
      </c>
      <c r="D793" s="158"/>
      <c r="E793" s="159">
        <v>5.5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 t="s">
        <v>217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1">
      <c r="A794" s="155"/>
      <c r="B794" s="156"/>
      <c r="C794" s="178" t="s">
        <v>1679</v>
      </c>
      <c r="D794" s="158"/>
      <c r="E794" s="159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 t="s">
        <v>217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>
      <c r="A795" s="155"/>
      <c r="B795" s="156"/>
      <c r="C795" s="178" t="s">
        <v>1914</v>
      </c>
      <c r="D795" s="158"/>
      <c r="E795" s="159">
        <v>51.7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 t="s">
        <v>217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>
      <c r="A796" s="155"/>
      <c r="B796" s="156"/>
      <c r="C796" s="178" t="s">
        <v>1829</v>
      </c>
      <c r="D796" s="158"/>
      <c r="E796" s="159">
        <v>7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 t="s">
        <v>217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>
      <c r="A797" s="155"/>
      <c r="B797" s="156"/>
      <c r="C797" s="178" t="s">
        <v>1685</v>
      </c>
      <c r="D797" s="158"/>
      <c r="E797" s="159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 t="s">
        <v>217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>
      <c r="A798" s="155"/>
      <c r="B798" s="156"/>
      <c r="C798" s="178" t="s">
        <v>1915</v>
      </c>
      <c r="D798" s="158"/>
      <c r="E798" s="159">
        <v>617.65000000000009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 t="s">
        <v>217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>
      <c r="A799" s="155"/>
      <c r="B799" s="156"/>
      <c r="C799" s="178" t="s">
        <v>1900</v>
      </c>
      <c r="D799" s="158"/>
      <c r="E799" s="159">
        <v>63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 t="s">
        <v>217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>
      <c r="A800" s="155"/>
      <c r="B800" s="156"/>
      <c r="C800" s="178" t="s">
        <v>1690</v>
      </c>
      <c r="D800" s="158"/>
      <c r="E800" s="159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 t="s">
        <v>217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1">
      <c r="A801" s="155"/>
      <c r="B801" s="156"/>
      <c r="C801" s="178" t="s">
        <v>1916</v>
      </c>
      <c r="D801" s="158"/>
      <c r="E801" s="159">
        <v>8.8000000000000007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 t="s">
        <v>217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>
      <c r="A802" s="155"/>
      <c r="B802" s="156"/>
      <c r="C802" s="178" t="s">
        <v>1694</v>
      </c>
      <c r="D802" s="158"/>
      <c r="E802" s="159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 t="s">
        <v>217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>
      <c r="A803" s="155"/>
      <c r="B803" s="156"/>
      <c r="C803" s="178" t="s">
        <v>1917</v>
      </c>
      <c r="D803" s="158"/>
      <c r="E803" s="159">
        <v>17.600000000000001</v>
      </c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 t="s">
        <v>217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>
      <c r="A804" s="155"/>
      <c r="B804" s="156"/>
      <c r="C804" s="178" t="s">
        <v>1697</v>
      </c>
      <c r="D804" s="158"/>
      <c r="E804" s="159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 t="s">
        <v>217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>
      <c r="A805" s="155"/>
      <c r="B805" s="156"/>
      <c r="C805" s="178" t="s">
        <v>1918</v>
      </c>
      <c r="D805" s="158"/>
      <c r="E805" s="159">
        <v>683.1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 t="s">
        <v>217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>
      <c r="A806" s="155"/>
      <c r="B806" s="156"/>
      <c r="C806" s="178" t="s">
        <v>1919</v>
      </c>
      <c r="D806" s="158"/>
      <c r="E806" s="159">
        <v>28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 t="s">
        <v>217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>
      <c r="A807" s="155"/>
      <c r="B807" s="156"/>
      <c r="C807" s="178" t="s">
        <v>1699</v>
      </c>
      <c r="D807" s="158"/>
      <c r="E807" s="159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 t="s">
        <v>217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>
      <c r="A808" s="155"/>
      <c r="B808" s="156"/>
      <c r="C808" s="178" t="s">
        <v>1920</v>
      </c>
      <c r="D808" s="158"/>
      <c r="E808" s="159">
        <v>7.7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 t="s">
        <v>217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1">
      <c r="A809" s="155"/>
      <c r="B809" s="156"/>
      <c r="C809" s="178" t="s">
        <v>1921</v>
      </c>
      <c r="D809" s="158"/>
      <c r="E809" s="159">
        <v>323.40000000000003</v>
      </c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 t="s">
        <v>217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>
      <c r="A810" s="155"/>
      <c r="B810" s="156"/>
      <c r="C810" s="178" t="s">
        <v>1919</v>
      </c>
      <c r="D810" s="158"/>
      <c r="E810" s="159">
        <v>28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 t="s">
        <v>217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>
      <c r="A811" s="155"/>
      <c r="B811" s="156"/>
      <c r="C811" s="178" t="s">
        <v>1704</v>
      </c>
      <c r="D811" s="158"/>
      <c r="E811" s="159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 t="s">
        <v>217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>
      <c r="A812" s="155"/>
      <c r="B812" s="156"/>
      <c r="C812" s="178" t="s">
        <v>1913</v>
      </c>
      <c r="D812" s="158"/>
      <c r="E812" s="159">
        <v>5.5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 t="s">
        <v>217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>
      <c r="A813" s="155"/>
      <c r="B813" s="156"/>
      <c r="C813" s="178" t="s">
        <v>1922</v>
      </c>
      <c r="D813" s="158"/>
      <c r="E813" s="159">
        <v>58.300000000000004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 t="s">
        <v>217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>
      <c r="A814" s="155"/>
      <c r="B814" s="156"/>
      <c r="C814" s="178" t="s">
        <v>1829</v>
      </c>
      <c r="D814" s="158"/>
      <c r="E814" s="159">
        <v>7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 t="s">
        <v>217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>
      <c r="A815" s="155"/>
      <c r="B815" s="156"/>
      <c r="C815" s="178" t="s">
        <v>1706</v>
      </c>
      <c r="D815" s="158"/>
      <c r="E815" s="159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 t="s">
        <v>217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>
      <c r="A816" s="155"/>
      <c r="B816" s="156"/>
      <c r="C816" s="178" t="s">
        <v>1923</v>
      </c>
      <c r="D816" s="158"/>
      <c r="E816" s="159">
        <v>488.40000000000003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 t="s">
        <v>217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>
      <c r="A817" s="155"/>
      <c r="B817" s="156"/>
      <c r="C817" s="178" t="s">
        <v>1924</v>
      </c>
      <c r="D817" s="158"/>
      <c r="E817" s="159">
        <v>42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 t="s">
        <v>217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>
      <c r="A818" s="155"/>
      <c r="B818" s="156"/>
      <c r="C818" s="178" t="s">
        <v>1710</v>
      </c>
      <c r="D818" s="158"/>
      <c r="E818" s="159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 t="s">
        <v>217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>
      <c r="A819" s="155"/>
      <c r="B819" s="156"/>
      <c r="C819" s="178" t="s">
        <v>1925</v>
      </c>
      <c r="D819" s="158"/>
      <c r="E819" s="159">
        <v>5.5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 t="s">
        <v>217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>
      <c r="A820" s="155"/>
      <c r="B820" s="156"/>
      <c r="C820" s="178" t="s">
        <v>1713</v>
      </c>
      <c r="D820" s="158"/>
      <c r="E820" s="159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 t="s">
        <v>217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>
      <c r="A821" s="155"/>
      <c r="B821" s="156"/>
      <c r="C821" s="178" t="s">
        <v>1926</v>
      </c>
      <c r="D821" s="158"/>
      <c r="E821" s="159">
        <v>605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 t="s">
        <v>217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1">
      <c r="A822" s="155"/>
      <c r="B822" s="156"/>
      <c r="C822" s="178" t="s">
        <v>1927</v>
      </c>
      <c r="D822" s="158"/>
      <c r="E822" s="159">
        <v>56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 t="s">
        <v>217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1">
      <c r="A823" s="155"/>
      <c r="B823" s="156"/>
      <c r="C823" s="178" t="s">
        <v>1717</v>
      </c>
      <c r="D823" s="158"/>
      <c r="E823" s="159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 t="s">
        <v>217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>
      <c r="A824" s="155"/>
      <c r="B824" s="156"/>
      <c r="C824" s="178" t="s">
        <v>1928</v>
      </c>
      <c r="D824" s="158"/>
      <c r="E824" s="159">
        <v>42.900000000000006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 t="s">
        <v>217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>
      <c r="A825" s="155"/>
      <c r="B825" s="156"/>
      <c r="C825" s="178" t="s">
        <v>1826</v>
      </c>
      <c r="D825" s="158"/>
      <c r="E825" s="159">
        <v>3.5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 t="s">
        <v>217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>
      <c r="A826" s="155"/>
      <c r="B826" s="156"/>
      <c r="C826" s="233"/>
      <c r="D826" s="234"/>
      <c r="E826" s="234"/>
      <c r="F826" s="234"/>
      <c r="G826" s="234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 t="s">
        <v>206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ht="22.5" outlineLevel="1">
      <c r="A827" s="167">
        <v>57</v>
      </c>
      <c r="B827" s="168" t="s">
        <v>2059</v>
      </c>
      <c r="C827" s="177" t="s">
        <v>2060</v>
      </c>
      <c r="D827" s="169" t="s">
        <v>288</v>
      </c>
      <c r="E827" s="170">
        <v>195.55</v>
      </c>
      <c r="F827" s="171"/>
      <c r="G827" s="172">
        <f>ROUND(E827*F827,2)</f>
        <v>0</v>
      </c>
      <c r="H827" s="171"/>
      <c r="I827" s="172">
        <f>ROUND(E827*H827,2)</f>
        <v>0</v>
      </c>
      <c r="J827" s="171"/>
      <c r="K827" s="172">
        <f>ROUND(E827*J827,2)</f>
        <v>0</v>
      </c>
      <c r="L827" s="172">
        <v>21</v>
      </c>
      <c r="M827" s="172">
        <f>G827*(1+L827/100)</f>
        <v>0</v>
      </c>
      <c r="N827" s="172">
        <v>0.378</v>
      </c>
      <c r="O827" s="172">
        <f>ROUND(E827*N827,2)</f>
        <v>73.92</v>
      </c>
      <c r="P827" s="172">
        <v>0</v>
      </c>
      <c r="Q827" s="172">
        <f>ROUND(E827*P827,2)</f>
        <v>0</v>
      </c>
      <c r="R827" s="172" t="s">
        <v>1028</v>
      </c>
      <c r="S827" s="172" t="s">
        <v>202</v>
      </c>
      <c r="T827" s="173" t="s">
        <v>305</v>
      </c>
      <c r="U827" s="157">
        <v>2.6000000000000002E-2</v>
      </c>
      <c r="V827" s="157">
        <f>ROUND(E827*U827,2)</f>
        <v>5.08</v>
      </c>
      <c r="W827" s="157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 t="s">
        <v>214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>
      <c r="A828" s="155"/>
      <c r="B828" s="156"/>
      <c r="C828" s="178" t="s">
        <v>1679</v>
      </c>
      <c r="D828" s="158"/>
      <c r="E828" s="159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 t="s">
        <v>217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>
      <c r="A829" s="155"/>
      <c r="B829" s="156"/>
      <c r="C829" s="178" t="s">
        <v>1891</v>
      </c>
      <c r="D829" s="158"/>
      <c r="E829" s="159">
        <v>17.05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 t="s">
        <v>217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>
      <c r="A830" s="155"/>
      <c r="B830" s="156"/>
      <c r="C830" s="178" t="s">
        <v>1826</v>
      </c>
      <c r="D830" s="158"/>
      <c r="E830" s="159">
        <v>3.5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 t="s">
        <v>217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>
      <c r="A831" s="155"/>
      <c r="B831" s="156"/>
      <c r="C831" s="178" t="s">
        <v>1690</v>
      </c>
      <c r="D831" s="158"/>
      <c r="E831" s="159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 t="s">
        <v>217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>
      <c r="A832" s="155"/>
      <c r="B832" s="156"/>
      <c r="C832" s="178" t="s">
        <v>1892</v>
      </c>
      <c r="D832" s="158"/>
      <c r="E832" s="159">
        <v>34.1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 t="s">
        <v>217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1">
      <c r="A833" s="155"/>
      <c r="B833" s="156"/>
      <c r="C833" s="178" t="s">
        <v>1829</v>
      </c>
      <c r="D833" s="158"/>
      <c r="E833" s="159">
        <v>7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 t="s">
        <v>217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>
      <c r="A834" s="155"/>
      <c r="B834" s="156"/>
      <c r="C834" s="178" t="s">
        <v>1699</v>
      </c>
      <c r="D834" s="158"/>
      <c r="E834" s="15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 t="s">
        <v>217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>
      <c r="A835" s="155"/>
      <c r="B835" s="156"/>
      <c r="C835" s="178" t="s">
        <v>1893</v>
      </c>
      <c r="D835" s="158"/>
      <c r="E835" s="159">
        <v>42.900000000000006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 t="s">
        <v>217</v>
      </c>
      <c r="AH835" s="148">
        <v>0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>
      <c r="A836" s="155"/>
      <c r="B836" s="156"/>
      <c r="C836" s="178" t="s">
        <v>1829</v>
      </c>
      <c r="D836" s="158"/>
      <c r="E836" s="159">
        <v>7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 t="s">
        <v>217</v>
      </c>
      <c r="AH836" s="148">
        <v>0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>
      <c r="A837" s="155"/>
      <c r="B837" s="156"/>
      <c r="C837" s="178" t="s">
        <v>1722</v>
      </c>
      <c r="D837" s="158"/>
      <c r="E837" s="159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 t="s">
        <v>217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1">
      <c r="A838" s="155"/>
      <c r="B838" s="156"/>
      <c r="C838" s="178" t="s">
        <v>1896</v>
      </c>
      <c r="D838" s="158"/>
      <c r="E838" s="159">
        <v>77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 t="s">
        <v>217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>
      <c r="A839" s="155"/>
      <c r="B839" s="156"/>
      <c r="C839" s="178" t="s">
        <v>1829</v>
      </c>
      <c r="D839" s="158"/>
      <c r="E839" s="159">
        <v>7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 t="s">
        <v>217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1">
      <c r="A840" s="155"/>
      <c r="B840" s="156"/>
      <c r="C840" s="233"/>
      <c r="D840" s="234"/>
      <c r="E840" s="234"/>
      <c r="F840" s="234"/>
      <c r="G840" s="234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 t="s">
        <v>206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ht="22.5" outlineLevel="1">
      <c r="A841" s="167">
        <v>58</v>
      </c>
      <c r="B841" s="168" t="s">
        <v>1035</v>
      </c>
      <c r="C841" s="177" t="s">
        <v>1036</v>
      </c>
      <c r="D841" s="169" t="s">
        <v>288</v>
      </c>
      <c r="E841" s="170">
        <v>3273.5</v>
      </c>
      <c r="F841" s="171"/>
      <c r="G841" s="172">
        <f>ROUND(E841*F841,2)</f>
        <v>0</v>
      </c>
      <c r="H841" s="171"/>
      <c r="I841" s="172">
        <f>ROUND(E841*H841,2)</f>
        <v>0</v>
      </c>
      <c r="J841" s="171"/>
      <c r="K841" s="172">
        <f>ROUND(E841*J841,2)</f>
        <v>0</v>
      </c>
      <c r="L841" s="172">
        <v>21</v>
      </c>
      <c r="M841" s="172">
        <f>G841*(1+L841/100)</f>
        <v>0</v>
      </c>
      <c r="N841" s="172">
        <v>0.441</v>
      </c>
      <c r="O841" s="172">
        <f>ROUND(E841*N841,2)</f>
        <v>1443.61</v>
      </c>
      <c r="P841" s="172">
        <v>0</v>
      </c>
      <c r="Q841" s="172">
        <f>ROUND(E841*P841,2)</f>
        <v>0</v>
      </c>
      <c r="R841" s="172" t="s">
        <v>1028</v>
      </c>
      <c r="S841" s="172" t="s">
        <v>202</v>
      </c>
      <c r="T841" s="173" t="s">
        <v>305</v>
      </c>
      <c r="U841" s="157">
        <v>2.9000000000000001E-2</v>
      </c>
      <c r="V841" s="157">
        <f>ROUND(E841*U841,2)</f>
        <v>94.93</v>
      </c>
      <c r="W841" s="157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 t="s">
        <v>214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>
      <c r="A842" s="155"/>
      <c r="B842" s="156"/>
      <c r="C842" s="178" t="s">
        <v>1655</v>
      </c>
      <c r="D842" s="158"/>
      <c r="E842" s="159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 t="s">
        <v>217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1">
      <c r="A843" s="155"/>
      <c r="B843" s="156"/>
      <c r="C843" s="178" t="s">
        <v>1909</v>
      </c>
      <c r="D843" s="158"/>
      <c r="E843" s="159">
        <v>115.5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 t="s">
        <v>217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>
      <c r="A844" s="155"/>
      <c r="B844" s="156"/>
      <c r="C844" s="178" t="s">
        <v>1159</v>
      </c>
      <c r="D844" s="158"/>
      <c r="E844" s="159">
        <v>14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 t="s">
        <v>217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>
      <c r="A845" s="155"/>
      <c r="B845" s="156"/>
      <c r="C845" s="178" t="s">
        <v>1669</v>
      </c>
      <c r="D845" s="158"/>
      <c r="E845" s="159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 t="s">
        <v>217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>
      <c r="A846" s="155"/>
      <c r="B846" s="156"/>
      <c r="C846" s="178" t="s">
        <v>1912</v>
      </c>
      <c r="D846" s="158"/>
      <c r="E846" s="159">
        <v>7.15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 t="s">
        <v>217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>
      <c r="A847" s="155"/>
      <c r="B847" s="156"/>
      <c r="C847" s="178" t="s">
        <v>1679</v>
      </c>
      <c r="D847" s="158"/>
      <c r="E847" s="159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 t="s">
        <v>217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>
      <c r="A848" s="155"/>
      <c r="B848" s="156"/>
      <c r="C848" s="178" t="s">
        <v>1914</v>
      </c>
      <c r="D848" s="158"/>
      <c r="E848" s="159">
        <v>51.7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 t="s">
        <v>217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>
      <c r="A849" s="155"/>
      <c r="B849" s="156"/>
      <c r="C849" s="178" t="s">
        <v>1829</v>
      </c>
      <c r="D849" s="158"/>
      <c r="E849" s="159">
        <v>7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 t="s">
        <v>217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>
      <c r="A850" s="155"/>
      <c r="B850" s="156"/>
      <c r="C850" s="178" t="s">
        <v>1685</v>
      </c>
      <c r="D850" s="158"/>
      <c r="E850" s="159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 t="s">
        <v>217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>
      <c r="A851" s="155"/>
      <c r="B851" s="156"/>
      <c r="C851" s="178" t="s">
        <v>1915</v>
      </c>
      <c r="D851" s="158"/>
      <c r="E851" s="159">
        <v>617.65000000000009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 t="s">
        <v>217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1">
      <c r="A852" s="155"/>
      <c r="B852" s="156"/>
      <c r="C852" s="178" t="s">
        <v>1900</v>
      </c>
      <c r="D852" s="158"/>
      <c r="E852" s="159">
        <v>63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 t="s">
        <v>217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>
      <c r="A853" s="155"/>
      <c r="B853" s="156"/>
      <c r="C853" s="178" t="s">
        <v>1690</v>
      </c>
      <c r="D853" s="158"/>
      <c r="E853" s="15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 t="s">
        <v>217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1">
      <c r="A854" s="155"/>
      <c r="B854" s="156"/>
      <c r="C854" s="178" t="s">
        <v>1916</v>
      </c>
      <c r="D854" s="158"/>
      <c r="E854" s="159">
        <v>8.8000000000000007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 t="s">
        <v>217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1">
      <c r="A855" s="155"/>
      <c r="B855" s="156"/>
      <c r="C855" s="178" t="s">
        <v>1694</v>
      </c>
      <c r="D855" s="158"/>
      <c r="E855" s="159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 t="s">
        <v>217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>
      <c r="A856" s="155"/>
      <c r="B856" s="156"/>
      <c r="C856" s="178" t="s">
        <v>1917</v>
      </c>
      <c r="D856" s="158"/>
      <c r="E856" s="159">
        <v>17.600000000000001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 t="s">
        <v>217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>
      <c r="A857" s="155"/>
      <c r="B857" s="156"/>
      <c r="C857" s="178" t="s">
        <v>1697</v>
      </c>
      <c r="D857" s="158"/>
      <c r="E857" s="159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 t="s">
        <v>217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>
      <c r="A858" s="155"/>
      <c r="B858" s="156"/>
      <c r="C858" s="178" t="s">
        <v>1918</v>
      </c>
      <c r="D858" s="158"/>
      <c r="E858" s="159">
        <v>683.1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 t="s">
        <v>217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>
      <c r="A859" s="155"/>
      <c r="B859" s="156"/>
      <c r="C859" s="178" t="s">
        <v>1919</v>
      </c>
      <c r="D859" s="158"/>
      <c r="E859" s="159">
        <v>28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 t="s">
        <v>217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>
      <c r="A860" s="155"/>
      <c r="B860" s="156"/>
      <c r="C860" s="178" t="s">
        <v>1699</v>
      </c>
      <c r="D860" s="158"/>
      <c r="E860" s="159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 t="s">
        <v>217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>
      <c r="A861" s="155"/>
      <c r="B861" s="156"/>
      <c r="C861" s="178" t="s">
        <v>1921</v>
      </c>
      <c r="D861" s="158"/>
      <c r="E861" s="159">
        <v>323.40000000000003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 t="s">
        <v>217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>
      <c r="A862" s="155"/>
      <c r="B862" s="156"/>
      <c r="C862" s="178" t="s">
        <v>1919</v>
      </c>
      <c r="D862" s="158"/>
      <c r="E862" s="159">
        <v>28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 t="s">
        <v>217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>
      <c r="A863" s="155"/>
      <c r="B863" s="156"/>
      <c r="C863" s="178" t="s">
        <v>1704</v>
      </c>
      <c r="D863" s="158"/>
      <c r="E863" s="159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 t="s">
        <v>217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>
      <c r="A864" s="155"/>
      <c r="B864" s="156"/>
      <c r="C864" s="178" t="s">
        <v>1922</v>
      </c>
      <c r="D864" s="158"/>
      <c r="E864" s="159">
        <v>58.300000000000004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 t="s">
        <v>217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>
      <c r="A865" s="155"/>
      <c r="B865" s="156"/>
      <c r="C865" s="178" t="s">
        <v>1829</v>
      </c>
      <c r="D865" s="158"/>
      <c r="E865" s="159">
        <v>7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 t="s">
        <v>217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>
      <c r="A866" s="155"/>
      <c r="B866" s="156"/>
      <c r="C866" s="178" t="s">
        <v>1706</v>
      </c>
      <c r="D866" s="158"/>
      <c r="E866" s="159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 t="s">
        <v>217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>
      <c r="A867" s="155"/>
      <c r="B867" s="156"/>
      <c r="C867" s="178" t="s">
        <v>1923</v>
      </c>
      <c r="D867" s="158"/>
      <c r="E867" s="159">
        <v>488.40000000000003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 t="s">
        <v>217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>
      <c r="A868" s="155"/>
      <c r="B868" s="156"/>
      <c r="C868" s="178" t="s">
        <v>1924</v>
      </c>
      <c r="D868" s="158"/>
      <c r="E868" s="159">
        <v>42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 t="s">
        <v>217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>
      <c r="A869" s="155"/>
      <c r="B869" s="156"/>
      <c r="C869" s="178" t="s">
        <v>1710</v>
      </c>
      <c r="D869" s="158"/>
      <c r="E869" s="159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 t="s">
        <v>217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1">
      <c r="A870" s="155"/>
      <c r="B870" s="156"/>
      <c r="C870" s="178" t="s">
        <v>1925</v>
      </c>
      <c r="D870" s="158"/>
      <c r="E870" s="159">
        <v>5.5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 t="s">
        <v>217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>
      <c r="A871" s="155"/>
      <c r="B871" s="156"/>
      <c r="C871" s="178" t="s">
        <v>1713</v>
      </c>
      <c r="D871" s="158"/>
      <c r="E871" s="159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 t="s">
        <v>217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1">
      <c r="A872" s="155"/>
      <c r="B872" s="156"/>
      <c r="C872" s="178" t="s">
        <v>1926</v>
      </c>
      <c r="D872" s="158"/>
      <c r="E872" s="159">
        <v>605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 t="s">
        <v>217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1">
      <c r="A873" s="155"/>
      <c r="B873" s="156"/>
      <c r="C873" s="178" t="s">
        <v>1927</v>
      </c>
      <c r="D873" s="158"/>
      <c r="E873" s="159">
        <v>56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 t="s">
        <v>217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>
      <c r="A874" s="155"/>
      <c r="B874" s="156"/>
      <c r="C874" s="178" t="s">
        <v>1717</v>
      </c>
      <c r="D874" s="158"/>
      <c r="E874" s="159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 t="s">
        <v>217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>
      <c r="A875" s="155"/>
      <c r="B875" s="156"/>
      <c r="C875" s="178" t="s">
        <v>1928</v>
      </c>
      <c r="D875" s="158"/>
      <c r="E875" s="159">
        <v>42.900000000000006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 t="s">
        <v>217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>
      <c r="A876" s="155"/>
      <c r="B876" s="156"/>
      <c r="C876" s="178" t="s">
        <v>1826</v>
      </c>
      <c r="D876" s="158"/>
      <c r="E876" s="159">
        <v>3.5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 t="s">
        <v>217</v>
      </c>
      <c r="AH876" s="148">
        <v>0</v>
      </c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1">
      <c r="A877" s="155"/>
      <c r="B877" s="156"/>
      <c r="C877" s="233"/>
      <c r="D877" s="234"/>
      <c r="E877" s="234"/>
      <c r="F877" s="234"/>
      <c r="G877" s="234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 t="s">
        <v>206</v>
      </c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ht="22.5" outlineLevel="1">
      <c r="A878" s="167">
        <v>59</v>
      </c>
      <c r="B878" s="168" t="s">
        <v>2061</v>
      </c>
      <c r="C878" s="177" t="s">
        <v>2062</v>
      </c>
      <c r="D878" s="169" t="s">
        <v>288</v>
      </c>
      <c r="E878" s="170">
        <v>1685.19</v>
      </c>
      <c r="F878" s="171"/>
      <c r="G878" s="172">
        <f>ROUND(E878*F878,2)</f>
        <v>0</v>
      </c>
      <c r="H878" s="171"/>
      <c r="I878" s="172">
        <f>ROUND(E878*H878,2)</f>
        <v>0</v>
      </c>
      <c r="J878" s="171"/>
      <c r="K878" s="172">
        <f>ROUND(E878*J878,2)</f>
        <v>0</v>
      </c>
      <c r="L878" s="172">
        <v>21</v>
      </c>
      <c r="M878" s="172">
        <f>G878*(1+L878/100)</f>
        <v>0</v>
      </c>
      <c r="N878" s="172">
        <v>0.13188000000000002</v>
      </c>
      <c r="O878" s="172">
        <f>ROUND(E878*N878,2)</f>
        <v>222.24</v>
      </c>
      <c r="P878" s="172">
        <v>0</v>
      </c>
      <c r="Q878" s="172">
        <f>ROUND(E878*P878,2)</f>
        <v>0</v>
      </c>
      <c r="R878" s="172" t="s">
        <v>1028</v>
      </c>
      <c r="S878" s="172" t="s">
        <v>202</v>
      </c>
      <c r="T878" s="173" t="s">
        <v>202</v>
      </c>
      <c r="U878" s="157">
        <v>4.9000000000000002E-2</v>
      </c>
      <c r="V878" s="157">
        <f>ROUND(E878*U878,2)</f>
        <v>82.57</v>
      </c>
      <c r="W878" s="157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 t="s">
        <v>214</v>
      </c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>
      <c r="A879" s="155"/>
      <c r="B879" s="156"/>
      <c r="C879" s="241" t="s">
        <v>2063</v>
      </c>
      <c r="D879" s="242"/>
      <c r="E879" s="242"/>
      <c r="F879" s="242"/>
      <c r="G879" s="242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 t="s">
        <v>205</v>
      </c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1">
      <c r="A880" s="155"/>
      <c r="B880" s="156"/>
      <c r="C880" s="178" t="s">
        <v>1655</v>
      </c>
      <c r="D880" s="158"/>
      <c r="E880" s="159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 t="s">
        <v>217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>
      <c r="A881" s="155"/>
      <c r="B881" s="156"/>
      <c r="C881" s="178" t="s">
        <v>1954</v>
      </c>
      <c r="D881" s="158"/>
      <c r="E881" s="159">
        <v>638.69000000000005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 t="s">
        <v>217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>
      <c r="A882" s="155"/>
      <c r="B882" s="156"/>
      <c r="C882" s="178" t="s">
        <v>1966</v>
      </c>
      <c r="D882" s="158"/>
      <c r="E882" s="159">
        <v>66.240000000000009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 t="s">
        <v>217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>
      <c r="A883" s="155"/>
      <c r="B883" s="156"/>
      <c r="C883" s="178" t="s">
        <v>1664</v>
      </c>
      <c r="D883" s="158"/>
      <c r="E883" s="159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 t="s">
        <v>217</v>
      </c>
      <c r="AH883" s="148">
        <v>0</v>
      </c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>
      <c r="A884" s="155"/>
      <c r="B884" s="156"/>
      <c r="C884" s="178" t="s">
        <v>1956</v>
      </c>
      <c r="D884" s="158"/>
      <c r="E884" s="159">
        <v>870.40000000000009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 t="s">
        <v>217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1">
      <c r="A885" s="155"/>
      <c r="B885" s="156"/>
      <c r="C885" s="178" t="s">
        <v>1967</v>
      </c>
      <c r="D885" s="158"/>
      <c r="E885" s="159">
        <v>80.960000000000008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 t="s">
        <v>217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1">
      <c r="A886" s="155"/>
      <c r="B886" s="156"/>
      <c r="C886" s="178" t="s">
        <v>1673</v>
      </c>
      <c r="D886" s="158"/>
      <c r="E886" s="159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 t="s">
        <v>217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>
      <c r="A887" s="155"/>
      <c r="B887" s="156"/>
      <c r="C887" s="178" t="s">
        <v>1958</v>
      </c>
      <c r="D887" s="158"/>
      <c r="E887" s="159">
        <v>8.5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 t="s">
        <v>217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1">
      <c r="A888" s="155"/>
      <c r="B888" s="156"/>
      <c r="C888" s="178" t="s">
        <v>1699</v>
      </c>
      <c r="D888" s="158"/>
      <c r="E888" s="159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 t="s">
        <v>217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1">
      <c r="A889" s="155"/>
      <c r="B889" s="156"/>
      <c r="C889" s="178" t="s">
        <v>1959</v>
      </c>
      <c r="D889" s="158"/>
      <c r="E889" s="159">
        <v>11.9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 t="s">
        <v>217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>
      <c r="A890" s="155"/>
      <c r="B890" s="156"/>
      <c r="C890" s="178" t="s">
        <v>1704</v>
      </c>
      <c r="D890" s="158"/>
      <c r="E890" s="159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 t="s">
        <v>217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>
      <c r="A891" s="155"/>
      <c r="B891" s="156"/>
      <c r="C891" s="178" t="s">
        <v>1958</v>
      </c>
      <c r="D891" s="158"/>
      <c r="E891" s="159">
        <v>8.5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 t="s">
        <v>217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>
      <c r="A892" s="155"/>
      <c r="B892" s="156"/>
      <c r="C892" s="233"/>
      <c r="D892" s="234"/>
      <c r="E892" s="234"/>
      <c r="F892" s="234"/>
      <c r="G892" s="234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 t="s">
        <v>206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ht="22.5" outlineLevel="1">
      <c r="A893" s="167">
        <v>60</v>
      </c>
      <c r="B893" s="168" t="s">
        <v>2064</v>
      </c>
      <c r="C893" s="177" t="s">
        <v>2065</v>
      </c>
      <c r="D893" s="169" t="s">
        <v>288</v>
      </c>
      <c r="E893" s="170">
        <v>4495.6200000000008</v>
      </c>
      <c r="F893" s="171"/>
      <c r="G893" s="172">
        <f>ROUND(E893*F893,2)</f>
        <v>0</v>
      </c>
      <c r="H893" s="171"/>
      <c r="I893" s="172">
        <f>ROUND(E893*H893,2)</f>
        <v>0</v>
      </c>
      <c r="J893" s="171"/>
      <c r="K893" s="172">
        <f>ROUND(E893*J893,2)</f>
        <v>0</v>
      </c>
      <c r="L893" s="172">
        <v>21</v>
      </c>
      <c r="M893" s="172">
        <f>G893*(1+L893/100)</f>
        <v>0</v>
      </c>
      <c r="N893" s="172">
        <v>0.18463000000000002</v>
      </c>
      <c r="O893" s="172">
        <f>ROUND(E893*N893,2)</f>
        <v>830.03</v>
      </c>
      <c r="P893" s="172">
        <v>0</v>
      </c>
      <c r="Q893" s="172">
        <f>ROUND(E893*P893,2)</f>
        <v>0</v>
      </c>
      <c r="R893" s="172" t="s">
        <v>1028</v>
      </c>
      <c r="S893" s="172" t="s">
        <v>202</v>
      </c>
      <c r="T893" s="173" t="s">
        <v>202</v>
      </c>
      <c r="U893" s="157">
        <v>6.4000000000000001E-2</v>
      </c>
      <c r="V893" s="157">
        <f>ROUND(E893*U893,2)</f>
        <v>287.72000000000003</v>
      </c>
      <c r="W893" s="157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 t="s">
        <v>214</v>
      </c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>
      <c r="A894" s="155"/>
      <c r="B894" s="156"/>
      <c r="C894" s="241" t="s">
        <v>2063</v>
      </c>
      <c r="D894" s="242"/>
      <c r="E894" s="242"/>
      <c r="F894" s="242"/>
      <c r="G894" s="242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 t="s">
        <v>205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>
      <c r="A895" s="155"/>
      <c r="B895" s="156"/>
      <c r="C895" s="178" t="s">
        <v>1655</v>
      </c>
      <c r="D895" s="158"/>
      <c r="E895" s="159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 t="s">
        <v>217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>
      <c r="A896" s="155"/>
      <c r="B896" s="156"/>
      <c r="C896" s="178" t="s">
        <v>1932</v>
      </c>
      <c r="D896" s="158"/>
      <c r="E896" s="159">
        <v>157.5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 t="s">
        <v>217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1">
      <c r="A897" s="155"/>
      <c r="B897" s="156"/>
      <c r="C897" s="178" t="s">
        <v>1933</v>
      </c>
      <c r="D897" s="158"/>
      <c r="E897" s="159">
        <v>20.880000000000003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 t="s">
        <v>217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>
      <c r="A898" s="155"/>
      <c r="B898" s="156"/>
      <c r="C898" s="178" t="s">
        <v>1669</v>
      </c>
      <c r="D898" s="158"/>
      <c r="E898" s="159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 t="s">
        <v>217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>
      <c r="A899" s="155"/>
      <c r="B899" s="156"/>
      <c r="C899" s="178" t="s">
        <v>1934</v>
      </c>
      <c r="D899" s="158"/>
      <c r="E899" s="159">
        <v>9.75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 t="s">
        <v>217</v>
      </c>
      <c r="AH899" s="148">
        <v>0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1">
      <c r="A900" s="155"/>
      <c r="B900" s="156"/>
      <c r="C900" s="178" t="s">
        <v>1679</v>
      </c>
      <c r="D900" s="158"/>
      <c r="E900" s="159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 t="s">
        <v>217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1">
      <c r="A901" s="155"/>
      <c r="B901" s="156"/>
      <c r="C901" s="178" t="s">
        <v>1935</v>
      </c>
      <c r="D901" s="158"/>
      <c r="E901" s="159">
        <v>70.5</v>
      </c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 t="s">
        <v>217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>
      <c r="A902" s="155"/>
      <c r="B902" s="156"/>
      <c r="C902" s="178" t="s">
        <v>1936</v>
      </c>
      <c r="D902" s="158"/>
      <c r="E902" s="159">
        <v>10.440000000000001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 t="s">
        <v>217</v>
      </c>
      <c r="AH902" s="148">
        <v>0</v>
      </c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1">
      <c r="A903" s="155"/>
      <c r="B903" s="156"/>
      <c r="C903" s="178" t="s">
        <v>1685</v>
      </c>
      <c r="D903" s="158"/>
      <c r="E903" s="159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 t="s">
        <v>217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>
      <c r="A904" s="155"/>
      <c r="B904" s="156"/>
      <c r="C904" s="178" t="s">
        <v>1937</v>
      </c>
      <c r="D904" s="158"/>
      <c r="E904" s="159">
        <v>842.25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 t="s">
        <v>217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1">
      <c r="A905" s="155"/>
      <c r="B905" s="156"/>
      <c r="C905" s="178" t="s">
        <v>1938</v>
      </c>
      <c r="D905" s="158"/>
      <c r="E905" s="159">
        <v>93.960000000000008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 t="s">
        <v>217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>
      <c r="A906" s="155"/>
      <c r="B906" s="156"/>
      <c r="C906" s="178" t="s">
        <v>1690</v>
      </c>
      <c r="D906" s="158"/>
      <c r="E906" s="159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 t="s">
        <v>217</v>
      </c>
      <c r="AH906" s="148">
        <v>0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1">
      <c r="A907" s="155"/>
      <c r="B907" s="156"/>
      <c r="C907" s="178" t="s">
        <v>1939</v>
      </c>
      <c r="D907" s="158"/>
      <c r="E907" s="159">
        <v>12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 t="s">
        <v>217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1">
      <c r="A908" s="155"/>
      <c r="B908" s="156"/>
      <c r="C908" s="178" t="s">
        <v>1694</v>
      </c>
      <c r="D908" s="158"/>
      <c r="E908" s="159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 t="s">
        <v>217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>
      <c r="A909" s="155"/>
      <c r="B909" s="156"/>
      <c r="C909" s="178" t="s">
        <v>1940</v>
      </c>
      <c r="D909" s="158"/>
      <c r="E909" s="159">
        <v>24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 t="s">
        <v>217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1">
      <c r="A910" s="155"/>
      <c r="B910" s="156"/>
      <c r="C910" s="178" t="s">
        <v>1697</v>
      </c>
      <c r="D910" s="158"/>
      <c r="E910" s="159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 t="s">
        <v>217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>
      <c r="A911" s="155"/>
      <c r="B911" s="156"/>
      <c r="C911" s="178" t="s">
        <v>1941</v>
      </c>
      <c r="D911" s="158"/>
      <c r="E911" s="159">
        <v>931.5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 t="s">
        <v>217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1">
      <c r="A912" s="155"/>
      <c r="B912" s="156"/>
      <c r="C912" s="178" t="s">
        <v>1942</v>
      </c>
      <c r="D912" s="158"/>
      <c r="E912" s="159">
        <v>41.760000000000005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 t="s">
        <v>217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>
      <c r="A913" s="155"/>
      <c r="B913" s="156"/>
      <c r="C913" s="178" t="s">
        <v>1699</v>
      </c>
      <c r="D913" s="158"/>
      <c r="E913" s="159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 t="s">
        <v>217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>
      <c r="A914" s="155"/>
      <c r="B914" s="156"/>
      <c r="C914" s="178" t="s">
        <v>1943</v>
      </c>
      <c r="D914" s="158"/>
      <c r="E914" s="159">
        <v>441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 t="s">
        <v>217</v>
      </c>
      <c r="AH914" s="148">
        <v>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>
      <c r="A915" s="155"/>
      <c r="B915" s="156"/>
      <c r="C915" s="178" t="s">
        <v>1942</v>
      </c>
      <c r="D915" s="158"/>
      <c r="E915" s="159">
        <v>41.760000000000005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 t="s">
        <v>217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1">
      <c r="A916" s="155"/>
      <c r="B916" s="156"/>
      <c r="C916" s="178" t="s">
        <v>1704</v>
      </c>
      <c r="D916" s="158"/>
      <c r="E916" s="159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 t="s">
        <v>217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>
      <c r="A917" s="155"/>
      <c r="B917" s="156"/>
      <c r="C917" s="178" t="s">
        <v>1944</v>
      </c>
      <c r="D917" s="158"/>
      <c r="E917" s="159">
        <v>79.5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 t="s">
        <v>217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>
      <c r="A918" s="155"/>
      <c r="B918" s="156"/>
      <c r="C918" s="178" t="s">
        <v>1936</v>
      </c>
      <c r="D918" s="158"/>
      <c r="E918" s="159">
        <v>10.440000000000001</v>
      </c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 t="s">
        <v>217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>
      <c r="A919" s="155"/>
      <c r="B919" s="156"/>
      <c r="C919" s="178" t="s">
        <v>1706</v>
      </c>
      <c r="D919" s="158"/>
      <c r="E919" s="159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 t="s">
        <v>217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1">
      <c r="A920" s="155"/>
      <c r="B920" s="156"/>
      <c r="C920" s="178" t="s">
        <v>1945</v>
      </c>
      <c r="D920" s="158"/>
      <c r="E920" s="159">
        <v>666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 t="s">
        <v>217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>
      <c r="A921" s="155"/>
      <c r="B921" s="156"/>
      <c r="C921" s="178" t="s">
        <v>1946</v>
      </c>
      <c r="D921" s="158"/>
      <c r="E921" s="159">
        <v>62.64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 t="s">
        <v>217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1">
      <c r="A922" s="155"/>
      <c r="B922" s="156"/>
      <c r="C922" s="178" t="s">
        <v>1710</v>
      </c>
      <c r="D922" s="158"/>
      <c r="E922" s="159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 t="s">
        <v>217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1">
      <c r="A923" s="155"/>
      <c r="B923" s="156"/>
      <c r="C923" s="178" t="s">
        <v>1947</v>
      </c>
      <c r="D923" s="158"/>
      <c r="E923" s="159">
        <v>7.5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 t="s">
        <v>217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>
      <c r="A924" s="155"/>
      <c r="B924" s="156"/>
      <c r="C924" s="178" t="s">
        <v>1713</v>
      </c>
      <c r="D924" s="158"/>
      <c r="E924" s="159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 t="s">
        <v>217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>
      <c r="A925" s="155"/>
      <c r="B925" s="156"/>
      <c r="C925" s="178" t="s">
        <v>1948</v>
      </c>
      <c r="D925" s="158"/>
      <c r="E925" s="159">
        <v>825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 t="s">
        <v>217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>
      <c r="A926" s="155"/>
      <c r="B926" s="156"/>
      <c r="C926" s="178" t="s">
        <v>1949</v>
      </c>
      <c r="D926" s="158"/>
      <c r="E926" s="159">
        <v>83.52000000000001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 t="s">
        <v>217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>
      <c r="A927" s="155"/>
      <c r="B927" s="156"/>
      <c r="C927" s="178" t="s">
        <v>1717</v>
      </c>
      <c r="D927" s="158"/>
      <c r="E927" s="159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 t="s">
        <v>217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>
      <c r="A928" s="155"/>
      <c r="B928" s="156"/>
      <c r="C928" s="178" t="s">
        <v>1950</v>
      </c>
      <c r="D928" s="158"/>
      <c r="E928" s="159">
        <v>58.5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 t="s">
        <v>217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>
      <c r="A929" s="155"/>
      <c r="B929" s="156"/>
      <c r="C929" s="178" t="s">
        <v>1951</v>
      </c>
      <c r="D929" s="158"/>
      <c r="E929" s="159">
        <v>5.2200000000000006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 t="s">
        <v>217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>
      <c r="A930" s="155"/>
      <c r="B930" s="156"/>
      <c r="C930" s="233"/>
      <c r="D930" s="234"/>
      <c r="E930" s="234"/>
      <c r="F930" s="234"/>
      <c r="G930" s="234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 t="s">
        <v>206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>
      <c r="A931" s="167">
        <v>61</v>
      </c>
      <c r="B931" s="168" t="s">
        <v>2066</v>
      </c>
      <c r="C931" s="177" t="s">
        <v>2067</v>
      </c>
      <c r="D931" s="169" t="s">
        <v>288</v>
      </c>
      <c r="E931" s="170">
        <v>84</v>
      </c>
      <c r="F931" s="171"/>
      <c r="G931" s="172">
        <f>ROUND(E931*F931,2)</f>
        <v>0</v>
      </c>
      <c r="H931" s="171"/>
      <c r="I931" s="172">
        <f>ROUND(E931*H931,2)</f>
        <v>0</v>
      </c>
      <c r="J931" s="171"/>
      <c r="K931" s="172">
        <f>ROUND(E931*J931,2)</f>
        <v>0</v>
      </c>
      <c r="L931" s="172">
        <v>21</v>
      </c>
      <c r="M931" s="172">
        <f>G931*(1+L931/100)</f>
        <v>0</v>
      </c>
      <c r="N931" s="172">
        <v>0.38042000000000004</v>
      </c>
      <c r="O931" s="172">
        <f>ROUND(E931*N931,2)</f>
        <v>31.96</v>
      </c>
      <c r="P931" s="172">
        <v>0</v>
      </c>
      <c r="Q931" s="172">
        <f>ROUND(E931*P931,2)</f>
        <v>0</v>
      </c>
      <c r="R931" s="172" t="s">
        <v>1028</v>
      </c>
      <c r="S931" s="172" t="s">
        <v>202</v>
      </c>
      <c r="T931" s="173" t="s">
        <v>202</v>
      </c>
      <c r="U931" s="157">
        <v>0.15100000000000002</v>
      </c>
      <c r="V931" s="157">
        <f>ROUND(E931*U931,2)</f>
        <v>12.68</v>
      </c>
      <c r="W931" s="157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 t="s">
        <v>214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1">
      <c r="A932" s="155"/>
      <c r="B932" s="156"/>
      <c r="C932" s="237" t="s">
        <v>2068</v>
      </c>
      <c r="D932" s="238"/>
      <c r="E932" s="238"/>
      <c r="F932" s="238"/>
      <c r="G932" s="238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 t="s">
        <v>247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1">
      <c r="A933" s="155"/>
      <c r="B933" s="156"/>
      <c r="C933" s="178" t="s">
        <v>1722</v>
      </c>
      <c r="D933" s="158"/>
      <c r="E933" s="159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 t="s">
        <v>217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1">
      <c r="A934" s="155"/>
      <c r="B934" s="156"/>
      <c r="C934" s="178" t="s">
        <v>1896</v>
      </c>
      <c r="D934" s="158"/>
      <c r="E934" s="159">
        <v>77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 t="s">
        <v>217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>
      <c r="A935" s="155"/>
      <c r="B935" s="156"/>
      <c r="C935" s="178" t="s">
        <v>1829</v>
      </c>
      <c r="D935" s="158"/>
      <c r="E935" s="159">
        <v>7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 t="s">
        <v>217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1">
      <c r="A936" s="155"/>
      <c r="B936" s="156"/>
      <c r="C936" s="233"/>
      <c r="D936" s="234"/>
      <c r="E936" s="234"/>
      <c r="F936" s="234"/>
      <c r="G936" s="234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 t="s">
        <v>206</v>
      </c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ht="22.5" outlineLevel="1">
      <c r="A937" s="167">
        <v>62</v>
      </c>
      <c r="B937" s="168" t="s">
        <v>2069</v>
      </c>
      <c r="C937" s="177" t="s">
        <v>2070</v>
      </c>
      <c r="D937" s="169" t="s">
        <v>288</v>
      </c>
      <c r="E937" s="170">
        <v>1685.19</v>
      </c>
      <c r="F937" s="171"/>
      <c r="G937" s="172">
        <f>ROUND(E937*F937,2)</f>
        <v>0</v>
      </c>
      <c r="H937" s="171"/>
      <c r="I937" s="172">
        <f>ROUND(E937*H937,2)</f>
        <v>0</v>
      </c>
      <c r="J937" s="171"/>
      <c r="K937" s="172">
        <f>ROUND(E937*J937,2)</f>
        <v>0</v>
      </c>
      <c r="L937" s="172">
        <v>21</v>
      </c>
      <c r="M937" s="172">
        <f>G937*(1+L937/100)</f>
        <v>0</v>
      </c>
      <c r="N937" s="172">
        <v>6.1000000000000008E-4</v>
      </c>
      <c r="O937" s="172">
        <f>ROUND(E937*N937,2)</f>
        <v>1.03</v>
      </c>
      <c r="P937" s="172">
        <v>0</v>
      </c>
      <c r="Q937" s="172">
        <f>ROUND(E937*P937,2)</f>
        <v>0</v>
      </c>
      <c r="R937" s="172" t="s">
        <v>1028</v>
      </c>
      <c r="S937" s="172" t="s">
        <v>202</v>
      </c>
      <c r="T937" s="173" t="s">
        <v>202</v>
      </c>
      <c r="U937" s="157">
        <v>2E-3</v>
      </c>
      <c r="V937" s="157">
        <f>ROUND(E937*U937,2)</f>
        <v>3.37</v>
      </c>
      <c r="W937" s="157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 t="s">
        <v>214</v>
      </c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1">
      <c r="A938" s="155"/>
      <c r="B938" s="156"/>
      <c r="C938" s="178" t="s">
        <v>2071</v>
      </c>
      <c r="D938" s="158"/>
      <c r="E938" s="159">
        <v>1685.19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 t="s">
        <v>217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>
      <c r="A939" s="155"/>
      <c r="B939" s="156"/>
      <c r="C939" s="233"/>
      <c r="D939" s="234"/>
      <c r="E939" s="234"/>
      <c r="F939" s="234"/>
      <c r="G939" s="234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 t="s">
        <v>206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ht="22.5" outlineLevel="1">
      <c r="A940" s="167">
        <v>63</v>
      </c>
      <c r="B940" s="168" t="s">
        <v>1037</v>
      </c>
      <c r="C940" s="177" t="s">
        <v>1038</v>
      </c>
      <c r="D940" s="169" t="s">
        <v>288</v>
      </c>
      <c r="E940" s="170">
        <v>6796.8300000000008</v>
      </c>
      <c r="F940" s="171"/>
      <c r="G940" s="172">
        <f>ROUND(E940*F940,2)</f>
        <v>0</v>
      </c>
      <c r="H940" s="171"/>
      <c r="I940" s="172">
        <f>ROUND(E940*H940,2)</f>
        <v>0</v>
      </c>
      <c r="J940" s="171"/>
      <c r="K940" s="172">
        <f>ROUND(E940*J940,2)</f>
        <v>0</v>
      </c>
      <c r="L940" s="172">
        <v>21</v>
      </c>
      <c r="M940" s="172">
        <f>G940*(1+L940/100)</f>
        <v>0</v>
      </c>
      <c r="N940" s="172">
        <v>3.1000000000000005E-4</v>
      </c>
      <c r="O940" s="172">
        <f>ROUND(E940*N940,2)</f>
        <v>2.11</v>
      </c>
      <c r="P940" s="172">
        <v>0</v>
      </c>
      <c r="Q940" s="172">
        <f>ROUND(E940*P940,2)</f>
        <v>0</v>
      </c>
      <c r="R940" s="172" t="s">
        <v>1028</v>
      </c>
      <c r="S940" s="172" t="s">
        <v>202</v>
      </c>
      <c r="T940" s="173" t="s">
        <v>202</v>
      </c>
      <c r="U940" s="157">
        <v>2E-3</v>
      </c>
      <c r="V940" s="157">
        <f>ROUND(E940*U940,2)</f>
        <v>13.59</v>
      </c>
      <c r="W940" s="157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 t="s">
        <v>214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>
      <c r="A941" s="155"/>
      <c r="B941" s="156"/>
      <c r="C941" s="178" t="s">
        <v>2072</v>
      </c>
      <c r="D941" s="158"/>
      <c r="E941" s="159">
        <v>2301.21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 t="s">
        <v>217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1">
      <c r="A942" s="155"/>
      <c r="B942" s="156"/>
      <c r="C942" s="178" t="s">
        <v>2073</v>
      </c>
      <c r="D942" s="158"/>
      <c r="E942" s="159">
        <v>4495.6200000000008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 t="s">
        <v>217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>
      <c r="A943" s="155"/>
      <c r="B943" s="156"/>
      <c r="C943" s="233"/>
      <c r="D943" s="234"/>
      <c r="E943" s="234"/>
      <c r="F943" s="234"/>
      <c r="G943" s="234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 t="s">
        <v>206</v>
      </c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ht="22.5" outlineLevel="1">
      <c r="A944" s="167">
        <v>64</v>
      </c>
      <c r="B944" s="168" t="s">
        <v>2074</v>
      </c>
      <c r="C944" s="177" t="s">
        <v>2075</v>
      </c>
      <c r="D944" s="169" t="s">
        <v>288</v>
      </c>
      <c r="E944" s="170">
        <v>4495.6200000000008</v>
      </c>
      <c r="F944" s="171"/>
      <c r="G944" s="172">
        <f>ROUND(E944*F944,2)</f>
        <v>0</v>
      </c>
      <c r="H944" s="171"/>
      <c r="I944" s="172">
        <f>ROUND(E944*H944,2)</f>
        <v>0</v>
      </c>
      <c r="J944" s="171"/>
      <c r="K944" s="172">
        <f>ROUND(E944*J944,2)</f>
        <v>0</v>
      </c>
      <c r="L944" s="172">
        <v>21</v>
      </c>
      <c r="M944" s="172">
        <f>G944*(1+L944/100)</f>
        <v>0</v>
      </c>
      <c r="N944" s="172">
        <v>0.10373</v>
      </c>
      <c r="O944" s="172">
        <f>ROUND(E944*N944,2)</f>
        <v>466.33</v>
      </c>
      <c r="P944" s="172">
        <v>0</v>
      </c>
      <c r="Q944" s="172">
        <f>ROUND(E944*P944,2)</f>
        <v>0</v>
      </c>
      <c r="R944" s="172" t="s">
        <v>1028</v>
      </c>
      <c r="S944" s="172" t="s">
        <v>202</v>
      </c>
      <c r="T944" s="173" t="s">
        <v>202</v>
      </c>
      <c r="U944" s="157">
        <v>6.4000000000000001E-2</v>
      </c>
      <c r="V944" s="157">
        <f>ROUND(E944*U944,2)</f>
        <v>287.72000000000003</v>
      </c>
      <c r="W944" s="157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 t="s">
        <v>214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>
      <c r="A945" s="155"/>
      <c r="B945" s="156"/>
      <c r="C945" s="235"/>
      <c r="D945" s="236"/>
      <c r="E945" s="236"/>
      <c r="F945" s="236"/>
      <c r="G945" s="236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 t="s">
        <v>206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ht="22.5" outlineLevel="1">
      <c r="A946" s="167">
        <v>65</v>
      </c>
      <c r="B946" s="168" t="s">
        <v>1039</v>
      </c>
      <c r="C946" s="177" t="s">
        <v>1040</v>
      </c>
      <c r="D946" s="169" t="s">
        <v>288</v>
      </c>
      <c r="E946" s="170">
        <v>2301.21</v>
      </c>
      <c r="F946" s="171"/>
      <c r="G946" s="172">
        <f>ROUND(E946*F946,2)</f>
        <v>0</v>
      </c>
      <c r="H946" s="171"/>
      <c r="I946" s="172">
        <f>ROUND(E946*H946,2)</f>
        <v>0</v>
      </c>
      <c r="J946" s="171"/>
      <c r="K946" s="172">
        <f>ROUND(E946*J946,2)</f>
        <v>0</v>
      </c>
      <c r="L946" s="172">
        <v>21</v>
      </c>
      <c r="M946" s="172">
        <f>G946*(1+L946/100)</f>
        <v>0</v>
      </c>
      <c r="N946" s="172">
        <v>0.12966000000000003</v>
      </c>
      <c r="O946" s="172">
        <f>ROUND(E946*N946,2)</f>
        <v>298.37</v>
      </c>
      <c r="P946" s="172">
        <v>0</v>
      </c>
      <c r="Q946" s="172">
        <f>ROUND(E946*P946,2)</f>
        <v>0</v>
      </c>
      <c r="R946" s="172" t="s">
        <v>1028</v>
      </c>
      <c r="S946" s="172" t="s">
        <v>202</v>
      </c>
      <c r="T946" s="173" t="s">
        <v>202</v>
      </c>
      <c r="U946" s="157">
        <v>7.2000000000000008E-2</v>
      </c>
      <c r="V946" s="157">
        <f>ROUND(E946*U946,2)</f>
        <v>165.69</v>
      </c>
      <c r="W946" s="157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 t="s">
        <v>214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>
      <c r="A947" s="155"/>
      <c r="B947" s="156"/>
      <c r="C947" s="235"/>
      <c r="D947" s="236"/>
      <c r="E947" s="236"/>
      <c r="F947" s="236"/>
      <c r="G947" s="236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 t="s">
        <v>206</v>
      </c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ht="22.5" outlineLevel="1">
      <c r="A948" s="167">
        <v>66</v>
      </c>
      <c r="B948" s="168" t="s">
        <v>1041</v>
      </c>
      <c r="C948" s="177" t="s">
        <v>1042</v>
      </c>
      <c r="D948" s="169" t="s">
        <v>288</v>
      </c>
      <c r="E948" s="170">
        <v>2301.21</v>
      </c>
      <c r="F948" s="171"/>
      <c r="G948" s="172">
        <f>ROUND(E948*F948,2)</f>
        <v>0</v>
      </c>
      <c r="H948" s="171"/>
      <c r="I948" s="172">
        <f>ROUND(E948*H948,2)</f>
        <v>0</v>
      </c>
      <c r="J948" s="171"/>
      <c r="K948" s="172">
        <f>ROUND(E948*J948,2)</f>
        <v>0</v>
      </c>
      <c r="L948" s="172">
        <v>21</v>
      </c>
      <c r="M948" s="172">
        <f>G948*(1+L948/100)</f>
        <v>0</v>
      </c>
      <c r="N948" s="172">
        <v>0.12966000000000003</v>
      </c>
      <c r="O948" s="172">
        <f>ROUND(E948*N948,2)</f>
        <v>298.37</v>
      </c>
      <c r="P948" s="172">
        <v>0</v>
      </c>
      <c r="Q948" s="172">
        <f>ROUND(E948*P948,2)</f>
        <v>0</v>
      </c>
      <c r="R948" s="172" t="s">
        <v>1028</v>
      </c>
      <c r="S948" s="172" t="s">
        <v>202</v>
      </c>
      <c r="T948" s="173" t="s">
        <v>202</v>
      </c>
      <c r="U948" s="157">
        <v>7.2000000000000008E-2</v>
      </c>
      <c r="V948" s="157">
        <f>ROUND(E948*U948,2)</f>
        <v>165.69</v>
      </c>
      <c r="W948" s="157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 t="s">
        <v>214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>
      <c r="A949" s="155"/>
      <c r="B949" s="156"/>
      <c r="C949" s="178" t="s">
        <v>1655</v>
      </c>
      <c r="D949" s="158"/>
      <c r="E949" s="159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 t="s">
        <v>217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>
      <c r="A950" s="155"/>
      <c r="B950" s="156"/>
      <c r="C950" s="178" t="s">
        <v>2076</v>
      </c>
      <c r="D950" s="158"/>
      <c r="E950" s="159">
        <v>864.11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 t="s">
        <v>217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1">
      <c r="A951" s="155"/>
      <c r="B951" s="156"/>
      <c r="C951" s="178" t="s">
        <v>1955</v>
      </c>
      <c r="D951" s="158"/>
      <c r="E951" s="159">
        <v>99.18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 t="s">
        <v>217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outlineLevel="1">
      <c r="A952" s="155"/>
      <c r="B952" s="156"/>
      <c r="C952" s="178" t="s">
        <v>1664</v>
      </c>
      <c r="D952" s="158"/>
      <c r="E952" s="159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 t="s">
        <v>217</v>
      </c>
      <c r="AH952" s="148">
        <v>0</v>
      </c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>
      <c r="A953" s="155"/>
      <c r="B953" s="156"/>
      <c r="C953" s="178" t="s">
        <v>2077</v>
      </c>
      <c r="D953" s="158"/>
      <c r="E953" s="159">
        <v>1177.6000000000001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 t="s">
        <v>217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1">
      <c r="A954" s="155"/>
      <c r="B954" s="156"/>
      <c r="C954" s="178" t="s">
        <v>1957</v>
      </c>
      <c r="D954" s="158"/>
      <c r="E954" s="159">
        <v>121.22000000000001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 t="s">
        <v>217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>
      <c r="A955" s="155"/>
      <c r="B955" s="156"/>
      <c r="C955" s="178" t="s">
        <v>1673</v>
      </c>
      <c r="D955" s="158"/>
      <c r="E955" s="159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 t="s">
        <v>217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>
      <c r="A956" s="155"/>
      <c r="B956" s="156"/>
      <c r="C956" s="178" t="s">
        <v>2078</v>
      </c>
      <c r="D956" s="158"/>
      <c r="E956" s="159">
        <v>11.5</v>
      </c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 t="s">
        <v>217</v>
      </c>
      <c r="AH956" s="148">
        <v>0</v>
      </c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>
      <c r="A957" s="155"/>
      <c r="B957" s="156"/>
      <c r="C957" s="178" t="s">
        <v>1699</v>
      </c>
      <c r="D957" s="158"/>
      <c r="E957" s="159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 t="s">
        <v>217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>
      <c r="A958" s="155"/>
      <c r="B958" s="156"/>
      <c r="C958" s="178" t="s">
        <v>2079</v>
      </c>
      <c r="D958" s="158"/>
      <c r="E958" s="159">
        <v>16.100000000000001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 t="s">
        <v>217</v>
      </c>
      <c r="AH958" s="148">
        <v>0</v>
      </c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>
      <c r="A959" s="155"/>
      <c r="B959" s="156"/>
      <c r="C959" s="178" t="s">
        <v>1704</v>
      </c>
      <c r="D959" s="158"/>
      <c r="E959" s="159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 t="s">
        <v>217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>
      <c r="A960" s="155"/>
      <c r="B960" s="156"/>
      <c r="C960" s="178" t="s">
        <v>2078</v>
      </c>
      <c r="D960" s="158"/>
      <c r="E960" s="159">
        <v>11.5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 t="s">
        <v>217</v>
      </c>
      <c r="AH960" s="148">
        <v>0</v>
      </c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>
      <c r="A961" s="155"/>
      <c r="B961" s="156"/>
      <c r="C961" s="233"/>
      <c r="D961" s="234"/>
      <c r="E961" s="234"/>
      <c r="F961" s="234"/>
      <c r="G961" s="234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 t="s">
        <v>206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1">
      <c r="A962" s="167">
        <v>67</v>
      </c>
      <c r="B962" s="168" t="s">
        <v>2080</v>
      </c>
      <c r="C962" s="177" t="s">
        <v>2081</v>
      </c>
      <c r="D962" s="169" t="s">
        <v>288</v>
      </c>
      <c r="E962" s="170">
        <v>111.55000000000001</v>
      </c>
      <c r="F962" s="171"/>
      <c r="G962" s="172">
        <f>ROUND(E962*F962,2)</f>
        <v>0</v>
      </c>
      <c r="H962" s="171"/>
      <c r="I962" s="172">
        <f>ROUND(E962*H962,2)</f>
        <v>0</v>
      </c>
      <c r="J962" s="171"/>
      <c r="K962" s="172">
        <f>ROUND(E962*J962,2)</f>
        <v>0</v>
      </c>
      <c r="L962" s="172">
        <v>21</v>
      </c>
      <c r="M962" s="172">
        <f>G962*(1+L962/100)</f>
        <v>0</v>
      </c>
      <c r="N962" s="172">
        <v>7.3900000000000007E-2</v>
      </c>
      <c r="O962" s="172">
        <f>ROUND(E962*N962,2)</f>
        <v>8.24</v>
      </c>
      <c r="P962" s="172">
        <v>0</v>
      </c>
      <c r="Q962" s="172">
        <f>ROUND(E962*P962,2)</f>
        <v>0</v>
      </c>
      <c r="R962" s="172" t="s">
        <v>1028</v>
      </c>
      <c r="S962" s="172" t="s">
        <v>202</v>
      </c>
      <c r="T962" s="173" t="s">
        <v>202</v>
      </c>
      <c r="U962" s="157">
        <v>0.45200000000000001</v>
      </c>
      <c r="V962" s="157">
        <f>ROUND(E962*U962,2)</f>
        <v>50.42</v>
      </c>
      <c r="W962" s="157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 t="s">
        <v>214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ht="22.5" outlineLevel="1">
      <c r="A963" s="155"/>
      <c r="B963" s="156"/>
      <c r="C963" s="241" t="s">
        <v>2082</v>
      </c>
      <c r="D963" s="242"/>
      <c r="E963" s="242"/>
      <c r="F963" s="242"/>
      <c r="G963" s="242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 t="s">
        <v>205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74" t="str">
        <f>C963</f>
        <v>s provedením lože z kameniva drceného, s vyplněním spár, s dvojitým hutněním a se smetením přebytečného materiálu na krajnici. S dodáním hmot pro lože a výplň spár.</v>
      </c>
      <c r="BB963" s="148"/>
      <c r="BC963" s="148"/>
      <c r="BD963" s="148"/>
      <c r="BE963" s="148"/>
      <c r="BF963" s="148"/>
      <c r="BG963" s="148"/>
      <c r="BH963" s="148"/>
    </row>
    <row r="964" spans="1:60" outlineLevel="1">
      <c r="A964" s="155"/>
      <c r="B964" s="156"/>
      <c r="C964" s="178" t="s">
        <v>1679</v>
      </c>
      <c r="D964" s="158"/>
      <c r="E964" s="159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 t="s">
        <v>217</v>
      </c>
      <c r="AH964" s="148">
        <v>0</v>
      </c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>
      <c r="A965" s="155"/>
      <c r="B965" s="156"/>
      <c r="C965" s="178" t="s">
        <v>1891</v>
      </c>
      <c r="D965" s="158"/>
      <c r="E965" s="159">
        <v>17.05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 t="s">
        <v>217</v>
      </c>
      <c r="AH965" s="148">
        <v>0</v>
      </c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1">
      <c r="A966" s="155"/>
      <c r="B966" s="156"/>
      <c r="C966" s="178" t="s">
        <v>1826</v>
      </c>
      <c r="D966" s="158"/>
      <c r="E966" s="159">
        <v>3.5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 t="s">
        <v>217</v>
      </c>
      <c r="AH966" s="148">
        <v>0</v>
      </c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>
      <c r="A967" s="155"/>
      <c r="B967" s="156"/>
      <c r="C967" s="178" t="s">
        <v>1690</v>
      </c>
      <c r="D967" s="158"/>
      <c r="E967" s="159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 t="s">
        <v>217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outlineLevel="1">
      <c r="A968" s="155"/>
      <c r="B968" s="156"/>
      <c r="C968" s="178" t="s">
        <v>1892</v>
      </c>
      <c r="D968" s="158"/>
      <c r="E968" s="159">
        <v>34.1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 t="s">
        <v>217</v>
      </c>
      <c r="AH968" s="148">
        <v>0</v>
      </c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>
      <c r="A969" s="155"/>
      <c r="B969" s="156"/>
      <c r="C969" s="178" t="s">
        <v>1829</v>
      </c>
      <c r="D969" s="158"/>
      <c r="E969" s="159">
        <v>7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 t="s">
        <v>217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outlineLevel="1">
      <c r="A970" s="155"/>
      <c r="B970" s="156"/>
      <c r="C970" s="178" t="s">
        <v>1699</v>
      </c>
      <c r="D970" s="158"/>
      <c r="E970" s="159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 t="s">
        <v>217</v>
      </c>
      <c r="AH970" s="148">
        <v>0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>
      <c r="A971" s="155"/>
      <c r="B971" s="156"/>
      <c r="C971" s="178" t="s">
        <v>1893</v>
      </c>
      <c r="D971" s="158"/>
      <c r="E971" s="159">
        <v>42.900000000000006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 t="s">
        <v>217</v>
      </c>
      <c r="AH971" s="148">
        <v>0</v>
      </c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outlineLevel="1">
      <c r="A972" s="155"/>
      <c r="B972" s="156"/>
      <c r="C972" s="178" t="s">
        <v>1829</v>
      </c>
      <c r="D972" s="158"/>
      <c r="E972" s="159">
        <v>7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 t="s">
        <v>217</v>
      </c>
      <c r="AH972" s="148">
        <v>0</v>
      </c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>
      <c r="A973" s="155"/>
      <c r="B973" s="156"/>
      <c r="C973" s="233"/>
      <c r="D973" s="234"/>
      <c r="E973" s="234"/>
      <c r="F973" s="234"/>
      <c r="G973" s="234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 t="s">
        <v>206</v>
      </c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outlineLevel="1">
      <c r="A974" s="167">
        <v>68</v>
      </c>
      <c r="B974" s="168" t="s">
        <v>2083</v>
      </c>
      <c r="C974" s="177" t="s">
        <v>2084</v>
      </c>
      <c r="D974" s="169" t="s">
        <v>288</v>
      </c>
      <c r="E974" s="170">
        <v>4495.6200000000008</v>
      </c>
      <c r="F974" s="171"/>
      <c r="G974" s="172">
        <f>ROUND(E974*F974,2)</f>
        <v>0</v>
      </c>
      <c r="H974" s="171"/>
      <c r="I974" s="172">
        <f>ROUND(E974*H974,2)</f>
        <v>0</v>
      </c>
      <c r="J974" s="171"/>
      <c r="K974" s="172">
        <f>ROUND(E974*J974,2)</f>
        <v>0</v>
      </c>
      <c r="L974" s="172">
        <v>21</v>
      </c>
      <c r="M974" s="172">
        <f>G974*(1+L974/100)</f>
        <v>0</v>
      </c>
      <c r="N974" s="172">
        <v>0.25</v>
      </c>
      <c r="O974" s="172">
        <f>ROUND(E974*N974,2)</f>
        <v>1123.9100000000001</v>
      </c>
      <c r="P974" s="172">
        <v>0</v>
      </c>
      <c r="Q974" s="172">
        <f>ROUND(E974*P974,2)</f>
        <v>0</v>
      </c>
      <c r="R974" s="172"/>
      <c r="S974" s="172" t="s">
        <v>304</v>
      </c>
      <c r="T974" s="173" t="s">
        <v>322</v>
      </c>
      <c r="U974" s="157">
        <v>8.4000000000000005E-2</v>
      </c>
      <c r="V974" s="157">
        <f>ROUND(E974*U974,2)</f>
        <v>377.63</v>
      </c>
      <c r="W974" s="157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 t="s">
        <v>214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>
      <c r="A975" s="155"/>
      <c r="B975" s="156"/>
      <c r="C975" s="235"/>
      <c r="D975" s="236"/>
      <c r="E975" s="236"/>
      <c r="F975" s="236"/>
      <c r="G975" s="236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 t="s">
        <v>206</v>
      </c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1">
      <c r="A976" s="167">
        <v>69</v>
      </c>
      <c r="B976" s="168" t="s">
        <v>2085</v>
      </c>
      <c r="C976" s="177" t="s">
        <v>2086</v>
      </c>
      <c r="D976" s="169" t="s">
        <v>288</v>
      </c>
      <c r="E976" s="170">
        <v>1758.39</v>
      </c>
      <c r="F976" s="171"/>
      <c r="G976" s="172">
        <f>ROUND(E976*F976,2)</f>
        <v>0</v>
      </c>
      <c r="H976" s="171"/>
      <c r="I976" s="172">
        <f>ROUND(E976*H976,2)</f>
        <v>0</v>
      </c>
      <c r="J976" s="171"/>
      <c r="K976" s="172">
        <f>ROUND(E976*J976,2)</f>
        <v>0</v>
      </c>
      <c r="L976" s="172">
        <v>21</v>
      </c>
      <c r="M976" s="172">
        <f>G976*(1+L976/100)</f>
        <v>0</v>
      </c>
      <c r="N976" s="172">
        <v>0.25</v>
      </c>
      <c r="O976" s="172">
        <f>ROUND(E976*N976,2)</f>
        <v>439.6</v>
      </c>
      <c r="P976" s="172">
        <v>0</v>
      </c>
      <c r="Q976" s="172">
        <f>ROUND(E976*P976,2)</f>
        <v>0</v>
      </c>
      <c r="R976" s="172"/>
      <c r="S976" s="172" t="s">
        <v>304</v>
      </c>
      <c r="T976" s="173" t="s">
        <v>322</v>
      </c>
      <c r="U976" s="157">
        <v>8.4000000000000005E-2</v>
      </c>
      <c r="V976" s="157">
        <f>ROUND(E976*U976,2)</f>
        <v>147.69999999999999</v>
      </c>
      <c r="W976" s="157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 t="s">
        <v>214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>
      <c r="A977" s="155"/>
      <c r="B977" s="156"/>
      <c r="C977" s="235"/>
      <c r="D977" s="236"/>
      <c r="E977" s="236"/>
      <c r="F977" s="236"/>
      <c r="G977" s="236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 t="s">
        <v>206</v>
      </c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>
      <c r="A978" s="167">
        <v>70</v>
      </c>
      <c r="B978" s="168" t="s">
        <v>2087</v>
      </c>
      <c r="C978" s="177" t="s">
        <v>2088</v>
      </c>
      <c r="D978" s="169" t="s">
        <v>288</v>
      </c>
      <c r="E978" s="170">
        <v>58.563750000000006</v>
      </c>
      <c r="F978" s="171"/>
      <c r="G978" s="172">
        <f>ROUND(E978*F978,2)</f>
        <v>0</v>
      </c>
      <c r="H978" s="171"/>
      <c r="I978" s="172">
        <f>ROUND(E978*H978,2)</f>
        <v>0</v>
      </c>
      <c r="J978" s="171"/>
      <c r="K978" s="172">
        <f>ROUND(E978*J978,2)</f>
        <v>0</v>
      </c>
      <c r="L978" s="172">
        <v>21</v>
      </c>
      <c r="M978" s="172">
        <f>G978*(1+L978/100)</f>
        <v>0</v>
      </c>
      <c r="N978" s="172">
        <v>0.17280000000000001</v>
      </c>
      <c r="O978" s="172">
        <f>ROUND(E978*N978,2)</f>
        <v>10.119999999999999</v>
      </c>
      <c r="P978" s="172">
        <v>0</v>
      </c>
      <c r="Q978" s="172">
        <f>ROUND(E978*P978,2)</f>
        <v>0</v>
      </c>
      <c r="R978" s="172" t="s">
        <v>311</v>
      </c>
      <c r="S978" s="172" t="s">
        <v>202</v>
      </c>
      <c r="T978" s="173" t="s">
        <v>202</v>
      </c>
      <c r="U978" s="157">
        <v>0</v>
      </c>
      <c r="V978" s="157">
        <f>ROUND(E978*U978,2)</f>
        <v>0</v>
      </c>
      <c r="W978" s="157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 t="s">
        <v>312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>
      <c r="A979" s="155"/>
      <c r="B979" s="156"/>
      <c r="C979" s="237" t="s">
        <v>2089</v>
      </c>
      <c r="D979" s="238"/>
      <c r="E979" s="238"/>
      <c r="F979" s="238"/>
      <c r="G979" s="238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 t="s">
        <v>247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outlineLevel="1">
      <c r="A980" s="155"/>
      <c r="B980" s="156"/>
      <c r="C980" s="178" t="s">
        <v>2090</v>
      </c>
      <c r="D980" s="158"/>
      <c r="E980" s="159">
        <v>58.563750000000006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 t="s">
        <v>217</v>
      </c>
      <c r="AH980" s="148">
        <v>0</v>
      </c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>
      <c r="A981" s="155"/>
      <c r="B981" s="156"/>
      <c r="C981" s="233"/>
      <c r="D981" s="234"/>
      <c r="E981" s="234"/>
      <c r="F981" s="234"/>
      <c r="G981" s="234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 t="s">
        <v>206</v>
      </c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>
      <c r="A982" s="161" t="s">
        <v>196</v>
      </c>
      <c r="B982" s="162" t="s">
        <v>111</v>
      </c>
      <c r="C982" s="176" t="s">
        <v>112</v>
      </c>
      <c r="D982" s="163"/>
      <c r="E982" s="164"/>
      <c r="F982" s="165"/>
      <c r="G982" s="165">
        <f>SUMIF(AG983:AG1366,"&lt;&gt;NOR",G983:G1366)</f>
        <v>0</v>
      </c>
      <c r="H982" s="165"/>
      <c r="I982" s="165">
        <f>SUM(I983:I1366)</f>
        <v>0</v>
      </c>
      <c r="J982" s="165"/>
      <c r="K982" s="165">
        <f>SUM(K983:K1366)</f>
        <v>0</v>
      </c>
      <c r="L982" s="165"/>
      <c r="M982" s="165">
        <f>SUM(M983:M1366)</f>
        <v>0</v>
      </c>
      <c r="N982" s="165"/>
      <c r="O982" s="165">
        <f>SUM(O983:O1366)</f>
        <v>537.84999999999991</v>
      </c>
      <c r="P982" s="165"/>
      <c r="Q982" s="165">
        <f>SUM(Q983:Q1366)</f>
        <v>0</v>
      </c>
      <c r="R982" s="165"/>
      <c r="S982" s="165"/>
      <c r="T982" s="166"/>
      <c r="U982" s="160"/>
      <c r="V982" s="160">
        <f>SUM(V983:V1366)</f>
        <v>2184.4999999999995</v>
      </c>
      <c r="W982" s="160"/>
      <c r="AG982" t="s">
        <v>197</v>
      </c>
    </row>
    <row r="983" spans="1:60" outlineLevel="1">
      <c r="A983" s="167">
        <v>71</v>
      </c>
      <c r="B983" s="168" t="s">
        <v>1200</v>
      </c>
      <c r="C983" s="177" t="s">
        <v>1201</v>
      </c>
      <c r="D983" s="169" t="s">
        <v>268</v>
      </c>
      <c r="E983" s="170">
        <v>5796</v>
      </c>
      <c r="F983" s="171"/>
      <c r="G983" s="172">
        <f>ROUND(E983*F983,2)</f>
        <v>0</v>
      </c>
      <c r="H983" s="171"/>
      <c r="I983" s="172">
        <f>ROUND(E983*H983,2)</f>
        <v>0</v>
      </c>
      <c r="J983" s="171"/>
      <c r="K983" s="172">
        <f>ROUND(E983*J983,2)</f>
        <v>0</v>
      </c>
      <c r="L983" s="172">
        <v>21</v>
      </c>
      <c r="M983" s="172">
        <f>G983*(1+L983/100)</f>
        <v>0</v>
      </c>
      <c r="N983" s="172">
        <v>1.0000000000000001E-5</v>
      </c>
      <c r="O983" s="172">
        <f>ROUND(E983*N983,2)</f>
        <v>0.06</v>
      </c>
      <c r="P983" s="172">
        <v>0</v>
      </c>
      <c r="Q983" s="172">
        <f>ROUND(E983*P983,2)</f>
        <v>0</v>
      </c>
      <c r="R983" s="172" t="s">
        <v>269</v>
      </c>
      <c r="S983" s="172" t="s">
        <v>202</v>
      </c>
      <c r="T983" s="173" t="s">
        <v>202</v>
      </c>
      <c r="U983" s="157">
        <v>9.7000000000000003E-2</v>
      </c>
      <c r="V983" s="157">
        <f>ROUND(E983*U983,2)</f>
        <v>562.21</v>
      </c>
      <c r="W983" s="157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 t="s">
        <v>214</v>
      </c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outlineLevel="1">
      <c r="A984" s="155"/>
      <c r="B984" s="156"/>
      <c r="C984" s="241" t="s">
        <v>1202</v>
      </c>
      <c r="D984" s="242"/>
      <c r="E984" s="242"/>
      <c r="F984" s="242"/>
      <c r="G984" s="242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 t="s">
        <v>205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>
      <c r="A985" s="155"/>
      <c r="B985" s="156"/>
      <c r="C985" s="178" t="s">
        <v>2091</v>
      </c>
      <c r="D985" s="158"/>
      <c r="E985" s="159">
        <v>1472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 t="s">
        <v>217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1">
      <c r="A986" s="155"/>
      <c r="B986" s="156"/>
      <c r="C986" s="178" t="s">
        <v>2092</v>
      </c>
      <c r="D986" s="158"/>
      <c r="E986" s="159">
        <v>570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 t="s">
        <v>217</v>
      </c>
      <c r="AH986" s="148">
        <v>0</v>
      </c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>
      <c r="A987" s="155"/>
      <c r="B987" s="156"/>
      <c r="C987" s="178" t="s">
        <v>2093</v>
      </c>
      <c r="D987" s="158"/>
      <c r="E987" s="159">
        <v>145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 t="s">
        <v>217</v>
      </c>
      <c r="AH987" s="148">
        <v>0</v>
      </c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outlineLevel="1">
      <c r="A988" s="155"/>
      <c r="B988" s="156"/>
      <c r="C988" s="178" t="s">
        <v>2094</v>
      </c>
      <c r="D988" s="158"/>
      <c r="E988" s="159">
        <v>278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 t="s">
        <v>217</v>
      </c>
      <c r="AH988" s="148">
        <v>0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>
      <c r="A989" s="155"/>
      <c r="B989" s="156"/>
      <c r="C989" s="178" t="s">
        <v>2095</v>
      </c>
      <c r="D989" s="158"/>
      <c r="E989" s="159">
        <v>121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 t="s">
        <v>217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1">
      <c r="A990" s="155"/>
      <c r="B990" s="156"/>
      <c r="C990" s="178" t="s">
        <v>2096</v>
      </c>
      <c r="D990" s="158"/>
      <c r="E990" s="159">
        <v>684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 t="s">
        <v>217</v>
      </c>
      <c r="AH990" s="148">
        <v>0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1">
      <c r="A991" s="155"/>
      <c r="B991" s="156"/>
      <c r="C991" s="178" t="s">
        <v>2097</v>
      </c>
      <c r="D991" s="158"/>
      <c r="E991" s="159">
        <v>39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 t="s">
        <v>217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1">
      <c r="A992" s="155"/>
      <c r="B992" s="156"/>
      <c r="C992" s="178" t="s">
        <v>2098</v>
      </c>
      <c r="D992" s="158"/>
      <c r="E992" s="159">
        <v>131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 t="s">
        <v>217</v>
      </c>
      <c r="AH992" s="148">
        <v>0</v>
      </c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>
      <c r="A993" s="155"/>
      <c r="B993" s="156"/>
      <c r="C993" s="178" t="s">
        <v>2099</v>
      </c>
      <c r="D993" s="158"/>
      <c r="E993" s="159">
        <v>621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 t="s">
        <v>217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1">
      <c r="A994" s="155"/>
      <c r="B994" s="156"/>
      <c r="C994" s="178" t="s">
        <v>2100</v>
      </c>
      <c r="D994" s="158"/>
      <c r="E994" s="159">
        <v>340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 t="s">
        <v>217</v>
      </c>
      <c r="AH994" s="148">
        <v>0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>
      <c r="A995" s="155"/>
      <c r="B995" s="156"/>
      <c r="C995" s="178" t="s">
        <v>2101</v>
      </c>
      <c r="D995" s="158"/>
      <c r="E995" s="159">
        <v>58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 t="s">
        <v>217</v>
      </c>
      <c r="AH995" s="148">
        <v>0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1">
      <c r="A996" s="155"/>
      <c r="B996" s="156"/>
      <c r="C996" s="178" t="s">
        <v>2102</v>
      </c>
      <c r="D996" s="158"/>
      <c r="E996" s="159">
        <v>501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 t="s">
        <v>217</v>
      </c>
      <c r="AH996" s="148">
        <v>0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>
      <c r="A997" s="155"/>
      <c r="B997" s="156"/>
      <c r="C997" s="178" t="s">
        <v>2103</v>
      </c>
      <c r="D997" s="158"/>
      <c r="E997" s="159">
        <v>56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 t="s">
        <v>217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1">
      <c r="A998" s="155"/>
      <c r="B998" s="156"/>
      <c r="C998" s="178" t="s">
        <v>2104</v>
      </c>
      <c r="D998" s="158"/>
      <c r="E998" s="159">
        <v>568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 t="s">
        <v>217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1">
      <c r="A999" s="155"/>
      <c r="B999" s="156"/>
      <c r="C999" s="178" t="s">
        <v>2105</v>
      </c>
      <c r="D999" s="158"/>
      <c r="E999" s="159">
        <v>142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 t="s">
        <v>217</v>
      </c>
      <c r="AH999" s="148">
        <v>0</v>
      </c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1">
      <c r="A1000" s="155"/>
      <c r="B1000" s="156"/>
      <c r="C1000" s="178" t="s">
        <v>2106</v>
      </c>
      <c r="D1000" s="158"/>
      <c r="E1000" s="159">
        <v>70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217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>
      <c r="A1001" s="155"/>
      <c r="B1001" s="156"/>
      <c r="C1001" s="233"/>
      <c r="D1001" s="234"/>
      <c r="E1001" s="234"/>
      <c r="F1001" s="234"/>
      <c r="G1001" s="234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206</v>
      </c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ht="22.5" outlineLevel="1">
      <c r="A1002" s="167">
        <v>72</v>
      </c>
      <c r="B1002" s="168" t="s">
        <v>1209</v>
      </c>
      <c r="C1002" s="177" t="s">
        <v>1210</v>
      </c>
      <c r="D1002" s="169" t="s">
        <v>268</v>
      </c>
      <c r="E1002" s="170">
        <v>5796</v>
      </c>
      <c r="F1002" s="171"/>
      <c r="G1002" s="172">
        <f>ROUND(E1002*F1002,2)</f>
        <v>0</v>
      </c>
      <c r="H1002" s="171"/>
      <c r="I1002" s="172">
        <f>ROUND(E1002*H1002,2)</f>
        <v>0</v>
      </c>
      <c r="J1002" s="171"/>
      <c r="K1002" s="172">
        <f>ROUND(E1002*J1002,2)</f>
        <v>0</v>
      </c>
      <c r="L1002" s="172">
        <v>21</v>
      </c>
      <c r="M1002" s="172">
        <f>G1002*(1+L1002/100)</f>
        <v>0</v>
      </c>
      <c r="N1002" s="172">
        <v>0</v>
      </c>
      <c r="O1002" s="172">
        <f>ROUND(E1002*N1002,2)</f>
        <v>0</v>
      </c>
      <c r="P1002" s="172">
        <v>0</v>
      </c>
      <c r="Q1002" s="172">
        <f>ROUND(E1002*P1002,2)</f>
        <v>0</v>
      </c>
      <c r="R1002" s="172" t="s">
        <v>269</v>
      </c>
      <c r="S1002" s="172" t="s">
        <v>202</v>
      </c>
      <c r="T1002" s="173" t="s">
        <v>202</v>
      </c>
      <c r="U1002" s="157">
        <v>7.9000000000000001E-2</v>
      </c>
      <c r="V1002" s="157">
        <f>ROUND(E1002*U1002,2)</f>
        <v>457.88</v>
      </c>
      <c r="W1002" s="157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203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1">
      <c r="A1003" s="155"/>
      <c r="B1003" s="156"/>
      <c r="C1003" s="241" t="s">
        <v>1211</v>
      </c>
      <c r="D1003" s="242"/>
      <c r="E1003" s="242"/>
      <c r="F1003" s="242"/>
      <c r="G1003" s="242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205</v>
      </c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1">
      <c r="A1004" s="155"/>
      <c r="B1004" s="156"/>
      <c r="C1004" s="233"/>
      <c r="D1004" s="234"/>
      <c r="E1004" s="234"/>
      <c r="F1004" s="234"/>
      <c r="G1004" s="234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206</v>
      </c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ht="33.75" outlineLevel="1">
      <c r="A1005" s="167">
        <v>73</v>
      </c>
      <c r="B1005" s="168" t="s">
        <v>1212</v>
      </c>
      <c r="C1005" s="177" t="s">
        <v>1213</v>
      </c>
      <c r="D1005" s="169" t="s">
        <v>1214</v>
      </c>
      <c r="E1005" s="170">
        <v>10</v>
      </c>
      <c r="F1005" s="171"/>
      <c r="G1005" s="172">
        <f>ROUND(E1005*F1005,2)</f>
        <v>0</v>
      </c>
      <c r="H1005" s="171"/>
      <c r="I1005" s="172">
        <f>ROUND(E1005*H1005,2)</f>
        <v>0</v>
      </c>
      <c r="J1005" s="171"/>
      <c r="K1005" s="172">
        <f>ROUND(E1005*J1005,2)</f>
        <v>0</v>
      </c>
      <c r="L1005" s="172">
        <v>21</v>
      </c>
      <c r="M1005" s="172">
        <f>G1005*(1+L1005/100)</f>
        <v>0</v>
      </c>
      <c r="N1005" s="172">
        <v>1.7000000000000001E-4</v>
      </c>
      <c r="O1005" s="172">
        <f>ROUND(E1005*N1005,2)</f>
        <v>0</v>
      </c>
      <c r="P1005" s="172">
        <v>0</v>
      </c>
      <c r="Q1005" s="172">
        <f>ROUND(E1005*P1005,2)</f>
        <v>0</v>
      </c>
      <c r="R1005" s="172" t="s">
        <v>269</v>
      </c>
      <c r="S1005" s="172" t="s">
        <v>202</v>
      </c>
      <c r="T1005" s="173" t="s">
        <v>202</v>
      </c>
      <c r="U1005" s="157">
        <v>0</v>
      </c>
      <c r="V1005" s="157">
        <f>ROUND(E1005*U1005,2)</f>
        <v>0</v>
      </c>
      <c r="W1005" s="157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203</v>
      </c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1">
      <c r="A1006" s="155"/>
      <c r="B1006" s="156"/>
      <c r="C1006" s="241" t="s">
        <v>1211</v>
      </c>
      <c r="D1006" s="242"/>
      <c r="E1006" s="242"/>
      <c r="F1006" s="242"/>
      <c r="G1006" s="242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205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1">
      <c r="A1007" s="155"/>
      <c r="B1007" s="156"/>
      <c r="C1007" s="233"/>
      <c r="D1007" s="234"/>
      <c r="E1007" s="234"/>
      <c r="F1007" s="234"/>
      <c r="G1007" s="234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206</v>
      </c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1">
      <c r="A1008" s="167">
        <v>74</v>
      </c>
      <c r="B1008" s="168" t="s">
        <v>1215</v>
      </c>
      <c r="C1008" s="177" t="s">
        <v>1216</v>
      </c>
      <c r="D1008" s="169" t="s">
        <v>310</v>
      </c>
      <c r="E1008" s="170">
        <v>406</v>
      </c>
      <c r="F1008" s="171"/>
      <c r="G1008" s="172">
        <f>ROUND(E1008*F1008,2)</f>
        <v>0</v>
      </c>
      <c r="H1008" s="171"/>
      <c r="I1008" s="172">
        <f>ROUND(E1008*H1008,2)</f>
        <v>0</v>
      </c>
      <c r="J1008" s="171"/>
      <c r="K1008" s="172">
        <f>ROUND(E1008*J1008,2)</f>
        <v>0</v>
      </c>
      <c r="L1008" s="172">
        <v>21</v>
      </c>
      <c r="M1008" s="172">
        <f>G1008*(1+L1008/100)</f>
        <v>0</v>
      </c>
      <c r="N1008" s="172">
        <v>0</v>
      </c>
      <c r="O1008" s="172">
        <f>ROUND(E1008*N1008,2)</f>
        <v>0</v>
      </c>
      <c r="P1008" s="172">
        <v>0</v>
      </c>
      <c r="Q1008" s="172">
        <f>ROUND(E1008*P1008,2)</f>
        <v>0</v>
      </c>
      <c r="R1008" s="172" t="s">
        <v>269</v>
      </c>
      <c r="S1008" s="172" t="s">
        <v>202</v>
      </c>
      <c r="T1008" s="173" t="s">
        <v>202</v>
      </c>
      <c r="U1008" s="157">
        <v>0.79</v>
      </c>
      <c r="V1008" s="157">
        <f>ROUND(E1008*U1008,2)</f>
        <v>320.74</v>
      </c>
      <c r="W1008" s="157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214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1">
      <c r="A1009" s="155"/>
      <c r="B1009" s="156"/>
      <c r="C1009" s="241" t="s">
        <v>1217</v>
      </c>
      <c r="D1009" s="242"/>
      <c r="E1009" s="242"/>
      <c r="F1009" s="242"/>
      <c r="G1009" s="242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205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outlineLevel="1">
      <c r="A1010" s="155"/>
      <c r="B1010" s="156"/>
      <c r="C1010" s="178" t="s">
        <v>2107</v>
      </c>
      <c r="D1010" s="158"/>
      <c r="E1010" s="159">
        <v>406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217</v>
      </c>
      <c r="AH1010" s="148">
        <v>0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>
      <c r="A1011" s="155"/>
      <c r="B1011" s="156"/>
      <c r="C1011" s="233"/>
      <c r="D1011" s="234"/>
      <c r="E1011" s="234"/>
      <c r="F1011" s="234"/>
      <c r="G1011" s="234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206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1">
      <c r="A1012" s="167">
        <v>75</v>
      </c>
      <c r="B1012" s="168" t="s">
        <v>1218</v>
      </c>
      <c r="C1012" s="177" t="s">
        <v>1219</v>
      </c>
      <c r="D1012" s="169" t="s">
        <v>310</v>
      </c>
      <c r="E1012" s="170">
        <v>32</v>
      </c>
      <c r="F1012" s="171"/>
      <c r="G1012" s="172">
        <f>ROUND(E1012*F1012,2)</f>
        <v>0</v>
      </c>
      <c r="H1012" s="171"/>
      <c r="I1012" s="172">
        <f>ROUND(E1012*H1012,2)</f>
        <v>0</v>
      </c>
      <c r="J1012" s="171"/>
      <c r="K1012" s="172">
        <f>ROUND(E1012*J1012,2)</f>
        <v>0</v>
      </c>
      <c r="L1012" s="172">
        <v>21</v>
      </c>
      <c r="M1012" s="172">
        <f>G1012*(1+L1012/100)</f>
        <v>0</v>
      </c>
      <c r="N1012" s="172">
        <v>0</v>
      </c>
      <c r="O1012" s="172">
        <f>ROUND(E1012*N1012,2)</f>
        <v>0</v>
      </c>
      <c r="P1012" s="172">
        <v>0</v>
      </c>
      <c r="Q1012" s="172">
        <f>ROUND(E1012*P1012,2)</f>
        <v>0</v>
      </c>
      <c r="R1012" s="172" t="s">
        <v>269</v>
      </c>
      <c r="S1012" s="172" t="s">
        <v>202</v>
      </c>
      <c r="T1012" s="173" t="s">
        <v>202</v>
      </c>
      <c r="U1012" s="157">
        <v>0.94600000000000006</v>
      </c>
      <c r="V1012" s="157">
        <f>ROUND(E1012*U1012,2)</f>
        <v>30.27</v>
      </c>
      <c r="W1012" s="157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214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1">
      <c r="A1013" s="155"/>
      <c r="B1013" s="156"/>
      <c r="C1013" s="241" t="s">
        <v>1217</v>
      </c>
      <c r="D1013" s="242"/>
      <c r="E1013" s="242"/>
      <c r="F1013" s="242"/>
      <c r="G1013" s="242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 t="s">
        <v>205</v>
      </c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1">
      <c r="A1014" s="155"/>
      <c r="B1014" s="156"/>
      <c r="C1014" s="233"/>
      <c r="D1014" s="234"/>
      <c r="E1014" s="234"/>
      <c r="F1014" s="234"/>
      <c r="G1014" s="234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206</v>
      </c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ht="22.5" outlineLevel="1">
      <c r="A1015" s="167">
        <v>76</v>
      </c>
      <c r="B1015" s="168" t="s">
        <v>1220</v>
      </c>
      <c r="C1015" s="177" t="s">
        <v>1221</v>
      </c>
      <c r="D1015" s="169" t="s">
        <v>310</v>
      </c>
      <c r="E1015" s="170">
        <v>142</v>
      </c>
      <c r="F1015" s="171"/>
      <c r="G1015" s="172">
        <f>ROUND(E1015*F1015,2)</f>
        <v>0</v>
      </c>
      <c r="H1015" s="171"/>
      <c r="I1015" s="172">
        <f>ROUND(E1015*H1015,2)</f>
        <v>0</v>
      </c>
      <c r="J1015" s="171"/>
      <c r="K1015" s="172">
        <f>ROUND(E1015*J1015,2)</f>
        <v>0</v>
      </c>
      <c r="L1015" s="172">
        <v>21</v>
      </c>
      <c r="M1015" s="172">
        <f>G1015*(1+L1015/100)</f>
        <v>0</v>
      </c>
      <c r="N1015" s="172">
        <v>0</v>
      </c>
      <c r="O1015" s="172">
        <f>ROUND(E1015*N1015,2)</f>
        <v>0</v>
      </c>
      <c r="P1015" s="172">
        <v>0</v>
      </c>
      <c r="Q1015" s="172">
        <f>ROUND(E1015*P1015,2)</f>
        <v>0</v>
      </c>
      <c r="R1015" s="172" t="s">
        <v>269</v>
      </c>
      <c r="S1015" s="172" t="s">
        <v>202</v>
      </c>
      <c r="T1015" s="173" t="s">
        <v>202</v>
      </c>
      <c r="U1015" s="157">
        <v>0.9</v>
      </c>
      <c r="V1015" s="157">
        <f>ROUND(E1015*U1015,2)</f>
        <v>127.8</v>
      </c>
      <c r="W1015" s="157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214</v>
      </c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>
      <c r="A1016" s="155"/>
      <c r="B1016" s="156"/>
      <c r="C1016" s="241" t="s">
        <v>1217</v>
      </c>
      <c r="D1016" s="242"/>
      <c r="E1016" s="242"/>
      <c r="F1016" s="242"/>
      <c r="G1016" s="242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205</v>
      </c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>
      <c r="A1017" s="155"/>
      <c r="B1017" s="156"/>
      <c r="C1017" s="178" t="s">
        <v>2108</v>
      </c>
      <c r="D1017" s="158"/>
      <c r="E1017" s="159">
        <v>142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217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outlineLevel="1">
      <c r="A1018" s="155"/>
      <c r="B1018" s="156"/>
      <c r="C1018" s="233"/>
      <c r="D1018" s="234"/>
      <c r="E1018" s="234"/>
      <c r="F1018" s="234"/>
      <c r="G1018" s="234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 t="s">
        <v>206</v>
      </c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ht="22.5" outlineLevel="1">
      <c r="A1019" s="167">
        <v>77</v>
      </c>
      <c r="B1019" s="168" t="s">
        <v>1222</v>
      </c>
      <c r="C1019" s="177" t="s">
        <v>1223</v>
      </c>
      <c r="D1019" s="169" t="s">
        <v>310</v>
      </c>
      <c r="E1019" s="170">
        <v>142</v>
      </c>
      <c r="F1019" s="171"/>
      <c r="G1019" s="172">
        <f>ROUND(E1019*F1019,2)</f>
        <v>0</v>
      </c>
      <c r="H1019" s="171"/>
      <c r="I1019" s="172">
        <f>ROUND(E1019*H1019,2)</f>
        <v>0</v>
      </c>
      <c r="J1019" s="171"/>
      <c r="K1019" s="172">
        <f>ROUND(E1019*J1019,2)</f>
        <v>0</v>
      </c>
      <c r="L1019" s="172">
        <v>21</v>
      </c>
      <c r="M1019" s="172">
        <f>G1019*(1+L1019/100)</f>
        <v>0</v>
      </c>
      <c r="N1019" s="172">
        <v>0</v>
      </c>
      <c r="O1019" s="172">
        <f>ROUND(E1019*N1019,2)</f>
        <v>0</v>
      </c>
      <c r="P1019" s="172">
        <v>0</v>
      </c>
      <c r="Q1019" s="172">
        <f>ROUND(E1019*P1019,2)</f>
        <v>0</v>
      </c>
      <c r="R1019" s="172" t="s">
        <v>269</v>
      </c>
      <c r="S1019" s="172" t="s">
        <v>202</v>
      </c>
      <c r="T1019" s="173" t="s">
        <v>202</v>
      </c>
      <c r="U1019" s="157">
        <v>1.752</v>
      </c>
      <c r="V1019" s="157">
        <f>ROUND(E1019*U1019,2)</f>
        <v>248.78</v>
      </c>
      <c r="W1019" s="157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214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>
      <c r="A1020" s="155"/>
      <c r="B1020" s="156"/>
      <c r="C1020" s="241" t="s">
        <v>1217</v>
      </c>
      <c r="D1020" s="242"/>
      <c r="E1020" s="242"/>
      <c r="F1020" s="242"/>
      <c r="G1020" s="242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205</v>
      </c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1">
      <c r="A1021" s="155"/>
      <c r="B1021" s="156"/>
      <c r="C1021" s="233"/>
      <c r="D1021" s="234"/>
      <c r="E1021" s="234"/>
      <c r="F1021" s="234"/>
      <c r="G1021" s="234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 t="s">
        <v>206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1">
      <c r="A1022" s="167">
        <v>78</v>
      </c>
      <c r="B1022" s="168" t="s">
        <v>2109</v>
      </c>
      <c r="C1022" s="177" t="s">
        <v>2110</v>
      </c>
      <c r="D1022" s="169" t="s">
        <v>310</v>
      </c>
      <c r="E1022" s="170">
        <v>21</v>
      </c>
      <c r="F1022" s="171"/>
      <c r="G1022" s="172">
        <f>ROUND(E1022*F1022,2)</f>
        <v>0</v>
      </c>
      <c r="H1022" s="171"/>
      <c r="I1022" s="172">
        <f>ROUND(E1022*H1022,2)</f>
        <v>0</v>
      </c>
      <c r="J1022" s="171"/>
      <c r="K1022" s="172">
        <f>ROUND(E1022*J1022,2)</f>
        <v>0</v>
      </c>
      <c r="L1022" s="172">
        <v>21</v>
      </c>
      <c r="M1022" s="172">
        <f>G1022*(1+L1022/100)</f>
        <v>0</v>
      </c>
      <c r="N1022" s="172">
        <v>0</v>
      </c>
      <c r="O1022" s="172">
        <f>ROUND(E1022*N1022,2)</f>
        <v>0</v>
      </c>
      <c r="P1022" s="172">
        <v>0</v>
      </c>
      <c r="Q1022" s="172">
        <f>ROUND(E1022*P1022,2)</f>
        <v>0</v>
      </c>
      <c r="R1022" s="172" t="s">
        <v>269</v>
      </c>
      <c r="S1022" s="172" t="s">
        <v>202</v>
      </c>
      <c r="T1022" s="173" t="s">
        <v>202</v>
      </c>
      <c r="U1022" s="157">
        <v>1.25</v>
      </c>
      <c r="V1022" s="157">
        <f>ROUND(E1022*U1022,2)</f>
        <v>26.25</v>
      </c>
      <c r="W1022" s="157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214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1">
      <c r="A1023" s="155"/>
      <c r="B1023" s="156"/>
      <c r="C1023" s="235"/>
      <c r="D1023" s="236"/>
      <c r="E1023" s="236"/>
      <c r="F1023" s="236"/>
      <c r="G1023" s="236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206</v>
      </c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1">
      <c r="A1024" s="167">
        <v>79</v>
      </c>
      <c r="B1024" s="168" t="s">
        <v>832</v>
      </c>
      <c r="C1024" s="177" t="s">
        <v>833</v>
      </c>
      <c r="D1024" s="169" t="s">
        <v>310</v>
      </c>
      <c r="E1024" s="170">
        <v>21</v>
      </c>
      <c r="F1024" s="171"/>
      <c r="G1024" s="172">
        <f>ROUND(E1024*F1024,2)</f>
        <v>0</v>
      </c>
      <c r="H1024" s="171"/>
      <c r="I1024" s="172">
        <f>ROUND(E1024*H1024,2)</f>
        <v>0</v>
      </c>
      <c r="J1024" s="171"/>
      <c r="K1024" s="172">
        <f>ROUND(E1024*J1024,2)</f>
        <v>0</v>
      </c>
      <c r="L1024" s="172">
        <v>21</v>
      </c>
      <c r="M1024" s="172">
        <f>G1024*(1+L1024/100)</f>
        <v>0</v>
      </c>
      <c r="N1024" s="172">
        <v>7.0200000000000002E-3</v>
      </c>
      <c r="O1024" s="172">
        <f>ROUND(E1024*N1024,2)</f>
        <v>0.15</v>
      </c>
      <c r="P1024" s="172">
        <v>0</v>
      </c>
      <c r="Q1024" s="172">
        <f>ROUND(E1024*P1024,2)</f>
        <v>0</v>
      </c>
      <c r="R1024" s="172" t="s">
        <v>269</v>
      </c>
      <c r="S1024" s="172" t="s">
        <v>202</v>
      </c>
      <c r="T1024" s="173" t="s">
        <v>202</v>
      </c>
      <c r="U1024" s="157">
        <v>1.3140000000000001</v>
      </c>
      <c r="V1024" s="157">
        <f>ROUND(E1024*U1024,2)</f>
        <v>27.59</v>
      </c>
      <c r="W1024" s="157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 t="s">
        <v>214</v>
      </c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1">
      <c r="A1025" s="155"/>
      <c r="B1025" s="156"/>
      <c r="C1025" s="178" t="s">
        <v>2111</v>
      </c>
      <c r="D1025" s="158"/>
      <c r="E1025" s="159">
        <v>21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217</v>
      </c>
      <c r="AH1025" s="148">
        <v>0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>
      <c r="A1026" s="155"/>
      <c r="B1026" s="156"/>
      <c r="C1026" s="233"/>
      <c r="D1026" s="234"/>
      <c r="E1026" s="234"/>
      <c r="F1026" s="234"/>
      <c r="G1026" s="234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206</v>
      </c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>
      <c r="A1027" s="167">
        <v>80</v>
      </c>
      <c r="B1027" s="168" t="s">
        <v>1224</v>
      </c>
      <c r="C1027" s="177" t="s">
        <v>1225</v>
      </c>
      <c r="D1027" s="169" t="s">
        <v>310</v>
      </c>
      <c r="E1027" s="170">
        <v>146</v>
      </c>
      <c r="F1027" s="171"/>
      <c r="G1027" s="172">
        <f>ROUND(E1027*F1027,2)</f>
        <v>0</v>
      </c>
      <c r="H1027" s="171"/>
      <c r="I1027" s="172">
        <f>ROUND(E1027*H1027,2)</f>
        <v>0</v>
      </c>
      <c r="J1027" s="171"/>
      <c r="K1027" s="172">
        <f>ROUND(E1027*J1027,2)</f>
        <v>0</v>
      </c>
      <c r="L1027" s="172">
        <v>21</v>
      </c>
      <c r="M1027" s="172">
        <f>G1027*(1+L1027/100)</f>
        <v>0</v>
      </c>
      <c r="N1027" s="172">
        <v>7.0200000000000002E-3</v>
      </c>
      <c r="O1027" s="172">
        <f>ROUND(E1027*N1027,2)</f>
        <v>1.02</v>
      </c>
      <c r="P1027" s="172">
        <v>0</v>
      </c>
      <c r="Q1027" s="172">
        <f>ROUND(E1027*P1027,2)</f>
        <v>0</v>
      </c>
      <c r="R1027" s="172" t="s">
        <v>269</v>
      </c>
      <c r="S1027" s="172" t="s">
        <v>202</v>
      </c>
      <c r="T1027" s="173" t="s">
        <v>202</v>
      </c>
      <c r="U1027" s="157">
        <v>1.6940000000000002</v>
      </c>
      <c r="V1027" s="157">
        <f>ROUND(E1027*U1027,2)</f>
        <v>247.32</v>
      </c>
      <c r="W1027" s="157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214</v>
      </c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>
      <c r="A1028" s="155"/>
      <c r="B1028" s="156"/>
      <c r="C1028" s="178" t="s">
        <v>2112</v>
      </c>
      <c r="D1028" s="158"/>
      <c r="E1028" s="159">
        <v>146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217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>
      <c r="A1029" s="155"/>
      <c r="B1029" s="156"/>
      <c r="C1029" s="233"/>
      <c r="D1029" s="234"/>
      <c r="E1029" s="234"/>
      <c r="F1029" s="234"/>
      <c r="G1029" s="234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206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1">
      <c r="A1030" s="167">
        <v>81</v>
      </c>
      <c r="B1030" s="168" t="s">
        <v>2113</v>
      </c>
      <c r="C1030" s="177" t="s">
        <v>2114</v>
      </c>
      <c r="D1030" s="169" t="s">
        <v>213</v>
      </c>
      <c r="E1030" s="170">
        <v>14.659740000000001</v>
      </c>
      <c r="F1030" s="171"/>
      <c r="G1030" s="172">
        <f>ROUND(E1030*F1030,2)</f>
        <v>0</v>
      </c>
      <c r="H1030" s="171"/>
      <c r="I1030" s="172">
        <f>ROUND(E1030*H1030,2)</f>
        <v>0</v>
      </c>
      <c r="J1030" s="171"/>
      <c r="K1030" s="172">
        <f>ROUND(E1030*J1030,2)</f>
        <v>0</v>
      </c>
      <c r="L1030" s="172">
        <v>21</v>
      </c>
      <c r="M1030" s="172">
        <f>G1030*(1+L1030/100)</f>
        <v>0</v>
      </c>
      <c r="N1030" s="172">
        <v>2.5250000000000004</v>
      </c>
      <c r="O1030" s="172">
        <f>ROUND(E1030*N1030,2)</f>
        <v>37.020000000000003</v>
      </c>
      <c r="P1030" s="172">
        <v>0</v>
      </c>
      <c r="Q1030" s="172">
        <f>ROUND(E1030*P1030,2)</f>
        <v>0</v>
      </c>
      <c r="R1030" s="172" t="s">
        <v>269</v>
      </c>
      <c r="S1030" s="172" t="s">
        <v>202</v>
      </c>
      <c r="T1030" s="173" t="s">
        <v>202</v>
      </c>
      <c r="U1030" s="157">
        <v>1.3030000000000002</v>
      </c>
      <c r="V1030" s="157">
        <f>ROUND(E1030*U1030,2)</f>
        <v>19.100000000000001</v>
      </c>
      <c r="W1030" s="157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214</v>
      </c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>
      <c r="A1031" s="155"/>
      <c r="B1031" s="156"/>
      <c r="C1031" s="241" t="s">
        <v>1340</v>
      </c>
      <c r="D1031" s="242"/>
      <c r="E1031" s="242"/>
      <c r="F1031" s="242"/>
      <c r="G1031" s="242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205</v>
      </c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>
      <c r="A1032" s="155"/>
      <c r="B1032" s="156"/>
      <c r="C1032" s="178" t="s">
        <v>2115</v>
      </c>
      <c r="D1032" s="158"/>
      <c r="E1032" s="159">
        <v>3.1798800000000003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217</v>
      </c>
      <c r="AH1032" s="148">
        <v>0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outlineLevel="1">
      <c r="A1033" s="155"/>
      <c r="B1033" s="156"/>
      <c r="C1033" s="178" t="s">
        <v>2116</v>
      </c>
      <c r="D1033" s="158"/>
      <c r="E1033" s="159">
        <v>2.1780000000000004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217</v>
      </c>
      <c r="AH1033" s="148">
        <v>0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>
      <c r="A1034" s="155"/>
      <c r="B1034" s="156"/>
      <c r="C1034" s="178" t="s">
        <v>2117</v>
      </c>
      <c r="D1034" s="158"/>
      <c r="E1034" s="159">
        <v>1.7424000000000002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217</v>
      </c>
      <c r="AH1034" s="148">
        <v>0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>
      <c r="A1035" s="155"/>
      <c r="B1035" s="156"/>
      <c r="C1035" s="178" t="s">
        <v>2118</v>
      </c>
      <c r="D1035" s="158"/>
      <c r="E1035" s="159">
        <v>2.6136000000000004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217</v>
      </c>
      <c r="AH1035" s="148">
        <v>0</v>
      </c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1">
      <c r="A1036" s="155"/>
      <c r="B1036" s="156"/>
      <c r="C1036" s="178" t="s">
        <v>2119</v>
      </c>
      <c r="D1036" s="158"/>
      <c r="E1036" s="159">
        <v>4.3560000000000008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217</v>
      </c>
      <c r="AH1036" s="148">
        <v>0</v>
      </c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>
      <c r="A1037" s="155"/>
      <c r="B1037" s="156"/>
      <c r="C1037" s="178" t="s">
        <v>2120</v>
      </c>
      <c r="D1037" s="158"/>
      <c r="E1037" s="159">
        <v>1.3068000000000002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217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>
      <c r="A1038" s="155"/>
      <c r="B1038" s="156"/>
      <c r="C1038" s="178" t="s">
        <v>2121</v>
      </c>
      <c r="D1038" s="158"/>
      <c r="E1038" s="159">
        <v>3.4848000000000003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217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1">
      <c r="A1039" s="155"/>
      <c r="B1039" s="156"/>
      <c r="C1039" s="178" t="s">
        <v>2122</v>
      </c>
      <c r="D1039" s="158"/>
      <c r="E1039" s="159">
        <v>3.9204000000000003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 t="s">
        <v>217</v>
      </c>
      <c r="AH1039" s="148">
        <v>0</v>
      </c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1">
      <c r="A1040" s="155"/>
      <c r="B1040" s="156"/>
      <c r="C1040" s="178" t="s">
        <v>2123</v>
      </c>
      <c r="D1040" s="158"/>
      <c r="E1040" s="159">
        <v>9.9498800000000003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217</v>
      </c>
      <c r="AH1040" s="148">
        <v>0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>
      <c r="A1041" s="155"/>
      <c r="B1041" s="156"/>
      <c r="C1041" s="178" t="s">
        <v>1653</v>
      </c>
      <c r="D1041" s="158"/>
      <c r="E1041" s="159"/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217</v>
      </c>
      <c r="AH1041" s="148">
        <v>0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>
      <c r="A1042" s="155"/>
      <c r="B1042" s="156"/>
      <c r="C1042" s="178" t="s">
        <v>2124</v>
      </c>
      <c r="D1042" s="158"/>
      <c r="E1042" s="159">
        <v>-1.2125699999999999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217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1">
      <c r="A1043" s="155"/>
      <c r="B1043" s="156"/>
      <c r="C1043" s="178" t="s">
        <v>2125</v>
      </c>
      <c r="D1043" s="158"/>
      <c r="E1043" s="159">
        <v>-1.70973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217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>
      <c r="A1044" s="155"/>
      <c r="B1044" s="156"/>
      <c r="C1044" s="178" t="s">
        <v>2126</v>
      </c>
      <c r="D1044" s="158"/>
      <c r="E1044" s="159">
        <v>-1.36778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217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1">
      <c r="A1045" s="155"/>
      <c r="B1045" s="156"/>
      <c r="C1045" s="178" t="s">
        <v>2127</v>
      </c>
      <c r="D1045" s="158"/>
      <c r="E1045" s="159">
        <v>-2.0516799999999997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217</v>
      </c>
      <c r="AH1045" s="148">
        <v>0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1">
      <c r="A1046" s="155"/>
      <c r="B1046" s="156"/>
      <c r="C1046" s="178" t="s">
        <v>2128</v>
      </c>
      <c r="D1046" s="158"/>
      <c r="E1046" s="159">
        <v>-3.4194599999999999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 t="s">
        <v>217</v>
      </c>
      <c r="AH1046" s="148">
        <v>0</v>
      </c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outlineLevel="1">
      <c r="A1047" s="155"/>
      <c r="B1047" s="156"/>
      <c r="C1047" s="178" t="s">
        <v>2129</v>
      </c>
      <c r="D1047" s="158"/>
      <c r="E1047" s="159">
        <v>-1.0258399999999999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217</v>
      </c>
      <c r="AH1047" s="148">
        <v>0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outlineLevel="1">
      <c r="A1048" s="155"/>
      <c r="B1048" s="156"/>
      <c r="C1048" s="178" t="s">
        <v>2130</v>
      </c>
      <c r="D1048" s="158"/>
      <c r="E1048" s="159">
        <v>-2.7355699999999996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217</v>
      </c>
      <c r="AH1048" s="148">
        <v>0</v>
      </c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1">
      <c r="A1049" s="155"/>
      <c r="B1049" s="156"/>
      <c r="C1049" s="178" t="s">
        <v>2131</v>
      </c>
      <c r="D1049" s="158"/>
      <c r="E1049" s="159">
        <v>-3.0775099999999997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217</v>
      </c>
      <c r="AH1049" s="148">
        <v>0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outlineLevel="1">
      <c r="A1050" s="155"/>
      <c r="B1050" s="156"/>
      <c r="C1050" s="178" t="s">
        <v>2132</v>
      </c>
      <c r="D1050" s="158"/>
      <c r="E1050" s="159">
        <v>-1.4718799999999999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 t="s">
        <v>217</v>
      </c>
      <c r="AH1050" s="148">
        <v>0</v>
      </c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outlineLevel="1">
      <c r="A1051" s="155"/>
      <c r="B1051" s="156"/>
      <c r="C1051" s="233"/>
      <c r="D1051" s="234"/>
      <c r="E1051" s="234"/>
      <c r="F1051" s="234"/>
      <c r="G1051" s="234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206</v>
      </c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outlineLevel="1">
      <c r="A1052" s="167">
        <v>82</v>
      </c>
      <c r="B1052" s="168" t="s">
        <v>2133</v>
      </c>
      <c r="C1052" s="177" t="s">
        <v>2134</v>
      </c>
      <c r="D1052" s="169" t="s">
        <v>288</v>
      </c>
      <c r="E1052" s="170">
        <v>115.8506</v>
      </c>
      <c r="F1052" s="171"/>
      <c r="G1052" s="172">
        <f>ROUND(E1052*F1052,2)</f>
        <v>0</v>
      </c>
      <c r="H1052" s="171"/>
      <c r="I1052" s="172">
        <f>ROUND(E1052*H1052,2)</f>
        <v>0</v>
      </c>
      <c r="J1052" s="171"/>
      <c r="K1052" s="172">
        <f>ROUND(E1052*J1052,2)</f>
        <v>0</v>
      </c>
      <c r="L1052" s="172">
        <v>21</v>
      </c>
      <c r="M1052" s="172">
        <f>G1052*(1+L1052/100)</f>
        <v>0</v>
      </c>
      <c r="N1052" s="172">
        <v>4.1800000000000006E-3</v>
      </c>
      <c r="O1052" s="172">
        <f>ROUND(E1052*N1052,2)</f>
        <v>0.48</v>
      </c>
      <c r="P1052" s="172">
        <v>0</v>
      </c>
      <c r="Q1052" s="172">
        <f>ROUND(E1052*P1052,2)</f>
        <v>0</v>
      </c>
      <c r="R1052" s="172" t="s">
        <v>269</v>
      </c>
      <c r="S1052" s="172" t="s">
        <v>202</v>
      </c>
      <c r="T1052" s="173" t="s">
        <v>202</v>
      </c>
      <c r="U1052" s="157">
        <v>0.96300000000000008</v>
      </c>
      <c r="V1052" s="157">
        <f>ROUND(E1052*U1052,2)</f>
        <v>111.56</v>
      </c>
      <c r="W1052" s="157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 t="s">
        <v>214</v>
      </c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outlineLevel="1">
      <c r="A1053" s="155"/>
      <c r="B1053" s="156"/>
      <c r="C1053" s="178" t="s">
        <v>2135</v>
      </c>
      <c r="D1053" s="158"/>
      <c r="E1053" s="159">
        <v>10.507200000000001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217</v>
      </c>
      <c r="AH1053" s="148">
        <v>0</v>
      </c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1">
      <c r="A1054" s="155"/>
      <c r="B1054" s="156"/>
      <c r="C1054" s="178" t="s">
        <v>2136</v>
      </c>
      <c r="D1054" s="158"/>
      <c r="E1054" s="159">
        <v>7.4712000000000005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217</v>
      </c>
      <c r="AH1054" s="148">
        <v>0</v>
      </c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outlineLevel="1">
      <c r="A1055" s="155"/>
      <c r="B1055" s="156"/>
      <c r="C1055" s="178" t="s">
        <v>2137</v>
      </c>
      <c r="D1055" s="158"/>
      <c r="E1055" s="159">
        <v>6.1512000000000002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217</v>
      </c>
      <c r="AH1055" s="148">
        <v>0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>
      <c r="A1056" s="155"/>
      <c r="B1056" s="156"/>
      <c r="C1056" s="178" t="s">
        <v>2138</v>
      </c>
      <c r="D1056" s="158"/>
      <c r="E1056" s="159">
        <v>8.7912000000000017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217</v>
      </c>
      <c r="AH1056" s="148">
        <v>0</v>
      </c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1">
      <c r="A1057" s="155"/>
      <c r="B1057" s="156"/>
      <c r="C1057" s="178" t="s">
        <v>2139</v>
      </c>
      <c r="D1057" s="158"/>
      <c r="E1057" s="159">
        <v>14.071200000000001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217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>
      <c r="A1058" s="155"/>
      <c r="B1058" s="156"/>
      <c r="C1058" s="178" t="s">
        <v>2140</v>
      </c>
      <c r="D1058" s="158"/>
      <c r="E1058" s="159">
        <v>4.8312000000000008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217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outlineLevel="1">
      <c r="A1059" s="155"/>
      <c r="B1059" s="156"/>
      <c r="C1059" s="178" t="s">
        <v>2141</v>
      </c>
      <c r="D1059" s="158"/>
      <c r="E1059" s="159">
        <v>11.4312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217</v>
      </c>
      <c r="AH1059" s="148">
        <v>0</v>
      </c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outlineLevel="1">
      <c r="A1060" s="155"/>
      <c r="B1060" s="156"/>
      <c r="C1060" s="178" t="s">
        <v>2142</v>
      </c>
      <c r="D1060" s="158"/>
      <c r="E1060" s="159">
        <v>12.751200000000001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 t="s">
        <v>217</v>
      </c>
      <c r="AH1060" s="148">
        <v>0</v>
      </c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outlineLevel="1">
      <c r="A1061" s="155"/>
      <c r="B1061" s="156"/>
      <c r="C1061" s="178" t="s">
        <v>2143</v>
      </c>
      <c r="D1061" s="158"/>
      <c r="E1061" s="159">
        <v>39.845000000000006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217</v>
      </c>
      <c r="AH1061" s="148">
        <v>0</v>
      </c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outlineLevel="1">
      <c r="A1062" s="155"/>
      <c r="B1062" s="156"/>
      <c r="C1062" s="233"/>
      <c r="D1062" s="234"/>
      <c r="E1062" s="234"/>
      <c r="F1062" s="234"/>
      <c r="G1062" s="234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206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1">
      <c r="A1063" s="167">
        <v>83</v>
      </c>
      <c r="B1063" s="168" t="s">
        <v>2144</v>
      </c>
      <c r="C1063" s="177" t="s">
        <v>2145</v>
      </c>
      <c r="D1063" s="169" t="s">
        <v>310</v>
      </c>
      <c r="E1063" s="170">
        <v>4</v>
      </c>
      <c r="F1063" s="171"/>
      <c r="G1063" s="172">
        <f>ROUND(E1063*F1063,2)</f>
        <v>0</v>
      </c>
      <c r="H1063" s="171"/>
      <c r="I1063" s="172">
        <f>ROUND(E1063*H1063,2)</f>
        <v>0</v>
      </c>
      <c r="J1063" s="171"/>
      <c r="K1063" s="172">
        <f>ROUND(E1063*J1063,2)</f>
        <v>0</v>
      </c>
      <c r="L1063" s="172">
        <v>21</v>
      </c>
      <c r="M1063" s="172">
        <f>G1063*(1+L1063/100)</f>
        <v>0</v>
      </c>
      <c r="N1063" s="172">
        <v>0</v>
      </c>
      <c r="O1063" s="172">
        <f>ROUND(E1063*N1063,2)</f>
        <v>0</v>
      </c>
      <c r="P1063" s="172">
        <v>0</v>
      </c>
      <c r="Q1063" s="172">
        <f>ROUND(E1063*P1063,2)</f>
        <v>0</v>
      </c>
      <c r="R1063" s="172"/>
      <c r="S1063" s="172" t="s">
        <v>304</v>
      </c>
      <c r="T1063" s="173" t="s">
        <v>322</v>
      </c>
      <c r="U1063" s="157">
        <v>1.25</v>
      </c>
      <c r="V1063" s="157">
        <f>ROUND(E1063*U1063,2)</f>
        <v>5</v>
      </c>
      <c r="W1063" s="157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214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>
      <c r="A1064" s="155"/>
      <c r="B1064" s="156"/>
      <c r="C1064" s="235"/>
      <c r="D1064" s="236"/>
      <c r="E1064" s="236"/>
      <c r="F1064" s="236"/>
      <c r="G1064" s="236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206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ht="22.5" outlineLevel="1">
      <c r="A1065" s="167">
        <v>84</v>
      </c>
      <c r="B1065" s="168" t="s">
        <v>2146</v>
      </c>
      <c r="C1065" s="177" t="s">
        <v>2147</v>
      </c>
      <c r="D1065" s="169" t="s">
        <v>310</v>
      </c>
      <c r="E1065" s="170">
        <v>1</v>
      </c>
      <c r="F1065" s="171"/>
      <c r="G1065" s="172">
        <f>ROUND(E1065*F1065,2)</f>
        <v>0</v>
      </c>
      <c r="H1065" s="171"/>
      <c r="I1065" s="172">
        <f>ROUND(E1065*H1065,2)</f>
        <v>0</v>
      </c>
      <c r="J1065" s="171"/>
      <c r="K1065" s="172">
        <f>ROUND(E1065*J1065,2)</f>
        <v>0</v>
      </c>
      <c r="L1065" s="172">
        <v>21</v>
      </c>
      <c r="M1065" s="172">
        <f>G1065*(1+L1065/100)</f>
        <v>0</v>
      </c>
      <c r="N1065" s="172">
        <v>6.0720000000000003E-2</v>
      </c>
      <c r="O1065" s="172">
        <f>ROUND(E1065*N1065,2)</f>
        <v>0.06</v>
      </c>
      <c r="P1065" s="172">
        <v>0</v>
      </c>
      <c r="Q1065" s="172">
        <f>ROUND(E1065*P1065,2)</f>
        <v>0</v>
      </c>
      <c r="R1065" s="172" t="s">
        <v>2148</v>
      </c>
      <c r="S1065" s="172" t="s">
        <v>330</v>
      </c>
      <c r="T1065" s="173" t="s">
        <v>330</v>
      </c>
      <c r="U1065" s="157">
        <v>0</v>
      </c>
      <c r="V1065" s="157">
        <f>ROUND(E1065*U1065,2)</f>
        <v>0</v>
      </c>
      <c r="W1065" s="157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 t="s">
        <v>2149</v>
      </c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1">
      <c r="A1066" s="155"/>
      <c r="B1066" s="156"/>
      <c r="C1066" s="235"/>
      <c r="D1066" s="236"/>
      <c r="E1066" s="236"/>
      <c r="F1066" s="236"/>
      <c r="G1066" s="236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206</v>
      </c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ht="22.5" outlineLevel="1">
      <c r="A1067" s="167">
        <v>85</v>
      </c>
      <c r="B1067" s="168" t="s">
        <v>1232</v>
      </c>
      <c r="C1067" s="177" t="s">
        <v>2914</v>
      </c>
      <c r="D1067" s="169" t="s">
        <v>310</v>
      </c>
      <c r="E1067" s="170">
        <v>994.98</v>
      </c>
      <c r="F1067" s="171"/>
      <c r="G1067" s="172">
        <f>ROUND(E1067*F1067,2)</f>
        <v>0</v>
      </c>
      <c r="H1067" s="171"/>
      <c r="I1067" s="172">
        <f>ROUND(E1067*H1067,2)</f>
        <v>0</v>
      </c>
      <c r="J1067" s="171"/>
      <c r="K1067" s="172">
        <f>ROUND(E1067*J1067,2)</f>
        <v>0</v>
      </c>
      <c r="L1067" s="172">
        <v>21</v>
      </c>
      <c r="M1067" s="172">
        <f>G1067*(1+L1067/100)</f>
        <v>0</v>
      </c>
      <c r="N1067" s="172">
        <v>4.3800000000000006E-2</v>
      </c>
      <c r="O1067" s="172">
        <f>ROUND(E1067*N1067,2)</f>
        <v>43.58</v>
      </c>
      <c r="P1067" s="172">
        <v>0</v>
      </c>
      <c r="Q1067" s="172">
        <f>ROUND(E1067*P1067,2)</f>
        <v>0</v>
      </c>
      <c r="R1067" s="172" t="s">
        <v>311</v>
      </c>
      <c r="S1067" s="172" t="s">
        <v>202</v>
      </c>
      <c r="T1067" s="173" t="s">
        <v>202</v>
      </c>
      <c r="U1067" s="157">
        <v>0</v>
      </c>
      <c r="V1067" s="157">
        <f>ROUND(E1067*U1067,2)</f>
        <v>0</v>
      </c>
      <c r="W1067" s="157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312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>
      <c r="A1068" s="155"/>
      <c r="B1068" s="156"/>
      <c r="C1068" s="178" t="s">
        <v>2150</v>
      </c>
      <c r="D1068" s="158"/>
      <c r="E1068" s="159">
        <v>994.98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217</v>
      </c>
      <c r="AH1068" s="148">
        <v>0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>
      <c r="A1069" s="155"/>
      <c r="B1069" s="156"/>
      <c r="C1069" s="237" t="s">
        <v>2915</v>
      </c>
      <c r="D1069" s="238"/>
      <c r="E1069" s="238"/>
      <c r="F1069" s="238"/>
      <c r="G1069" s="238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1">
      <c r="A1070" s="155"/>
      <c r="B1070" s="156"/>
      <c r="C1070" s="233"/>
      <c r="D1070" s="234"/>
      <c r="E1070" s="234"/>
      <c r="F1070" s="234"/>
      <c r="G1070" s="234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206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ht="22.5" outlineLevel="1">
      <c r="A1071" s="167">
        <v>86</v>
      </c>
      <c r="B1071" s="168" t="s">
        <v>2151</v>
      </c>
      <c r="C1071" s="177" t="s">
        <v>2152</v>
      </c>
      <c r="D1071" s="169" t="s">
        <v>310</v>
      </c>
      <c r="E1071" s="170">
        <v>16</v>
      </c>
      <c r="F1071" s="171"/>
      <c r="G1071" s="172">
        <f>ROUND(E1071*F1071,2)</f>
        <v>0</v>
      </c>
      <c r="H1071" s="171"/>
      <c r="I1071" s="172">
        <f>ROUND(E1071*H1071,2)</f>
        <v>0</v>
      </c>
      <c r="J1071" s="171"/>
      <c r="K1071" s="172">
        <f>ROUND(E1071*J1071,2)</f>
        <v>0</v>
      </c>
      <c r="L1071" s="172">
        <v>21</v>
      </c>
      <c r="M1071" s="172">
        <f>G1071*(1+L1071/100)</f>
        <v>0</v>
      </c>
      <c r="N1071" s="172">
        <v>2.3700000000000002E-2</v>
      </c>
      <c r="O1071" s="172">
        <f>ROUND(E1071*N1071,2)</f>
        <v>0.38</v>
      </c>
      <c r="P1071" s="172">
        <v>0</v>
      </c>
      <c r="Q1071" s="172">
        <f>ROUND(E1071*P1071,2)</f>
        <v>0</v>
      </c>
      <c r="R1071" s="172" t="s">
        <v>311</v>
      </c>
      <c r="S1071" s="172" t="s">
        <v>202</v>
      </c>
      <c r="T1071" s="173" t="s">
        <v>202</v>
      </c>
      <c r="U1071" s="157">
        <v>0</v>
      </c>
      <c r="V1071" s="157">
        <f>ROUND(E1071*U1071,2)</f>
        <v>0</v>
      </c>
      <c r="W1071" s="157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 t="s">
        <v>312</v>
      </c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outlineLevel="1">
      <c r="A1072" s="155"/>
      <c r="B1072" s="156"/>
      <c r="C1072" s="178" t="s">
        <v>2153</v>
      </c>
      <c r="D1072" s="158"/>
      <c r="E1072" s="159">
        <v>2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 t="s">
        <v>217</v>
      </c>
      <c r="AH1072" s="148">
        <v>0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1">
      <c r="A1073" s="155"/>
      <c r="B1073" s="156"/>
      <c r="C1073" s="178" t="s">
        <v>2154</v>
      </c>
      <c r="D1073" s="158"/>
      <c r="E1073" s="159">
        <v>1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217</v>
      </c>
      <c r="AH1073" s="148">
        <v>0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1">
      <c r="A1074" s="155"/>
      <c r="B1074" s="156"/>
      <c r="C1074" s="178" t="s">
        <v>2155</v>
      </c>
      <c r="D1074" s="158"/>
      <c r="E1074" s="159">
        <v>2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217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1">
      <c r="A1075" s="155"/>
      <c r="B1075" s="156"/>
      <c r="C1075" s="178" t="s">
        <v>2156</v>
      </c>
      <c r="D1075" s="158"/>
      <c r="E1075" s="159">
        <v>1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217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>
      <c r="A1076" s="155"/>
      <c r="B1076" s="156"/>
      <c r="C1076" s="178" t="s">
        <v>2157</v>
      </c>
      <c r="D1076" s="158"/>
      <c r="E1076" s="159">
        <v>4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217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1">
      <c r="A1077" s="155"/>
      <c r="B1077" s="156"/>
      <c r="C1077" s="178" t="s">
        <v>2158</v>
      </c>
      <c r="D1077" s="158"/>
      <c r="E1077" s="159">
        <v>2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 t="s">
        <v>217</v>
      </c>
      <c r="AH1077" s="148">
        <v>0</v>
      </c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1">
      <c r="A1078" s="155"/>
      <c r="B1078" s="156"/>
      <c r="C1078" s="178" t="s">
        <v>2159</v>
      </c>
      <c r="D1078" s="158"/>
      <c r="E1078" s="159">
        <v>1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 t="s">
        <v>217</v>
      </c>
      <c r="AH1078" s="148">
        <v>0</v>
      </c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1">
      <c r="A1079" s="155"/>
      <c r="B1079" s="156"/>
      <c r="C1079" s="178" t="s">
        <v>2160</v>
      </c>
      <c r="D1079" s="158"/>
      <c r="E1079" s="159">
        <v>1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 t="s">
        <v>217</v>
      </c>
      <c r="AH1079" s="148">
        <v>0</v>
      </c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outlineLevel="1">
      <c r="A1080" s="155"/>
      <c r="B1080" s="156"/>
      <c r="C1080" s="178" t="s">
        <v>2161</v>
      </c>
      <c r="D1080" s="158"/>
      <c r="E1080" s="159">
        <v>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 t="s">
        <v>217</v>
      </c>
      <c r="AH1080" s="148">
        <v>0</v>
      </c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1">
      <c r="A1081" s="155"/>
      <c r="B1081" s="156"/>
      <c r="C1081" s="233"/>
      <c r="D1081" s="234"/>
      <c r="E1081" s="234"/>
      <c r="F1081" s="234"/>
      <c r="G1081" s="234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 t="s">
        <v>206</v>
      </c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ht="22.5" outlineLevel="1">
      <c r="A1082" s="167">
        <v>87</v>
      </c>
      <c r="B1082" s="168" t="s">
        <v>2162</v>
      </c>
      <c r="C1082" s="177" t="s">
        <v>2163</v>
      </c>
      <c r="D1082" s="169" t="s">
        <v>310</v>
      </c>
      <c r="E1082" s="170">
        <v>4</v>
      </c>
      <c r="F1082" s="171"/>
      <c r="G1082" s="172">
        <f>ROUND(E1082*F1082,2)</f>
        <v>0</v>
      </c>
      <c r="H1082" s="171"/>
      <c r="I1082" s="172">
        <f>ROUND(E1082*H1082,2)</f>
        <v>0</v>
      </c>
      <c r="J1082" s="171"/>
      <c r="K1082" s="172">
        <f>ROUND(E1082*J1082,2)</f>
        <v>0</v>
      </c>
      <c r="L1082" s="172">
        <v>21</v>
      </c>
      <c r="M1082" s="172">
        <f>G1082*(1+L1082/100)</f>
        <v>0</v>
      </c>
      <c r="N1082" s="172">
        <v>2.3700000000000002E-2</v>
      </c>
      <c r="O1082" s="172">
        <f>ROUND(E1082*N1082,2)</f>
        <v>0.09</v>
      </c>
      <c r="P1082" s="172">
        <v>0</v>
      </c>
      <c r="Q1082" s="172">
        <f>ROUND(E1082*P1082,2)</f>
        <v>0</v>
      </c>
      <c r="R1082" s="172" t="s">
        <v>311</v>
      </c>
      <c r="S1082" s="172" t="s">
        <v>202</v>
      </c>
      <c r="T1082" s="173" t="s">
        <v>202</v>
      </c>
      <c r="U1082" s="157">
        <v>0</v>
      </c>
      <c r="V1082" s="157">
        <f>ROUND(E1082*U1082,2)</f>
        <v>0</v>
      </c>
      <c r="W1082" s="157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 t="s">
        <v>312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1">
      <c r="A1083" s="155"/>
      <c r="B1083" s="156"/>
      <c r="C1083" s="178" t="s">
        <v>2164</v>
      </c>
      <c r="D1083" s="158"/>
      <c r="E1083" s="159">
        <v>1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 t="s">
        <v>217</v>
      </c>
      <c r="AH1083" s="148">
        <v>0</v>
      </c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1">
      <c r="A1084" s="155"/>
      <c r="B1084" s="156"/>
      <c r="C1084" s="178" t="s">
        <v>2165</v>
      </c>
      <c r="D1084" s="158"/>
      <c r="E1084" s="159">
        <v>1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 t="s">
        <v>217</v>
      </c>
      <c r="AH1084" s="148">
        <v>0</v>
      </c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1">
      <c r="A1085" s="155"/>
      <c r="B1085" s="156"/>
      <c r="C1085" s="178" t="s">
        <v>2159</v>
      </c>
      <c r="D1085" s="158"/>
      <c r="E1085" s="159">
        <v>1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 t="s">
        <v>217</v>
      </c>
      <c r="AH1085" s="148">
        <v>0</v>
      </c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1">
      <c r="A1086" s="155"/>
      <c r="B1086" s="156"/>
      <c r="C1086" s="178" t="s">
        <v>2166</v>
      </c>
      <c r="D1086" s="158"/>
      <c r="E1086" s="159">
        <v>1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 t="s">
        <v>217</v>
      </c>
      <c r="AH1086" s="148">
        <v>0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outlineLevel="1">
      <c r="A1087" s="155"/>
      <c r="B1087" s="156"/>
      <c r="C1087" s="233"/>
      <c r="D1087" s="234"/>
      <c r="E1087" s="234"/>
      <c r="F1087" s="234"/>
      <c r="G1087" s="234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 t="s">
        <v>206</v>
      </c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ht="22.5" outlineLevel="1">
      <c r="A1088" s="167">
        <v>88</v>
      </c>
      <c r="B1088" s="168" t="s">
        <v>2167</v>
      </c>
      <c r="C1088" s="177" t="s">
        <v>2168</v>
      </c>
      <c r="D1088" s="169" t="s">
        <v>310</v>
      </c>
      <c r="E1088" s="170">
        <v>1</v>
      </c>
      <c r="F1088" s="171"/>
      <c r="G1088" s="172">
        <f>ROUND(E1088*F1088,2)</f>
        <v>0</v>
      </c>
      <c r="H1088" s="171"/>
      <c r="I1088" s="172">
        <f>ROUND(E1088*H1088,2)</f>
        <v>0</v>
      </c>
      <c r="J1088" s="171"/>
      <c r="K1088" s="172">
        <f>ROUND(E1088*J1088,2)</f>
        <v>0</v>
      </c>
      <c r="L1088" s="172">
        <v>21</v>
      </c>
      <c r="M1088" s="172">
        <f>G1088*(1+L1088/100)</f>
        <v>0</v>
      </c>
      <c r="N1088" s="172">
        <v>2.75E-2</v>
      </c>
      <c r="O1088" s="172">
        <f>ROUND(E1088*N1088,2)</f>
        <v>0.03</v>
      </c>
      <c r="P1088" s="172">
        <v>0</v>
      </c>
      <c r="Q1088" s="172">
        <f>ROUND(E1088*P1088,2)</f>
        <v>0</v>
      </c>
      <c r="R1088" s="172" t="s">
        <v>311</v>
      </c>
      <c r="S1088" s="172" t="s">
        <v>202</v>
      </c>
      <c r="T1088" s="173" t="s">
        <v>202</v>
      </c>
      <c r="U1088" s="157">
        <v>0</v>
      </c>
      <c r="V1088" s="157">
        <f>ROUND(E1088*U1088,2)</f>
        <v>0</v>
      </c>
      <c r="W1088" s="157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 t="s">
        <v>312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1">
      <c r="A1089" s="155"/>
      <c r="B1089" s="156"/>
      <c r="C1089" s="178" t="s">
        <v>2164</v>
      </c>
      <c r="D1089" s="158"/>
      <c r="E1089" s="159">
        <v>1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 t="s">
        <v>217</v>
      </c>
      <c r="AH1089" s="148">
        <v>0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1">
      <c r="A1090" s="155"/>
      <c r="B1090" s="156"/>
      <c r="C1090" s="233"/>
      <c r="D1090" s="234"/>
      <c r="E1090" s="234"/>
      <c r="F1090" s="234"/>
      <c r="G1090" s="234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 t="s">
        <v>206</v>
      </c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1">
      <c r="A1091" s="167">
        <v>89</v>
      </c>
      <c r="B1091" s="168" t="s">
        <v>2169</v>
      </c>
      <c r="C1091" s="177" t="s">
        <v>2170</v>
      </c>
      <c r="D1091" s="169" t="s">
        <v>310</v>
      </c>
      <c r="E1091" s="170">
        <v>19</v>
      </c>
      <c r="F1091" s="171"/>
      <c r="G1091" s="172">
        <f>ROUND(E1091*F1091,2)</f>
        <v>0</v>
      </c>
      <c r="H1091" s="171"/>
      <c r="I1091" s="172">
        <f>ROUND(E1091*H1091,2)</f>
        <v>0</v>
      </c>
      <c r="J1091" s="171"/>
      <c r="K1091" s="172">
        <f>ROUND(E1091*J1091,2)</f>
        <v>0</v>
      </c>
      <c r="L1091" s="172">
        <v>21</v>
      </c>
      <c r="M1091" s="172">
        <f>G1091*(1+L1091/100)</f>
        <v>0</v>
      </c>
      <c r="N1091" s="172">
        <v>2.6200000000000001E-2</v>
      </c>
      <c r="O1091" s="172">
        <f>ROUND(E1091*N1091,2)</f>
        <v>0.5</v>
      </c>
      <c r="P1091" s="172">
        <v>0</v>
      </c>
      <c r="Q1091" s="172">
        <f>ROUND(E1091*P1091,2)</f>
        <v>0</v>
      </c>
      <c r="R1091" s="172" t="s">
        <v>311</v>
      </c>
      <c r="S1091" s="172" t="s">
        <v>202</v>
      </c>
      <c r="T1091" s="173" t="s">
        <v>202</v>
      </c>
      <c r="U1091" s="157">
        <v>0</v>
      </c>
      <c r="V1091" s="157">
        <f>ROUND(E1091*U1091,2)</f>
        <v>0</v>
      </c>
      <c r="W1091" s="157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 t="s">
        <v>312</v>
      </c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1">
      <c r="A1092" s="155"/>
      <c r="B1092" s="156"/>
      <c r="C1092" s="178" t="s">
        <v>2153</v>
      </c>
      <c r="D1092" s="158"/>
      <c r="E1092" s="159">
        <v>2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 t="s">
        <v>217</v>
      </c>
      <c r="AH1092" s="148">
        <v>0</v>
      </c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1">
      <c r="A1093" s="155"/>
      <c r="B1093" s="156"/>
      <c r="C1093" s="178" t="s">
        <v>2154</v>
      </c>
      <c r="D1093" s="158"/>
      <c r="E1093" s="159">
        <v>1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 t="s">
        <v>217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1">
      <c r="A1094" s="155"/>
      <c r="B1094" s="156"/>
      <c r="C1094" s="178" t="s">
        <v>2155</v>
      </c>
      <c r="D1094" s="158"/>
      <c r="E1094" s="159">
        <v>2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 t="s">
        <v>217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1">
      <c r="A1095" s="155"/>
      <c r="B1095" s="156"/>
      <c r="C1095" s="178" t="s">
        <v>2156</v>
      </c>
      <c r="D1095" s="158"/>
      <c r="E1095" s="159">
        <v>1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 t="s">
        <v>217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1">
      <c r="A1096" s="155"/>
      <c r="B1096" s="156"/>
      <c r="C1096" s="178" t="s">
        <v>2157</v>
      </c>
      <c r="D1096" s="158"/>
      <c r="E1096" s="159">
        <v>4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 t="s">
        <v>217</v>
      </c>
      <c r="AH1096" s="148">
        <v>0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1">
      <c r="A1097" s="155"/>
      <c r="B1097" s="156"/>
      <c r="C1097" s="178" t="s">
        <v>2171</v>
      </c>
      <c r="D1097" s="158"/>
      <c r="E1097" s="159">
        <v>3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 t="s">
        <v>217</v>
      </c>
      <c r="AH1097" s="148">
        <v>0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1">
      <c r="A1098" s="155"/>
      <c r="B1098" s="156"/>
      <c r="C1098" s="178" t="s">
        <v>2172</v>
      </c>
      <c r="D1098" s="158"/>
      <c r="E1098" s="159">
        <v>2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 t="s">
        <v>217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1">
      <c r="A1099" s="155"/>
      <c r="B1099" s="156"/>
      <c r="C1099" s="178" t="s">
        <v>2160</v>
      </c>
      <c r="D1099" s="158"/>
      <c r="E1099" s="159">
        <v>1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 t="s">
        <v>217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1">
      <c r="A1100" s="155"/>
      <c r="B1100" s="156"/>
      <c r="C1100" s="178" t="s">
        <v>2161</v>
      </c>
      <c r="D1100" s="158"/>
      <c r="E1100" s="159">
        <v>2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 t="s">
        <v>217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1">
      <c r="A1101" s="155"/>
      <c r="B1101" s="156"/>
      <c r="C1101" s="178" t="s">
        <v>2166</v>
      </c>
      <c r="D1101" s="158"/>
      <c r="E1101" s="159">
        <v>1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 t="s">
        <v>217</v>
      </c>
      <c r="AH1101" s="148">
        <v>0</v>
      </c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1">
      <c r="A1102" s="155"/>
      <c r="B1102" s="156"/>
      <c r="C1102" s="233"/>
      <c r="D1102" s="234"/>
      <c r="E1102" s="234"/>
      <c r="F1102" s="234"/>
      <c r="G1102" s="234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 t="s">
        <v>206</v>
      </c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1">
      <c r="A1103" s="167">
        <v>90</v>
      </c>
      <c r="B1103" s="168" t="s">
        <v>2173</v>
      </c>
      <c r="C1103" s="177" t="s">
        <v>2174</v>
      </c>
      <c r="D1103" s="169" t="s">
        <v>310</v>
      </c>
      <c r="E1103" s="170">
        <v>1</v>
      </c>
      <c r="F1103" s="171"/>
      <c r="G1103" s="172">
        <f>ROUND(E1103*F1103,2)</f>
        <v>0</v>
      </c>
      <c r="H1103" s="171"/>
      <c r="I1103" s="172">
        <f>ROUND(E1103*H1103,2)</f>
        <v>0</v>
      </c>
      <c r="J1103" s="171"/>
      <c r="K1103" s="172">
        <f>ROUND(E1103*J1103,2)</f>
        <v>0</v>
      </c>
      <c r="L1103" s="172">
        <v>21</v>
      </c>
      <c r="M1103" s="172">
        <f>G1103*(1+L1103/100)</f>
        <v>0</v>
      </c>
      <c r="N1103" s="172">
        <v>7.8600000000000003E-2</v>
      </c>
      <c r="O1103" s="172">
        <f>ROUND(E1103*N1103,2)</f>
        <v>0.08</v>
      </c>
      <c r="P1103" s="172">
        <v>0</v>
      </c>
      <c r="Q1103" s="172">
        <f>ROUND(E1103*P1103,2)</f>
        <v>0</v>
      </c>
      <c r="R1103" s="172"/>
      <c r="S1103" s="172" t="s">
        <v>304</v>
      </c>
      <c r="T1103" s="173" t="s">
        <v>322</v>
      </c>
      <c r="U1103" s="157">
        <v>0</v>
      </c>
      <c r="V1103" s="157">
        <f>ROUND(E1103*U1103,2)</f>
        <v>0</v>
      </c>
      <c r="W1103" s="157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 t="s">
        <v>312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1">
      <c r="A1104" s="155"/>
      <c r="B1104" s="156"/>
      <c r="C1104" s="178" t="s">
        <v>2164</v>
      </c>
      <c r="D1104" s="158"/>
      <c r="E1104" s="159">
        <v>1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 t="s">
        <v>217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1">
      <c r="A1105" s="155"/>
      <c r="B1105" s="156"/>
      <c r="C1105" s="233"/>
      <c r="D1105" s="234"/>
      <c r="E1105" s="234"/>
      <c r="F1105" s="234"/>
      <c r="G1105" s="234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 t="s">
        <v>206</v>
      </c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outlineLevel="1">
      <c r="A1106" s="167">
        <v>91</v>
      </c>
      <c r="B1106" s="168" t="s">
        <v>2175</v>
      </c>
      <c r="C1106" s="177" t="s">
        <v>2176</v>
      </c>
      <c r="D1106" s="169" t="s">
        <v>310</v>
      </c>
      <c r="E1106" s="170">
        <v>1</v>
      </c>
      <c r="F1106" s="171"/>
      <c r="G1106" s="172">
        <f>ROUND(E1106*F1106,2)</f>
        <v>0</v>
      </c>
      <c r="H1106" s="171"/>
      <c r="I1106" s="172">
        <f>ROUND(E1106*H1106,2)</f>
        <v>0</v>
      </c>
      <c r="J1106" s="171"/>
      <c r="K1106" s="172">
        <f>ROUND(E1106*J1106,2)</f>
        <v>0</v>
      </c>
      <c r="L1106" s="172">
        <v>21</v>
      </c>
      <c r="M1106" s="172">
        <f>G1106*(1+L1106/100)</f>
        <v>0</v>
      </c>
      <c r="N1106" s="172">
        <v>7.8600000000000003E-2</v>
      </c>
      <c r="O1106" s="172">
        <f>ROUND(E1106*N1106,2)</f>
        <v>0.08</v>
      </c>
      <c r="P1106" s="172">
        <v>0</v>
      </c>
      <c r="Q1106" s="172">
        <f>ROUND(E1106*P1106,2)</f>
        <v>0</v>
      </c>
      <c r="R1106" s="172"/>
      <c r="S1106" s="172" t="s">
        <v>304</v>
      </c>
      <c r="T1106" s="173" t="s">
        <v>322</v>
      </c>
      <c r="U1106" s="157">
        <v>0</v>
      </c>
      <c r="V1106" s="157">
        <f>ROUND(E1106*U1106,2)</f>
        <v>0</v>
      </c>
      <c r="W1106" s="157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 t="s">
        <v>312</v>
      </c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outlineLevel="1">
      <c r="A1107" s="155"/>
      <c r="B1107" s="156"/>
      <c r="C1107" s="178" t="s">
        <v>2164</v>
      </c>
      <c r="D1107" s="158"/>
      <c r="E1107" s="159">
        <v>1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 t="s">
        <v>217</v>
      </c>
      <c r="AH1107" s="148">
        <v>0</v>
      </c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1">
      <c r="A1108" s="155"/>
      <c r="B1108" s="156"/>
      <c r="C1108" s="233"/>
      <c r="D1108" s="234"/>
      <c r="E1108" s="234"/>
      <c r="F1108" s="234"/>
      <c r="G1108" s="234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 t="s">
        <v>206</v>
      </c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ht="22.5" outlineLevel="1">
      <c r="A1109" s="167">
        <v>92</v>
      </c>
      <c r="B1109" s="168" t="s">
        <v>2177</v>
      </c>
      <c r="C1109" s="177" t="s">
        <v>2178</v>
      </c>
      <c r="D1109" s="169" t="s">
        <v>310</v>
      </c>
      <c r="E1109" s="170">
        <v>21</v>
      </c>
      <c r="F1109" s="171"/>
      <c r="G1109" s="172">
        <f>ROUND(E1109*F1109,2)</f>
        <v>0</v>
      </c>
      <c r="H1109" s="171"/>
      <c r="I1109" s="172">
        <f>ROUND(E1109*H1109,2)</f>
        <v>0</v>
      </c>
      <c r="J1109" s="171"/>
      <c r="K1109" s="172">
        <f>ROUND(E1109*J1109,2)</f>
        <v>0</v>
      </c>
      <c r="L1109" s="172">
        <v>21</v>
      </c>
      <c r="M1109" s="172">
        <f>G1109*(1+L1109/100)</f>
        <v>0</v>
      </c>
      <c r="N1109" s="172">
        <v>1.2E-2</v>
      </c>
      <c r="O1109" s="172">
        <f>ROUND(E1109*N1109,2)</f>
        <v>0.25</v>
      </c>
      <c r="P1109" s="172">
        <v>0</v>
      </c>
      <c r="Q1109" s="172">
        <f>ROUND(E1109*P1109,2)</f>
        <v>0</v>
      </c>
      <c r="R1109" s="172" t="s">
        <v>311</v>
      </c>
      <c r="S1109" s="172" t="s">
        <v>202</v>
      </c>
      <c r="T1109" s="173" t="s">
        <v>202</v>
      </c>
      <c r="U1109" s="157">
        <v>0</v>
      </c>
      <c r="V1109" s="157">
        <f>ROUND(E1109*U1109,2)</f>
        <v>0</v>
      </c>
      <c r="W1109" s="157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 t="s">
        <v>312</v>
      </c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1">
      <c r="A1110" s="155"/>
      <c r="B1110" s="156"/>
      <c r="C1110" s="178" t="s">
        <v>2179</v>
      </c>
      <c r="D1110" s="158"/>
      <c r="E1110" s="159">
        <v>4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 t="s">
        <v>217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1">
      <c r="A1111" s="155"/>
      <c r="B1111" s="156"/>
      <c r="C1111" s="178" t="s">
        <v>2154</v>
      </c>
      <c r="D1111" s="158"/>
      <c r="E1111" s="159">
        <v>1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 t="s">
        <v>217</v>
      </c>
      <c r="AH1111" s="148">
        <v>0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1">
      <c r="A1112" s="155"/>
      <c r="B1112" s="156"/>
      <c r="C1112" s="178" t="s">
        <v>2155</v>
      </c>
      <c r="D1112" s="158"/>
      <c r="E1112" s="159">
        <v>2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 t="s">
        <v>217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1">
      <c r="A1113" s="155"/>
      <c r="B1113" s="156"/>
      <c r="C1113" s="178" t="s">
        <v>2156</v>
      </c>
      <c r="D1113" s="158"/>
      <c r="E1113" s="159">
        <v>1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 t="s">
        <v>217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>
      <c r="A1114" s="155"/>
      <c r="B1114" s="156"/>
      <c r="C1114" s="178" t="s">
        <v>2157</v>
      </c>
      <c r="D1114" s="158"/>
      <c r="E1114" s="159">
        <v>4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 t="s">
        <v>217</v>
      </c>
      <c r="AH1114" s="148">
        <v>0</v>
      </c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outlineLevel="1">
      <c r="A1115" s="155"/>
      <c r="B1115" s="156"/>
      <c r="C1115" s="178" t="s">
        <v>2171</v>
      </c>
      <c r="D1115" s="158"/>
      <c r="E1115" s="159">
        <v>3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 t="s">
        <v>217</v>
      </c>
      <c r="AH1115" s="148">
        <v>0</v>
      </c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1">
      <c r="A1116" s="155"/>
      <c r="B1116" s="156"/>
      <c r="C1116" s="178" t="s">
        <v>2172</v>
      </c>
      <c r="D1116" s="158"/>
      <c r="E1116" s="159">
        <v>2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 t="s">
        <v>217</v>
      </c>
      <c r="AH1116" s="148">
        <v>0</v>
      </c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1">
      <c r="A1117" s="155"/>
      <c r="B1117" s="156"/>
      <c r="C1117" s="178" t="s">
        <v>2160</v>
      </c>
      <c r="D1117" s="158"/>
      <c r="E1117" s="159">
        <v>1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 t="s">
        <v>217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1">
      <c r="A1118" s="155"/>
      <c r="B1118" s="156"/>
      <c r="C1118" s="178" t="s">
        <v>2161</v>
      </c>
      <c r="D1118" s="158"/>
      <c r="E1118" s="159">
        <v>2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 t="s">
        <v>217</v>
      </c>
      <c r="AH1118" s="148">
        <v>0</v>
      </c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outlineLevel="1">
      <c r="A1119" s="155"/>
      <c r="B1119" s="156"/>
      <c r="C1119" s="178" t="s">
        <v>2166</v>
      </c>
      <c r="D1119" s="158"/>
      <c r="E1119" s="159">
        <v>1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 t="s">
        <v>217</v>
      </c>
      <c r="AH1119" s="148">
        <v>0</v>
      </c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outlineLevel="1">
      <c r="A1120" s="155"/>
      <c r="B1120" s="156"/>
      <c r="C1120" s="233"/>
      <c r="D1120" s="234"/>
      <c r="E1120" s="234"/>
      <c r="F1120" s="234"/>
      <c r="G1120" s="234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 t="s">
        <v>206</v>
      </c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outlineLevel="1">
      <c r="A1121" s="167">
        <v>93</v>
      </c>
      <c r="B1121" s="168" t="s">
        <v>2180</v>
      </c>
      <c r="C1121" s="177" t="s">
        <v>2181</v>
      </c>
      <c r="D1121" s="169" t="s">
        <v>310</v>
      </c>
      <c r="E1121" s="170">
        <v>1</v>
      </c>
      <c r="F1121" s="171"/>
      <c r="G1121" s="172">
        <f>ROUND(E1121*F1121,2)</f>
        <v>0</v>
      </c>
      <c r="H1121" s="171"/>
      <c r="I1121" s="172">
        <f>ROUND(E1121*H1121,2)</f>
        <v>0</v>
      </c>
      <c r="J1121" s="171"/>
      <c r="K1121" s="172">
        <f>ROUND(E1121*J1121,2)</f>
        <v>0</v>
      </c>
      <c r="L1121" s="172">
        <v>21</v>
      </c>
      <c r="M1121" s="172">
        <f>G1121*(1+L1121/100)</f>
        <v>0</v>
      </c>
      <c r="N1121" s="172">
        <v>6.9000000000000006E-2</v>
      </c>
      <c r="O1121" s="172">
        <f>ROUND(E1121*N1121,2)</f>
        <v>7.0000000000000007E-2</v>
      </c>
      <c r="P1121" s="172">
        <v>0</v>
      </c>
      <c r="Q1121" s="172">
        <f>ROUND(E1121*P1121,2)</f>
        <v>0</v>
      </c>
      <c r="R1121" s="172" t="s">
        <v>311</v>
      </c>
      <c r="S1121" s="172" t="s">
        <v>202</v>
      </c>
      <c r="T1121" s="173" t="s">
        <v>202</v>
      </c>
      <c r="U1121" s="157">
        <v>0</v>
      </c>
      <c r="V1121" s="157">
        <f>ROUND(E1121*U1121,2)</f>
        <v>0</v>
      </c>
      <c r="W1121" s="157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 t="s">
        <v>312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1">
      <c r="A1122" s="155"/>
      <c r="B1122" s="156"/>
      <c r="C1122" s="178" t="s">
        <v>2154</v>
      </c>
      <c r="D1122" s="158"/>
      <c r="E1122" s="159">
        <v>1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 t="s">
        <v>217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1">
      <c r="A1123" s="155"/>
      <c r="B1123" s="156"/>
      <c r="C1123" s="233"/>
      <c r="D1123" s="234"/>
      <c r="E1123" s="234"/>
      <c r="F1123" s="234"/>
      <c r="G1123" s="234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 t="s">
        <v>206</v>
      </c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1">
      <c r="A1124" s="167">
        <v>94</v>
      </c>
      <c r="B1124" s="168" t="s">
        <v>2182</v>
      </c>
      <c r="C1124" s="177" t="s">
        <v>2183</v>
      </c>
      <c r="D1124" s="169" t="s">
        <v>310</v>
      </c>
      <c r="E1124" s="170">
        <v>20</v>
      </c>
      <c r="F1124" s="171"/>
      <c r="G1124" s="172">
        <f>ROUND(E1124*F1124,2)</f>
        <v>0</v>
      </c>
      <c r="H1124" s="171"/>
      <c r="I1124" s="172">
        <f>ROUND(E1124*H1124,2)</f>
        <v>0</v>
      </c>
      <c r="J1124" s="171"/>
      <c r="K1124" s="172">
        <f>ROUND(E1124*J1124,2)</f>
        <v>0</v>
      </c>
      <c r="L1124" s="172">
        <v>21</v>
      </c>
      <c r="M1124" s="172">
        <f>G1124*(1+L1124/100)</f>
        <v>0</v>
      </c>
      <c r="N1124" s="172">
        <v>0.16900000000000001</v>
      </c>
      <c r="O1124" s="172">
        <f>ROUND(E1124*N1124,2)</f>
        <v>3.38</v>
      </c>
      <c r="P1124" s="172">
        <v>0</v>
      </c>
      <c r="Q1124" s="172">
        <f>ROUND(E1124*P1124,2)</f>
        <v>0</v>
      </c>
      <c r="R1124" s="172" t="s">
        <v>311</v>
      </c>
      <c r="S1124" s="172" t="s">
        <v>202</v>
      </c>
      <c r="T1124" s="173" t="s">
        <v>202</v>
      </c>
      <c r="U1124" s="157">
        <v>0</v>
      </c>
      <c r="V1124" s="157">
        <f>ROUND(E1124*U1124,2)</f>
        <v>0</v>
      </c>
      <c r="W1124" s="157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 t="s">
        <v>312</v>
      </c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outlineLevel="1">
      <c r="A1125" s="155"/>
      <c r="B1125" s="156"/>
      <c r="C1125" s="178" t="s">
        <v>2179</v>
      </c>
      <c r="D1125" s="158"/>
      <c r="E1125" s="159">
        <v>4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 t="s">
        <v>217</v>
      </c>
      <c r="AH1125" s="148">
        <v>0</v>
      </c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1">
      <c r="A1126" s="155"/>
      <c r="B1126" s="156"/>
      <c r="C1126" s="178" t="s">
        <v>2155</v>
      </c>
      <c r="D1126" s="158"/>
      <c r="E1126" s="159">
        <v>2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 t="s">
        <v>217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1">
      <c r="A1127" s="155"/>
      <c r="B1127" s="156"/>
      <c r="C1127" s="178" t="s">
        <v>2156</v>
      </c>
      <c r="D1127" s="158"/>
      <c r="E1127" s="159">
        <v>1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 t="s">
        <v>217</v>
      </c>
      <c r="AH1127" s="148">
        <v>0</v>
      </c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1">
      <c r="A1128" s="155"/>
      <c r="B1128" s="156"/>
      <c r="C1128" s="178" t="s">
        <v>2157</v>
      </c>
      <c r="D1128" s="158"/>
      <c r="E1128" s="159">
        <v>4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 t="s">
        <v>217</v>
      </c>
      <c r="AH1128" s="148">
        <v>0</v>
      </c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1">
      <c r="A1129" s="155"/>
      <c r="B1129" s="156"/>
      <c r="C1129" s="178" t="s">
        <v>2171</v>
      </c>
      <c r="D1129" s="158"/>
      <c r="E1129" s="159">
        <v>3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 t="s">
        <v>217</v>
      </c>
      <c r="AH1129" s="148">
        <v>0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1">
      <c r="A1130" s="155"/>
      <c r="B1130" s="156"/>
      <c r="C1130" s="178" t="s">
        <v>2172</v>
      </c>
      <c r="D1130" s="158"/>
      <c r="E1130" s="159">
        <v>2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 t="s">
        <v>217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1">
      <c r="A1131" s="155"/>
      <c r="B1131" s="156"/>
      <c r="C1131" s="178" t="s">
        <v>2160</v>
      </c>
      <c r="D1131" s="158"/>
      <c r="E1131" s="159">
        <v>1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 t="s">
        <v>217</v>
      </c>
      <c r="AH1131" s="148">
        <v>0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1">
      <c r="A1132" s="155"/>
      <c r="B1132" s="156"/>
      <c r="C1132" s="178" t="s">
        <v>2161</v>
      </c>
      <c r="D1132" s="158"/>
      <c r="E1132" s="159">
        <v>2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 t="s">
        <v>217</v>
      </c>
      <c r="AH1132" s="148">
        <v>0</v>
      </c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1">
      <c r="A1133" s="155"/>
      <c r="B1133" s="156"/>
      <c r="C1133" s="178" t="s">
        <v>2166</v>
      </c>
      <c r="D1133" s="158"/>
      <c r="E1133" s="159">
        <v>1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 t="s">
        <v>217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1">
      <c r="A1134" s="155"/>
      <c r="B1134" s="156"/>
      <c r="C1134" s="233"/>
      <c r="D1134" s="234"/>
      <c r="E1134" s="234"/>
      <c r="F1134" s="234"/>
      <c r="G1134" s="234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 t="s">
        <v>206</v>
      </c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ht="22.5" outlineLevel="1">
      <c r="A1135" s="167">
        <v>95</v>
      </c>
      <c r="B1135" s="168" t="s">
        <v>1243</v>
      </c>
      <c r="C1135" s="177" t="s">
        <v>1244</v>
      </c>
      <c r="D1135" s="169" t="s">
        <v>310</v>
      </c>
      <c r="E1135" s="170">
        <v>125</v>
      </c>
      <c r="F1135" s="171"/>
      <c r="G1135" s="172">
        <f>ROUND(E1135*F1135,2)</f>
        <v>0</v>
      </c>
      <c r="H1135" s="171"/>
      <c r="I1135" s="172">
        <f>ROUND(E1135*H1135,2)</f>
        <v>0</v>
      </c>
      <c r="J1135" s="171"/>
      <c r="K1135" s="172">
        <f>ROUND(E1135*J1135,2)</f>
        <v>0</v>
      </c>
      <c r="L1135" s="172">
        <v>21</v>
      </c>
      <c r="M1135" s="172">
        <f>G1135*(1+L1135/100)</f>
        <v>0</v>
      </c>
      <c r="N1135" s="172">
        <v>0.16500000000000001</v>
      </c>
      <c r="O1135" s="172">
        <f>ROUND(E1135*N1135,2)</f>
        <v>20.63</v>
      </c>
      <c r="P1135" s="172">
        <v>0</v>
      </c>
      <c r="Q1135" s="172">
        <f>ROUND(E1135*P1135,2)</f>
        <v>0</v>
      </c>
      <c r="R1135" s="172" t="s">
        <v>311</v>
      </c>
      <c r="S1135" s="172" t="s">
        <v>202</v>
      </c>
      <c r="T1135" s="173" t="s">
        <v>202</v>
      </c>
      <c r="U1135" s="157">
        <v>0</v>
      </c>
      <c r="V1135" s="157">
        <f>ROUND(E1135*U1135,2)</f>
        <v>0</v>
      </c>
      <c r="W1135" s="157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 t="s">
        <v>312</v>
      </c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</row>
    <row r="1136" spans="1:60" outlineLevel="1">
      <c r="A1136" s="155"/>
      <c r="B1136" s="156"/>
      <c r="C1136" s="178" t="s">
        <v>2184</v>
      </c>
      <c r="D1136" s="158"/>
      <c r="E1136" s="159">
        <v>32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 t="s">
        <v>217</v>
      </c>
      <c r="AH1136" s="148">
        <v>0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1">
      <c r="A1137" s="155"/>
      <c r="B1137" s="156"/>
      <c r="C1137" s="178" t="s">
        <v>2185</v>
      </c>
      <c r="D1137" s="158"/>
      <c r="E1137" s="159">
        <v>11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 t="s">
        <v>217</v>
      </c>
      <c r="AH1137" s="148">
        <v>0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outlineLevel="1">
      <c r="A1138" s="155"/>
      <c r="B1138" s="156"/>
      <c r="C1138" s="178" t="s">
        <v>2186</v>
      </c>
      <c r="D1138" s="158"/>
      <c r="E1138" s="159">
        <v>4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 t="s">
        <v>217</v>
      </c>
      <c r="AH1138" s="148">
        <v>0</v>
      </c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1">
      <c r="A1139" s="155"/>
      <c r="B1139" s="156"/>
      <c r="C1139" s="178" t="s">
        <v>2187</v>
      </c>
      <c r="D1139" s="158"/>
      <c r="E1139" s="159">
        <v>4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 t="s">
        <v>217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outlineLevel="1">
      <c r="A1140" s="155"/>
      <c r="B1140" s="156"/>
      <c r="C1140" s="178" t="s">
        <v>2188</v>
      </c>
      <c r="D1140" s="158"/>
      <c r="E1140" s="159">
        <v>2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 t="s">
        <v>217</v>
      </c>
      <c r="AH1140" s="148">
        <v>0</v>
      </c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1">
      <c r="A1141" s="155"/>
      <c r="B1141" s="156"/>
      <c r="C1141" s="178" t="s">
        <v>2189</v>
      </c>
      <c r="D1141" s="158"/>
      <c r="E1141" s="159">
        <v>17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 t="s">
        <v>217</v>
      </c>
      <c r="AH1141" s="148">
        <v>0</v>
      </c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1">
      <c r="A1142" s="155"/>
      <c r="B1142" s="156"/>
      <c r="C1142" s="178" t="s">
        <v>2190</v>
      </c>
      <c r="D1142" s="158"/>
      <c r="E1142" s="159">
        <v>14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 t="s">
        <v>217</v>
      </c>
      <c r="AH1142" s="148">
        <v>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1">
      <c r="A1143" s="155"/>
      <c r="B1143" s="156"/>
      <c r="C1143" s="178" t="s">
        <v>2191</v>
      </c>
      <c r="D1143" s="158"/>
      <c r="E1143" s="159">
        <v>7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 t="s">
        <v>217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1">
      <c r="A1144" s="155"/>
      <c r="B1144" s="156"/>
      <c r="C1144" s="178" t="s">
        <v>2192</v>
      </c>
      <c r="D1144" s="158"/>
      <c r="E1144" s="159">
        <v>2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 t="s">
        <v>217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1">
      <c r="A1145" s="155"/>
      <c r="B1145" s="156"/>
      <c r="C1145" s="178" t="s">
        <v>2193</v>
      </c>
      <c r="D1145" s="158"/>
      <c r="E1145" s="159">
        <v>10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 t="s">
        <v>217</v>
      </c>
      <c r="AH1145" s="148">
        <v>0</v>
      </c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outlineLevel="1">
      <c r="A1146" s="155"/>
      <c r="B1146" s="156"/>
      <c r="C1146" s="178" t="s">
        <v>2194</v>
      </c>
      <c r="D1146" s="158"/>
      <c r="E1146" s="159">
        <v>16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 t="s">
        <v>217</v>
      </c>
      <c r="AH1146" s="148">
        <v>0</v>
      </c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1">
      <c r="A1147" s="155"/>
      <c r="B1147" s="156"/>
      <c r="C1147" s="178" t="s">
        <v>2195</v>
      </c>
      <c r="D1147" s="158"/>
      <c r="E1147" s="159">
        <v>4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 t="s">
        <v>217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1">
      <c r="A1148" s="155"/>
      <c r="B1148" s="156"/>
      <c r="C1148" s="178" t="s">
        <v>2196</v>
      </c>
      <c r="D1148" s="158"/>
      <c r="E1148" s="159">
        <v>2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 t="s">
        <v>217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1">
      <c r="A1149" s="155"/>
      <c r="B1149" s="156"/>
      <c r="C1149" s="233"/>
      <c r="D1149" s="234"/>
      <c r="E1149" s="234"/>
      <c r="F1149" s="234"/>
      <c r="G1149" s="234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 t="s">
        <v>206</v>
      </c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ht="22.5" outlineLevel="1">
      <c r="A1150" s="167">
        <v>96</v>
      </c>
      <c r="B1150" s="168" t="s">
        <v>1247</v>
      </c>
      <c r="C1150" s="177" t="s">
        <v>1248</v>
      </c>
      <c r="D1150" s="169" t="s">
        <v>310</v>
      </c>
      <c r="E1150" s="170">
        <v>6</v>
      </c>
      <c r="F1150" s="171"/>
      <c r="G1150" s="172">
        <f>ROUND(E1150*F1150,2)</f>
        <v>0</v>
      </c>
      <c r="H1150" s="171"/>
      <c r="I1150" s="172">
        <f>ROUND(E1150*H1150,2)</f>
        <v>0</v>
      </c>
      <c r="J1150" s="171"/>
      <c r="K1150" s="172">
        <f>ROUND(E1150*J1150,2)</f>
        <v>0</v>
      </c>
      <c r="L1150" s="172">
        <v>21</v>
      </c>
      <c r="M1150" s="172">
        <f>G1150*(1+L1150/100)</f>
        <v>0</v>
      </c>
      <c r="N1150" s="172">
        <v>2.75E-2</v>
      </c>
      <c r="O1150" s="172">
        <f>ROUND(E1150*N1150,2)</f>
        <v>0.17</v>
      </c>
      <c r="P1150" s="172">
        <v>0</v>
      </c>
      <c r="Q1150" s="172">
        <f>ROUND(E1150*P1150,2)</f>
        <v>0</v>
      </c>
      <c r="R1150" s="172"/>
      <c r="S1150" s="172" t="s">
        <v>304</v>
      </c>
      <c r="T1150" s="173" t="s">
        <v>1249</v>
      </c>
      <c r="U1150" s="157">
        <v>0</v>
      </c>
      <c r="V1150" s="157">
        <f>ROUND(E1150*U1150,2)</f>
        <v>0</v>
      </c>
      <c r="W1150" s="157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 t="s">
        <v>312</v>
      </c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1">
      <c r="A1151" s="155"/>
      <c r="B1151" s="156"/>
      <c r="C1151" s="178" t="s">
        <v>2153</v>
      </c>
      <c r="D1151" s="158"/>
      <c r="E1151" s="159">
        <v>2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 t="s">
        <v>217</v>
      </c>
      <c r="AH1151" s="148">
        <v>0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1">
      <c r="A1152" s="155"/>
      <c r="B1152" s="156"/>
      <c r="C1152" s="178" t="s">
        <v>2197</v>
      </c>
      <c r="D1152" s="158"/>
      <c r="E1152" s="159">
        <v>2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 t="s">
        <v>217</v>
      </c>
      <c r="AH1152" s="148">
        <v>0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1">
      <c r="A1153" s="155"/>
      <c r="B1153" s="156"/>
      <c r="C1153" s="178" t="s">
        <v>2198</v>
      </c>
      <c r="D1153" s="158"/>
      <c r="E1153" s="159">
        <v>1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 t="s">
        <v>217</v>
      </c>
      <c r="AH1153" s="148">
        <v>0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1">
      <c r="A1154" s="155"/>
      <c r="B1154" s="156"/>
      <c r="C1154" s="178" t="s">
        <v>2199</v>
      </c>
      <c r="D1154" s="158"/>
      <c r="E1154" s="159">
        <v>1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 t="s">
        <v>217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1">
      <c r="A1155" s="155"/>
      <c r="B1155" s="156"/>
      <c r="C1155" s="233"/>
      <c r="D1155" s="234"/>
      <c r="E1155" s="234"/>
      <c r="F1155" s="234"/>
      <c r="G1155" s="234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 t="s">
        <v>206</v>
      </c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ht="22.5" outlineLevel="1">
      <c r="A1156" s="167">
        <v>97</v>
      </c>
      <c r="B1156" s="168" t="s">
        <v>1251</v>
      </c>
      <c r="C1156" s="177" t="s">
        <v>1252</v>
      </c>
      <c r="D1156" s="169" t="s">
        <v>310</v>
      </c>
      <c r="E1156" s="170">
        <v>29</v>
      </c>
      <c r="F1156" s="171"/>
      <c r="G1156" s="172">
        <f>ROUND(E1156*F1156,2)</f>
        <v>0</v>
      </c>
      <c r="H1156" s="171"/>
      <c r="I1156" s="172">
        <f>ROUND(E1156*H1156,2)</f>
        <v>0</v>
      </c>
      <c r="J1156" s="171"/>
      <c r="K1156" s="172">
        <f>ROUND(E1156*J1156,2)</f>
        <v>0</v>
      </c>
      <c r="L1156" s="172">
        <v>21</v>
      </c>
      <c r="M1156" s="172">
        <f>G1156*(1+L1156/100)</f>
        <v>0</v>
      </c>
      <c r="N1156" s="172">
        <v>0.04</v>
      </c>
      <c r="O1156" s="172">
        <f>ROUND(E1156*N1156,2)</f>
        <v>1.1599999999999999</v>
      </c>
      <c r="P1156" s="172">
        <v>0</v>
      </c>
      <c r="Q1156" s="172">
        <f>ROUND(E1156*P1156,2)</f>
        <v>0</v>
      </c>
      <c r="R1156" s="172" t="s">
        <v>311</v>
      </c>
      <c r="S1156" s="172" t="s">
        <v>202</v>
      </c>
      <c r="T1156" s="173" t="s">
        <v>202</v>
      </c>
      <c r="U1156" s="157">
        <v>0</v>
      </c>
      <c r="V1156" s="157">
        <f>ROUND(E1156*U1156,2)</f>
        <v>0</v>
      </c>
      <c r="W1156" s="157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 t="s">
        <v>312</v>
      </c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1">
      <c r="A1157" s="155"/>
      <c r="B1157" s="156"/>
      <c r="C1157" s="178" t="s">
        <v>2200</v>
      </c>
      <c r="D1157" s="158"/>
      <c r="E1157" s="159">
        <v>12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 t="s">
        <v>217</v>
      </c>
      <c r="AH1157" s="148">
        <v>0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1">
      <c r="A1158" s="155"/>
      <c r="B1158" s="156"/>
      <c r="C1158" s="178" t="s">
        <v>2201</v>
      </c>
      <c r="D1158" s="158"/>
      <c r="E1158" s="159">
        <v>3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 t="s">
        <v>217</v>
      </c>
      <c r="AH1158" s="148">
        <v>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outlineLevel="1">
      <c r="A1159" s="155"/>
      <c r="B1159" s="156"/>
      <c r="C1159" s="178" t="s">
        <v>2202</v>
      </c>
      <c r="D1159" s="158"/>
      <c r="E1159" s="159">
        <v>1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 t="s">
        <v>217</v>
      </c>
      <c r="AH1159" s="148">
        <v>0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1">
      <c r="A1160" s="155"/>
      <c r="B1160" s="156"/>
      <c r="C1160" s="178" t="s">
        <v>2203</v>
      </c>
      <c r="D1160" s="158"/>
      <c r="E1160" s="159">
        <v>4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 t="s">
        <v>217</v>
      </c>
      <c r="AH1160" s="148">
        <v>0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1">
      <c r="A1161" s="155"/>
      <c r="B1161" s="156"/>
      <c r="C1161" s="178" t="s">
        <v>2199</v>
      </c>
      <c r="D1161" s="158"/>
      <c r="E1161" s="159">
        <v>1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 t="s">
        <v>217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1">
      <c r="A1162" s="155"/>
      <c r="B1162" s="156"/>
      <c r="C1162" s="178" t="s">
        <v>2204</v>
      </c>
      <c r="D1162" s="158"/>
      <c r="E1162" s="159">
        <v>2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 t="s">
        <v>217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1">
      <c r="A1163" s="155"/>
      <c r="B1163" s="156"/>
      <c r="C1163" s="178" t="s">
        <v>2172</v>
      </c>
      <c r="D1163" s="158"/>
      <c r="E1163" s="159">
        <v>2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 t="s">
        <v>217</v>
      </c>
      <c r="AH1163" s="148">
        <v>0</v>
      </c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outlineLevel="1">
      <c r="A1164" s="155"/>
      <c r="B1164" s="156"/>
      <c r="C1164" s="178" t="s">
        <v>2161</v>
      </c>
      <c r="D1164" s="158"/>
      <c r="E1164" s="159">
        <v>2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 t="s">
        <v>217</v>
      </c>
      <c r="AH1164" s="148">
        <v>0</v>
      </c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1">
      <c r="A1165" s="155"/>
      <c r="B1165" s="156"/>
      <c r="C1165" s="178" t="s">
        <v>2166</v>
      </c>
      <c r="D1165" s="158"/>
      <c r="E1165" s="159">
        <v>1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 t="s">
        <v>217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outlineLevel="1">
      <c r="A1166" s="155"/>
      <c r="B1166" s="156"/>
      <c r="C1166" s="178" t="s">
        <v>2205</v>
      </c>
      <c r="D1166" s="158"/>
      <c r="E1166" s="159">
        <v>1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 t="s">
        <v>217</v>
      </c>
      <c r="AH1166" s="148">
        <v>0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1">
      <c r="A1167" s="155"/>
      <c r="B1167" s="156"/>
      <c r="C1167" s="233"/>
      <c r="D1167" s="234"/>
      <c r="E1167" s="234"/>
      <c r="F1167" s="234"/>
      <c r="G1167" s="234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 t="s">
        <v>206</v>
      </c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ht="22.5" outlineLevel="1">
      <c r="A1168" s="167">
        <v>98</v>
      </c>
      <c r="B1168" s="168" t="s">
        <v>1253</v>
      </c>
      <c r="C1168" s="177" t="s">
        <v>1254</v>
      </c>
      <c r="D1168" s="169" t="s">
        <v>310</v>
      </c>
      <c r="E1168" s="170">
        <v>46</v>
      </c>
      <c r="F1168" s="171"/>
      <c r="G1168" s="172">
        <f>ROUND(E1168*F1168,2)</f>
        <v>0</v>
      </c>
      <c r="H1168" s="171"/>
      <c r="I1168" s="172">
        <f>ROUND(E1168*H1168,2)</f>
        <v>0</v>
      </c>
      <c r="J1168" s="171"/>
      <c r="K1168" s="172">
        <f>ROUND(E1168*J1168,2)</f>
        <v>0</v>
      </c>
      <c r="L1168" s="172">
        <v>21</v>
      </c>
      <c r="M1168" s="172">
        <f>G1168*(1+L1168/100)</f>
        <v>0</v>
      </c>
      <c r="N1168" s="172">
        <v>5.4000000000000006E-2</v>
      </c>
      <c r="O1168" s="172">
        <f>ROUND(E1168*N1168,2)</f>
        <v>2.48</v>
      </c>
      <c r="P1168" s="172">
        <v>0</v>
      </c>
      <c r="Q1168" s="172">
        <f>ROUND(E1168*P1168,2)</f>
        <v>0</v>
      </c>
      <c r="R1168" s="172" t="s">
        <v>311</v>
      </c>
      <c r="S1168" s="172" t="s">
        <v>202</v>
      </c>
      <c r="T1168" s="173" t="s">
        <v>202</v>
      </c>
      <c r="U1168" s="157">
        <v>0</v>
      </c>
      <c r="V1168" s="157">
        <f>ROUND(E1168*U1168,2)</f>
        <v>0</v>
      </c>
      <c r="W1168" s="157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 t="s">
        <v>312</v>
      </c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1">
      <c r="A1169" s="155"/>
      <c r="B1169" s="156"/>
      <c r="C1169" s="178" t="s">
        <v>2206</v>
      </c>
      <c r="D1169" s="158"/>
      <c r="E1169" s="159">
        <v>16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 t="s">
        <v>217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1">
      <c r="A1170" s="155"/>
      <c r="B1170" s="156"/>
      <c r="C1170" s="178" t="s">
        <v>2207</v>
      </c>
      <c r="D1170" s="158"/>
      <c r="E1170" s="159">
        <v>2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 t="s">
        <v>217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outlineLevel="1">
      <c r="A1171" s="155"/>
      <c r="B1171" s="156"/>
      <c r="C1171" s="178" t="s">
        <v>2208</v>
      </c>
      <c r="D1171" s="158"/>
      <c r="E1171" s="159">
        <v>5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 t="s">
        <v>217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1">
      <c r="A1172" s="155"/>
      <c r="B1172" s="156"/>
      <c r="C1172" s="178" t="s">
        <v>2155</v>
      </c>
      <c r="D1172" s="158"/>
      <c r="E1172" s="159">
        <v>2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 t="s">
        <v>217</v>
      </c>
      <c r="AH1172" s="148">
        <v>0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1">
      <c r="A1173" s="155"/>
      <c r="B1173" s="156"/>
      <c r="C1173" s="178" t="s">
        <v>2156</v>
      </c>
      <c r="D1173" s="158"/>
      <c r="E1173" s="159">
        <v>1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 t="s">
        <v>217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1">
      <c r="A1174" s="155"/>
      <c r="B1174" s="156"/>
      <c r="C1174" s="178" t="s">
        <v>2203</v>
      </c>
      <c r="D1174" s="158"/>
      <c r="E1174" s="159">
        <v>4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 t="s">
        <v>217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1">
      <c r="A1175" s="155"/>
      <c r="B1175" s="156"/>
      <c r="C1175" s="178" t="s">
        <v>2209</v>
      </c>
      <c r="D1175" s="158"/>
      <c r="E1175" s="159">
        <v>2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 t="s">
        <v>217</v>
      </c>
      <c r="AH1175" s="148">
        <v>0</v>
      </c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outlineLevel="1">
      <c r="A1176" s="155"/>
      <c r="B1176" s="156"/>
      <c r="C1176" s="178" t="s">
        <v>2210</v>
      </c>
      <c r="D1176" s="158"/>
      <c r="E1176" s="159">
        <v>1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 t="s">
        <v>217</v>
      </c>
      <c r="AH1176" s="148">
        <v>0</v>
      </c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1">
      <c r="A1177" s="155"/>
      <c r="B1177" s="156"/>
      <c r="C1177" s="178" t="s">
        <v>2211</v>
      </c>
      <c r="D1177" s="158"/>
      <c r="E1177" s="159">
        <v>4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 t="s">
        <v>217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1">
      <c r="A1178" s="155"/>
      <c r="B1178" s="156"/>
      <c r="C1178" s="178" t="s">
        <v>2172</v>
      </c>
      <c r="D1178" s="158"/>
      <c r="E1178" s="159">
        <v>2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 t="s">
        <v>217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1">
      <c r="A1179" s="155"/>
      <c r="B1179" s="156"/>
      <c r="C1179" s="178" t="s">
        <v>2212</v>
      </c>
      <c r="D1179" s="158"/>
      <c r="E1179" s="159">
        <v>5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 t="s">
        <v>217</v>
      </c>
      <c r="AH1179" s="148">
        <v>0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outlineLevel="1">
      <c r="A1180" s="155"/>
      <c r="B1180" s="156"/>
      <c r="C1180" s="178" t="s">
        <v>2213</v>
      </c>
      <c r="D1180" s="158"/>
      <c r="E1180" s="159">
        <v>2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 t="s">
        <v>217</v>
      </c>
      <c r="AH1180" s="148">
        <v>0</v>
      </c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1">
      <c r="A1181" s="155"/>
      <c r="B1181" s="156"/>
      <c r="C1181" s="233"/>
      <c r="D1181" s="234"/>
      <c r="E1181" s="234"/>
      <c r="F1181" s="234"/>
      <c r="G1181" s="234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 t="s">
        <v>206</v>
      </c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ht="22.5" outlineLevel="1">
      <c r="A1182" s="167">
        <v>99</v>
      </c>
      <c r="B1182" s="168" t="s">
        <v>1256</v>
      </c>
      <c r="C1182" s="177" t="s">
        <v>1257</v>
      </c>
      <c r="D1182" s="169" t="s">
        <v>310</v>
      </c>
      <c r="E1182" s="170">
        <v>96</v>
      </c>
      <c r="F1182" s="171"/>
      <c r="G1182" s="172">
        <f>ROUND(E1182*F1182,2)</f>
        <v>0</v>
      </c>
      <c r="H1182" s="171"/>
      <c r="I1182" s="172">
        <f>ROUND(E1182*H1182,2)</f>
        <v>0</v>
      </c>
      <c r="J1182" s="171"/>
      <c r="K1182" s="172">
        <f>ROUND(E1182*J1182,2)</f>
        <v>0</v>
      </c>
      <c r="L1182" s="172">
        <v>21</v>
      </c>
      <c r="M1182" s="172">
        <f>G1182*(1+L1182/100)</f>
        <v>0</v>
      </c>
      <c r="N1182" s="172">
        <v>6.8000000000000005E-2</v>
      </c>
      <c r="O1182" s="172">
        <f>ROUND(E1182*N1182,2)</f>
        <v>6.53</v>
      </c>
      <c r="P1182" s="172">
        <v>0</v>
      </c>
      <c r="Q1182" s="172">
        <f>ROUND(E1182*P1182,2)</f>
        <v>0</v>
      </c>
      <c r="R1182" s="172" t="s">
        <v>311</v>
      </c>
      <c r="S1182" s="172" t="s">
        <v>202</v>
      </c>
      <c r="T1182" s="173" t="s">
        <v>202</v>
      </c>
      <c r="U1182" s="157">
        <v>0</v>
      </c>
      <c r="V1182" s="157">
        <f>ROUND(E1182*U1182,2)</f>
        <v>0</v>
      </c>
      <c r="W1182" s="157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 t="s">
        <v>312</v>
      </c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1">
      <c r="A1183" s="155"/>
      <c r="B1183" s="156"/>
      <c r="C1183" s="178" t="s">
        <v>2214</v>
      </c>
      <c r="D1183" s="158"/>
      <c r="E1183" s="159">
        <v>20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 t="s">
        <v>217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outlineLevel="1">
      <c r="A1184" s="155"/>
      <c r="B1184" s="156"/>
      <c r="C1184" s="178" t="s">
        <v>2185</v>
      </c>
      <c r="D1184" s="158"/>
      <c r="E1184" s="159">
        <v>11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 t="s">
        <v>217</v>
      </c>
      <c r="AH1184" s="148">
        <v>0</v>
      </c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1">
      <c r="A1185" s="155"/>
      <c r="B1185" s="156"/>
      <c r="C1185" s="178" t="s">
        <v>2186</v>
      </c>
      <c r="D1185" s="158"/>
      <c r="E1185" s="159">
        <v>4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 t="s">
        <v>217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1">
      <c r="A1186" s="155"/>
      <c r="B1186" s="156"/>
      <c r="C1186" s="178" t="s">
        <v>2215</v>
      </c>
      <c r="D1186" s="158"/>
      <c r="E1186" s="159">
        <v>3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 t="s">
        <v>217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1">
      <c r="A1187" s="155"/>
      <c r="B1187" s="156"/>
      <c r="C1187" s="178" t="s">
        <v>2188</v>
      </c>
      <c r="D1187" s="158"/>
      <c r="E1187" s="159">
        <v>2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 t="s">
        <v>217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1">
      <c r="A1188" s="155"/>
      <c r="B1188" s="156"/>
      <c r="C1188" s="178" t="s">
        <v>2216</v>
      </c>
      <c r="D1188" s="158"/>
      <c r="E1188" s="159">
        <v>10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 t="s">
        <v>217</v>
      </c>
      <c r="AH1188" s="148">
        <v>0</v>
      </c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outlineLevel="1">
      <c r="A1189" s="155"/>
      <c r="B1189" s="156"/>
      <c r="C1189" s="178" t="s">
        <v>2209</v>
      </c>
      <c r="D1189" s="158"/>
      <c r="E1189" s="159">
        <v>2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 t="s">
        <v>217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outlineLevel="1">
      <c r="A1190" s="155"/>
      <c r="B1190" s="156"/>
      <c r="C1190" s="178" t="s">
        <v>2217</v>
      </c>
      <c r="D1190" s="158"/>
      <c r="E1190" s="159">
        <v>7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 t="s">
        <v>217</v>
      </c>
      <c r="AH1190" s="148">
        <v>0</v>
      </c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1">
      <c r="A1191" s="155"/>
      <c r="B1191" s="156"/>
      <c r="C1191" s="178" t="s">
        <v>2191</v>
      </c>
      <c r="D1191" s="158"/>
      <c r="E1191" s="159">
        <v>7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 t="s">
        <v>217</v>
      </c>
      <c r="AH1191" s="148">
        <v>0</v>
      </c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1">
      <c r="A1192" s="155"/>
      <c r="B1192" s="156"/>
      <c r="C1192" s="178" t="s">
        <v>2192</v>
      </c>
      <c r="D1192" s="158"/>
      <c r="E1192" s="159">
        <v>2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 t="s">
        <v>217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1">
      <c r="A1193" s="155"/>
      <c r="B1193" s="156"/>
      <c r="C1193" s="178" t="s">
        <v>2218</v>
      </c>
      <c r="D1193" s="158"/>
      <c r="E1193" s="159">
        <v>12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 t="s">
        <v>217</v>
      </c>
      <c r="AH1193" s="148">
        <v>0</v>
      </c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1">
      <c r="A1194" s="155"/>
      <c r="B1194" s="156"/>
      <c r="C1194" s="178" t="s">
        <v>2219</v>
      </c>
      <c r="D1194" s="158"/>
      <c r="E1194" s="159">
        <v>11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 t="s">
        <v>217</v>
      </c>
      <c r="AH1194" s="148">
        <v>0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1">
      <c r="A1195" s="155"/>
      <c r="B1195" s="156"/>
      <c r="C1195" s="178" t="s">
        <v>2213</v>
      </c>
      <c r="D1195" s="158"/>
      <c r="E1195" s="159">
        <v>2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 t="s">
        <v>217</v>
      </c>
      <c r="AH1195" s="148">
        <v>0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1">
      <c r="A1196" s="155"/>
      <c r="B1196" s="156"/>
      <c r="C1196" s="178" t="s">
        <v>2220</v>
      </c>
      <c r="D1196" s="158"/>
      <c r="E1196" s="159">
        <v>3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 t="s">
        <v>217</v>
      </c>
      <c r="AH1196" s="148">
        <v>0</v>
      </c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1">
      <c r="A1197" s="155"/>
      <c r="B1197" s="156"/>
      <c r="C1197" s="233"/>
      <c r="D1197" s="234"/>
      <c r="E1197" s="234"/>
      <c r="F1197" s="234"/>
      <c r="G1197" s="234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 t="s">
        <v>206</v>
      </c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ht="22.5" outlineLevel="1">
      <c r="A1198" s="167">
        <v>100</v>
      </c>
      <c r="B1198" s="168" t="s">
        <v>2221</v>
      </c>
      <c r="C1198" s="177" t="s">
        <v>2222</v>
      </c>
      <c r="D1198" s="169" t="s">
        <v>310</v>
      </c>
      <c r="E1198" s="170">
        <v>85</v>
      </c>
      <c r="F1198" s="171"/>
      <c r="G1198" s="172">
        <f>ROUND(E1198*F1198,2)</f>
        <v>0</v>
      </c>
      <c r="H1198" s="171"/>
      <c r="I1198" s="172">
        <f>ROUND(E1198*H1198,2)</f>
        <v>0</v>
      </c>
      <c r="J1198" s="171"/>
      <c r="K1198" s="172">
        <f>ROUND(E1198*J1198,2)</f>
        <v>0</v>
      </c>
      <c r="L1198" s="172">
        <v>21</v>
      </c>
      <c r="M1198" s="172">
        <f>G1198*(1+L1198/100)</f>
        <v>0</v>
      </c>
      <c r="N1198" s="172">
        <v>8.1000000000000003E-2</v>
      </c>
      <c r="O1198" s="172">
        <f>ROUND(E1198*N1198,2)</f>
        <v>6.89</v>
      </c>
      <c r="P1198" s="172">
        <v>0</v>
      </c>
      <c r="Q1198" s="172">
        <f>ROUND(E1198*P1198,2)</f>
        <v>0</v>
      </c>
      <c r="R1198" s="172"/>
      <c r="S1198" s="172" t="s">
        <v>304</v>
      </c>
      <c r="T1198" s="173" t="s">
        <v>1249</v>
      </c>
      <c r="U1198" s="157">
        <v>0</v>
      </c>
      <c r="V1198" s="157">
        <f>ROUND(E1198*U1198,2)</f>
        <v>0</v>
      </c>
      <c r="W1198" s="157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 t="s">
        <v>312</v>
      </c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1">
      <c r="A1199" s="155"/>
      <c r="B1199" s="156"/>
      <c r="C1199" s="178" t="s">
        <v>2223</v>
      </c>
      <c r="D1199" s="158"/>
      <c r="E1199" s="159">
        <v>15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 t="s">
        <v>217</v>
      </c>
      <c r="AH1199" s="148">
        <v>0</v>
      </c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1">
      <c r="A1200" s="155"/>
      <c r="B1200" s="156"/>
      <c r="C1200" s="178" t="s">
        <v>2224</v>
      </c>
      <c r="D1200" s="158"/>
      <c r="E1200" s="159">
        <v>9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 t="s">
        <v>217</v>
      </c>
      <c r="AH1200" s="148">
        <v>0</v>
      </c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1">
      <c r="A1201" s="155"/>
      <c r="B1201" s="156"/>
      <c r="C1201" s="178" t="s">
        <v>2155</v>
      </c>
      <c r="D1201" s="158"/>
      <c r="E1201" s="159">
        <v>2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 t="s">
        <v>217</v>
      </c>
      <c r="AH1201" s="148">
        <v>0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outlineLevel="1">
      <c r="A1202" s="155"/>
      <c r="B1202" s="156"/>
      <c r="C1202" s="178" t="s">
        <v>2225</v>
      </c>
      <c r="D1202" s="158"/>
      <c r="E1202" s="159">
        <v>13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 t="s">
        <v>217</v>
      </c>
      <c r="AH1202" s="148">
        <v>0</v>
      </c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</row>
    <row r="1203" spans="1:60" outlineLevel="1">
      <c r="A1203" s="155"/>
      <c r="B1203" s="156"/>
      <c r="C1203" s="178" t="s">
        <v>2198</v>
      </c>
      <c r="D1203" s="158"/>
      <c r="E1203" s="159">
        <v>1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 t="s">
        <v>217</v>
      </c>
      <c r="AH1203" s="148">
        <v>0</v>
      </c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1">
      <c r="A1204" s="155"/>
      <c r="B1204" s="156"/>
      <c r="C1204" s="178" t="s">
        <v>2226</v>
      </c>
      <c r="D1204" s="158"/>
      <c r="E1204" s="159">
        <v>15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 t="s">
        <v>217</v>
      </c>
      <c r="AH1204" s="148">
        <v>0</v>
      </c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outlineLevel="1">
      <c r="A1205" s="155"/>
      <c r="B1205" s="156"/>
      <c r="C1205" s="178" t="s">
        <v>2211</v>
      </c>
      <c r="D1205" s="158"/>
      <c r="E1205" s="159">
        <v>4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 t="s">
        <v>217</v>
      </c>
      <c r="AH1205" s="148">
        <v>0</v>
      </c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</row>
    <row r="1206" spans="1:60" outlineLevel="1">
      <c r="A1206" s="155"/>
      <c r="B1206" s="156"/>
      <c r="C1206" s="178" t="s">
        <v>2227</v>
      </c>
      <c r="D1206" s="158"/>
      <c r="E1206" s="159">
        <v>1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 t="s">
        <v>217</v>
      </c>
      <c r="AH1206" s="148">
        <v>0</v>
      </c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1">
      <c r="A1207" s="155"/>
      <c r="B1207" s="156"/>
      <c r="C1207" s="178" t="s">
        <v>2228</v>
      </c>
      <c r="D1207" s="158"/>
      <c r="E1207" s="159">
        <v>5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 t="s">
        <v>217</v>
      </c>
      <c r="AH1207" s="148">
        <v>0</v>
      </c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1">
      <c r="A1208" s="155"/>
      <c r="B1208" s="156"/>
      <c r="C1208" s="178" t="s">
        <v>2229</v>
      </c>
      <c r="D1208" s="158"/>
      <c r="E1208" s="159">
        <v>2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 t="s">
        <v>217</v>
      </c>
      <c r="AH1208" s="148">
        <v>0</v>
      </c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outlineLevel="1">
      <c r="A1209" s="155"/>
      <c r="B1209" s="156"/>
      <c r="C1209" s="178" t="s">
        <v>2230</v>
      </c>
      <c r="D1209" s="158"/>
      <c r="E1209" s="159">
        <v>17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 t="s">
        <v>217</v>
      </c>
      <c r="AH1209" s="148">
        <v>0</v>
      </c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</row>
    <row r="1210" spans="1:60" outlineLevel="1">
      <c r="A1210" s="155"/>
      <c r="B1210" s="156"/>
      <c r="C1210" s="178" t="s">
        <v>2166</v>
      </c>
      <c r="D1210" s="158"/>
      <c r="E1210" s="159">
        <v>1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 t="s">
        <v>217</v>
      </c>
      <c r="AH1210" s="148">
        <v>0</v>
      </c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</row>
    <row r="1211" spans="1:60" outlineLevel="1">
      <c r="A1211" s="155"/>
      <c r="B1211" s="156"/>
      <c r="C1211" s="233"/>
      <c r="D1211" s="234"/>
      <c r="E1211" s="234"/>
      <c r="F1211" s="234"/>
      <c r="G1211" s="234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 t="s">
        <v>206</v>
      </c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ht="22.5" outlineLevel="1">
      <c r="A1212" s="167">
        <v>101</v>
      </c>
      <c r="B1212" s="168" t="s">
        <v>1259</v>
      </c>
      <c r="C1212" s="177" t="s">
        <v>1260</v>
      </c>
      <c r="D1212" s="169" t="s">
        <v>310</v>
      </c>
      <c r="E1212" s="170">
        <v>138</v>
      </c>
      <c r="F1212" s="171"/>
      <c r="G1212" s="172">
        <f>ROUND(E1212*F1212,2)</f>
        <v>0</v>
      </c>
      <c r="H1212" s="171"/>
      <c r="I1212" s="172">
        <f>ROUND(E1212*H1212,2)</f>
        <v>0</v>
      </c>
      <c r="J1212" s="171"/>
      <c r="K1212" s="172">
        <f>ROUND(E1212*J1212,2)</f>
        <v>0</v>
      </c>
      <c r="L1212" s="172">
        <v>21</v>
      </c>
      <c r="M1212" s="172">
        <f>G1212*(1+L1212/100)</f>
        <v>0</v>
      </c>
      <c r="N1212" s="172">
        <v>0.58500000000000008</v>
      </c>
      <c r="O1212" s="172">
        <f>ROUND(E1212*N1212,2)</f>
        <v>80.73</v>
      </c>
      <c r="P1212" s="172">
        <v>0</v>
      </c>
      <c r="Q1212" s="172">
        <f>ROUND(E1212*P1212,2)</f>
        <v>0</v>
      </c>
      <c r="R1212" s="172" t="s">
        <v>311</v>
      </c>
      <c r="S1212" s="172" t="s">
        <v>202</v>
      </c>
      <c r="T1212" s="173" t="s">
        <v>202</v>
      </c>
      <c r="U1212" s="157">
        <v>0</v>
      </c>
      <c r="V1212" s="157">
        <f>ROUND(E1212*U1212,2)</f>
        <v>0</v>
      </c>
      <c r="W1212" s="157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 t="s">
        <v>312</v>
      </c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1">
      <c r="A1213" s="155"/>
      <c r="B1213" s="156"/>
      <c r="C1213" s="178" t="s">
        <v>2184</v>
      </c>
      <c r="D1213" s="158"/>
      <c r="E1213" s="159">
        <v>32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 t="s">
        <v>217</v>
      </c>
      <c r="AH1213" s="148">
        <v>0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1">
      <c r="A1214" s="155"/>
      <c r="B1214" s="156"/>
      <c r="C1214" s="178" t="s">
        <v>2231</v>
      </c>
      <c r="D1214" s="158"/>
      <c r="E1214" s="159">
        <v>13</v>
      </c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 t="s">
        <v>217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1">
      <c r="A1215" s="155"/>
      <c r="B1215" s="156"/>
      <c r="C1215" s="178" t="s">
        <v>2186</v>
      </c>
      <c r="D1215" s="158"/>
      <c r="E1215" s="159">
        <v>4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 t="s">
        <v>217</v>
      </c>
      <c r="AH1215" s="148">
        <v>0</v>
      </c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1">
      <c r="A1216" s="155"/>
      <c r="B1216" s="156"/>
      <c r="C1216" s="178" t="s">
        <v>2187</v>
      </c>
      <c r="D1216" s="158"/>
      <c r="E1216" s="159">
        <v>4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 t="s">
        <v>217</v>
      </c>
      <c r="AH1216" s="148">
        <v>0</v>
      </c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1">
      <c r="A1217" s="155"/>
      <c r="B1217" s="156"/>
      <c r="C1217" s="178" t="s">
        <v>2188</v>
      </c>
      <c r="D1217" s="158"/>
      <c r="E1217" s="159">
        <v>2</v>
      </c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 t="s">
        <v>217</v>
      </c>
      <c r="AH1217" s="148">
        <v>0</v>
      </c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1">
      <c r="A1218" s="155"/>
      <c r="B1218" s="156"/>
      <c r="C1218" s="178" t="s">
        <v>2232</v>
      </c>
      <c r="D1218" s="158"/>
      <c r="E1218" s="159">
        <v>19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 t="s">
        <v>217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outlineLevel="1">
      <c r="A1219" s="155"/>
      <c r="B1219" s="156"/>
      <c r="C1219" s="178" t="s">
        <v>2233</v>
      </c>
      <c r="D1219" s="158"/>
      <c r="E1219" s="159">
        <v>2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 t="s">
        <v>217</v>
      </c>
      <c r="AH1219" s="148">
        <v>0</v>
      </c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1">
      <c r="A1220" s="155"/>
      <c r="B1220" s="156"/>
      <c r="C1220" s="178" t="s">
        <v>2234</v>
      </c>
      <c r="D1220" s="158"/>
      <c r="E1220" s="159">
        <v>4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 t="s">
        <v>217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1">
      <c r="A1221" s="155"/>
      <c r="B1221" s="156"/>
      <c r="C1221" s="178" t="s">
        <v>2190</v>
      </c>
      <c r="D1221" s="158"/>
      <c r="E1221" s="159">
        <v>14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 t="s">
        <v>217</v>
      </c>
      <c r="AH1221" s="148">
        <v>0</v>
      </c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1">
      <c r="A1222" s="155"/>
      <c r="B1222" s="156"/>
      <c r="C1222" s="178" t="s">
        <v>2191</v>
      </c>
      <c r="D1222" s="158"/>
      <c r="E1222" s="159">
        <v>7</v>
      </c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 t="s">
        <v>217</v>
      </c>
      <c r="AH1222" s="148">
        <v>0</v>
      </c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1">
      <c r="A1223" s="155"/>
      <c r="B1223" s="156"/>
      <c r="C1223" s="178" t="s">
        <v>2192</v>
      </c>
      <c r="D1223" s="158"/>
      <c r="E1223" s="159">
        <v>2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 t="s">
        <v>217</v>
      </c>
      <c r="AH1223" s="148">
        <v>0</v>
      </c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1">
      <c r="A1224" s="155"/>
      <c r="B1224" s="156"/>
      <c r="C1224" s="178" t="s">
        <v>2235</v>
      </c>
      <c r="D1224" s="158"/>
      <c r="E1224" s="159">
        <v>11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 t="s">
        <v>217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1">
      <c r="A1225" s="155"/>
      <c r="B1225" s="156"/>
      <c r="C1225" s="178" t="s">
        <v>2160</v>
      </c>
      <c r="D1225" s="158"/>
      <c r="E1225" s="159">
        <v>1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 t="s">
        <v>217</v>
      </c>
      <c r="AH1225" s="148">
        <v>0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1">
      <c r="A1226" s="155"/>
      <c r="B1226" s="156"/>
      <c r="C1226" s="178" t="s">
        <v>2230</v>
      </c>
      <c r="D1226" s="158"/>
      <c r="E1226" s="159">
        <v>17</v>
      </c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 t="s">
        <v>217</v>
      </c>
      <c r="AH1226" s="148">
        <v>0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1">
      <c r="A1227" s="155"/>
      <c r="B1227" s="156"/>
      <c r="C1227" s="178" t="s">
        <v>2195</v>
      </c>
      <c r="D1227" s="158"/>
      <c r="E1227" s="159">
        <v>4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 t="s">
        <v>217</v>
      </c>
      <c r="AH1227" s="148">
        <v>0</v>
      </c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1">
      <c r="A1228" s="155"/>
      <c r="B1228" s="156"/>
      <c r="C1228" s="178" t="s">
        <v>2196</v>
      </c>
      <c r="D1228" s="158"/>
      <c r="E1228" s="159">
        <v>2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 t="s">
        <v>217</v>
      </c>
      <c r="AH1228" s="148">
        <v>0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1">
      <c r="A1229" s="155"/>
      <c r="B1229" s="156"/>
      <c r="C1229" s="233"/>
      <c r="D1229" s="234"/>
      <c r="E1229" s="234"/>
      <c r="F1229" s="234"/>
      <c r="G1229" s="234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 t="s">
        <v>206</v>
      </c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ht="22.5" outlineLevel="1">
      <c r="A1230" s="167">
        <v>102</v>
      </c>
      <c r="B1230" s="168" t="s">
        <v>2236</v>
      </c>
      <c r="C1230" s="177" t="s">
        <v>2237</v>
      </c>
      <c r="D1230" s="169" t="s">
        <v>310</v>
      </c>
      <c r="E1230" s="170">
        <v>4</v>
      </c>
      <c r="F1230" s="171"/>
      <c r="G1230" s="172">
        <f>ROUND(E1230*F1230,2)</f>
        <v>0</v>
      </c>
      <c r="H1230" s="171"/>
      <c r="I1230" s="172">
        <f>ROUND(E1230*H1230,2)</f>
        <v>0</v>
      </c>
      <c r="J1230" s="171"/>
      <c r="K1230" s="172">
        <f>ROUND(E1230*J1230,2)</f>
        <v>0</v>
      </c>
      <c r="L1230" s="172">
        <v>21</v>
      </c>
      <c r="M1230" s="172">
        <f>G1230*(1+L1230/100)</f>
        <v>0</v>
      </c>
      <c r="N1230" s="172">
        <v>0.43000000000000005</v>
      </c>
      <c r="O1230" s="172">
        <f>ROUND(E1230*N1230,2)</f>
        <v>1.72</v>
      </c>
      <c r="P1230" s="172">
        <v>0</v>
      </c>
      <c r="Q1230" s="172">
        <f>ROUND(E1230*P1230,2)</f>
        <v>0</v>
      </c>
      <c r="R1230" s="172" t="s">
        <v>311</v>
      </c>
      <c r="S1230" s="172" t="s">
        <v>202</v>
      </c>
      <c r="T1230" s="173" t="s">
        <v>202</v>
      </c>
      <c r="U1230" s="157">
        <v>0</v>
      </c>
      <c r="V1230" s="157">
        <f>ROUND(E1230*U1230,2)</f>
        <v>0</v>
      </c>
      <c r="W1230" s="157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 t="s">
        <v>312</v>
      </c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1">
      <c r="A1231" s="155"/>
      <c r="B1231" s="156"/>
      <c r="C1231" s="178" t="s">
        <v>2179</v>
      </c>
      <c r="D1231" s="158"/>
      <c r="E1231" s="159">
        <v>4</v>
      </c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 t="s">
        <v>217</v>
      </c>
      <c r="AH1231" s="148">
        <v>0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1">
      <c r="A1232" s="155"/>
      <c r="B1232" s="156"/>
      <c r="C1232" s="233"/>
      <c r="D1232" s="234"/>
      <c r="E1232" s="234"/>
      <c r="F1232" s="234"/>
      <c r="G1232" s="234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 t="s">
        <v>206</v>
      </c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ht="22.5" outlineLevel="1">
      <c r="A1233" s="167">
        <v>103</v>
      </c>
      <c r="B1233" s="168" t="s">
        <v>1262</v>
      </c>
      <c r="C1233" s="177" t="s">
        <v>1263</v>
      </c>
      <c r="D1233" s="169" t="s">
        <v>310</v>
      </c>
      <c r="E1233" s="170">
        <v>45</v>
      </c>
      <c r="F1233" s="171"/>
      <c r="G1233" s="172">
        <f>ROUND(E1233*F1233,2)</f>
        <v>0</v>
      </c>
      <c r="H1233" s="171"/>
      <c r="I1233" s="172">
        <f>ROUND(E1233*H1233,2)</f>
        <v>0</v>
      </c>
      <c r="J1233" s="171"/>
      <c r="K1233" s="172">
        <f>ROUND(E1233*J1233,2)</f>
        <v>0</v>
      </c>
      <c r="L1233" s="172">
        <v>21</v>
      </c>
      <c r="M1233" s="172">
        <f>G1233*(1+L1233/100)</f>
        <v>0</v>
      </c>
      <c r="N1233" s="172">
        <v>0.25</v>
      </c>
      <c r="O1233" s="172">
        <f>ROUND(E1233*N1233,2)</f>
        <v>11.25</v>
      </c>
      <c r="P1233" s="172">
        <v>0</v>
      </c>
      <c r="Q1233" s="172">
        <f>ROUND(E1233*P1233,2)</f>
        <v>0</v>
      </c>
      <c r="R1233" s="172" t="s">
        <v>311</v>
      </c>
      <c r="S1233" s="172" t="s">
        <v>202</v>
      </c>
      <c r="T1233" s="173" t="s">
        <v>202</v>
      </c>
      <c r="U1233" s="157">
        <v>0</v>
      </c>
      <c r="V1233" s="157">
        <f>ROUND(E1233*U1233,2)</f>
        <v>0</v>
      </c>
      <c r="W1233" s="157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 t="s">
        <v>312</v>
      </c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outlineLevel="1">
      <c r="A1234" s="155"/>
      <c r="B1234" s="156"/>
      <c r="C1234" s="178" t="s">
        <v>2238</v>
      </c>
      <c r="D1234" s="158"/>
      <c r="E1234" s="159">
        <v>17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 t="s">
        <v>217</v>
      </c>
      <c r="AH1234" s="148">
        <v>0</v>
      </c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</row>
    <row r="1235" spans="1:60" outlineLevel="1">
      <c r="A1235" s="155"/>
      <c r="B1235" s="156"/>
      <c r="C1235" s="178" t="s">
        <v>2154</v>
      </c>
      <c r="D1235" s="158"/>
      <c r="E1235" s="159">
        <v>1</v>
      </c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 t="s">
        <v>217</v>
      </c>
      <c r="AH1235" s="148">
        <v>0</v>
      </c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1">
      <c r="A1236" s="155"/>
      <c r="B1236" s="156"/>
      <c r="C1236" s="178" t="s">
        <v>2239</v>
      </c>
      <c r="D1236" s="158"/>
      <c r="E1236" s="159">
        <v>1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 t="s">
        <v>217</v>
      </c>
      <c r="AH1236" s="148">
        <v>0</v>
      </c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outlineLevel="1">
      <c r="A1237" s="155"/>
      <c r="B1237" s="156"/>
      <c r="C1237" s="178" t="s">
        <v>2155</v>
      </c>
      <c r="D1237" s="158"/>
      <c r="E1237" s="159">
        <v>2</v>
      </c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 t="s">
        <v>217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outlineLevel="1">
      <c r="A1238" s="155"/>
      <c r="B1238" s="156"/>
      <c r="C1238" s="178" t="s">
        <v>2188</v>
      </c>
      <c r="D1238" s="158"/>
      <c r="E1238" s="159">
        <v>2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 t="s">
        <v>217</v>
      </c>
      <c r="AH1238" s="148">
        <v>0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1">
      <c r="A1239" s="155"/>
      <c r="B1239" s="156"/>
      <c r="C1239" s="178" t="s">
        <v>2240</v>
      </c>
      <c r="D1239" s="158"/>
      <c r="E1239" s="159">
        <v>5</v>
      </c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 t="s">
        <v>217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outlineLevel="1">
      <c r="A1240" s="155"/>
      <c r="B1240" s="156"/>
      <c r="C1240" s="178" t="s">
        <v>2198</v>
      </c>
      <c r="D1240" s="158"/>
      <c r="E1240" s="159">
        <v>1</v>
      </c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 t="s">
        <v>217</v>
      </c>
      <c r="AH1240" s="148">
        <v>0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1">
      <c r="A1241" s="155"/>
      <c r="B1241" s="156"/>
      <c r="C1241" s="178" t="s">
        <v>2234</v>
      </c>
      <c r="D1241" s="158"/>
      <c r="E1241" s="159">
        <v>4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 t="s">
        <v>217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1">
      <c r="A1242" s="155"/>
      <c r="B1242" s="156"/>
      <c r="C1242" s="178" t="s">
        <v>2204</v>
      </c>
      <c r="D1242" s="158"/>
      <c r="E1242" s="159">
        <v>2</v>
      </c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 t="s">
        <v>217</v>
      </c>
      <c r="AH1242" s="148">
        <v>0</v>
      </c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1">
      <c r="A1243" s="155"/>
      <c r="B1243" s="156"/>
      <c r="C1243" s="178" t="s">
        <v>2227</v>
      </c>
      <c r="D1243" s="158"/>
      <c r="E1243" s="159">
        <v>1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 t="s">
        <v>217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1">
      <c r="A1244" s="155"/>
      <c r="B1244" s="156"/>
      <c r="C1244" s="178" t="s">
        <v>2172</v>
      </c>
      <c r="D1244" s="158"/>
      <c r="E1244" s="159">
        <v>2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 t="s">
        <v>217</v>
      </c>
      <c r="AH1244" s="148">
        <v>0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outlineLevel="1">
      <c r="A1245" s="155"/>
      <c r="B1245" s="156"/>
      <c r="C1245" s="178" t="s">
        <v>2161</v>
      </c>
      <c r="D1245" s="158"/>
      <c r="E1245" s="159">
        <v>2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 t="s">
        <v>217</v>
      </c>
      <c r="AH1245" s="148">
        <v>0</v>
      </c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1">
      <c r="A1246" s="155"/>
      <c r="B1246" s="156"/>
      <c r="C1246" s="178" t="s">
        <v>2241</v>
      </c>
      <c r="D1246" s="158"/>
      <c r="E1246" s="159">
        <v>3</v>
      </c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 t="s">
        <v>217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1">
      <c r="A1247" s="155"/>
      <c r="B1247" s="156"/>
      <c r="C1247" s="178" t="s">
        <v>2196</v>
      </c>
      <c r="D1247" s="158"/>
      <c r="E1247" s="159">
        <v>2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 t="s">
        <v>217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1">
      <c r="A1248" s="155"/>
      <c r="B1248" s="156"/>
      <c r="C1248" s="233"/>
      <c r="D1248" s="234"/>
      <c r="E1248" s="234"/>
      <c r="F1248" s="234"/>
      <c r="G1248" s="234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48"/>
      <c r="Y1248" s="148"/>
      <c r="Z1248" s="148"/>
      <c r="AA1248" s="148"/>
      <c r="AB1248" s="148"/>
      <c r="AC1248" s="148"/>
      <c r="AD1248" s="148"/>
      <c r="AE1248" s="148"/>
      <c r="AF1248" s="148"/>
      <c r="AG1248" s="148" t="s">
        <v>206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ht="22.5" outlineLevel="1">
      <c r="A1249" s="167">
        <v>104</v>
      </c>
      <c r="B1249" s="168" t="s">
        <v>1266</v>
      </c>
      <c r="C1249" s="177" t="s">
        <v>1267</v>
      </c>
      <c r="D1249" s="169" t="s">
        <v>310</v>
      </c>
      <c r="E1249" s="170">
        <v>99</v>
      </c>
      <c r="F1249" s="171"/>
      <c r="G1249" s="172">
        <f>ROUND(E1249*F1249,2)</f>
        <v>0</v>
      </c>
      <c r="H1249" s="171"/>
      <c r="I1249" s="172">
        <f>ROUND(E1249*H1249,2)</f>
        <v>0</v>
      </c>
      <c r="J1249" s="171"/>
      <c r="K1249" s="172">
        <f>ROUND(E1249*J1249,2)</f>
        <v>0</v>
      </c>
      <c r="L1249" s="172">
        <v>21</v>
      </c>
      <c r="M1249" s="172">
        <f>G1249*(1+L1249/100)</f>
        <v>0</v>
      </c>
      <c r="N1249" s="172">
        <v>0.5</v>
      </c>
      <c r="O1249" s="172">
        <f>ROUND(E1249*N1249,2)</f>
        <v>49.5</v>
      </c>
      <c r="P1249" s="172">
        <v>0</v>
      </c>
      <c r="Q1249" s="172">
        <f>ROUND(E1249*P1249,2)</f>
        <v>0</v>
      </c>
      <c r="R1249" s="172" t="s">
        <v>311</v>
      </c>
      <c r="S1249" s="172" t="s">
        <v>202</v>
      </c>
      <c r="T1249" s="173" t="s">
        <v>202</v>
      </c>
      <c r="U1249" s="157">
        <v>0</v>
      </c>
      <c r="V1249" s="157">
        <f>ROUND(E1249*U1249,2)</f>
        <v>0</v>
      </c>
      <c r="W1249" s="157"/>
      <c r="X1249" s="148"/>
      <c r="Y1249" s="148"/>
      <c r="Z1249" s="148"/>
      <c r="AA1249" s="148"/>
      <c r="AB1249" s="148"/>
      <c r="AC1249" s="148"/>
      <c r="AD1249" s="148"/>
      <c r="AE1249" s="148"/>
      <c r="AF1249" s="148"/>
      <c r="AG1249" s="148" t="s">
        <v>312</v>
      </c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1">
      <c r="A1250" s="155"/>
      <c r="B1250" s="156"/>
      <c r="C1250" s="178" t="s">
        <v>2242</v>
      </c>
      <c r="D1250" s="158"/>
      <c r="E1250" s="159">
        <v>14</v>
      </c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48"/>
      <c r="Y1250" s="148"/>
      <c r="Z1250" s="148"/>
      <c r="AA1250" s="148"/>
      <c r="AB1250" s="148"/>
      <c r="AC1250" s="148"/>
      <c r="AD1250" s="148"/>
      <c r="AE1250" s="148"/>
      <c r="AF1250" s="148"/>
      <c r="AG1250" s="148" t="s">
        <v>217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1">
      <c r="A1251" s="155"/>
      <c r="B1251" s="156"/>
      <c r="C1251" s="178" t="s">
        <v>2185</v>
      </c>
      <c r="D1251" s="158"/>
      <c r="E1251" s="159">
        <v>11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48"/>
      <c r="Y1251" s="148"/>
      <c r="Z1251" s="148"/>
      <c r="AA1251" s="148"/>
      <c r="AB1251" s="148"/>
      <c r="AC1251" s="148"/>
      <c r="AD1251" s="148"/>
      <c r="AE1251" s="148"/>
      <c r="AF1251" s="148"/>
      <c r="AG1251" s="148" t="s">
        <v>217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outlineLevel="1">
      <c r="A1252" s="155"/>
      <c r="B1252" s="156"/>
      <c r="C1252" s="178" t="s">
        <v>2186</v>
      </c>
      <c r="D1252" s="158"/>
      <c r="E1252" s="159">
        <v>4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48"/>
      <c r="Y1252" s="148"/>
      <c r="Z1252" s="148"/>
      <c r="AA1252" s="148"/>
      <c r="AB1252" s="148"/>
      <c r="AC1252" s="148"/>
      <c r="AD1252" s="148"/>
      <c r="AE1252" s="148"/>
      <c r="AF1252" s="148"/>
      <c r="AG1252" s="148" t="s">
        <v>217</v>
      </c>
      <c r="AH1252" s="148">
        <v>0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outlineLevel="1">
      <c r="A1253" s="155"/>
      <c r="B1253" s="156"/>
      <c r="C1253" s="178" t="s">
        <v>2155</v>
      </c>
      <c r="D1253" s="158"/>
      <c r="E1253" s="159">
        <v>2</v>
      </c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48"/>
      <c r="Y1253" s="148"/>
      <c r="Z1253" s="148"/>
      <c r="AA1253" s="148"/>
      <c r="AB1253" s="148"/>
      <c r="AC1253" s="148"/>
      <c r="AD1253" s="148"/>
      <c r="AE1253" s="148"/>
      <c r="AF1253" s="148"/>
      <c r="AG1253" s="148" t="s">
        <v>217</v>
      </c>
      <c r="AH1253" s="148">
        <v>0</v>
      </c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outlineLevel="1">
      <c r="A1254" s="155"/>
      <c r="B1254" s="156"/>
      <c r="C1254" s="178" t="s">
        <v>2243</v>
      </c>
      <c r="D1254" s="158"/>
      <c r="E1254" s="159">
        <v>15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48"/>
      <c r="Y1254" s="148"/>
      <c r="Z1254" s="148"/>
      <c r="AA1254" s="148"/>
      <c r="AB1254" s="148"/>
      <c r="AC1254" s="148"/>
      <c r="AD1254" s="148"/>
      <c r="AE1254" s="148"/>
      <c r="AF1254" s="148"/>
      <c r="AG1254" s="148" t="s">
        <v>217</v>
      </c>
      <c r="AH1254" s="148">
        <v>0</v>
      </c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1">
      <c r="A1255" s="155"/>
      <c r="B1255" s="156"/>
      <c r="C1255" s="178" t="s">
        <v>2198</v>
      </c>
      <c r="D1255" s="158"/>
      <c r="E1255" s="159">
        <v>1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48"/>
      <c r="Y1255" s="148"/>
      <c r="Z1255" s="148"/>
      <c r="AA1255" s="148"/>
      <c r="AB1255" s="148"/>
      <c r="AC1255" s="148"/>
      <c r="AD1255" s="148"/>
      <c r="AE1255" s="148"/>
      <c r="AF1255" s="148"/>
      <c r="AG1255" s="148" t="s">
        <v>217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1">
      <c r="A1256" s="155"/>
      <c r="B1256" s="156"/>
      <c r="C1256" s="178" t="s">
        <v>2234</v>
      </c>
      <c r="D1256" s="158"/>
      <c r="E1256" s="159">
        <v>4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48"/>
      <c r="Y1256" s="148"/>
      <c r="Z1256" s="148"/>
      <c r="AA1256" s="148"/>
      <c r="AB1256" s="148"/>
      <c r="AC1256" s="148"/>
      <c r="AD1256" s="148"/>
      <c r="AE1256" s="148"/>
      <c r="AF1256" s="148"/>
      <c r="AG1256" s="148" t="s">
        <v>217</v>
      </c>
      <c r="AH1256" s="148">
        <v>0</v>
      </c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1">
      <c r="A1257" s="155"/>
      <c r="B1257" s="156"/>
      <c r="C1257" s="178" t="s">
        <v>2244</v>
      </c>
      <c r="D1257" s="158"/>
      <c r="E1257" s="159">
        <v>12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48"/>
      <c r="Y1257" s="148"/>
      <c r="Z1257" s="148"/>
      <c r="AA1257" s="148"/>
      <c r="AB1257" s="148"/>
      <c r="AC1257" s="148"/>
      <c r="AD1257" s="148"/>
      <c r="AE1257" s="148"/>
      <c r="AF1257" s="148"/>
      <c r="AG1257" s="148" t="s">
        <v>217</v>
      </c>
      <c r="AH1257" s="148">
        <v>0</v>
      </c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1">
      <c r="A1258" s="155"/>
      <c r="B1258" s="156"/>
      <c r="C1258" s="178" t="s">
        <v>2245</v>
      </c>
      <c r="D1258" s="158"/>
      <c r="E1258" s="159">
        <v>6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48"/>
      <c r="Y1258" s="148"/>
      <c r="Z1258" s="148"/>
      <c r="AA1258" s="148"/>
      <c r="AB1258" s="148"/>
      <c r="AC1258" s="148"/>
      <c r="AD1258" s="148"/>
      <c r="AE1258" s="148"/>
      <c r="AF1258" s="148"/>
      <c r="AG1258" s="148" t="s">
        <v>217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1">
      <c r="A1259" s="155"/>
      <c r="B1259" s="156"/>
      <c r="C1259" s="178" t="s">
        <v>2192</v>
      </c>
      <c r="D1259" s="158"/>
      <c r="E1259" s="159">
        <v>2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48"/>
      <c r="Y1259" s="148"/>
      <c r="Z1259" s="148"/>
      <c r="AA1259" s="148"/>
      <c r="AB1259" s="148"/>
      <c r="AC1259" s="148"/>
      <c r="AD1259" s="148"/>
      <c r="AE1259" s="148"/>
      <c r="AF1259" s="148"/>
      <c r="AG1259" s="148" t="s">
        <v>217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1">
      <c r="A1260" s="155"/>
      <c r="B1260" s="156"/>
      <c r="C1260" s="178" t="s">
        <v>2246</v>
      </c>
      <c r="D1260" s="158"/>
      <c r="E1260" s="159">
        <v>8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48"/>
      <c r="Y1260" s="148"/>
      <c r="Z1260" s="148"/>
      <c r="AA1260" s="148"/>
      <c r="AB1260" s="148"/>
      <c r="AC1260" s="148"/>
      <c r="AD1260" s="148"/>
      <c r="AE1260" s="148"/>
      <c r="AF1260" s="148"/>
      <c r="AG1260" s="148" t="s">
        <v>217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1">
      <c r="A1261" s="155"/>
      <c r="B1261" s="156"/>
      <c r="C1261" s="178" t="s">
        <v>2160</v>
      </c>
      <c r="D1261" s="158"/>
      <c r="E1261" s="159">
        <v>1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48"/>
      <c r="Y1261" s="148"/>
      <c r="Z1261" s="148"/>
      <c r="AA1261" s="148"/>
      <c r="AB1261" s="148"/>
      <c r="AC1261" s="148"/>
      <c r="AD1261" s="148"/>
      <c r="AE1261" s="148"/>
      <c r="AF1261" s="148"/>
      <c r="AG1261" s="148" t="s">
        <v>217</v>
      </c>
      <c r="AH1261" s="148">
        <v>0</v>
      </c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1">
      <c r="A1262" s="155"/>
      <c r="B1262" s="156"/>
      <c r="C1262" s="178" t="s">
        <v>2194</v>
      </c>
      <c r="D1262" s="158"/>
      <c r="E1262" s="159">
        <v>16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48"/>
      <c r="Y1262" s="148"/>
      <c r="Z1262" s="148"/>
      <c r="AA1262" s="148"/>
      <c r="AB1262" s="148"/>
      <c r="AC1262" s="148"/>
      <c r="AD1262" s="148"/>
      <c r="AE1262" s="148"/>
      <c r="AF1262" s="148"/>
      <c r="AG1262" s="148" t="s">
        <v>217</v>
      </c>
      <c r="AH1262" s="148">
        <v>0</v>
      </c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1">
      <c r="A1263" s="155"/>
      <c r="B1263" s="156"/>
      <c r="C1263" s="178" t="s">
        <v>2213</v>
      </c>
      <c r="D1263" s="158"/>
      <c r="E1263" s="159">
        <v>2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48"/>
      <c r="Y1263" s="148"/>
      <c r="Z1263" s="148"/>
      <c r="AA1263" s="148"/>
      <c r="AB1263" s="148"/>
      <c r="AC1263" s="148"/>
      <c r="AD1263" s="148"/>
      <c r="AE1263" s="148"/>
      <c r="AF1263" s="148"/>
      <c r="AG1263" s="148" t="s">
        <v>217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1">
      <c r="A1264" s="155"/>
      <c r="B1264" s="156"/>
      <c r="C1264" s="178" t="s">
        <v>2205</v>
      </c>
      <c r="D1264" s="158"/>
      <c r="E1264" s="159">
        <v>1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48"/>
      <c r="Y1264" s="148"/>
      <c r="Z1264" s="148"/>
      <c r="AA1264" s="148"/>
      <c r="AB1264" s="148"/>
      <c r="AC1264" s="148"/>
      <c r="AD1264" s="148"/>
      <c r="AE1264" s="148"/>
      <c r="AF1264" s="148"/>
      <c r="AG1264" s="148" t="s">
        <v>217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1">
      <c r="A1265" s="155"/>
      <c r="B1265" s="156"/>
      <c r="C1265" s="233"/>
      <c r="D1265" s="234"/>
      <c r="E1265" s="234"/>
      <c r="F1265" s="234"/>
      <c r="G1265" s="234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48"/>
      <c r="Y1265" s="148"/>
      <c r="Z1265" s="148"/>
      <c r="AA1265" s="148"/>
      <c r="AB1265" s="148"/>
      <c r="AC1265" s="148"/>
      <c r="AD1265" s="148"/>
      <c r="AE1265" s="148"/>
      <c r="AF1265" s="148"/>
      <c r="AG1265" s="148" t="s">
        <v>206</v>
      </c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ht="22.5" outlineLevel="1">
      <c r="A1266" s="167">
        <v>105</v>
      </c>
      <c r="B1266" s="168" t="s">
        <v>1269</v>
      </c>
      <c r="C1266" s="177" t="s">
        <v>1270</v>
      </c>
      <c r="D1266" s="169" t="s">
        <v>310</v>
      </c>
      <c r="E1266" s="170">
        <v>32</v>
      </c>
      <c r="F1266" s="171"/>
      <c r="G1266" s="172">
        <f>ROUND(E1266*F1266,2)</f>
        <v>0</v>
      </c>
      <c r="H1266" s="171"/>
      <c r="I1266" s="172">
        <f>ROUND(E1266*H1266,2)</f>
        <v>0</v>
      </c>
      <c r="J1266" s="171"/>
      <c r="K1266" s="172">
        <f>ROUND(E1266*J1266,2)</f>
        <v>0</v>
      </c>
      <c r="L1266" s="172">
        <v>21</v>
      </c>
      <c r="M1266" s="172">
        <f>G1266*(1+L1266/100)</f>
        <v>0</v>
      </c>
      <c r="N1266" s="172">
        <v>1</v>
      </c>
      <c r="O1266" s="172">
        <f>ROUND(E1266*N1266,2)</f>
        <v>32</v>
      </c>
      <c r="P1266" s="172">
        <v>0</v>
      </c>
      <c r="Q1266" s="172">
        <f>ROUND(E1266*P1266,2)</f>
        <v>0</v>
      </c>
      <c r="R1266" s="172" t="s">
        <v>311</v>
      </c>
      <c r="S1266" s="172" t="s">
        <v>202</v>
      </c>
      <c r="T1266" s="173" t="s">
        <v>202</v>
      </c>
      <c r="U1266" s="157">
        <v>0</v>
      </c>
      <c r="V1266" s="157">
        <f>ROUND(E1266*U1266,2)</f>
        <v>0</v>
      </c>
      <c r="W1266" s="157"/>
      <c r="X1266" s="148"/>
      <c r="Y1266" s="148"/>
      <c r="Z1266" s="148"/>
      <c r="AA1266" s="148"/>
      <c r="AB1266" s="148"/>
      <c r="AC1266" s="148"/>
      <c r="AD1266" s="148"/>
      <c r="AE1266" s="148"/>
      <c r="AF1266" s="148"/>
      <c r="AG1266" s="148" t="s">
        <v>312</v>
      </c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outlineLevel="1">
      <c r="A1267" s="155"/>
      <c r="B1267" s="156"/>
      <c r="C1267" s="178" t="s">
        <v>2247</v>
      </c>
      <c r="D1267" s="158"/>
      <c r="E1267" s="159">
        <v>22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48"/>
      <c r="Y1267" s="148"/>
      <c r="Z1267" s="148"/>
      <c r="AA1267" s="148"/>
      <c r="AB1267" s="148"/>
      <c r="AC1267" s="148"/>
      <c r="AD1267" s="148"/>
      <c r="AE1267" s="148"/>
      <c r="AF1267" s="148"/>
      <c r="AG1267" s="148" t="s">
        <v>217</v>
      </c>
      <c r="AH1267" s="148">
        <v>0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1">
      <c r="A1268" s="155"/>
      <c r="B1268" s="156"/>
      <c r="C1268" s="178" t="s">
        <v>2201</v>
      </c>
      <c r="D1268" s="158"/>
      <c r="E1268" s="159">
        <v>3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48"/>
      <c r="Y1268" s="148"/>
      <c r="Z1268" s="148"/>
      <c r="AA1268" s="148"/>
      <c r="AB1268" s="148"/>
      <c r="AC1268" s="148"/>
      <c r="AD1268" s="148"/>
      <c r="AE1268" s="148"/>
      <c r="AF1268" s="148"/>
      <c r="AG1268" s="148" t="s">
        <v>217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1">
      <c r="A1269" s="155"/>
      <c r="B1269" s="156"/>
      <c r="C1269" s="178" t="s">
        <v>2204</v>
      </c>
      <c r="D1269" s="158"/>
      <c r="E1269" s="159">
        <v>2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48"/>
      <c r="Y1269" s="148"/>
      <c r="Z1269" s="148"/>
      <c r="AA1269" s="148"/>
      <c r="AB1269" s="148"/>
      <c r="AC1269" s="148"/>
      <c r="AD1269" s="148"/>
      <c r="AE1269" s="148"/>
      <c r="AF1269" s="148"/>
      <c r="AG1269" s="148" t="s">
        <v>217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1">
      <c r="A1270" s="155"/>
      <c r="B1270" s="156"/>
      <c r="C1270" s="178" t="s">
        <v>2158</v>
      </c>
      <c r="D1270" s="158"/>
      <c r="E1270" s="159">
        <v>2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48"/>
      <c r="Y1270" s="148"/>
      <c r="Z1270" s="148"/>
      <c r="AA1270" s="148"/>
      <c r="AB1270" s="148"/>
      <c r="AC1270" s="148"/>
      <c r="AD1270" s="148"/>
      <c r="AE1270" s="148"/>
      <c r="AF1270" s="148"/>
      <c r="AG1270" s="148" t="s">
        <v>217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1">
      <c r="A1271" s="155"/>
      <c r="B1271" s="156"/>
      <c r="C1271" s="178" t="s">
        <v>2248</v>
      </c>
      <c r="D1271" s="158"/>
      <c r="E1271" s="159">
        <v>3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48"/>
      <c r="Y1271" s="148"/>
      <c r="Z1271" s="148"/>
      <c r="AA1271" s="148"/>
      <c r="AB1271" s="148"/>
      <c r="AC1271" s="148"/>
      <c r="AD1271" s="148"/>
      <c r="AE1271" s="148"/>
      <c r="AF1271" s="148"/>
      <c r="AG1271" s="148" t="s">
        <v>217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1">
      <c r="A1272" s="155"/>
      <c r="B1272" s="156"/>
      <c r="C1272" s="233"/>
      <c r="D1272" s="234"/>
      <c r="E1272" s="234"/>
      <c r="F1272" s="234"/>
      <c r="G1272" s="234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48"/>
      <c r="Y1272" s="148"/>
      <c r="Z1272" s="148"/>
      <c r="AA1272" s="148"/>
      <c r="AB1272" s="148"/>
      <c r="AC1272" s="148"/>
      <c r="AD1272" s="148"/>
      <c r="AE1272" s="148"/>
      <c r="AF1272" s="148"/>
      <c r="AG1272" s="148" t="s">
        <v>206</v>
      </c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ht="22.5" outlineLevel="1">
      <c r="A1273" s="167">
        <v>106</v>
      </c>
      <c r="B1273" s="168" t="s">
        <v>1271</v>
      </c>
      <c r="C1273" s="177" t="s">
        <v>1272</v>
      </c>
      <c r="D1273" s="169" t="s">
        <v>310</v>
      </c>
      <c r="E1273" s="170">
        <v>142</v>
      </c>
      <c r="F1273" s="171"/>
      <c r="G1273" s="172">
        <f>ROUND(E1273*F1273,2)</f>
        <v>0</v>
      </c>
      <c r="H1273" s="171"/>
      <c r="I1273" s="172">
        <f>ROUND(E1273*H1273,2)</f>
        <v>0</v>
      </c>
      <c r="J1273" s="171"/>
      <c r="K1273" s="172">
        <f>ROUND(E1273*J1273,2)</f>
        <v>0</v>
      </c>
      <c r="L1273" s="172">
        <v>21</v>
      </c>
      <c r="M1273" s="172">
        <f>G1273*(1+L1273/100)</f>
        <v>0</v>
      </c>
      <c r="N1273" s="172">
        <v>1.6</v>
      </c>
      <c r="O1273" s="172">
        <f>ROUND(E1273*N1273,2)</f>
        <v>227.2</v>
      </c>
      <c r="P1273" s="172">
        <v>0</v>
      </c>
      <c r="Q1273" s="172">
        <f>ROUND(E1273*P1273,2)</f>
        <v>0</v>
      </c>
      <c r="R1273" s="172" t="s">
        <v>311</v>
      </c>
      <c r="S1273" s="172" t="s">
        <v>202</v>
      </c>
      <c r="T1273" s="173" t="s">
        <v>202</v>
      </c>
      <c r="U1273" s="157">
        <v>0</v>
      </c>
      <c r="V1273" s="157">
        <f>ROUND(E1273*U1273,2)</f>
        <v>0</v>
      </c>
      <c r="W1273" s="157"/>
      <c r="X1273" s="148"/>
      <c r="Y1273" s="148"/>
      <c r="Z1273" s="148"/>
      <c r="AA1273" s="148"/>
      <c r="AB1273" s="148"/>
      <c r="AC1273" s="148"/>
      <c r="AD1273" s="148"/>
      <c r="AE1273" s="148"/>
      <c r="AF1273" s="148"/>
      <c r="AG1273" s="148" t="s">
        <v>312</v>
      </c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1">
      <c r="A1274" s="155"/>
      <c r="B1274" s="156"/>
      <c r="C1274" s="178" t="s">
        <v>2249</v>
      </c>
      <c r="D1274" s="158"/>
      <c r="E1274" s="159">
        <v>36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48"/>
      <c r="Y1274" s="148"/>
      <c r="Z1274" s="148"/>
      <c r="AA1274" s="148"/>
      <c r="AB1274" s="148"/>
      <c r="AC1274" s="148"/>
      <c r="AD1274" s="148"/>
      <c r="AE1274" s="148"/>
      <c r="AF1274" s="148"/>
      <c r="AG1274" s="148" t="s">
        <v>217</v>
      </c>
      <c r="AH1274" s="148">
        <v>0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1">
      <c r="A1275" s="155"/>
      <c r="B1275" s="156"/>
      <c r="C1275" s="178" t="s">
        <v>2231</v>
      </c>
      <c r="D1275" s="158"/>
      <c r="E1275" s="159">
        <v>13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48"/>
      <c r="Y1275" s="148"/>
      <c r="Z1275" s="148"/>
      <c r="AA1275" s="148"/>
      <c r="AB1275" s="148"/>
      <c r="AC1275" s="148"/>
      <c r="AD1275" s="148"/>
      <c r="AE1275" s="148"/>
      <c r="AF1275" s="148"/>
      <c r="AG1275" s="148" t="s">
        <v>217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1">
      <c r="A1276" s="155"/>
      <c r="B1276" s="156"/>
      <c r="C1276" s="178" t="s">
        <v>2186</v>
      </c>
      <c r="D1276" s="158"/>
      <c r="E1276" s="159">
        <v>4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48"/>
      <c r="Y1276" s="148"/>
      <c r="Z1276" s="148"/>
      <c r="AA1276" s="148"/>
      <c r="AB1276" s="148"/>
      <c r="AC1276" s="148"/>
      <c r="AD1276" s="148"/>
      <c r="AE1276" s="148"/>
      <c r="AF1276" s="148"/>
      <c r="AG1276" s="148" t="s">
        <v>217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1">
      <c r="A1277" s="155"/>
      <c r="B1277" s="156"/>
      <c r="C1277" s="178" t="s">
        <v>2187</v>
      </c>
      <c r="D1277" s="158"/>
      <c r="E1277" s="159">
        <v>4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48"/>
      <c r="Y1277" s="148"/>
      <c r="Z1277" s="148"/>
      <c r="AA1277" s="148"/>
      <c r="AB1277" s="148"/>
      <c r="AC1277" s="148"/>
      <c r="AD1277" s="148"/>
      <c r="AE1277" s="148"/>
      <c r="AF1277" s="148"/>
      <c r="AG1277" s="148" t="s">
        <v>217</v>
      </c>
      <c r="AH1277" s="148">
        <v>0</v>
      </c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outlineLevel="1">
      <c r="A1278" s="155"/>
      <c r="B1278" s="156"/>
      <c r="C1278" s="178" t="s">
        <v>2188</v>
      </c>
      <c r="D1278" s="158"/>
      <c r="E1278" s="159">
        <v>2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48"/>
      <c r="Y1278" s="148"/>
      <c r="Z1278" s="148"/>
      <c r="AA1278" s="148"/>
      <c r="AB1278" s="148"/>
      <c r="AC1278" s="148"/>
      <c r="AD1278" s="148"/>
      <c r="AE1278" s="148"/>
      <c r="AF1278" s="148"/>
      <c r="AG1278" s="148" t="s">
        <v>217</v>
      </c>
      <c r="AH1278" s="148">
        <v>0</v>
      </c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1">
      <c r="A1279" s="155"/>
      <c r="B1279" s="156"/>
      <c r="C1279" s="178" t="s">
        <v>2232</v>
      </c>
      <c r="D1279" s="158"/>
      <c r="E1279" s="159">
        <v>19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48"/>
      <c r="Y1279" s="148"/>
      <c r="Z1279" s="148"/>
      <c r="AA1279" s="148"/>
      <c r="AB1279" s="148"/>
      <c r="AC1279" s="148"/>
      <c r="AD1279" s="148"/>
      <c r="AE1279" s="148"/>
      <c r="AF1279" s="148"/>
      <c r="AG1279" s="148" t="s">
        <v>217</v>
      </c>
      <c r="AH1279" s="148">
        <v>0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1">
      <c r="A1280" s="155"/>
      <c r="B1280" s="156"/>
      <c r="C1280" s="178" t="s">
        <v>2233</v>
      </c>
      <c r="D1280" s="158"/>
      <c r="E1280" s="159">
        <v>2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48"/>
      <c r="Y1280" s="148"/>
      <c r="Z1280" s="148"/>
      <c r="AA1280" s="148"/>
      <c r="AB1280" s="148"/>
      <c r="AC1280" s="148"/>
      <c r="AD1280" s="148"/>
      <c r="AE1280" s="148"/>
      <c r="AF1280" s="148"/>
      <c r="AG1280" s="148" t="s">
        <v>217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1">
      <c r="A1281" s="155"/>
      <c r="B1281" s="156"/>
      <c r="C1281" s="178" t="s">
        <v>2234</v>
      </c>
      <c r="D1281" s="158"/>
      <c r="E1281" s="159">
        <v>4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48"/>
      <c r="Y1281" s="148"/>
      <c r="Z1281" s="148"/>
      <c r="AA1281" s="148"/>
      <c r="AB1281" s="148"/>
      <c r="AC1281" s="148"/>
      <c r="AD1281" s="148"/>
      <c r="AE1281" s="148"/>
      <c r="AF1281" s="148"/>
      <c r="AG1281" s="148" t="s">
        <v>217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1">
      <c r="A1282" s="155"/>
      <c r="B1282" s="156"/>
      <c r="C1282" s="178" t="s">
        <v>2190</v>
      </c>
      <c r="D1282" s="158"/>
      <c r="E1282" s="159">
        <v>14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48"/>
      <c r="Y1282" s="148"/>
      <c r="Z1282" s="148"/>
      <c r="AA1282" s="148"/>
      <c r="AB1282" s="148"/>
      <c r="AC1282" s="148"/>
      <c r="AD1282" s="148"/>
      <c r="AE1282" s="148"/>
      <c r="AF1282" s="148"/>
      <c r="AG1282" s="148" t="s">
        <v>217</v>
      </c>
      <c r="AH1282" s="148">
        <v>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outlineLevel="1">
      <c r="A1283" s="155"/>
      <c r="B1283" s="156"/>
      <c r="C1283" s="178" t="s">
        <v>2191</v>
      </c>
      <c r="D1283" s="158"/>
      <c r="E1283" s="159">
        <v>7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48"/>
      <c r="Y1283" s="148"/>
      <c r="Z1283" s="148"/>
      <c r="AA1283" s="148"/>
      <c r="AB1283" s="148"/>
      <c r="AC1283" s="148"/>
      <c r="AD1283" s="148"/>
      <c r="AE1283" s="148"/>
      <c r="AF1283" s="148"/>
      <c r="AG1283" s="148" t="s">
        <v>217</v>
      </c>
      <c r="AH1283" s="148">
        <v>0</v>
      </c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outlineLevel="1">
      <c r="A1284" s="155"/>
      <c r="B1284" s="156"/>
      <c r="C1284" s="178" t="s">
        <v>2192</v>
      </c>
      <c r="D1284" s="158"/>
      <c r="E1284" s="159">
        <v>2</v>
      </c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48"/>
      <c r="Y1284" s="148"/>
      <c r="Z1284" s="148"/>
      <c r="AA1284" s="148"/>
      <c r="AB1284" s="148"/>
      <c r="AC1284" s="148"/>
      <c r="AD1284" s="148"/>
      <c r="AE1284" s="148"/>
      <c r="AF1284" s="148"/>
      <c r="AG1284" s="148" t="s">
        <v>217</v>
      </c>
      <c r="AH1284" s="148">
        <v>0</v>
      </c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1">
      <c r="A1285" s="155"/>
      <c r="B1285" s="156"/>
      <c r="C1285" s="178" t="s">
        <v>2235</v>
      </c>
      <c r="D1285" s="158"/>
      <c r="E1285" s="159">
        <v>11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48"/>
      <c r="Y1285" s="148"/>
      <c r="Z1285" s="148"/>
      <c r="AA1285" s="148"/>
      <c r="AB1285" s="148"/>
      <c r="AC1285" s="148"/>
      <c r="AD1285" s="148"/>
      <c r="AE1285" s="148"/>
      <c r="AF1285" s="148"/>
      <c r="AG1285" s="148" t="s">
        <v>217</v>
      </c>
      <c r="AH1285" s="148">
        <v>0</v>
      </c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1">
      <c r="A1286" s="155"/>
      <c r="B1286" s="156"/>
      <c r="C1286" s="178" t="s">
        <v>2160</v>
      </c>
      <c r="D1286" s="158"/>
      <c r="E1286" s="159">
        <v>1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48"/>
      <c r="Y1286" s="148"/>
      <c r="Z1286" s="148"/>
      <c r="AA1286" s="148"/>
      <c r="AB1286" s="148"/>
      <c r="AC1286" s="148"/>
      <c r="AD1286" s="148"/>
      <c r="AE1286" s="148"/>
      <c r="AF1286" s="148"/>
      <c r="AG1286" s="148" t="s">
        <v>217</v>
      </c>
      <c r="AH1286" s="148">
        <v>0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1">
      <c r="A1287" s="155"/>
      <c r="B1287" s="156"/>
      <c r="C1287" s="178" t="s">
        <v>2230</v>
      </c>
      <c r="D1287" s="158"/>
      <c r="E1287" s="159">
        <v>17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48"/>
      <c r="Y1287" s="148"/>
      <c r="Z1287" s="148"/>
      <c r="AA1287" s="148"/>
      <c r="AB1287" s="148"/>
      <c r="AC1287" s="148"/>
      <c r="AD1287" s="148"/>
      <c r="AE1287" s="148"/>
      <c r="AF1287" s="148"/>
      <c r="AG1287" s="148" t="s">
        <v>217</v>
      </c>
      <c r="AH1287" s="148">
        <v>0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1">
      <c r="A1288" s="155"/>
      <c r="B1288" s="156"/>
      <c r="C1288" s="178" t="s">
        <v>2195</v>
      </c>
      <c r="D1288" s="158"/>
      <c r="E1288" s="159">
        <v>4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48"/>
      <c r="Y1288" s="148"/>
      <c r="Z1288" s="148"/>
      <c r="AA1288" s="148"/>
      <c r="AB1288" s="148"/>
      <c r="AC1288" s="148"/>
      <c r="AD1288" s="148"/>
      <c r="AE1288" s="148"/>
      <c r="AF1288" s="148"/>
      <c r="AG1288" s="148" t="s">
        <v>217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1">
      <c r="A1289" s="155"/>
      <c r="B1289" s="156"/>
      <c r="C1289" s="178" t="s">
        <v>2196</v>
      </c>
      <c r="D1289" s="158"/>
      <c r="E1289" s="159">
        <v>2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48"/>
      <c r="Y1289" s="148"/>
      <c r="Z1289" s="148"/>
      <c r="AA1289" s="148"/>
      <c r="AB1289" s="148"/>
      <c r="AC1289" s="148"/>
      <c r="AD1289" s="148"/>
      <c r="AE1289" s="148"/>
      <c r="AF1289" s="148"/>
      <c r="AG1289" s="148" t="s">
        <v>217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1">
      <c r="A1290" s="155"/>
      <c r="B1290" s="156"/>
      <c r="C1290" s="233"/>
      <c r="D1290" s="234"/>
      <c r="E1290" s="234"/>
      <c r="F1290" s="234"/>
      <c r="G1290" s="234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48"/>
      <c r="Y1290" s="148"/>
      <c r="Z1290" s="148"/>
      <c r="AA1290" s="148"/>
      <c r="AB1290" s="148"/>
      <c r="AC1290" s="148"/>
      <c r="AD1290" s="148"/>
      <c r="AE1290" s="148"/>
      <c r="AF1290" s="148"/>
      <c r="AG1290" s="148" t="s">
        <v>206</v>
      </c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ht="22.5" outlineLevel="1">
      <c r="A1291" s="167">
        <v>107</v>
      </c>
      <c r="B1291" s="168" t="s">
        <v>2250</v>
      </c>
      <c r="C1291" s="177" t="s">
        <v>2251</v>
      </c>
      <c r="D1291" s="169" t="s">
        <v>310</v>
      </c>
      <c r="E1291" s="170">
        <v>318</v>
      </c>
      <c r="F1291" s="171"/>
      <c r="G1291" s="172">
        <f>ROUND(E1291*F1291,2)</f>
        <v>0</v>
      </c>
      <c r="H1291" s="171"/>
      <c r="I1291" s="172">
        <f>ROUND(E1291*H1291,2)</f>
        <v>0</v>
      </c>
      <c r="J1291" s="171"/>
      <c r="K1291" s="172">
        <f>ROUND(E1291*J1291,2)</f>
        <v>0</v>
      </c>
      <c r="L1291" s="172">
        <v>21</v>
      </c>
      <c r="M1291" s="172">
        <f>G1291*(1+L1291/100)</f>
        <v>0</v>
      </c>
      <c r="N1291" s="172">
        <v>2E-3</v>
      </c>
      <c r="O1291" s="172">
        <f>ROUND(E1291*N1291,2)</f>
        <v>0.64</v>
      </c>
      <c r="P1291" s="172">
        <v>0</v>
      </c>
      <c r="Q1291" s="172">
        <f>ROUND(E1291*P1291,2)</f>
        <v>0</v>
      </c>
      <c r="R1291" s="172" t="s">
        <v>311</v>
      </c>
      <c r="S1291" s="172" t="s">
        <v>202</v>
      </c>
      <c r="T1291" s="173" t="s">
        <v>202</v>
      </c>
      <c r="U1291" s="157">
        <v>0</v>
      </c>
      <c r="V1291" s="157">
        <f>ROUND(E1291*U1291,2)</f>
        <v>0</v>
      </c>
      <c r="W1291" s="157"/>
      <c r="X1291" s="148"/>
      <c r="Y1291" s="148"/>
      <c r="Z1291" s="148"/>
      <c r="AA1291" s="148"/>
      <c r="AB1291" s="148"/>
      <c r="AC1291" s="148"/>
      <c r="AD1291" s="148"/>
      <c r="AE1291" s="148"/>
      <c r="AF1291" s="148"/>
      <c r="AG1291" s="148" t="s">
        <v>312</v>
      </c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1">
      <c r="A1292" s="155"/>
      <c r="B1292" s="156"/>
      <c r="C1292" s="235"/>
      <c r="D1292" s="236"/>
      <c r="E1292" s="236"/>
      <c r="F1292" s="236"/>
      <c r="G1292" s="236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48"/>
      <c r="Y1292" s="148"/>
      <c r="Z1292" s="148"/>
      <c r="AA1292" s="148"/>
      <c r="AB1292" s="148"/>
      <c r="AC1292" s="148"/>
      <c r="AD1292" s="148"/>
      <c r="AE1292" s="148"/>
      <c r="AF1292" s="148"/>
      <c r="AG1292" s="148" t="s">
        <v>206</v>
      </c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1">
      <c r="A1293" s="167">
        <v>108</v>
      </c>
      <c r="B1293" s="168" t="s">
        <v>1277</v>
      </c>
      <c r="C1293" s="177" t="s">
        <v>1278</v>
      </c>
      <c r="D1293" s="169" t="s">
        <v>310</v>
      </c>
      <c r="E1293" s="170">
        <v>8</v>
      </c>
      <c r="F1293" s="171"/>
      <c r="G1293" s="172">
        <f>ROUND(E1293*F1293,2)</f>
        <v>0</v>
      </c>
      <c r="H1293" s="171"/>
      <c r="I1293" s="172">
        <f>ROUND(E1293*H1293,2)</f>
        <v>0</v>
      </c>
      <c r="J1293" s="171"/>
      <c r="K1293" s="172">
        <f>ROUND(E1293*J1293,2)</f>
        <v>0</v>
      </c>
      <c r="L1293" s="172">
        <v>21</v>
      </c>
      <c r="M1293" s="172">
        <f>G1293*(1+L1293/100)</f>
        <v>0</v>
      </c>
      <c r="N1293" s="172">
        <v>7.0000000000000007E-2</v>
      </c>
      <c r="O1293" s="172">
        <f>ROUND(E1293*N1293,2)</f>
        <v>0.56000000000000005</v>
      </c>
      <c r="P1293" s="172">
        <v>0</v>
      </c>
      <c r="Q1293" s="172">
        <f>ROUND(E1293*P1293,2)</f>
        <v>0</v>
      </c>
      <c r="R1293" s="172"/>
      <c r="S1293" s="172" t="s">
        <v>304</v>
      </c>
      <c r="T1293" s="173" t="s">
        <v>1249</v>
      </c>
      <c r="U1293" s="157">
        <v>0</v>
      </c>
      <c r="V1293" s="157">
        <f>ROUND(E1293*U1293,2)</f>
        <v>0</v>
      </c>
      <c r="W1293" s="157"/>
      <c r="X1293" s="148"/>
      <c r="Y1293" s="148"/>
      <c r="Z1293" s="148"/>
      <c r="AA1293" s="148"/>
      <c r="AB1293" s="148"/>
      <c r="AC1293" s="148"/>
      <c r="AD1293" s="148"/>
      <c r="AE1293" s="148"/>
      <c r="AF1293" s="148"/>
      <c r="AG1293" s="148" t="s">
        <v>312</v>
      </c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1">
      <c r="A1294" s="155"/>
      <c r="B1294" s="156"/>
      <c r="C1294" s="178" t="s">
        <v>2153</v>
      </c>
      <c r="D1294" s="158"/>
      <c r="E1294" s="159">
        <v>2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48"/>
      <c r="Y1294" s="148"/>
      <c r="Z1294" s="148"/>
      <c r="AA1294" s="148"/>
      <c r="AB1294" s="148"/>
      <c r="AC1294" s="148"/>
      <c r="AD1294" s="148"/>
      <c r="AE1294" s="148"/>
      <c r="AF1294" s="148"/>
      <c r="AG1294" s="148" t="s">
        <v>217</v>
      </c>
      <c r="AH1294" s="148">
        <v>0</v>
      </c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 outlineLevel="1">
      <c r="A1295" s="155"/>
      <c r="B1295" s="156"/>
      <c r="C1295" s="178" t="s">
        <v>2154</v>
      </c>
      <c r="D1295" s="158"/>
      <c r="E1295" s="159">
        <v>1</v>
      </c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48"/>
      <c r="Y1295" s="148"/>
      <c r="Z1295" s="148"/>
      <c r="AA1295" s="148"/>
      <c r="AB1295" s="148"/>
      <c r="AC1295" s="148"/>
      <c r="AD1295" s="148"/>
      <c r="AE1295" s="148"/>
      <c r="AF1295" s="148"/>
      <c r="AG1295" s="148" t="s">
        <v>217</v>
      </c>
      <c r="AH1295" s="148">
        <v>0</v>
      </c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</row>
    <row r="1296" spans="1:60" outlineLevel="1">
      <c r="A1296" s="155"/>
      <c r="B1296" s="156"/>
      <c r="C1296" s="178" t="s">
        <v>2252</v>
      </c>
      <c r="D1296" s="158"/>
      <c r="E1296" s="159">
        <v>1</v>
      </c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48"/>
      <c r="Y1296" s="148"/>
      <c r="Z1296" s="148"/>
      <c r="AA1296" s="148"/>
      <c r="AB1296" s="148"/>
      <c r="AC1296" s="148"/>
      <c r="AD1296" s="148"/>
      <c r="AE1296" s="148"/>
      <c r="AF1296" s="148"/>
      <c r="AG1296" s="148" t="s">
        <v>217</v>
      </c>
      <c r="AH1296" s="148">
        <v>0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1">
      <c r="A1297" s="155"/>
      <c r="B1297" s="156"/>
      <c r="C1297" s="178" t="s">
        <v>2253</v>
      </c>
      <c r="D1297" s="158"/>
      <c r="E1297" s="159">
        <v>3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48"/>
      <c r="Y1297" s="148"/>
      <c r="Z1297" s="148"/>
      <c r="AA1297" s="148"/>
      <c r="AB1297" s="148"/>
      <c r="AC1297" s="148"/>
      <c r="AD1297" s="148"/>
      <c r="AE1297" s="148"/>
      <c r="AF1297" s="148"/>
      <c r="AG1297" s="148" t="s">
        <v>217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1">
      <c r="A1298" s="155"/>
      <c r="B1298" s="156"/>
      <c r="C1298" s="178" t="s">
        <v>2166</v>
      </c>
      <c r="D1298" s="158"/>
      <c r="E1298" s="159">
        <v>1</v>
      </c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48"/>
      <c r="Y1298" s="148"/>
      <c r="Z1298" s="148"/>
      <c r="AA1298" s="148"/>
      <c r="AB1298" s="148"/>
      <c r="AC1298" s="148"/>
      <c r="AD1298" s="148"/>
      <c r="AE1298" s="148"/>
      <c r="AF1298" s="148"/>
      <c r="AG1298" s="148" t="s">
        <v>217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1">
      <c r="A1299" s="155"/>
      <c r="B1299" s="156"/>
      <c r="C1299" s="233"/>
      <c r="D1299" s="234"/>
      <c r="E1299" s="234"/>
      <c r="F1299" s="234"/>
      <c r="G1299" s="234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48"/>
      <c r="Y1299" s="148"/>
      <c r="Z1299" s="148"/>
      <c r="AA1299" s="148"/>
      <c r="AB1299" s="148"/>
      <c r="AC1299" s="148"/>
      <c r="AD1299" s="148"/>
      <c r="AE1299" s="148"/>
      <c r="AF1299" s="148"/>
      <c r="AG1299" s="148" t="s">
        <v>206</v>
      </c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1">
      <c r="A1300" s="167">
        <v>109</v>
      </c>
      <c r="B1300" s="168" t="s">
        <v>2254</v>
      </c>
      <c r="C1300" s="177" t="s">
        <v>2255</v>
      </c>
      <c r="D1300" s="169" t="s">
        <v>310</v>
      </c>
      <c r="E1300" s="170">
        <v>4</v>
      </c>
      <c r="F1300" s="171"/>
      <c r="G1300" s="172">
        <f>ROUND(E1300*F1300,2)</f>
        <v>0</v>
      </c>
      <c r="H1300" s="171"/>
      <c r="I1300" s="172">
        <f>ROUND(E1300*H1300,2)</f>
        <v>0</v>
      </c>
      <c r="J1300" s="171"/>
      <c r="K1300" s="172">
        <f>ROUND(E1300*J1300,2)</f>
        <v>0</v>
      </c>
      <c r="L1300" s="172">
        <v>21</v>
      </c>
      <c r="M1300" s="172">
        <f>G1300*(1+L1300/100)</f>
        <v>0</v>
      </c>
      <c r="N1300" s="172">
        <v>0.111</v>
      </c>
      <c r="O1300" s="172">
        <f>ROUND(E1300*N1300,2)</f>
        <v>0.44</v>
      </c>
      <c r="P1300" s="172">
        <v>0</v>
      </c>
      <c r="Q1300" s="172">
        <f>ROUND(E1300*P1300,2)</f>
        <v>0</v>
      </c>
      <c r="R1300" s="172"/>
      <c r="S1300" s="172" t="s">
        <v>304</v>
      </c>
      <c r="T1300" s="173" t="s">
        <v>322</v>
      </c>
      <c r="U1300" s="157">
        <v>0</v>
      </c>
      <c r="V1300" s="157">
        <f>ROUND(E1300*U1300,2)</f>
        <v>0</v>
      </c>
      <c r="W1300" s="157"/>
      <c r="X1300" s="148"/>
      <c r="Y1300" s="148"/>
      <c r="Z1300" s="148"/>
      <c r="AA1300" s="148"/>
      <c r="AB1300" s="148"/>
      <c r="AC1300" s="148"/>
      <c r="AD1300" s="148"/>
      <c r="AE1300" s="148"/>
      <c r="AF1300" s="148"/>
      <c r="AG1300" s="148" t="s">
        <v>312</v>
      </c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1">
      <c r="A1301" s="155"/>
      <c r="B1301" s="156"/>
      <c r="C1301" s="178" t="s">
        <v>2233</v>
      </c>
      <c r="D1301" s="158"/>
      <c r="E1301" s="159">
        <v>2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48"/>
      <c r="Y1301" s="148"/>
      <c r="Z1301" s="148"/>
      <c r="AA1301" s="148"/>
      <c r="AB1301" s="148"/>
      <c r="AC1301" s="148"/>
      <c r="AD1301" s="148"/>
      <c r="AE1301" s="148"/>
      <c r="AF1301" s="148"/>
      <c r="AG1301" s="148" t="s">
        <v>217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1">
      <c r="A1302" s="155"/>
      <c r="B1302" s="156"/>
      <c r="C1302" s="178" t="s">
        <v>2160</v>
      </c>
      <c r="D1302" s="158"/>
      <c r="E1302" s="159">
        <v>1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48"/>
      <c r="Y1302" s="148"/>
      <c r="Z1302" s="148"/>
      <c r="AA1302" s="148"/>
      <c r="AB1302" s="148"/>
      <c r="AC1302" s="148"/>
      <c r="AD1302" s="148"/>
      <c r="AE1302" s="148"/>
      <c r="AF1302" s="148"/>
      <c r="AG1302" s="148" t="s">
        <v>217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1">
      <c r="A1303" s="155"/>
      <c r="B1303" s="156"/>
      <c r="C1303" s="178" t="s">
        <v>2166</v>
      </c>
      <c r="D1303" s="158"/>
      <c r="E1303" s="159">
        <v>1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48"/>
      <c r="Y1303" s="148"/>
      <c r="Z1303" s="148"/>
      <c r="AA1303" s="148"/>
      <c r="AB1303" s="148"/>
      <c r="AC1303" s="148"/>
      <c r="AD1303" s="148"/>
      <c r="AE1303" s="148"/>
      <c r="AF1303" s="148"/>
      <c r="AG1303" s="148" t="s">
        <v>217</v>
      </c>
      <c r="AH1303" s="148">
        <v>0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1">
      <c r="A1304" s="155"/>
      <c r="B1304" s="156"/>
      <c r="C1304" s="233"/>
      <c r="D1304" s="234"/>
      <c r="E1304" s="234"/>
      <c r="F1304" s="234"/>
      <c r="G1304" s="234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48"/>
      <c r="Y1304" s="148"/>
      <c r="Z1304" s="148"/>
      <c r="AA1304" s="148"/>
      <c r="AB1304" s="148"/>
      <c r="AC1304" s="148"/>
      <c r="AD1304" s="148"/>
      <c r="AE1304" s="148"/>
      <c r="AF1304" s="148"/>
      <c r="AG1304" s="148" t="s">
        <v>206</v>
      </c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1">
      <c r="A1305" s="167">
        <v>110</v>
      </c>
      <c r="B1305" s="168" t="s">
        <v>2256</v>
      </c>
      <c r="C1305" s="177" t="s">
        <v>2257</v>
      </c>
      <c r="D1305" s="169" t="s">
        <v>310</v>
      </c>
      <c r="E1305" s="170">
        <v>9</v>
      </c>
      <c r="F1305" s="171"/>
      <c r="G1305" s="172">
        <f>ROUND(E1305*F1305,2)</f>
        <v>0</v>
      </c>
      <c r="H1305" s="171"/>
      <c r="I1305" s="172">
        <f>ROUND(E1305*H1305,2)</f>
        <v>0</v>
      </c>
      <c r="J1305" s="171"/>
      <c r="K1305" s="172">
        <f>ROUND(E1305*J1305,2)</f>
        <v>0</v>
      </c>
      <c r="L1305" s="172">
        <v>21</v>
      </c>
      <c r="M1305" s="172">
        <f>G1305*(1+L1305/100)</f>
        <v>0</v>
      </c>
      <c r="N1305" s="172">
        <v>0.111</v>
      </c>
      <c r="O1305" s="172">
        <f>ROUND(E1305*N1305,2)</f>
        <v>1</v>
      </c>
      <c r="P1305" s="172">
        <v>0</v>
      </c>
      <c r="Q1305" s="172">
        <f>ROUND(E1305*P1305,2)</f>
        <v>0</v>
      </c>
      <c r="R1305" s="172"/>
      <c r="S1305" s="172" t="s">
        <v>304</v>
      </c>
      <c r="T1305" s="173" t="s">
        <v>322</v>
      </c>
      <c r="U1305" s="157">
        <v>0</v>
      </c>
      <c r="V1305" s="157">
        <f>ROUND(E1305*U1305,2)</f>
        <v>0</v>
      </c>
      <c r="W1305" s="157"/>
      <c r="X1305" s="148"/>
      <c r="Y1305" s="148"/>
      <c r="Z1305" s="148"/>
      <c r="AA1305" s="148"/>
      <c r="AB1305" s="148"/>
      <c r="AC1305" s="148"/>
      <c r="AD1305" s="148"/>
      <c r="AE1305" s="148"/>
      <c r="AF1305" s="148"/>
      <c r="AG1305" s="148" t="s">
        <v>312</v>
      </c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1">
      <c r="A1306" s="155"/>
      <c r="B1306" s="156"/>
      <c r="C1306" s="178" t="s">
        <v>2153</v>
      </c>
      <c r="D1306" s="158"/>
      <c r="E1306" s="159">
        <v>2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48"/>
      <c r="Y1306" s="148"/>
      <c r="Z1306" s="148"/>
      <c r="AA1306" s="148"/>
      <c r="AB1306" s="148"/>
      <c r="AC1306" s="148"/>
      <c r="AD1306" s="148"/>
      <c r="AE1306" s="148"/>
      <c r="AF1306" s="148"/>
      <c r="AG1306" s="148" t="s">
        <v>217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outlineLevel="1">
      <c r="A1307" s="155"/>
      <c r="B1307" s="156"/>
      <c r="C1307" s="178" t="s">
        <v>2154</v>
      </c>
      <c r="D1307" s="158"/>
      <c r="E1307" s="159">
        <v>1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48"/>
      <c r="Y1307" s="148"/>
      <c r="Z1307" s="148"/>
      <c r="AA1307" s="148"/>
      <c r="AB1307" s="148"/>
      <c r="AC1307" s="148"/>
      <c r="AD1307" s="148"/>
      <c r="AE1307" s="148"/>
      <c r="AF1307" s="148"/>
      <c r="AG1307" s="148" t="s">
        <v>217</v>
      </c>
      <c r="AH1307" s="148">
        <v>0</v>
      </c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>
      <c r="A1308" s="155"/>
      <c r="B1308" s="156"/>
      <c r="C1308" s="178" t="s">
        <v>2197</v>
      </c>
      <c r="D1308" s="158"/>
      <c r="E1308" s="159">
        <v>2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48"/>
      <c r="Y1308" s="148"/>
      <c r="Z1308" s="148"/>
      <c r="AA1308" s="148"/>
      <c r="AB1308" s="148"/>
      <c r="AC1308" s="148"/>
      <c r="AD1308" s="148"/>
      <c r="AE1308" s="148"/>
      <c r="AF1308" s="148"/>
      <c r="AG1308" s="148" t="s">
        <v>217</v>
      </c>
      <c r="AH1308" s="148">
        <v>0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1">
      <c r="A1309" s="155"/>
      <c r="B1309" s="156"/>
      <c r="C1309" s="178" t="s">
        <v>2199</v>
      </c>
      <c r="D1309" s="158"/>
      <c r="E1309" s="159">
        <v>1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48"/>
      <c r="Y1309" s="148"/>
      <c r="Z1309" s="148"/>
      <c r="AA1309" s="148"/>
      <c r="AB1309" s="148"/>
      <c r="AC1309" s="148"/>
      <c r="AD1309" s="148"/>
      <c r="AE1309" s="148"/>
      <c r="AF1309" s="148"/>
      <c r="AG1309" s="148" t="s">
        <v>217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outlineLevel="1">
      <c r="A1310" s="155"/>
      <c r="B1310" s="156"/>
      <c r="C1310" s="178" t="s">
        <v>2159</v>
      </c>
      <c r="D1310" s="158"/>
      <c r="E1310" s="159">
        <v>1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48"/>
      <c r="Y1310" s="148"/>
      <c r="Z1310" s="148"/>
      <c r="AA1310" s="148"/>
      <c r="AB1310" s="148"/>
      <c r="AC1310" s="148"/>
      <c r="AD1310" s="148"/>
      <c r="AE1310" s="148"/>
      <c r="AF1310" s="148"/>
      <c r="AG1310" s="148" t="s">
        <v>217</v>
      </c>
      <c r="AH1310" s="148">
        <v>0</v>
      </c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1">
      <c r="A1311" s="155"/>
      <c r="B1311" s="156"/>
      <c r="C1311" s="178" t="s">
        <v>2258</v>
      </c>
      <c r="D1311" s="158"/>
      <c r="E1311" s="159">
        <v>1</v>
      </c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48"/>
      <c r="Y1311" s="148"/>
      <c r="Z1311" s="148"/>
      <c r="AA1311" s="148"/>
      <c r="AB1311" s="148"/>
      <c r="AC1311" s="148"/>
      <c r="AD1311" s="148"/>
      <c r="AE1311" s="148"/>
      <c r="AF1311" s="148"/>
      <c r="AG1311" s="148" t="s">
        <v>217</v>
      </c>
      <c r="AH1311" s="148">
        <v>0</v>
      </c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outlineLevel="1">
      <c r="A1312" s="155"/>
      <c r="B1312" s="156"/>
      <c r="C1312" s="178" t="s">
        <v>2166</v>
      </c>
      <c r="D1312" s="158"/>
      <c r="E1312" s="159">
        <v>1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48"/>
      <c r="Y1312" s="148"/>
      <c r="Z1312" s="148"/>
      <c r="AA1312" s="148"/>
      <c r="AB1312" s="148"/>
      <c r="AC1312" s="148"/>
      <c r="AD1312" s="148"/>
      <c r="AE1312" s="148"/>
      <c r="AF1312" s="148"/>
      <c r="AG1312" s="148" t="s">
        <v>217</v>
      </c>
      <c r="AH1312" s="148">
        <v>0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outlineLevel="1">
      <c r="A1313" s="155"/>
      <c r="B1313" s="156"/>
      <c r="C1313" s="233"/>
      <c r="D1313" s="234"/>
      <c r="E1313" s="234"/>
      <c r="F1313" s="234"/>
      <c r="G1313" s="234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48"/>
      <c r="Y1313" s="148"/>
      <c r="Z1313" s="148"/>
      <c r="AA1313" s="148"/>
      <c r="AB1313" s="148"/>
      <c r="AC1313" s="148"/>
      <c r="AD1313" s="148"/>
      <c r="AE1313" s="148"/>
      <c r="AF1313" s="148"/>
      <c r="AG1313" s="148" t="s">
        <v>206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1">
      <c r="A1314" s="167">
        <v>111</v>
      </c>
      <c r="B1314" s="168" t="s">
        <v>2259</v>
      </c>
      <c r="C1314" s="177" t="s">
        <v>2260</v>
      </c>
      <c r="D1314" s="169" t="s">
        <v>310</v>
      </c>
      <c r="E1314" s="170">
        <v>4</v>
      </c>
      <c r="F1314" s="171"/>
      <c r="G1314" s="172">
        <f>ROUND(E1314*F1314,2)</f>
        <v>0</v>
      </c>
      <c r="H1314" s="171"/>
      <c r="I1314" s="172">
        <f>ROUND(E1314*H1314,2)</f>
        <v>0</v>
      </c>
      <c r="J1314" s="171"/>
      <c r="K1314" s="172">
        <f>ROUND(E1314*J1314,2)</f>
        <v>0</v>
      </c>
      <c r="L1314" s="172">
        <v>21</v>
      </c>
      <c r="M1314" s="172">
        <f>G1314*(1+L1314/100)</f>
        <v>0</v>
      </c>
      <c r="N1314" s="172">
        <v>0.04</v>
      </c>
      <c r="O1314" s="172">
        <f>ROUND(E1314*N1314,2)</f>
        <v>0.16</v>
      </c>
      <c r="P1314" s="172">
        <v>0</v>
      </c>
      <c r="Q1314" s="172">
        <f>ROUND(E1314*P1314,2)</f>
        <v>0</v>
      </c>
      <c r="R1314" s="172"/>
      <c r="S1314" s="172" t="s">
        <v>304</v>
      </c>
      <c r="T1314" s="173" t="s">
        <v>322</v>
      </c>
      <c r="U1314" s="157">
        <v>0</v>
      </c>
      <c r="V1314" s="157">
        <f>ROUND(E1314*U1314,2)</f>
        <v>0</v>
      </c>
      <c r="W1314" s="157"/>
      <c r="X1314" s="148"/>
      <c r="Y1314" s="148"/>
      <c r="Z1314" s="148"/>
      <c r="AA1314" s="148"/>
      <c r="AB1314" s="148"/>
      <c r="AC1314" s="148"/>
      <c r="AD1314" s="148"/>
      <c r="AE1314" s="148"/>
      <c r="AF1314" s="148"/>
      <c r="AG1314" s="148" t="s">
        <v>312</v>
      </c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1">
      <c r="A1315" s="155"/>
      <c r="B1315" s="156"/>
      <c r="C1315" s="178" t="s">
        <v>2241</v>
      </c>
      <c r="D1315" s="158"/>
      <c r="E1315" s="159">
        <v>3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48"/>
      <c r="Y1315" s="148"/>
      <c r="Z1315" s="148"/>
      <c r="AA1315" s="148"/>
      <c r="AB1315" s="148"/>
      <c r="AC1315" s="148"/>
      <c r="AD1315" s="148"/>
      <c r="AE1315" s="148"/>
      <c r="AF1315" s="148"/>
      <c r="AG1315" s="148" t="s">
        <v>217</v>
      </c>
      <c r="AH1315" s="148">
        <v>0</v>
      </c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outlineLevel="1">
      <c r="A1316" s="155"/>
      <c r="B1316" s="156"/>
      <c r="C1316" s="178" t="s">
        <v>2252</v>
      </c>
      <c r="D1316" s="158"/>
      <c r="E1316" s="159">
        <v>1</v>
      </c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48"/>
      <c r="Y1316" s="148"/>
      <c r="Z1316" s="148"/>
      <c r="AA1316" s="148"/>
      <c r="AB1316" s="148"/>
      <c r="AC1316" s="148"/>
      <c r="AD1316" s="148"/>
      <c r="AE1316" s="148"/>
      <c r="AF1316" s="148"/>
      <c r="AG1316" s="148" t="s">
        <v>217</v>
      </c>
      <c r="AH1316" s="148">
        <v>0</v>
      </c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</row>
    <row r="1317" spans="1:60" outlineLevel="1">
      <c r="A1317" s="155"/>
      <c r="B1317" s="156"/>
      <c r="C1317" s="233"/>
      <c r="D1317" s="234"/>
      <c r="E1317" s="234"/>
      <c r="F1317" s="234"/>
      <c r="G1317" s="234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48"/>
      <c r="Y1317" s="148"/>
      <c r="Z1317" s="148"/>
      <c r="AA1317" s="148"/>
      <c r="AB1317" s="148"/>
      <c r="AC1317" s="148"/>
      <c r="AD1317" s="148"/>
      <c r="AE1317" s="148"/>
      <c r="AF1317" s="148"/>
      <c r="AG1317" s="148" t="s">
        <v>206</v>
      </c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1">
      <c r="A1318" s="167">
        <v>112</v>
      </c>
      <c r="B1318" s="168" t="s">
        <v>2261</v>
      </c>
      <c r="C1318" s="177" t="s">
        <v>2262</v>
      </c>
      <c r="D1318" s="169" t="s">
        <v>310</v>
      </c>
      <c r="E1318" s="170">
        <v>4</v>
      </c>
      <c r="F1318" s="171"/>
      <c r="G1318" s="172">
        <f>ROUND(E1318*F1318,2)</f>
        <v>0</v>
      </c>
      <c r="H1318" s="171"/>
      <c r="I1318" s="172">
        <f>ROUND(E1318*H1318,2)</f>
        <v>0</v>
      </c>
      <c r="J1318" s="171"/>
      <c r="K1318" s="172">
        <f>ROUND(E1318*J1318,2)</f>
        <v>0</v>
      </c>
      <c r="L1318" s="172">
        <v>21</v>
      </c>
      <c r="M1318" s="172">
        <f>G1318*(1+L1318/100)</f>
        <v>0</v>
      </c>
      <c r="N1318" s="172">
        <v>0.15000000000000002</v>
      </c>
      <c r="O1318" s="172">
        <f>ROUND(E1318*N1318,2)</f>
        <v>0.6</v>
      </c>
      <c r="P1318" s="172">
        <v>0</v>
      </c>
      <c r="Q1318" s="172">
        <f>ROUND(E1318*P1318,2)</f>
        <v>0</v>
      </c>
      <c r="R1318" s="172"/>
      <c r="S1318" s="172" t="s">
        <v>304</v>
      </c>
      <c r="T1318" s="173" t="s">
        <v>322</v>
      </c>
      <c r="U1318" s="157">
        <v>0</v>
      </c>
      <c r="V1318" s="157">
        <f>ROUND(E1318*U1318,2)</f>
        <v>0</v>
      </c>
      <c r="W1318" s="157"/>
      <c r="X1318" s="148"/>
      <c r="Y1318" s="148"/>
      <c r="Z1318" s="148"/>
      <c r="AA1318" s="148"/>
      <c r="AB1318" s="148"/>
      <c r="AC1318" s="148"/>
      <c r="AD1318" s="148"/>
      <c r="AE1318" s="148"/>
      <c r="AF1318" s="148"/>
      <c r="AG1318" s="148" t="s">
        <v>312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1">
      <c r="A1319" s="155"/>
      <c r="B1319" s="156"/>
      <c r="C1319" s="237" t="s">
        <v>2263</v>
      </c>
      <c r="D1319" s="238"/>
      <c r="E1319" s="238"/>
      <c r="F1319" s="238"/>
      <c r="G1319" s="238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48"/>
      <c r="Y1319" s="148"/>
      <c r="Z1319" s="148"/>
      <c r="AA1319" s="148"/>
      <c r="AB1319" s="148"/>
      <c r="AC1319" s="148"/>
      <c r="AD1319" s="148"/>
      <c r="AE1319" s="148"/>
      <c r="AF1319" s="148"/>
      <c r="AG1319" s="148" t="s">
        <v>247</v>
      </c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1">
      <c r="A1320" s="155"/>
      <c r="B1320" s="156"/>
      <c r="C1320" s="178" t="s">
        <v>2241</v>
      </c>
      <c r="D1320" s="158"/>
      <c r="E1320" s="159">
        <v>3</v>
      </c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48"/>
      <c r="Y1320" s="148"/>
      <c r="Z1320" s="148"/>
      <c r="AA1320" s="148"/>
      <c r="AB1320" s="148"/>
      <c r="AC1320" s="148"/>
      <c r="AD1320" s="148"/>
      <c r="AE1320" s="148"/>
      <c r="AF1320" s="148"/>
      <c r="AG1320" s="148" t="s">
        <v>217</v>
      </c>
      <c r="AH1320" s="148">
        <v>0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1">
      <c r="A1321" s="155"/>
      <c r="B1321" s="156"/>
      <c r="C1321" s="178" t="s">
        <v>2252</v>
      </c>
      <c r="D1321" s="158"/>
      <c r="E1321" s="159">
        <v>1</v>
      </c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48"/>
      <c r="Y1321" s="148"/>
      <c r="Z1321" s="148"/>
      <c r="AA1321" s="148"/>
      <c r="AB1321" s="148"/>
      <c r="AC1321" s="148"/>
      <c r="AD1321" s="148"/>
      <c r="AE1321" s="148"/>
      <c r="AF1321" s="148"/>
      <c r="AG1321" s="148" t="s">
        <v>217</v>
      </c>
      <c r="AH1321" s="148">
        <v>0</v>
      </c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outlineLevel="1">
      <c r="A1322" s="155"/>
      <c r="B1322" s="156"/>
      <c r="C1322" s="233"/>
      <c r="D1322" s="234"/>
      <c r="E1322" s="234"/>
      <c r="F1322" s="234"/>
      <c r="G1322" s="234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48"/>
      <c r="Y1322" s="148"/>
      <c r="Z1322" s="148"/>
      <c r="AA1322" s="148"/>
      <c r="AB1322" s="148"/>
      <c r="AC1322" s="148"/>
      <c r="AD1322" s="148"/>
      <c r="AE1322" s="148"/>
      <c r="AF1322" s="148"/>
      <c r="AG1322" s="148" t="s">
        <v>206</v>
      </c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</row>
    <row r="1323" spans="1:60" outlineLevel="1">
      <c r="A1323" s="167">
        <v>113</v>
      </c>
      <c r="B1323" s="168" t="s">
        <v>2264</v>
      </c>
      <c r="C1323" s="177" t="s">
        <v>2265</v>
      </c>
      <c r="D1323" s="169" t="s">
        <v>310</v>
      </c>
      <c r="E1323" s="170">
        <v>1</v>
      </c>
      <c r="F1323" s="171"/>
      <c r="G1323" s="172">
        <f>ROUND(E1323*F1323,2)</f>
        <v>0</v>
      </c>
      <c r="H1323" s="171"/>
      <c r="I1323" s="172">
        <f>ROUND(E1323*H1323,2)</f>
        <v>0</v>
      </c>
      <c r="J1323" s="171"/>
      <c r="K1323" s="172">
        <f>ROUND(E1323*J1323,2)</f>
        <v>0</v>
      </c>
      <c r="L1323" s="172">
        <v>21</v>
      </c>
      <c r="M1323" s="172">
        <f>G1323*(1+L1323/100)</f>
        <v>0</v>
      </c>
      <c r="N1323" s="172">
        <v>0.15000000000000002</v>
      </c>
      <c r="O1323" s="172">
        <f>ROUND(E1323*N1323,2)</f>
        <v>0.15</v>
      </c>
      <c r="P1323" s="172">
        <v>0</v>
      </c>
      <c r="Q1323" s="172">
        <f>ROUND(E1323*P1323,2)</f>
        <v>0</v>
      </c>
      <c r="R1323" s="172"/>
      <c r="S1323" s="172" t="s">
        <v>304</v>
      </c>
      <c r="T1323" s="173" t="s">
        <v>322</v>
      </c>
      <c r="U1323" s="157">
        <v>0</v>
      </c>
      <c r="V1323" s="157">
        <f>ROUND(E1323*U1323,2)</f>
        <v>0</v>
      </c>
      <c r="W1323" s="157"/>
      <c r="X1323" s="148"/>
      <c r="Y1323" s="148"/>
      <c r="Z1323" s="148"/>
      <c r="AA1323" s="148"/>
      <c r="AB1323" s="148"/>
      <c r="AC1323" s="148"/>
      <c r="AD1323" s="148"/>
      <c r="AE1323" s="148"/>
      <c r="AF1323" s="148"/>
      <c r="AG1323" s="148" t="s">
        <v>312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1">
      <c r="A1324" s="155"/>
      <c r="B1324" s="156"/>
      <c r="C1324" s="178" t="s">
        <v>2252</v>
      </c>
      <c r="D1324" s="158"/>
      <c r="E1324" s="159">
        <v>1</v>
      </c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48"/>
      <c r="Y1324" s="148"/>
      <c r="Z1324" s="148"/>
      <c r="AA1324" s="148"/>
      <c r="AB1324" s="148"/>
      <c r="AC1324" s="148"/>
      <c r="AD1324" s="148"/>
      <c r="AE1324" s="148"/>
      <c r="AF1324" s="148"/>
      <c r="AG1324" s="148" t="s">
        <v>217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1">
      <c r="A1325" s="155"/>
      <c r="B1325" s="156"/>
      <c r="C1325" s="233"/>
      <c r="D1325" s="234"/>
      <c r="E1325" s="234"/>
      <c r="F1325" s="234"/>
      <c r="G1325" s="234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48"/>
      <c r="Y1325" s="148"/>
      <c r="Z1325" s="148"/>
      <c r="AA1325" s="148"/>
      <c r="AB1325" s="148"/>
      <c r="AC1325" s="148"/>
      <c r="AD1325" s="148"/>
      <c r="AE1325" s="148"/>
      <c r="AF1325" s="148"/>
      <c r="AG1325" s="148" t="s">
        <v>206</v>
      </c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outlineLevel="1">
      <c r="A1326" s="167">
        <v>114</v>
      </c>
      <c r="B1326" s="168" t="s">
        <v>2266</v>
      </c>
      <c r="C1326" s="177" t="s">
        <v>2267</v>
      </c>
      <c r="D1326" s="169" t="s">
        <v>310</v>
      </c>
      <c r="E1326" s="170">
        <v>1</v>
      </c>
      <c r="F1326" s="171"/>
      <c r="G1326" s="172">
        <f>ROUND(E1326*F1326,2)</f>
        <v>0</v>
      </c>
      <c r="H1326" s="171"/>
      <c r="I1326" s="172">
        <f>ROUND(E1326*H1326,2)</f>
        <v>0</v>
      </c>
      <c r="J1326" s="171"/>
      <c r="K1326" s="172">
        <f>ROUND(E1326*J1326,2)</f>
        <v>0</v>
      </c>
      <c r="L1326" s="172">
        <v>21</v>
      </c>
      <c r="M1326" s="172">
        <f>G1326*(1+L1326/100)</f>
        <v>0</v>
      </c>
      <c r="N1326" s="172">
        <v>0.15000000000000002</v>
      </c>
      <c r="O1326" s="172">
        <f>ROUND(E1326*N1326,2)</f>
        <v>0.15</v>
      </c>
      <c r="P1326" s="172">
        <v>0</v>
      </c>
      <c r="Q1326" s="172">
        <f>ROUND(E1326*P1326,2)</f>
        <v>0</v>
      </c>
      <c r="R1326" s="172"/>
      <c r="S1326" s="172" t="s">
        <v>304</v>
      </c>
      <c r="T1326" s="173" t="s">
        <v>322</v>
      </c>
      <c r="U1326" s="157">
        <v>0</v>
      </c>
      <c r="V1326" s="157">
        <f>ROUND(E1326*U1326,2)</f>
        <v>0</v>
      </c>
      <c r="W1326" s="157"/>
      <c r="X1326" s="148"/>
      <c r="Y1326" s="148"/>
      <c r="Z1326" s="148"/>
      <c r="AA1326" s="148"/>
      <c r="AB1326" s="148"/>
      <c r="AC1326" s="148"/>
      <c r="AD1326" s="148"/>
      <c r="AE1326" s="148"/>
      <c r="AF1326" s="148"/>
      <c r="AG1326" s="148" t="s">
        <v>312</v>
      </c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1">
      <c r="A1327" s="155"/>
      <c r="B1327" s="156"/>
      <c r="C1327" s="178" t="s">
        <v>2166</v>
      </c>
      <c r="D1327" s="158"/>
      <c r="E1327" s="159">
        <v>1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48"/>
      <c r="Y1327" s="148"/>
      <c r="Z1327" s="148"/>
      <c r="AA1327" s="148"/>
      <c r="AB1327" s="148"/>
      <c r="AC1327" s="148"/>
      <c r="AD1327" s="148"/>
      <c r="AE1327" s="148"/>
      <c r="AF1327" s="148"/>
      <c r="AG1327" s="148" t="s">
        <v>217</v>
      </c>
      <c r="AH1327" s="148">
        <v>0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1">
      <c r="A1328" s="155"/>
      <c r="B1328" s="156"/>
      <c r="C1328" s="233"/>
      <c r="D1328" s="234"/>
      <c r="E1328" s="234"/>
      <c r="F1328" s="234"/>
      <c r="G1328" s="234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48"/>
      <c r="Y1328" s="148"/>
      <c r="Z1328" s="148"/>
      <c r="AA1328" s="148"/>
      <c r="AB1328" s="148"/>
      <c r="AC1328" s="148"/>
      <c r="AD1328" s="148"/>
      <c r="AE1328" s="148"/>
      <c r="AF1328" s="148"/>
      <c r="AG1328" s="148" t="s">
        <v>206</v>
      </c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1">
      <c r="A1329" s="167">
        <v>115</v>
      </c>
      <c r="B1329" s="168" t="s">
        <v>2268</v>
      </c>
      <c r="C1329" s="177" t="s">
        <v>2269</v>
      </c>
      <c r="D1329" s="169" t="s">
        <v>310</v>
      </c>
      <c r="E1329" s="170">
        <v>4</v>
      </c>
      <c r="F1329" s="171"/>
      <c r="G1329" s="172">
        <f>ROUND(E1329*F1329,2)</f>
        <v>0</v>
      </c>
      <c r="H1329" s="171"/>
      <c r="I1329" s="172">
        <f>ROUND(E1329*H1329,2)</f>
        <v>0</v>
      </c>
      <c r="J1329" s="171"/>
      <c r="K1329" s="172">
        <f>ROUND(E1329*J1329,2)</f>
        <v>0</v>
      </c>
      <c r="L1329" s="172">
        <v>21</v>
      </c>
      <c r="M1329" s="172">
        <f>G1329*(1+L1329/100)</f>
        <v>0</v>
      </c>
      <c r="N1329" s="172">
        <v>0.15000000000000002</v>
      </c>
      <c r="O1329" s="172">
        <f>ROUND(E1329*N1329,2)</f>
        <v>0.6</v>
      </c>
      <c r="P1329" s="172">
        <v>0</v>
      </c>
      <c r="Q1329" s="172">
        <f>ROUND(E1329*P1329,2)</f>
        <v>0</v>
      </c>
      <c r="R1329" s="172"/>
      <c r="S1329" s="172" t="s">
        <v>304</v>
      </c>
      <c r="T1329" s="173" t="s">
        <v>322</v>
      </c>
      <c r="U1329" s="157">
        <v>0</v>
      </c>
      <c r="V1329" s="157">
        <f>ROUND(E1329*U1329,2)</f>
        <v>0</v>
      </c>
      <c r="W1329" s="157"/>
      <c r="X1329" s="148"/>
      <c r="Y1329" s="148"/>
      <c r="Z1329" s="148"/>
      <c r="AA1329" s="148"/>
      <c r="AB1329" s="148"/>
      <c r="AC1329" s="148"/>
      <c r="AD1329" s="148"/>
      <c r="AE1329" s="148"/>
      <c r="AF1329" s="148"/>
      <c r="AG1329" s="148" t="s">
        <v>312</v>
      </c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1">
      <c r="A1330" s="155"/>
      <c r="B1330" s="156"/>
      <c r="C1330" s="178" t="s">
        <v>2213</v>
      </c>
      <c r="D1330" s="158"/>
      <c r="E1330" s="159">
        <v>2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48"/>
      <c r="Y1330" s="148"/>
      <c r="Z1330" s="148"/>
      <c r="AA1330" s="148"/>
      <c r="AB1330" s="148"/>
      <c r="AC1330" s="148"/>
      <c r="AD1330" s="148"/>
      <c r="AE1330" s="148"/>
      <c r="AF1330" s="148"/>
      <c r="AG1330" s="148" t="s">
        <v>217</v>
      </c>
      <c r="AH1330" s="148">
        <v>0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>
      <c r="A1331" s="155"/>
      <c r="B1331" s="156"/>
      <c r="C1331" s="178" t="s">
        <v>2197</v>
      </c>
      <c r="D1331" s="158"/>
      <c r="E1331" s="159">
        <v>2</v>
      </c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48"/>
      <c r="Y1331" s="148"/>
      <c r="Z1331" s="148"/>
      <c r="AA1331" s="148"/>
      <c r="AB1331" s="148"/>
      <c r="AC1331" s="148"/>
      <c r="AD1331" s="148"/>
      <c r="AE1331" s="148"/>
      <c r="AF1331" s="148"/>
      <c r="AG1331" s="148" t="s">
        <v>217</v>
      </c>
      <c r="AH1331" s="148">
        <v>0</v>
      </c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1">
      <c r="A1332" s="155"/>
      <c r="B1332" s="156"/>
      <c r="C1332" s="233"/>
      <c r="D1332" s="234"/>
      <c r="E1332" s="234"/>
      <c r="F1332" s="234"/>
      <c r="G1332" s="234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48"/>
      <c r="Y1332" s="148"/>
      <c r="Z1332" s="148"/>
      <c r="AA1332" s="148"/>
      <c r="AB1332" s="148"/>
      <c r="AC1332" s="148"/>
      <c r="AD1332" s="148"/>
      <c r="AE1332" s="148"/>
      <c r="AF1332" s="148"/>
      <c r="AG1332" s="148" t="s">
        <v>206</v>
      </c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1">
      <c r="A1333" s="167">
        <v>116</v>
      </c>
      <c r="B1333" s="168" t="s">
        <v>2270</v>
      </c>
      <c r="C1333" s="177" t="s">
        <v>2271</v>
      </c>
      <c r="D1333" s="169" t="s">
        <v>310</v>
      </c>
      <c r="E1333" s="170">
        <v>10</v>
      </c>
      <c r="F1333" s="171"/>
      <c r="G1333" s="172">
        <f>ROUND(E1333*F1333,2)</f>
        <v>0</v>
      </c>
      <c r="H1333" s="171"/>
      <c r="I1333" s="172">
        <f>ROUND(E1333*H1333,2)</f>
        <v>0</v>
      </c>
      <c r="J1333" s="171"/>
      <c r="K1333" s="172">
        <f>ROUND(E1333*J1333,2)</f>
        <v>0</v>
      </c>
      <c r="L1333" s="172">
        <v>21</v>
      </c>
      <c r="M1333" s="172">
        <f>G1333*(1+L1333/100)</f>
        <v>0</v>
      </c>
      <c r="N1333" s="172">
        <v>3.0000000000000003E-4</v>
      </c>
      <c r="O1333" s="172">
        <f>ROUND(E1333*N1333,2)</f>
        <v>0</v>
      </c>
      <c r="P1333" s="172">
        <v>0</v>
      </c>
      <c r="Q1333" s="172">
        <f>ROUND(E1333*P1333,2)</f>
        <v>0</v>
      </c>
      <c r="R1333" s="172"/>
      <c r="S1333" s="172" t="s">
        <v>304</v>
      </c>
      <c r="T1333" s="173" t="s">
        <v>322</v>
      </c>
      <c r="U1333" s="157">
        <v>0</v>
      </c>
      <c r="V1333" s="157">
        <f>ROUND(E1333*U1333,2)</f>
        <v>0</v>
      </c>
      <c r="W1333" s="157"/>
      <c r="X1333" s="148"/>
      <c r="Y1333" s="148"/>
      <c r="Z1333" s="148"/>
      <c r="AA1333" s="148"/>
      <c r="AB1333" s="148"/>
      <c r="AC1333" s="148"/>
      <c r="AD1333" s="148"/>
      <c r="AE1333" s="148"/>
      <c r="AF1333" s="148"/>
      <c r="AG1333" s="148" t="s">
        <v>312</v>
      </c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1">
      <c r="A1334" s="155"/>
      <c r="B1334" s="156"/>
      <c r="C1334" s="178" t="s">
        <v>2272</v>
      </c>
      <c r="D1334" s="158"/>
      <c r="E1334" s="159">
        <v>6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48"/>
      <c r="Y1334" s="148"/>
      <c r="Z1334" s="148"/>
      <c r="AA1334" s="148"/>
      <c r="AB1334" s="148"/>
      <c r="AC1334" s="148"/>
      <c r="AD1334" s="148"/>
      <c r="AE1334" s="148"/>
      <c r="AF1334" s="148"/>
      <c r="AG1334" s="148" t="s">
        <v>217</v>
      </c>
      <c r="AH1334" s="148">
        <v>0</v>
      </c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outlineLevel="1">
      <c r="A1335" s="155"/>
      <c r="B1335" s="156"/>
      <c r="C1335" s="178" t="s">
        <v>2203</v>
      </c>
      <c r="D1335" s="158"/>
      <c r="E1335" s="159">
        <v>4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48"/>
      <c r="Y1335" s="148"/>
      <c r="Z1335" s="148"/>
      <c r="AA1335" s="148"/>
      <c r="AB1335" s="148"/>
      <c r="AC1335" s="148"/>
      <c r="AD1335" s="148"/>
      <c r="AE1335" s="148"/>
      <c r="AF1335" s="148"/>
      <c r="AG1335" s="148" t="s">
        <v>217</v>
      </c>
      <c r="AH1335" s="148">
        <v>0</v>
      </c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1">
      <c r="A1336" s="155"/>
      <c r="B1336" s="156"/>
      <c r="C1336" s="233"/>
      <c r="D1336" s="234"/>
      <c r="E1336" s="234"/>
      <c r="F1336" s="234"/>
      <c r="G1336" s="234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48"/>
      <c r="Y1336" s="148"/>
      <c r="Z1336" s="148"/>
      <c r="AA1336" s="148"/>
      <c r="AB1336" s="148"/>
      <c r="AC1336" s="148"/>
      <c r="AD1336" s="148"/>
      <c r="AE1336" s="148"/>
      <c r="AF1336" s="148"/>
      <c r="AG1336" s="148" t="s">
        <v>206</v>
      </c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1">
      <c r="A1337" s="167">
        <v>117</v>
      </c>
      <c r="B1337" s="168" t="s">
        <v>2273</v>
      </c>
      <c r="C1337" s="177" t="s">
        <v>2274</v>
      </c>
      <c r="D1337" s="169" t="s">
        <v>310</v>
      </c>
      <c r="E1337" s="170">
        <v>4</v>
      </c>
      <c r="F1337" s="171"/>
      <c r="G1337" s="172">
        <f>ROUND(E1337*F1337,2)</f>
        <v>0</v>
      </c>
      <c r="H1337" s="171"/>
      <c r="I1337" s="172">
        <f>ROUND(E1337*H1337,2)</f>
        <v>0</v>
      </c>
      <c r="J1337" s="171"/>
      <c r="K1337" s="172">
        <f>ROUND(E1337*J1337,2)</f>
        <v>0</v>
      </c>
      <c r="L1337" s="172">
        <v>21</v>
      </c>
      <c r="M1337" s="172">
        <f>G1337*(1+L1337/100)</f>
        <v>0</v>
      </c>
      <c r="N1337" s="172">
        <v>3.0000000000000003E-4</v>
      </c>
      <c r="O1337" s="172">
        <f>ROUND(E1337*N1337,2)</f>
        <v>0</v>
      </c>
      <c r="P1337" s="172">
        <v>0</v>
      </c>
      <c r="Q1337" s="172">
        <f>ROUND(E1337*P1337,2)</f>
        <v>0</v>
      </c>
      <c r="R1337" s="172"/>
      <c r="S1337" s="172" t="s">
        <v>304</v>
      </c>
      <c r="T1337" s="173" t="s">
        <v>322</v>
      </c>
      <c r="U1337" s="157">
        <v>0</v>
      </c>
      <c r="V1337" s="157">
        <f>ROUND(E1337*U1337,2)</f>
        <v>0</v>
      </c>
      <c r="W1337" s="157"/>
      <c r="X1337" s="148"/>
      <c r="Y1337" s="148"/>
      <c r="Z1337" s="148"/>
      <c r="AA1337" s="148"/>
      <c r="AB1337" s="148"/>
      <c r="AC1337" s="148"/>
      <c r="AD1337" s="148"/>
      <c r="AE1337" s="148"/>
      <c r="AF1337" s="148"/>
      <c r="AG1337" s="148" t="s">
        <v>312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1">
      <c r="A1338" s="155"/>
      <c r="B1338" s="156"/>
      <c r="C1338" s="178" t="s">
        <v>2241</v>
      </c>
      <c r="D1338" s="158"/>
      <c r="E1338" s="159">
        <v>3</v>
      </c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48"/>
      <c r="Y1338" s="148"/>
      <c r="Z1338" s="148"/>
      <c r="AA1338" s="148"/>
      <c r="AB1338" s="148"/>
      <c r="AC1338" s="148"/>
      <c r="AD1338" s="148"/>
      <c r="AE1338" s="148"/>
      <c r="AF1338" s="148"/>
      <c r="AG1338" s="148" t="s">
        <v>217</v>
      </c>
      <c r="AH1338" s="148">
        <v>0</v>
      </c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outlineLevel="1">
      <c r="A1339" s="155"/>
      <c r="B1339" s="156"/>
      <c r="C1339" s="178" t="s">
        <v>2252</v>
      </c>
      <c r="D1339" s="158"/>
      <c r="E1339" s="159">
        <v>1</v>
      </c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48"/>
      <c r="Y1339" s="148"/>
      <c r="Z1339" s="148"/>
      <c r="AA1339" s="148"/>
      <c r="AB1339" s="148"/>
      <c r="AC1339" s="148"/>
      <c r="AD1339" s="148"/>
      <c r="AE1339" s="148"/>
      <c r="AF1339" s="148"/>
      <c r="AG1339" s="148" t="s">
        <v>217</v>
      </c>
      <c r="AH1339" s="148">
        <v>0</v>
      </c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outlineLevel="1">
      <c r="A1340" s="155"/>
      <c r="B1340" s="156"/>
      <c r="C1340" s="233"/>
      <c r="D1340" s="234"/>
      <c r="E1340" s="234"/>
      <c r="F1340" s="234"/>
      <c r="G1340" s="234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48"/>
      <c r="Y1340" s="148"/>
      <c r="Z1340" s="148"/>
      <c r="AA1340" s="148"/>
      <c r="AB1340" s="148"/>
      <c r="AC1340" s="148"/>
      <c r="AD1340" s="148"/>
      <c r="AE1340" s="148"/>
      <c r="AF1340" s="148"/>
      <c r="AG1340" s="148" t="s">
        <v>206</v>
      </c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</row>
    <row r="1341" spans="1:60" outlineLevel="1">
      <c r="A1341" s="167">
        <v>118</v>
      </c>
      <c r="B1341" s="168" t="s">
        <v>2275</v>
      </c>
      <c r="C1341" s="177" t="s">
        <v>2276</v>
      </c>
      <c r="D1341" s="169" t="s">
        <v>310</v>
      </c>
      <c r="E1341" s="170">
        <v>4</v>
      </c>
      <c r="F1341" s="171"/>
      <c r="G1341" s="172">
        <f>ROUND(E1341*F1341,2)</f>
        <v>0</v>
      </c>
      <c r="H1341" s="171"/>
      <c r="I1341" s="172">
        <f>ROUND(E1341*H1341,2)</f>
        <v>0</v>
      </c>
      <c r="J1341" s="171"/>
      <c r="K1341" s="172">
        <f>ROUND(E1341*J1341,2)</f>
        <v>0</v>
      </c>
      <c r="L1341" s="172">
        <v>21</v>
      </c>
      <c r="M1341" s="172">
        <f>G1341*(1+L1341/100)</f>
        <v>0</v>
      </c>
      <c r="N1341" s="172">
        <v>1.5</v>
      </c>
      <c r="O1341" s="172">
        <f>ROUND(E1341*N1341,2)</f>
        <v>6</v>
      </c>
      <c r="P1341" s="172">
        <v>0</v>
      </c>
      <c r="Q1341" s="172">
        <f>ROUND(E1341*P1341,2)</f>
        <v>0</v>
      </c>
      <c r="R1341" s="172"/>
      <c r="S1341" s="172" t="s">
        <v>304</v>
      </c>
      <c r="T1341" s="173" t="s">
        <v>322</v>
      </c>
      <c r="U1341" s="157">
        <v>0</v>
      </c>
      <c r="V1341" s="157">
        <f>ROUND(E1341*U1341,2)</f>
        <v>0</v>
      </c>
      <c r="W1341" s="157"/>
      <c r="X1341" s="148"/>
      <c r="Y1341" s="148"/>
      <c r="Z1341" s="148"/>
      <c r="AA1341" s="148"/>
      <c r="AB1341" s="148"/>
      <c r="AC1341" s="148"/>
      <c r="AD1341" s="148"/>
      <c r="AE1341" s="148"/>
      <c r="AF1341" s="148"/>
      <c r="AG1341" s="148" t="s">
        <v>312</v>
      </c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1">
      <c r="A1342" s="155"/>
      <c r="B1342" s="156"/>
      <c r="C1342" s="178" t="s">
        <v>2241</v>
      </c>
      <c r="D1342" s="158"/>
      <c r="E1342" s="159">
        <v>3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48"/>
      <c r="Y1342" s="148"/>
      <c r="Z1342" s="148"/>
      <c r="AA1342" s="148"/>
      <c r="AB1342" s="148"/>
      <c r="AC1342" s="148"/>
      <c r="AD1342" s="148"/>
      <c r="AE1342" s="148"/>
      <c r="AF1342" s="148"/>
      <c r="AG1342" s="148" t="s">
        <v>217</v>
      </c>
      <c r="AH1342" s="148">
        <v>0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1">
      <c r="A1343" s="155"/>
      <c r="B1343" s="156"/>
      <c r="C1343" s="178" t="s">
        <v>2252</v>
      </c>
      <c r="D1343" s="158"/>
      <c r="E1343" s="159">
        <v>1</v>
      </c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48"/>
      <c r="Y1343" s="148"/>
      <c r="Z1343" s="148"/>
      <c r="AA1343" s="148"/>
      <c r="AB1343" s="148"/>
      <c r="AC1343" s="148"/>
      <c r="AD1343" s="148"/>
      <c r="AE1343" s="148"/>
      <c r="AF1343" s="148"/>
      <c r="AG1343" s="148" t="s">
        <v>217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1">
      <c r="A1344" s="155"/>
      <c r="B1344" s="156"/>
      <c r="C1344" s="233"/>
      <c r="D1344" s="234"/>
      <c r="E1344" s="234"/>
      <c r="F1344" s="234"/>
      <c r="G1344" s="234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48"/>
      <c r="Y1344" s="148"/>
      <c r="Z1344" s="148"/>
      <c r="AA1344" s="148"/>
      <c r="AB1344" s="148"/>
      <c r="AC1344" s="148"/>
      <c r="AD1344" s="148"/>
      <c r="AE1344" s="148"/>
      <c r="AF1344" s="148"/>
      <c r="AG1344" s="148" t="s">
        <v>206</v>
      </c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outlineLevel="1">
      <c r="A1345" s="167">
        <v>119</v>
      </c>
      <c r="B1345" s="168" t="s">
        <v>2277</v>
      </c>
      <c r="C1345" s="177" t="s">
        <v>2278</v>
      </c>
      <c r="D1345" s="169" t="s">
        <v>310</v>
      </c>
      <c r="E1345" s="170">
        <v>4</v>
      </c>
      <c r="F1345" s="171"/>
      <c r="G1345" s="172">
        <f>ROUND(E1345*F1345,2)</f>
        <v>0</v>
      </c>
      <c r="H1345" s="171"/>
      <c r="I1345" s="172">
        <f>ROUND(E1345*H1345,2)</f>
        <v>0</v>
      </c>
      <c r="J1345" s="171"/>
      <c r="K1345" s="172">
        <f>ROUND(E1345*J1345,2)</f>
        <v>0</v>
      </c>
      <c r="L1345" s="172">
        <v>21</v>
      </c>
      <c r="M1345" s="172">
        <f>G1345*(1+L1345/100)</f>
        <v>0</v>
      </c>
      <c r="N1345" s="172">
        <v>5.0000000000000001E-3</v>
      </c>
      <c r="O1345" s="172">
        <f>ROUND(E1345*N1345,2)</f>
        <v>0.02</v>
      </c>
      <c r="P1345" s="172">
        <v>0</v>
      </c>
      <c r="Q1345" s="172">
        <f>ROUND(E1345*P1345,2)</f>
        <v>0</v>
      </c>
      <c r="R1345" s="172"/>
      <c r="S1345" s="172" t="s">
        <v>304</v>
      </c>
      <c r="T1345" s="173" t="s">
        <v>322</v>
      </c>
      <c r="U1345" s="157">
        <v>0</v>
      </c>
      <c r="V1345" s="157">
        <f>ROUND(E1345*U1345,2)</f>
        <v>0</v>
      </c>
      <c r="W1345" s="157"/>
      <c r="X1345" s="148"/>
      <c r="Y1345" s="148"/>
      <c r="Z1345" s="148"/>
      <c r="AA1345" s="148"/>
      <c r="AB1345" s="148"/>
      <c r="AC1345" s="148"/>
      <c r="AD1345" s="148"/>
      <c r="AE1345" s="148"/>
      <c r="AF1345" s="148"/>
      <c r="AG1345" s="148" t="s">
        <v>312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outlineLevel="1">
      <c r="A1346" s="155"/>
      <c r="B1346" s="156"/>
      <c r="C1346" s="178" t="s">
        <v>2241</v>
      </c>
      <c r="D1346" s="158"/>
      <c r="E1346" s="159">
        <v>3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48"/>
      <c r="Y1346" s="148"/>
      <c r="Z1346" s="148"/>
      <c r="AA1346" s="148"/>
      <c r="AB1346" s="148"/>
      <c r="AC1346" s="148"/>
      <c r="AD1346" s="148"/>
      <c r="AE1346" s="148"/>
      <c r="AF1346" s="148"/>
      <c r="AG1346" s="148" t="s">
        <v>217</v>
      </c>
      <c r="AH1346" s="148">
        <v>0</v>
      </c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1">
      <c r="A1347" s="155"/>
      <c r="B1347" s="156"/>
      <c r="C1347" s="178" t="s">
        <v>2252</v>
      </c>
      <c r="D1347" s="158"/>
      <c r="E1347" s="159">
        <v>1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48"/>
      <c r="Y1347" s="148"/>
      <c r="Z1347" s="148"/>
      <c r="AA1347" s="148"/>
      <c r="AB1347" s="148"/>
      <c r="AC1347" s="148"/>
      <c r="AD1347" s="148"/>
      <c r="AE1347" s="148"/>
      <c r="AF1347" s="148"/>
      <c r="AG1347" s="148" t="s">
        <v>217</v>
      </c>
      <c r="AH1347" s="148">
        <v>0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1">
      <c r="A1348" s="155"/>
      <c r="B1348" s="156"/>
      <c r="C1348" s="233"/>
      <c r="D1348" s="234"/>
      <c r="E1348" s="234"/>
      <c r="F1348" s="234"/>
      <c r="G1348" s="234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48"/>
      <c r="Y1348" s="148"/>
      <c r="Z1348" s="148"/>
      <c r="AA1348" s="148"/>
      <c r="AB1348" s="148"/>
      <c r="AC1348" s="148"/>
      <c r="AD1348" s="148"/>
      <c r="AE1348" s="148"/>
      <c r="AF1348" s="148"/>
      <c r="AG1348" s="148" t="s">
        <v>206</v>
      </c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1">
      <c r="A1349" s="167">
        <v>120</v>
      </c>
      <c r="B1349" s="168" t="s">
        <v>2279</v>
      </c>
      <c r="C1349" s="177" t="s">
        <v>2280</v>
      </c>
      <c r="D1349" s="169" t="s">
        <v>310</v>
      </c>
      <c r="E1349" s="170">
        <v>7</v>
      </c>
      <c r="F1349" s="171"/>
      <c r="G1349" s="172">
        <f>ROUND(E1349*F1349,2)</f>
        <v>0</v>
      </c>
      <c r="H1349" s="171"/>
      <c r="I1349" s="172">
        <f>ROUND(E1349*H1349,2)</f>
        <v>0</v>
      </c>
      <c r="J1349" s="171"/>
      <c r="K1349" s="172">
        <f>ROUND(E1349*J1349,2)</f>
        <v>0</v>
      </c>
      <c r="L1349" s="172">
        <v>21</v>
      </c>
      <c r="M1349" s="172">
        <f>G1349*(1+L1349/100)</f>
        <v>0</v>
      </c>
      <c r="N1349" s="172">
        <v>5.0000000000000001E-3</v>
      </c>
      <c r="O1349" s="172">
        <f>ROUND(E1349*N1349,2)</f>
        <v>0.04</v>
      </c>
      <c r="P1349" s="172">
        <v>0</v>
      </c>
      <c r="Q1349" s="172">
        <f>ROUND(E1349*P1349,2)</f>
        <v>0</v>
      </c>
      <c r="R1349" s="172"/>
      <c r="S1349" s="172" t="s">
        <v>304</v>
      </c>
      <c r="T1349" s="173" t="s">
        <v>322</v>
      </c>
      <c r="U1349" s="157">
        <v>0</v>
      </c>
      <c r="V1349" s="157">
        <f>ROUND(E1349*U1349,2)</f>
        <v>0</v>
      </c>
      <c r="W1349" s="157"/>
      <c r="X1349" s="148"/>
      <c r="Y1349" s="148"/>
      <c r="Z1349" s="148"/>
      <c r="AA1349" s="148"/>
      <c r="AB1349" s="148"/>
      <c r="AC1349" s="148"/>
      <c r="AD1349" s="148"/>
      <c r="AE1349" s="148"/>
      <c r="AF1349" s="148"/>
      <c r="AG1349" s="148" t="s">
        <v>312</v>
      </c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1">
      <c r="A1350" s="155"/>
      <c r="B1350" s="156"/>
      <c r="C1350" s="178" t="s">
        <v>2272</v>
      </c>
      <c r="D1350" s="158"/>
      <c r="E1350" s="159">
        <v>6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48"/>
      <c r="Y1350" s="148"/>
      <c r="Z1350" s="148"/>
      <c r="AA1350" s="148"/>
      <c r="AB1350" s="148"/>
      <c r="AC1350" s="148"/>
      <c r="AD1350" s="148"/>
      <c r="AE1350" s="148"/>
      <c r="AF1350" s="148"/>
      <c r="AG1350" s="148" t="s">
        <v>217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outlineLevel="1">
      <c r="A1351" s="155"/>
      <c r="B1351" s="156"/>
      <c r="C1351" s="178" t="s">
        <v>2252</v>
      </c>
      <c r="D1351" s="158"/>
      <c r="E1351" s="159">
        <v>1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48"/>
      <c r="Y1351" s="148"/>
      <c r="Z1351" s="148"/>
      <c r="AA1351" s="148"/>
      <c r="AB1351" s="148"/>
      <c r="AC1351" s="148"/>
      <c r="AD1351" s="148"/>
      <c r="AE1351" s="148"/>
      <c r="AF1351" s="148"/>
      <c r="AG1351" s="148" t="s">
        <v>217</v>
      </c>
      <c r="AH1351" s="148">
        <v>0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>
      <c r="A1352" s="155"/>
      <c r="B1352" s="156"/>
      <c r="C1352" s="233"/>
      <c r="D1352" s="234"/>
      <c r="E1352" s="234"/>
      <c r="F1352" s="234"/>
      <c r="G1352" s="234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48"/>
      <c r="Y1352" s="148"/>
      <c r="Z1352" s="148"/>
      <c r="AA1352" s="148"/>
      <c r="AB1352" s="148"/>
      <c r="AC1352" s="148"/>
      <c r="AD1352" s="148"/>
      <c r="AE1352" s="148"/>
      <c r="AF1352" s="148"/>
      <c r="AG1352" s="148" t="s">
        <v>206</v>
      </c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1">
      <c r="A1353" s="167">
        <v>121</v>
      </c>
      <c r="B1353" s="168" t="s">
        <v>2281</v>
      </c>
      <c r="C1353" s="177" t="s">
        <v>2282</v>
      </c>
      <c r="D1353" s="169" t="s">
        <v>310</v>
      </c>
      <c r="E1353" s="170">
        <v>4</v>
      </c>
      <c r="F1353" s="171"/>
      <c r="G1353" s="172">
        <f>ROUND(E1353*F1353,2)</f>
        <v>0</v>
      </c>
      <c r="H1353" s="171"/>
      <c r="I1353" s="172">
        <f>ROUND(E1353*H1353,2)</f>
        <v>0</v>
      </c>
      <c r="J1353" s="171"/>
      <c r="K1353" s="172">
        <f>ROUND(E1353*J1353,2)</f>
        <v>0</v>
      </c>
      <c r="L1353" s="172">
        <v>21</v>
      </c>
      <c r="M1353" s="172">
        <f>G1353*(1+L1353/100)</f>
        <v>0</v>
      </c>
      <c r="N1353" s="172">
        <v>0</v>
      </c>
      <c r="O1353" s="172">
        <f>ROUND(E1353*N1353,2)</f>
        <v>0</v>
      </c>
      <c r="P1353" s="172">
        <v>0</v>
      </c>
      <c r="Q1353" s="172">
        <f>ROUND(E1353*P1353,2)</f>
        <v>0</v>
      </c>
      <c r="R1353" s="172"/>
      <c r="S1353" s="172" t="s">
        <v>304</v>
      </c>
      <c r="T1353" s="173" t="s">
        <v>322</v>
      </c>
      <c r="U1353" s="157">
        <v>0</v>
      </c>
      <c r="V1353" s="157">
        <f>ROUND(E1353*U1353,2)</f>
        <v>0</v>
      </c>
      <c r="W1353" s="157"/>
      <c r="X1353" s="148"/>
      <c r="Y1353" s="148"/>
      <c r="Z1353" s="148"/>
      <c r="AA1353" s="148"/>
      <c r="AB1353" s="148"/>
      <c r="AC1353" s="148"/>
      <c r="AD1353" s="148"/>
      <c r="AE1353" s="148"/>
      <c r="AF1353" s="148"/>
      <c r="AG1353" s="148" t="s">
        <v>312</v>
      </c>
      <c r="AH1353" s="148"/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1">
      <c r="A1354" s="155"/>
      <c r="B1354" s="156"/>
      <c r="C1354" s="178" t="s">
        <v>2241</v>
      </c>
      <c r="D1354" s="158"/>
      <c r="E1354" s="159">
        <v>3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48"/>
      <c r="Y1354" s="148"/>
      <c r="Z1354" s="148"/>
      <c r="AA1354" s="148"/>
      <c r="AB1354" s="148"/>
      <c r="AC1354" s="148"/>
      <c r="AD1354" s="148"/>
      <c r="AE1354" s="148"/>
      <c r="AF1354" s="148"/>
      <c r="AG1354" s="148" t="s">
        <v>217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outlineLevel="1">
      <c r="A1355" s="155"/>
      <c r="B1355" s="156"/>
      <c r="C1355" s="178" t="s">
        <v>2252</v>
      </c>
      <c r="D1355" s="158"/>
      <c r="E1355" s="159">
        <v>1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48"/>
      <c r="Y1355" s="148"/>
      <c r="Z1355" s="148"/>
      <c r="AA1355" s="148"/>
      <c r="AB1355" s="148"/>
      <c r="AC1355" s="148"/>
      <c r="AD1355" s="148"/>
      <c r="AE1355" s="148"/>
      <c r="AF1355" s="148"/>
      <c r="AG1355" s="148" t="s">
        <v>217</v>
      </c>
      <c r="AH1355" s="148">
        <v>0</v>
      </c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1">
      <c r="A1356" s="155"/>
      <c r="B1356" s="156"/>
      <c r="C1356" s="233"/>
      <c r="D1356" s="234"/>
      <c r="E1356" s="234"/>
      <c r="F1356" s="234"/>
      <c r="G1356" s="234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48"/>
      <c r="Y1356" s="148"/>
      <c r="Z1356" s="148"/>
      <c r="AA1356" s="148"/>
      <c r="AB1356" s="148"/>
      <c r="AC1356" s="148"/>
      <c r="AD1356" s="148"/>
      <c r="AE1356" s="148"/>
      <c r="AF1356" s="148"/>
      <c r="AG1356" s="148" t="s">
        <v>206</v>
      </c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1">
      <c r="A1357" s="167">
        <v>122</v>
      </c>
      <c r="B1357" s="168" t="s">
        <v>2283</v>
      </c>
      <c r="C1357" s="177" t="s">
        <v>2284</v>
      </c>
      <c r="D1357" s="169" t="s">
        <v>310</v>
      </c>
      <c r="E1357" s="170">
        <v>1</v>
      </c>
      <c r="F1357" s="171"/>
      <c r="G1357" s="172">
        <f>ROUND(E1357*F1357,2)</f>
        <v>0</v>
      </c>
      <c r="H1357" s="171"/>
      <c r="I1357" s="172">
        <f>ROUND(E1357*H1357,2)</f>
        <v>0</v>
      </c>
      <c r="J1357" s="171"/>
      <c r="K1357" s="172">
        <f>ROUND(E1357*J1357,2)</f>
        <v>0</v>
      </c>
      <c r="L1357" s="172">
        <v>21</v>
      </c>
      <c r="M1357" s="172">
        <f>G1357*(1+L1357/100)</f>
        <v>0</v>
      </c>
      <c r="N1357" s="172">
        <v>0</v>
      </c>
      <c r="O1357" s="172">
        <f>ROUND(E1357*N1357,2)</f>
        <v>0</v>
      </c>
      <c r="P1357" s="172">
        <v>0</v>
      </c>
      <c r="Q1357" s="172">
        <f>ROUND(E1357*P1357,2)</f>
        <v>0</v>
      </c>
      <c r="R1357" s="172"/>
      <c r="S1357" s="172" t="s">
        <v>304</v>
      </c>
      <c r="T1357" s="173" t="s">
        <v>322</v>
      </c>
      <c r="U1357" s="157">
        <v>0</v>
      </c>
      <c r="V1357" s="157">
        <f>ROUND(E1357*U1357,2)</f>
        <v>0</v>
      </c>
      <c r="W1357" s="157"/>
      <c r="X1357" s="148"/>
      <c r="Y1357" s="148"/>
      <c r="Z1357" s="148"/>
      <c r="AA1357" s="148"/>
      <c r="AB1357" s="148"/>
      <c r="AC1357" s="148"/>
      <c r="AD1357" s="148"/>
      <c r="AE1357" s="148"/>
      <c r="AF1357" s="148"/>
      <c r="AG1357" s="148" t="s">
        <v>312</v>
      </c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1">
      <c r="A1358" s="155"/>
      <c r="B1358" s="156"/>
      <c r="C1358" s="178" t="s">
        <v>2166</v>
      </c>
      <c r="D1358" s="158"/>
      <c r="E1358" s="159">
        <v>1</v>
      </c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48"/>
      <c r="Y1358" s="148"/>
      <c r="Z1358" s="148"/>
      <c r="AA1358" s="148"/>
      <c r="AB1358" s="148"/>
      <c r="AC1358" s="148"/>
      <c r="AD1358" s="148"/>
      <c r="AE1358" s="148"/>
      <c r="AF1358" s="148"/>
      <c r="AG1358" s="148" t="s">
        <v>217</v>
      </c>
      <c r="AH1358" s="148">
        <v>0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1">
      <c r="A1359" s="155"/>
      <c r="B1359" s="156"/>
      <c r="C1359" s="233"/>
      <c r="D1359" s="234"/>
      <c r="E1359" s="234"/>
      <c r="F1359" s="234"/>
      <c r="G1359" s="234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48"/>
      <c r="Y1359" s="148"/>
      <c r="Z1359" s="148"/>
      <c r="AA1359" s="148"/>
      <c r="AB1359" s="148"/>
      <c r="AC1359" s="148"/>
      <c r="AD1359" s="148"/>
      <c r="AE1359" s="148"/>
      <c r="AF1359" s="148"/>
      <c r="AG1359" s="148" t="s">
        <v>206</v>
      </c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1">
      <c r="A1360" s="167">
        <v>123</v>
      </c>
      <c r="B1360" s="168" t="s">
        <v>2285</v>
      </c>
      <c r="C1360" s="177" t="s">
        <v>2286</v>
      </c>
      <c r="D1360" s="169" t="s">
        <v>310</v>
      </c>
      <c r="E1360" s="170">
        <v>1</v>
      </c>
      <c r="F1360" s="171"/>
      <c r="G1360" s="172">
        <f>ROUND(E1360*F1360,2)</f>
        <v>0</v>
      </c>
      <c r="H1360" s="171"/>
      <c r="I1360" s="172">
        <f>ROUND(E1360*H1360,2)</f>
        <v>0</v>
      </c>
      <c r="J1360" s="171"/>
      <c r="K1360" s="172">
        <f>ROUND(E1360*J1360,2)</f>
        <v>0</v>
      </c>
      <c r="L1360" s="172">
        <v>21</v>
      </c>
      <c r="M1360" s="172">
        <f>G1360*(1+L1360/100)</f>
        <v>0</v>
      </c>
      <c r="N1360" s="172">
        <v>0</v>
      </c>
      <c r="O1360" s="172">
        <f>ROUND(E1360*N1360,2)</f>
        <v>0</v>
      </c>
      <c r="P1360" s="172">
        <v>0</v>
      </c>
      <c r="Q1360" s="172">
        <f>ROUND(E1360*P1360,2)</f>
        <v>0</v>
      </c>
      <c r="R1360" s="172"/>
      <c r="S1360" s="172" t="s">
        <v>304</v>
      </c>
      <c r="T1360" s="173" t="s">
        <v>322</v>
      </c>
      <c r="U1360" s="157">
        <v>0</v>
      </c>
      <c r="V1360" s="157">
        <f>ROUND(E1360*U1360,2)</f>
        <v>0</v>
      </c>
      <c r="W1360" s="157"/>
      <c r="X1360" s="148"/>
      <c r="Y1360" s="148"/>
      <c r="Z1360" s="148"/>
      <c r="AA1360" s="148"/>
      <c r="AB1360" s="148"/>
      <c r="AC1360" s="148"/>
      <c r="AD1360" s="148"/>
      <c r="AE1360" s="148"/>
      <c r="AF1360" s="148"/>
      <c r="AG1360" s="148" t="s">
        <v>312</v>
      </c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outlineLevel="1">
      <c r="A1361" s="155"/>
      <c r="B1361" s="156"/>
      <c r="C1361" s="178" t="s">
        <v>2166</v>
      </c>
      <c r="D1361" s="158"/>
      <c r="E1361" s="159">
        <v>1</v>
      </c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48"/>
      <c r="Y1361" s="148"/>
      <c r="Z1361" s="148"/>
      <c r="AA1361" s="148"/>
      <c r="AB1361" s="148"/>
      <c r="AC1361" s="148"/>
      <c r="AD1361" s="148"/>
      <c r="AE1361" s="148"/>
      <c r="AF1361" s="148"/>
      <c r="AG1361" s="148" t="s">
        <v>217</v>
      </c>
      <c r="AH1361" s="148">
        <v>0</v>
      </c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1">
      <c r="A1362" s="155"/>
      <c r="B1362" s="156"/>
      <c r="C1362" s="233"/>
      <c r="D1362" s="234"/>
      <c r="E1362" s="234"/>
      <c r="F1362" s="234"/>
      <c r="G1362" s="234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48"/>
      <c r="Y1362" s="148"/>
      <c r="Z1362" s="148"/>
      <c r="AA1362" s="148"/>
      <c r="AB1362" s="148"/>
      <c r="AC1362" s="148"/>
      <c r="AD1362" s="148"/>
      <c r="AE1362" s="148"/>
      <c r="AF1362" s="148"/>
      <c r="AG1362" s="148" t="s">
        <v>206</v>
      </c>
      <c r="AH1362" s="148"/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1">
      <c r="A1363" s="167">
        <v>124</v>
      </c>
      <c r="B1363" s="168" t="s">
        <v>2287</v>
      </c>
      <c r="C1363" s="177" t="s">
        <v>2288</v>
      </c>
      <c r="D1363" s="169" t="s">
        <v>310</v>
      </c>
      <c r="E1363" s="170">
        <v>4</v>
      </c>
      <c r="F1363" s="171"/>
      <c r="G1363" s="172">
        <f>ROUND(E1363*F1363,2)</f>
        <v>0</v>
      </c>
      <c r="H1363" s="171"/>
      <c r="I1363" s="172">
        <f>ROUND(E1363*H1363,2)</f>
        <v>0</v>
      </c>
      <c r="J1363" s="171"/>
      <c r="K1363" s="172">
        <f>ROUND(E1363*J1363,2)</f>
        <v>0</v>
      </c>
      <c r="L1363" s="172">
        <v>21</v>
      </c>
      <c r="M1363" s="172">
        <f>G1363*(1+L1363/100)</f>
        <v>0</v>
      </c>
      <c r="N1363" s="172">
        <v>0</v>
      </c>
      <c r="O1363" s="172">
        <f>ROUND(E1363*N1363,2)</f>
        <v>0</v>
      </c>
      <c r="P1363" s="172">
        <v>0</v>
      </c>
      <c r="Q1363" s="172">
        <f>ROUND(E1363*P1363,2)</f>
        <v>0</v>
      </c>
      <c r="R1363" s="172"/>
      <c r="S1363" s="172" t="s">
        <v>304</v>
      </c>
      <c r="T1363" s="173" t="s">
        <v>322</v>
      </c>
      <c r="U1363" s="157">
        <v>0</v>
      </c>
      <c r="V1363" s="157">
        <f>ROUND(E1363*U1363,2)</f>
        <v>0</v>
      </c>
      <c r="W1363" s="157"/>
      <c r="X1363" s="148"/>
      <c r="Y1363" s="148"/>
      <c r="Z1363" s="148"/>
      <c r="AA1363" s="148"/>
      <c r="AB1363" s="148"/>
      <c r="AC1363" s="148"/>
      <c r="AD1363" s="148"/>
      <c r="AE1363" s="148"/>
      <c r="AF1363" s="148"/>
      <c r="AG1363" s="148" t="s">
        <v>312</v>
      </c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1">
      <c r="A1364" s="155"/>
      <c r="B1364" s="156"/>
      <c r="C1364" s="178" t="s">
        <v>2213</v>
      </c>
      <c r="D1364" s="158"/>
      <c r="E1364" s="159">
        <v>2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48"/>
      <c r="Y1364" s="148"/>
      <c r="Z1364" s="148"/>
      <c r="AA1364" s="148"/>
      <c r="AB1364" s="148"/>
      <c r="AC1364" s="148"/>
      <c r="AD1364" s="148"/>
      <c r="AE1364" s="148"/>
      <c r="AF1364" s="148"/>
      <c r="AG1364" s="148" t="s">
        <v>217</v>
      </c>
      <c r="AH1364" s="148">
        <v>0</v>
      </c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1">
      <c r="A1365" s="155"/>
      <c r="B1365" s="156"/>
      <c r="C1365" s="178" t="s">
        <v>2197</v>
      </c>
      <c r="D1365" s="158"/>
      <c r="E1365" s="159">
        <v>2</v>
      </c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48"/>
      <c r="Y1365" s="148"/>
      <c r="Z1365" s="148"/>
      <c r="AA1365" s="148"/>
      <c r="AB1365" s="148"/>
      <c r="AC1365" s="148"/>
      <c r="AD1365" s="148"/>
      <c r="AE1365" s="148"/>
      <c r="AF1365" s="148"/>
      <c r="AG1365" s="148" t="s">
        <v>217</v>
      </c>
      <c r="AH1365" s="148">
        <v>0</v>
      </c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outlineLevel="1">
      <c r="A1366" s="155"/>
      <c r="B1366" s="156"/>
      <c r="C1366" s="233"/>
      <c r="D1366" s="234"/>
      <c r="E1366" s="234"/>
      <c r="F1366" s="234"/>
      <c r="G1366" s="234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48"/>
      <c r="Y1366" s="148"/>
      <c r="Z1366" s="148"/>
      <c r="AA1366" s="148"/>
      <c r="AB1366" s="148"/>
      <c r="AC1366" s="148"/>
      <c r="AD1366" s="148"/>
      <c r="AE1366" s="148"/>
      <c r="AF1366" s="148"/>
      <c r="AG1366" s="148" t="s">
        <v>206</v>
      </c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>
      <c r="A1367" s="161" t="s">
        <v>196</v>
      </c>
      <c r="B1367" s="162" t="s">
        <v>113</v>
      </c>
      <c r="C1367" s="176" t="s">
        <v>114</v>
      </c>
      <c r="D1367" s="163"/>
      <c r="E1367" s="164"/>
      <c r="F1367" s="165"/>
      <c r="G1367" s="165">
        <f>SUMIF(AG1368:AG1381,"&lt;&gt;NOR",G1368:G1381)</f>
        <v>0</v>
      </c>
      <c r="H1367" s="165"/>
      <c r="I1367" s="165">
        <f>SUM(I1368:I1381)</f>
        <v>0</v>
      </c>
      <c r="J1367" s="165"/>
      <c r="K1367" s="165">
        <f>SUM(K1368:K1381)</f>
        <v>0</v>
      </c>
      <c r="L1367" s="165"/>
      <c r="M1367" s="165">
        <f>SUM(M1368:M1381)</f>
        <v>0</v>
      </c>
      <c r="N1367" s="165"/>
      <c r="O1367" s="165">
        <f>SUM(O1368:O1381)</f>
        <v>102.54999999999998</v>
      </c>
      <c r="P1367" s="165"/>
      <c r="Q1367" s="165">
        <f>SUM(Q1368:Q1381)</f>
        <v>0</v>
      </c>
      <c r="R1367" s="165"/>
      <c r="S1367" s="165"/>
      <c r="T1367" s="166"/>
      <c r="U1367" s="160"/>
      <c r="V1367" s="160">
        <f>SUM(V1368:V1381)</f>
        <v>211.36</v>
      </c>
      <c r="W1367" s="160"/>
      <c r="AG1367" t="s">
        <v>197</v>
      </c>
    </row>
    <row r="1368" spans="1:60" ht="22.5" outlineLevel="1">
      <c r="A1368" s="167">
        <v>125</v>
      </c>
      <c r="B1368" s="168" t="s">
        <v>1051</v>
      </c>
      <c r="C1368" s="177" t="s">
        <v>1052</v>
      </c>
      <c r="D1368" s="169" t="s">
        <v>268</v>
      </c>
      <c r="E1368" s="170">
        <v>560</v>
      </c>
      <c r="F1368" s="171"/>
      <c r="G1368" s="172">
        <f>ROUND(E1368*F1368,2)</f>
        <v>0</v>
      </c>
      <c r="H1368" s="171"/>
      <c r="I1368" s="172">
        <f>ROUND(E1368*H1368,2)</f>
        <v>0</v>
      </c>
      <c r="J1368" s="171"/>
      <c r="K1368" s="172">
        <f>ROUND(E1368*J1368,2)</f>
        <v>0</v>
      </c>
      <c r="L1368" s="172">
        <v>21</v>
      </c>
      <c r="M1368" s="172">
        <f>G1368*(1+L1368/100)</f>
        <v>0</v>
      </c>
      <c r="N1368" s="172">
        <v>0.14424000000000001</v>
      </c>
      <c r="O1368" s="172">
        <f>ROUND(E1368*N1368,2)</f>
        <v>80.77</v>
      </c>
      <c r="P1368" s="172">
        <v>0</v>
      </c>
      <c r="Q1368" s="172">
        <f>ROUND(E1368*P1368,2)</f>
        <v>0</v>
      </c>
      <c r="R1368" s="172" t="s">
        <v>1028</v>
      </c>
      <c r="S1368" s="172" t="s">
        <v>202</v>
      </c>
      <c r="T1368" s="173" t="s">
        <v>202</v>
      </c>
      <c r="U1368" s="157">
        <v>0.21600000000000003</v>
      </c>
      <c r="V1368" s="157">
        <f>ROUND(E1368*U1368,2)</f>
        <v>120.96</v>
      </c>
      <c r="W1368" s="157"/>
      <c r="X1368" s="148"/>
      <c r="Y1368" s="148"/>
      <c r="Z1368" s="148"/>
      <c r="AA1368" s="148"/>
      <c r="AB1368" s="148"/>
      <c r="AC1368" s="148"/>
      <c r="AD1368" s="148"/>
      <c r="AE1368" s="148"/>
      <c r="AF1368" s="148"/>
      <c r="AG1368" s="148" t="s">
        <v>214</v>
      </c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1">
      <c r="A1369" s="155"/>
      <c r="B1369" s="156"/>
      <c r="C1369" s="241" t="s">
        <v>1053</v>
      </c>
      <c r="D1369" s="242"/>
      <c r="E1369" s="242"/>
      <c r="F1369" s="242"/>
      <c r="G1369" s="242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48"/>
      <c r="Y1369" s="148"/>
      <c r="Z1369" s="148"/>
      <c r="AA1369" s="148"/>
      <c r="AB1369" s="148"/>
      <c r="AC1369" s="148"/>
      <c r="AD1369" s="148"/>
      <c r="AE1369" s="148"/>
      <c r="AF1369" s="148"/>
      <c r="AG1369" s="148" t="s">
        <v>205</v>
      </c>
      <c r="AH1369" s="148"/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outlineLevel="1">
      <c r="A1370" s="155"/>
      <c r="B1370" s="156"/>
      <c r="C1370" s="233"/>
      <c r="D1370" s="234"/>
      <c r="E1370" s="234"/>
      <c r="F1370" s="234"/>
      <c r="G1370" s="234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48"/>
      <c r="Y1370" s="148"/>
      <c r="Z1370" s="148"/>
      <c r="AA1370" s="148"/>
      <c r="AB1370" s="148"/>
      <c r="AC1370" s="148"/>
      <c r="AD1370" s="148"/>
      <c r="AE1370" s="148"/>
      <c r="AF1370" s="148"/>
      <c r="AG1370" s="148" t="s">
        <v>206</v>
      </c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outlineLevel="1">
      <c r="A1371" s="167">
        <v>126</v>
      </c>
      <c r="B1371" s="168" t="s">
        <v>2289</v>
      </c>
      <c r="C1371" s="177" t="s">
        <v>2290</v>
      </c>
      <c r="D1371" s="169" t="s">
        <v>268</v>
      </c>
      <c r="E1371" s="170">
        <v>904</v>
      </c>
      <c r="F1371" s="171"/>
      <c r="G1371" s="172">
        <f>ROUND(E1371*F1371,2)</f>
        <v>0</v>
      </c>
      <c r="H1371" s="171"/>
      <c r="I1371" s="172">
        <f>ROUND(E1371*H1371,2)</f>
        <v>0</v>
      </c>
      <c r="J1371" s="171"/>
      <c r="K1371" s="172">
        <f>ROUND(E1371*J1371,2)</f>
        <v>0</v>
      </c>
      <c r="L1371" s="172">
        <v>21</v>
      </c>
      <c r="M1371" s="172">
        <f>G1371*(1+L1371/100)</f>
        <v>0</v>
      </c>
      <c r="N1371" s="172">
        <v>1.8100000000000002E-3</v>
      </c>
      <c r="O1371" s="172">
        <f>ROUND(E1371*N1371,2)</f>
        <v>1.64</v>
      </c>
      <c r="P1371" s="172">
        <v>0</v>
      </c>
      <c r="Q1371" s="172">
        <f>ROUND(E1371*P1371,2)</f>
        <v>0</v>
      </c>
      <c r="R1371" s="172"/>
      <c r="S1371" s="172" t="s">
        <v>304</v>
      </c>
      <c r="T1371" s="173" t="s">
        <v>322</v>
      </c>
      <c r="U1371" s="157">
        <v>0.1</v>
      </c>
      <c r="V1371" s="157">
        <f>ROUND(E1371*U1371,2)</f>
        <v>90.4</v>
      </c>
      <c r="W1371" s="157"/>
      <c r="X1371" s="148"/>
      <c r="Y1371" s="148"/>
      <c r="Z1371" s="148"/>
      <c r="AA1371" s="148"/>
      <c r="AB1371" s="148"/>
      <c r="AC1371" s="148"/>
      <c r="AD1371" s="148"/>
      <c r="AE1371" s="148"/>
      <c r="AF1371" s="148"/>
      <c r="AG1371" s="148" t="s">
        <v>203</v>
      </c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1">
      <c r="A1372" s="155"/>
      <c r="B1372" s="156"/>
      <c r="C1372" s="237" t="s">
        <v>1050</v>
      </c>
      <c r="D1372" s="238"/>
      <c r="E1372" s="238"/>
      <c r="F1372" s="238"/>
      <c r="G1372" s="238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48"/>
      <c r="Y1372" s="148"/>
      <c r="Z1372" s="148"/>
      <c r="AA1372" s="148"/>
      <c r="AB1372" s="148"/>
      <c r="AC1372" s="148"/>
      <c r="AD1372" s="148"/>
      <c r="AE1372" s="148"/>
      <c r="AF1372" s="148"/>
      <c r="AG1372" s="148" t="s">
        <v>247</v>
      </c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1">
      <c r="A1373" s="155"/>
      <c r="B1373" s="156"/>
      <c r="C1373" s="233"/>
      <c r="D1373" s="234"/>
      <c r="E1373" s="234"/>
      <c r="F1373" s="234"/>
      <c r="G1373" s="234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48"/>
      <c r="Y1373" s="148"/>
      <c r="Z1373" s="148"/>
      <c r="AA1373" s="148"/>
      <c r="AB1373" s="148"/>
      <c r="AC1373" s="148"/>
      <c r="AD1373" s="148"/>
      <c r="AE1373" s="148"/>
      <c r="AF1373" s="148"/>
      <c r="AG1373" s="148" t="s">
        <v>206</v>
      </c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ht="22.5" outlineLevel="1">
      <c r="A1374" s="167">
        <v>127</v>
      </c>
      <c r="B1374" s="168" t="s">
        <v>2291</v>
      </c>
      <c r="C1374" s="177" t="s">
        <v>2292</v>
      </c>
      <c r="D1374" s="169" t="s">
        <v>310</v>
      </c>
      <c r="E1374" s="170">
        <v>142.80000000000001</v>
      </c>
      <c r="F1374" s="171"/>
      <c r="G1374" s="172">
        <f>ROUND(E1374*F1374,2)</f>
        <v>0</v>
      </c>
      <c r="H1374" s="171"/>
      <c r="I1374" s="172">
        <f>ROUND(E1374*H1374,2)</f>
        <v>0</v>
      </c>
      <c r="J1374" s="171"/>
      <c r="K1374" s="172">
        <f>ROUND(E1374*J1374,2)</f>
        <v>0</v>
      </c>
      <c r="L1374" s="172">
        <v>21</v>
      </c>
      <c r="M1374" s="172">
        <f>G1374*(1+L1374/100)</f>
        <v>0</v>
      </c>
      <c r="N1374" s="172">
        <v>6.0000000000000005E-2</v>
      </c>
      <c r="O1374" s="172">
        <f>ROUND(E1374*N1374,2)</f>
        <v>8.57</v>
      </c>
      <c r="P1374" s="172">
        <v>0</v>
      </c>
      <c r="Q1374" s="172">
        <f>ROUND(E1374*P1374,2)</f>
        <v>0</v>
      </c>
      <c r="R1374" s="172" t="s">
        <v>311</v>
      </c>
      <c r="S1374" s="172" t="s">
        <v>202</v>
      </c>
      <c r="T1374" s="173" t="s">
        <v>202</v>
      </c>
      <c r="U1374" s="157">
        <v>0</v>
      </c>
      <c r="V1374" s="157">
        <f>ROUND(E1374*U1374,2)</f>
        <v>0</v>
      </c>
      <c r="W1374" s="157"/>
      <c r="X1374" s="148"/>
      <c r="Y1374" s="148"/>
      <c r="Z1374" s="148"/>
      <c r="AA1374" s="148"/>
      <c r="AB1374" s="148"/>
      <c r="AC1374" s="148"/>
      <c r="AD1374" s="148"/>
      <c r="AE1374" s="148"/>
      <c r="AF1374" s="148"/>
      <c r="AG1374" s="148" t="s">
        <v>312</v>
      </c>
      <c r="AH1374" s="148"/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outlineLevel="1">
      <c r="A1375" s="155"/>
      <c r="B1375" s="156"/>
      <c r="C1375" s="237" t="s">
        <v>2293</v>
      </c>
      <c r="D1375" s="238"/>
      <c r="E1375" s="238"/>
      <c r="F1375" s="238"/>
      <c r="G1375" s="238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48"/>
      <c r="Y1375" s="148"/>
      <c r="Z1375" s="148"/>
      <c r="AA1375" s="148"/>
      <c r="AB1375" s="148"/>
      <c r="AC1375" s="148"/>
      <c r="AD1375" s="148"/>
      <c r="AE1375" s="148"/>
      <c r="AF1375" s="148"/>
      <c r="AG1375" s="148" t="s">
        <v>247</v>
      </c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1">
      <c r="A1376" s="155"/>
      <c r="B1376" s="156"/>
      <c r="C1376" s="178" t="s">
        <v>2294</v>
      </c>
      <c r="D1376" s="158"/>
      <c r="E1376" s="159">
        <v>142.80000000000001</v>
      </c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48"/>
      <c r="Y1376" s="148"/>
      <c r="Z1376" s="148"/>
      <c r="AA1376" s="148"/>
      <c r="AB1376" s="148"/>
      <c r="AC1376" s="148"/>
      <c r="AD1376" s="148"/>
      <c r="AE1376" s="148"/>
      <c r="AF1376" s="148"/>
      <c r="AG1376" s="148" t="s">
        <v>217</v>
      </c>
      <c r="AH1376" s="148">
        <v>0</v>
      </c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1">
      <c r="A1377" s="155"/>
      <c r="B1377" s="156"/>
      <c r="C1377" s="233"/>
      <c r="D1377" s="234"/>
      <c r="E1377" s="234"/>
      <c r="F1377" s="234"/>
      <c r="G1377" s="234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48"/>
      <c r="Y1377" s="148"/>
      <c r="Z1377" s="148"/>
      <c r="AA1377" s="148"/>
      <c r="AB1377" s="148"/>
      <c r="AC1377" s="148"/>
      <c r="AD1377" s="148"/>
      <c r="AE1377" s="148"/>
      <c r="AF1377" s="148"/>
      <c r="AG1377" s="148" t="s">
        <v>206</v>
      </c>
      <c r="AH1377" s="148"/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1">
      <c r="A1378" s="167">
        <v>128</v>
      </c>
      <c r="B1378" s="168" t="s">
        <v>2295</v>
      </c>
      <c r="C1378" s="177" t="s">
        <v>1066</v>
      </c>
      <c r="D1378" s="169" t="s">
        <v>310</v>
      </c>
      <c r="E1378" s="170">
        <v>142.80000000000001</v>
      </c>
      <c r="F1378" s="171"/>
      <c r="G1378" s="172">
        <f>ROUND(E1378*F1378,2)</f>
        <v>0</v>
      </c>
      <c r="H1378" s="171"/>
      <c r="I1378" s="172">
        <f>ROUND(E1378*H1378,2)</f>
        <v>0</v>
      </c>
      <c r="J1378" s="171"/>
      <c r="K1378" s="172">
        <f>ROUND(E1378*J1378,2)</f>
        <v>0</v>
      </c>
      <c r="L1378" s="172">
        <v>21</v>
      </c>
      <c r="M1378" s="172">
        <f>G1378*(1+L1378/100)</f>
        <v>0</v>
      </c>
      <c r="N1378" s="172">
        <v>8.1000000000000003E-2</v>
      </c>
      <c r="O1378" s="172">
        <f>ROUND(E1378*N1378,2)</f>
        <v>11.57</v>
      </c>
      <c r="P1378" s="172">
        <v>0</v>
      </c>
      <c r="Q1378" s="172">
        <f>ROUND(E1378*P1378,2)</f>
        <v>0</v>
      </c>
      <c r="R1378" s="172" t="s">
        <v>311</v>
      </c>
      <c r="S1378" s="172" t="s">
        <v>202</v>
      </c>
      <c r="T1378" s="173" t="s">
        <v>202</v>
      </c>
      <c r="U1378" s="157">
        <v>0</v>
      </c>
      <c r="V1378" s="157">
        <f>ROUND(E1378*U1378,2)</f>
        <v>0</v>
      </c>
      <c r="W1378" s="157"/>
      <c r="X1378" s="148"/>
      <c r="Y1378" s="148"/>
      <c r="Z1378" s="148"/>
      <c r="AA1378" s="148"/>
      <c r="AB1378" s="148"/>
      <c r="AC1378" s="148"/>
      <c r="AD1378" s="148"/>
      <c r="AE1378" s="148"/>
      <c r="AF1378" s="148"/>
      <c r="AG1378" s="148" t="s">
        <v>312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outlineLevel="1">
      <c r="A1379" s="155"/>
      <c r="B1379" s="156"/>
      <c r="C1379" s="237" t="s">
        <v>2089</v>
      </c>
      <c r="D1379" s="238"/>
      <c r="E1379" s="238"/>
      <c r="F1379" s="238"/>
      <c r="G1379" s="238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48"/>
      <c r="Y1379" s="148"/>
      <c r="Z1379" s="148"/>
      <c r="AA1379" s="148"/>
      <c r="AB1379" s="148"/>
      <c r="AC1379" s="148"/>
      <c r="AD1379" s="148"/>
      <c r="AE1379" s="148"/>
      <c r="AF1379" s="148"/>
      <c r="AG1379" s="148" t="s">
        <v>247</v>
      </c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</row>
    <row r="1380" spans="1:60" outlineLevel="1">
      <c r="A1380" s="155"/>
      <c r="B1380" s="156"/>
      <c r="C1380" s="178" t="s">
        <v>2294</v>
      </c>
      <c r="D1380" s="158"/>
      <c r="E1380" s="159">
        <v>142.80000000000001</v>
      </c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48"/>
      <c r="Y1380" s="148"/>
      <c r="Z1380" s="148"/>
      <c r="AA1380" s="148"/>
      <c r="AB1380" s="148"/>
      <c r="AC1380" s="148"/>
      <c r="AD1380" s="148"/>
      <c r="AE1380" s="148"/>
      <c r="AF1380" s="148"/>
      <c r="AG1380" s="148" t="s">
        <v>217</v>
      </c>
      <c r="AH1380" s="148">
        <v>0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outlineLevel="1">
      <c r="A1381" s="155"/>
      <c r="B1381" s="156"/>
      <c r="C1381" s="233"/>
      <c r="D1381" s="234"/>
      <c r="E1381" s="234"/>
      <c r="F1381" s="234"/>
      <c r="G1381" s="234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48"/>
      <c r="Y1381" s="148"/>
      <c r="Z1381" s="148"/>
      <c r="AA1381" s="148"/>
      <c r="AB1381" s="148"/>
      <c r="AC1381" s="148"/>
      <c r="AD1381" s="148"/>
      <c r="AE1381" s="148"/>
      <c r="AF1381" s="148"/>
      <c r="AG1381" s="148" t="s">
        <v>206</v>
      </c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</row>
    <row r="1382" spans="1:60">
      <c r="A1382" s="161" t="s">
        <v>196</v>
      </c>
      <c r="B1382" s="162" t="s">
        <v>123</v>
      </c>
      <c r="C1382" s="176" t="s">
        <v>124</v>
      </c>
      <c r="D1382" s="163"/>
      <c r="E1382" s="164"/>
      <c r="F1382" s="165"/>
      <c r="G1382" s="165">
        <f>SUMIF(AG1383:AG1390,"&lt;&gt;NOR",G1383:G1390)</f>
        <v>0</v>
      </c>
      <c r="H1382" s="165"/>
      <c r="I1382" s="165">
        <f>SUM(I1383:I1390)</f>
        <v>0</v>
      </c>
      <c r="J1382" s="165"/>
      <c r="K1382" s="165">
        <f>SUM(K1383:K1390)</f>
        <v>0</v>
      </c>
      <c r="L1382" s="165"/>
      <c r="M1382" s="165">
        <f>SUM(M1383:M1390)</f>
        <v>0</v>
      </c>
      <c r="N1382" s="165"/>
      <c r="O1382" s="165">
        <f>SUM(O1383:O1390)</f>
        <v>0</v>
      </c>
      <c r="P1382" s="165"/>
      <c r="Q1382" s="165">
        <f>SUM(Q1383:Q1390)</f>
        <v>0</v>
      </c>
      <c r="R1382" s="165"/>
      <c r="S1382" s="165"/>
      <c r="T1382" s="166"/>
      <c r="U1382" s="160"/>
      <c r="V1382" s="160">
        <f>SUM(V1383:V1390)</f>
        <v>3061.97</v>
      </c>
      <c r="W1382" s="160"/>
      <c r="AG1382" t="s">
        <v>197</v>
      </c>
    </row>
    <row r="1383" spans="1:60" ht="22.5" outlineLevel="1">
      <c r="A1383" s="167">
        <v>129</v>
      </c>
      <c r="B1383" s="168" t="s">
        <v>1279</v>
      </c>
      <c r="C1383" s="177" t="s">
        <v>1280</v>
      </c>
      <c r="D1383" s="169" t="s">
        <v>298</v>
      </c>
      <c r="E1383" s="170">
        <v>16750.391480000002</v>
      </c>
      <c r="F1383" s="171"/>
      <c r="G1383" s="172">
        <f>ROUND(E1383*F1383,2)</f>
        <v>0</v>
      </c>
      <c r="H1383" s="171"/>
      <c r="I1383" s="172">
        <f>ROUND(E1383*H1383,2)</f>
        <v>0</v>
      </c>
      <c r="J1383" s="171"/>
      <c r="K1383" s="172">
        <f>ROUND(E1383*J1383,2)</f>
        <v>0</v>
      </c>
      <c r="L1383" s="172">
        <v>21</v>
      </c>
      <c r="M1383" s="172">
        <f>G1383*(1+L1383/100)</f>
        <v>0</v>
      </c>
      <c r="N1383" s="172">
        <v>0</v>
      </c>
      <c r="O1383" s="172">
        <f>ROUND(E1383*N1383,2)</f>
        <v>0</v>
      </c>
      <c r="P1383" s="172">
        <v>0</v>
      </c>
      <c r="Q1383" s="172">
        <f>ROUND(E1383*P1383,2)</f>
        <v>0</v>
      </c>
      <c r="R1383" s="172" t="s">
        <v>269</v>
      </c>
      <c r="S1383" s="172" t="s">
        <v>202</v>
      </c>
      <c r="T1383" s="173" t="s">
        <v>202</v>
      </c>
      <c r="U1383" s="157">
        <v>0.18280000000000002</v>
      </c>
      <c r="V1383" s="157">
        <f>ROUND(E1383*U1383,2)</f>
        <v>3061.97</v>
      </c>
      <c r="W1383" s="157"/>
      <c r="X1383" s="148"/>
      <c r="Y1383" s="148"/>
      <c r="Z1383" s="148"/>
      <c r="AA1383" s="148"/>
      <c r="AB1383" s="148"/>
      <c r="AC1383" s="148"/>
      <c r="AD1383" s="148"/>
      <c r="AE1383" s="148"/>
      <c r="AF1383" s="148"/>
      <c r="AG1383" s="148" t="s">
        <v>567</v>
      </c>
      <c r="AH1383" s="148"/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1">
      <c r="A1384" s="155"/>
      <c r="B1384" s="156"/>
      <c r="C1384" s="241" t="s">
        <v>1281</v>
      </c>
      <c r="D1384" s="242"/>
      <c r="E1384" s="242"/>
      <c r="F1384" s="242"/>
      <c r="G1384" s="242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48"/>
      <c r="Y1384" s="148"/>
      <c r="Z1384" s="148"/>
      <c r="AA1384" s="148"/>
      <c r="AB1384" s="148"/>
      <c r="AC1384" s="148"/>
      <c r="AD1384" s="148"/>
      <c r="AE1384" s="148"/>
      <c r="AF1384" s="148"/>
      <c r="AG1384" s="148" t="s">
        <v>205</v>
      </c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1">
      <c r="A1385" s="155"/>
      <c r="B1385" s="156"/>
      <c r="C1385" s="178" t="s">
        <v>569</v>
      </c>
      <c r="D1385" s="158"/>
      <c r="E1385" s="159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48"/>
      <c r="Y1385" s="148"/>
      <c r="Z1385" s="148"/>
      <c r="AA1385" s="148"/>
      <c r="AB1385" s="148"/>
      <c r="AC1385" s="148"/>
      <c r="AD1385" s="148"/>
      <c r="AE1385" s="148"/>
      <c r="AF1385" s="148"/>
      <c r="AG1385" s="148" t="s">
        <v>217</v>
      </c>
      <c r="AH1385" s="148">
        <v>0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ht="22.5" outlineLevel="1">
      <c r="A1386" s="155"/>
      <c r="B1386" s="156"/>
      <c r="C1386" s="178" t="s">
        <v>2296</v>
      </c>
      <c r="D1386" s="158"/>
      <c r="E1386" s="159"/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48"/>
      <c r="Y1386" s="148"/>
      <c r="Z1386" s="148"/>
      <c r="AA1386" s="148"/>
      <c r="AB1386" s="148"/>
      <c r="AC1386" s="148"/>
      <c r="AD1386" s="148"/>
      <c r="AE1386" s="148"/>
      <c r="AF1386" s="148"/>
      <c r="AG1386" s="148" t="s">
        <v>217</v>
      </c>
      <c r="AH1386" s="148">
        <v>0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ht="22.5" outlineLevel="1">
      <c r="A1387" s="155"/>
      <c r="B1387" s="156"/>
      <c r="C1387" s="178" t="s">
        <v>2297</v>
      </c>
      <c r="D1387" s="158"/>
      <c r="E1387" s="159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48"/>
      <c r="Y1387" s="148"/>
      <c r="Z1387" s="148"/>
      <c r="AA1387" s="148"/>
      <c r="AB1387" s="148"/>
      <c r="AC1387" s="148"/>
      <c r="AD1387" s="148"/>
      <c r="AE1387" s="148"/>
      <c r="AF1387" s="148"/>
      <c r="AG1387" s="148" t="s">
        <v>217</v>
      </c>
      <c r="AH1387" s="148">
        <v>0</v>
      </c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1">
      <c r="A1388" s="155"/>
      <c r="B1388" s="156"/>
      <c r="C1388" s="178" t="s">
        <v>2298</v>
      </c>
      <c r="D1388" s="158"/>
      <c r="E1388" s="159"/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48"/>
      <c r="Y1388" s="148"/>
      <c r="Z1388" s="148"/>
      <c r="AA1388" s="148"/>
      <c r="AB1388" s="148"/>
      <c r="AC1388" s="148"/>
      <c r="AD1388" s="148"/>
      <c r="AE1388" s="148"/>
      <c r="AF1388" s="148"/>
      <c r="AG1388" s="148" t="s">
        <v>217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1">
      <c r="A1389" s="155"/>
      <c r="B1389" s="156"/>
      <c r="C1389" s="178" t="s">
        <v>2299</v>
      </c>
      <c r="D1389" s="158"/>
      <c r="E1389" s="159">
        <v>16750.391480000002</v>
      </c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48"/>
      <c r="Y1389" s="148"/>
      <c r="Z1389" s="148"/>
      <c r="AA1389" s="148"/>
      <c r="AB1389" s="148"/>
      <c r="AC1389" s="148"/>
      <c r="AD1389" s="148"/>
      <c r="AE1389" s="148"/>
      <c r="AF1389" s="148"/>
      <c r="AG1389" s="148" t="s">
        <v>217</v>
      </c>
      <c r="AH1389" s="148">
        <v>0</v>
      </c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1">
      <c r="A1390" s="155"/>
      <c r="B1390" s="156"/>
      <c r="C1390" s="233"/>
      <c r="D1390" s="234"/>
      <c r="E1390" s="234"/>
      <c r="F1390" s="234"/>
      <c r="G1390" s="234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48"/>
      <c r="Y1390" s="148"/>
      <c r="Z1390" s="148"/>
      <c r="AA1390" s="148"/>
      <c r="AB1390" s="148"/>
      <c r="AC1390" s="148"/>
      <c r="AD1390" s="148"/>
      <c r="AE1390" s="148"/>
      <c r="AF1390" s="148"/>
      <c r="AG1390" s="148" t="s">
        <v>206</v>
      </c>
      <c r="AH1390" s="148"/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>
      <c r="A1391" s="161" t="s">
        <v>196</v>
      </c>
      <c r="B1391" s="162" t="s">
        <v>161</v>
      </c>
      <c r="C1391" s="176" t="s">
        <v>162</v>
      </c>
      <c r="D1391" s="163"/>
      <c r="E1391" s="164"/>
      <c r="F1391" s="165"/>
      <c r="G1391" s="165">
        <f>SUMIF(AG1392:AG1405,"&lt;&gt;NOR",G1392:G1405)</f>
        <v>0</v>
      </c>
      <c r="H1391" s="165"/>
      <c r="I1391" s="165">
        <f>SUM(I1392:I1405)</f>
        <v>0</v>
      </c>
      <c r="J1391" s="165"/>
      <c r="K1391" s="165">
        <f>SUM(K1392:K1405)</f>
        <v>0</v>
      </c>
      <c r="L1391" s="165"/>
      <c r="M1391" s="165">
        <f>SUM(M1392:M1405)</f>
        <v>0</v>
      </c>
      <c r="N1391" s="165"/>
      <c r="O1391" s="165">
        <f>SUM(O1392:O1405)</f>
        <v>10.78</v>
      </c>
      <c r="P1391" s="165"/>
      <c r="Q1391" s="165">
        <f>SUM(Q1392:Q1405)</f>
        <v>0</v>
      </c>
      <c r="R1391" s="165"/>
      <c r="S1391" s="165"/>
      <c r="T1391" s="166"/>
      <c r="U1391" s="160"/>
      <c r="V1391" s="160">
        <f>SUM(V1392:V1405)</f>
        <v>51.73</v>
      </c>
      <c r="W1391" s="160"/>
      <c r="AG1391" t="s">
        <v>197</v>
      </c>
    </row>
    <row r="1392" spans="1:60" outlineLevel="1">
      <c r="A1392" s="167">
        <v>130</v>
      </c>
      <c r="B1392" s="168" t="s">
        <v>2300</v>
      </c>
      <c r="C1392" s="177" t="s">
        <v>2301</v>
      </c>
      <c r="D1392" s="169" t="s">
        <v>268</v>
      </c>
      <c r="E1392" s="170">
        <v>76</v>
      </c>
      <c r="F1392" s="171"/>
      <c r="G1392" s="172">
        <f>ROUND(E1392*F1392,2)</f>
        <v>0</v>
      </c>
      <c r="H1392" s="171"/>
      <c r="I1392" s="172">
        <f>ROUND(E1392*H1392,2)</f>
        <v>0</v>
      </c>
      <c r="J1392" s="171"/>
      <c r="K1392" s="172">
        <f>ROUND(E1392*J1392,2)</f>
        <v>0</v>
      </c>
      <c r="L1392" s="172">
        <v>21</v>
      </c>
      <c r="M1392" s="172">
        <f>G1392*(1+L1392/100)</f>
        <v>0</v>
      </c>
      <c r="N1392" s="172">
        <v>0</v>
      </c>
      <c r="O1392" s="172">
        <f>ROUND(E1392*N1392,2)</f>
        <v>0</v>
      </c>
      <c r="P1392" s="172">
        <v>0</v>
      </c>
      <c r="Q1392" s="172">
        <f>ROUND(E1392*P1392,2)</f>
        <v>0</v>
      </c>
      <c r="R1392" s="172"/>
      <c r="S1392" s="172" t="s">
        <v>202</v>
      </c>
      <c r="T1392" s="173" t="s">
        <v>202</v>
      </c>
      <c r="U1392" s="157">
        <v>0</v>
      </c>
      <c r="V1392" s="157">
        <f>ROUND(E1392*U1392,2)</f>
        <v>0</v>
      </c>
      <c r="W1392" s="157"/>
      <c r="X1392" s="148"/>
      <c r="Y1392" s="148"/>
      <c r="Z1392" s="148"/>
      <c r="AA1392" s="148"/>
      <c r="AB1392" s="148"/>
      <c r="AC1392" s="148"/>
      <c r="AD1392" s="148"/>
      <c r="AE1392" s="148"/>
      <c r="AF1392" s="148"/>
      <c r="AG1392" s="148" t="s">
        <v>2302</v>
      </c>
      <c r="AH1392" s="148"/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1">
      <c r="A1393" s="155"/>
      <c r="B1393" s="156"/>
      <c r="C1393" s="235"/>
      <c r="D1393" s="236"/>
      <c r="E1393" s="236"/>
      <c r="F1393" s="236"/>
      <c r="G1393" s="236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48"/>
      <c r="Y1393" s="148"/>
      <c r="Z1393" s="148"/>
      <c r="AA1393" s="148"/>
      <c r="AB1393" s="148"/>
      <c r="AC1393" s="148"/>
      <c r="AD1393" s="148"/>
      <c r="AE1393" s="148"/>
      <c r="AF1393" s="148"/>
      <c r="AG1393" s="148" t="s">
        <v>206</v>
      </c>
      <c r="AH1393" s="148"/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1">
      <c r="A1394" s="167">
        <v>131</v>
      </c>
      <c r="B1394" s="168" t="s">
        <v>2303</v>
      </c>
      <c r="C1394" s="177" t="s">
        <v>2304</v>
      </c>
      <c r="D1394" s="169" t="s">
        <v>268</v>
      </c>
      <c r="E1394" s="170">
        <v>4</v>
      </c>
      <c r="F1394" s="171"/>
      <c r="G1394" s="172">
        <f>ROUND(E1394*F1394,2)</f>
        <v>0</v>
      </c>
      <c r="H1394" s="171"/>
      <c r="I1394" s="172">
        <f>ROUND(E1394*H1394,2)</f>
        <v>0</v>
      </c>
      <c r="J1394" s="171"/>
      <c r="K1394" s="172">
        <f>ROUND(E1394*J1394,2)</f>
        <v>0</v>
      </c>
      <c r="L1394" s="172">
        <v>21</v>
      </c>
      <c r="M1394" s="172">
        <f>G1394*(1+L1394/100)</f>
        <v>0</v>
      </c>
      <c r="N1394" s="172">
        <v>0</v>
      </c>
      <c r="O1394" s="172">
        <f>ROUND(E1394*N1394,2)</f>
        <v>0</v>
      </c>
      <c r="P1394" s="172">
        <v>0</v>
      </c>
      <c r="Q1394" s="172">
        <f>ROUND(E1394*P1394,2)</f>
        <v>0</v>
      </c>
      <c r="R1394" s="172"/>
      <c r="S1394" s="172" t="s">
        <v>202</v>
      </c>
      <c r="T1394" s="173" t="s">
        <v>202</v>
      </c>
      <c r="U1394" s="157">
        <v>0</v>
      </c>
      <c r="V1394" s="157">
        <f>ROUND(E1394*U1394,2)</f>
        <v>0</v>
      </c>
      <c r="W1394" s="157"/>
      <c r="X1394" s="148"/>
      <c r="Y1394" s="148"/>
      <c r="Z1394" s="148"/>
      <c r="AA1394" s="148"/>
      <c r="AB1394" s="148"/>
      <c r="AC1394" s="148"/>
      <c r="AD1394" s="148"/>
      <c r="AE1394" s="148"/>
      <c r="AF1394" s="148"/>
      <c r="AG1394" s="148" t="s">
        <v>214</v>
      </c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outlineLevel="1">
      <c r="A1395" s="155"/>
      <c r="B1395" s="156"/>
      <c r="C1395" s="235"/>
      <c r="D1395" s="236"/>
      <c r="E1395" s="236"/>
      <c r="F1395" s="236"/>
      <c r="G1395" s="236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48"/>
      <c r="Y1395" s="148"/>
      <c r="Z1395" s="148"/>
      <c r="AA1395" s="148"/>
      <c r="AB1395" s="148"/>
      <c r="AC1395" s="148"/>
      <c r="AD1395" s="148"/>
      <c r="AE1395" s="148"/>
      <c r="AF1395" s="148"/>
      <c r="AG1395" s="148" t="s">
        <v>206</v>
      </c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</row>
    <row r="1396" spans="1:60" outlineLevel="1">
      <c r="A1396" s="167">
        <v>132</v>
      </c>
      <c r="B1396" s="168" t="s">
        <v>1285</v>
      </c>
      <c r="C1396" s="177" t="s">
        <v>1286</v>
      </c>
      <c r="D1396" s="169" t="s">
        <v>268</v>
      </c>
      <c r="E1396" s="170">
        <v>76</v>
      </c>
      <c r="F1396" s="171"/>
      <c r="G1396" s="172">
        <f>ROUND(E1396*F1396,2)</f>
        <v>0</v>
      </c>
      <c r="H1396" s="171"/>
      <c r="I1396" s="172">
        <f>ROUND(E1396*H1396,2)</f>
        <v>0</v>
      </c>
      <c r="J1396" s="171"/>
      <c r="K1396" s="172">
        <f>ROUND(E1396*J1396,2)</f>
        <v>0</v>
      </c>
      <c r="L1396" s="172">
        <v>21</v>
      </c>
      <c r="M1396" s="172">
        <f>G1396*(1+L1396/100)</f>
        <v>0</v>
      </c>
      <c r="N1396" s="172">
        <v>2.9330000000000002E-2</v>
      </c>
      <c r="O1396" s="172">
        <f>ROUND(E1396*N1396,2)</f>
        <v>2.23</v>
      </c>
      <c r="P1396" s="172">
        <v>0</v>
      </c>
      <c r="Q1396" s="172">
        <f>ROUND(E1396*P1396,2)</f>
        <v>0</v>
      </c>
      <c r="R1396" s="172"/>
      <c r="S1396" s="172" t="s">
        <v>202</v>
      </c>
      <c r="T1396" s="173" t="s">
        <v>202</v>
      </c>
      <c r="U1396" s="157">
        <v>0.627</v>
      </c>
      <c r="V1396" s="157">
        <f>ROUND(E1396*U1396,2)</f>
        <v>47.65</v>
      </c>
      <c r="W1396" s="157"/>
      <c r="X1396" s="148"/>
      <c r="Y1396" s="148"/>
      <c r="Z1396" s="148"/>
      <c r="AA1396" s="148"/>
      <c r="AB1396" s="148"/>
      <c r="AC1396" s="148"/>
      <c r="AD1396" s="148"/>
      <c r="AE1396" s="148"/>
      <c r="AF1396" s="148"/>
      <c r="AG1396" s="148" t="s">
        <v>988</v>
      </c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1">
      <c r="A1397" s="155"/>
      <c r="B1397" s="156"/>
      <c r="C1397" s="237" t="s">
        <v>1287</v>
      </c>
      <c r="D1397" s="238"/>
      <c r="E1397" s="238"/>
      <c r="F1397" s="238"/>
      <c r="G1397" s="238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48"/>
      <c r="Y1397" s="148"/>
      <c r="Z1397" s="148"/>
      <c r="AA1397" s="148"/>
      <c r="AB1397" s="148"/>
      <c r="AC1397" s="148"/>
      <c r="AD1397" s="148"/>
      <c r="AE1397" s="148"/>
      <c r="AF1397" s="148"/>
      <c r="AG1397" s="148" t="s">
        <v>247</v>
      </c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74" t="str">
        <f>C1397</f>
        <v>včetně montáže a dodávky vymezovacích objímek pro nasunutí sekce a koncových manžet k uzavření chráničky</v>
      </c>
      <c r="BB1397" s="148"/>
      <c r="BC1397" s="148"/>
      <c r="BD1397" s="148"/>
      <c r="BE1397" s="148"/>
      <c r="BF1397" s="148"/>
      <c r="BG1397" s="148"/>
      <c r="BH1397" s="148"/>
    </row>
    <row r="1398" spans="1:60" outlineLevel="1">
      <c r="A1398" s="155"/>
      <c r="B1398" s="156"/>
      <c r="C1398" s="233"/>
      <c r="D1398" s="234"/>
      <c r="E1398" s="234"/>
      <c r="F1398" s="234"/>
      <c r="G1398" s="234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48"/>
      <c r="Y1398" s="148"/>
      <c r="Z1398" s="148"/>
      <c r="AA1398" s="148"/>
      <c r="AB1398" s="148"/>
      <c r="AC1398" s="148"/>
      <c r="AD1398" s="148"/>
      <c r="AE1398" s="148"/>
      <c r="AF1398" s="148"/>
      <c r="AG1398" s="148" t="s">
        <v>206</v>
      </c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outlineLevel="1">
      <c r="A1399" s="167">
        <v>133</v>
      </c>
      <c r="B1399" s="168" t="s">
        <v>2305</v>
      </c>
      <c r="C1399" s="177" t="s">
        <v>2306</v>
      </c>
      <c r="D1399" s="169" t="s">
        <v>268</v>
      </c>
      <c r="E1399" s="170">
        <v>4</v>
      </c>
      <c r="F1399" s="171"/>
      <c r="G1399" s="172">
        <f>ROUND(E1399*F1399,2)</f>
        <v>0</v>
      </c>
      <c r="H1399" s="171"/>
      <c r="I1399" s="172">
        <f>ROUND(E1399*H1399,2)</f>
        <v>0</v>
      </c>
      <c r="J1399" s="171"/>
      <c r="K1399" s="172">
        <f>ROUND(E1399*J1399,2)</f>
        <v>0</v>
      </c>
      <c r="L1399" s="172">
        <v>21</v>
      </c>
      <c r="M1399" s="172">
        <f>G1399*(1+L1399/100)</f>
        <v>0</v>
      </c>
      <c r="N1399" s="172">
        <v>3.7220000000000003E-2</v>
      </c>
      <c r="O1399" s="172">
        <f>ROUND(E1399*N1399,2)</f>
        <v>0.15</v>
      </c>
      <c r="P1399" s="172">
        <v>0</v>
      </c>
      <c r="Q1399" s="172">
        <f>ROUND(E1399*P1399,2)</f>
        <v>0</v>
      </c>
      <c r="R1399" s="172"/>
      <c r="S1399" s="172" t="s">
        <v>202</v>
      </c>
      <c r="T1399" s="173" t="s">
        <v>202</v>
      </c>
      <c r="U1399" s="157">
        <v>1.02</v>
      </c>
      <c r="V1399" s="157">
        <f>ROUND(E1399*U1399,2)</f>
        <v>4.08</v>
      </c>
      <c r="W1399" s="157"/>
      <c r="X1399" s="148"/>
      <c r="Y1399" s="148"/>
      <c r="Z1399" s="148"/>
      <c r="AA1399" s="148"/>
      <c r="AB1399" s="148"/>
      <c r="AC1399" s="148"/>
      <c r="AD1399" s="148"/>
      <c r="AE1399" s="148"/>
      <c r="AF1399" s="148"/>
      <c r="AG1399" s="148" t="s">
        <v>214</v>
      </c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outlineLevel="1">
      <c r="A1400" s="155"/>
      <c r="B1400" s="156"/>
      <c r="C1400" s="237" t="s">
        <v>1287</v>
      </c>
      <c r="D1400" s="238"/>
      <c r="E1400" s="238"/>
      <c r="F1400" s="238"/>
      <c r="G1400" s="238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48"/>
      <c r="Y1400" s="148"/>
      <c r="Z1400" s="148"/>
      <c r="AA1400" s="148"/>
      <c r="AB1400" s="148"/>
      <c r="AC1400" s="148"/>
      <c r="AD1400" s="148"/>
      <c r="AE1400" s="148"/>
      <c r="AF1400" s="148"/>
      <c r="AG1400" s="148" t="s">
        <v>247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74" t="str">
        <f>C1400</f>
        <v>včetně montáže a dodávky vymezovacích objímek pro nasunutí sekce a koncových manžet k uzavření chráničky</v>
      </c>
      <c r="BB1400" s="148"/>
      <c r="BC1400" s="148"/>
      <c r="BD1400" s="148"/>
      <c r="BE1400" s="148"/>
      <c r="BF1400" s="148"/>
      <c r="BG1400" s="148"/>
      <c r="BH1400" s="148"/>
    </row>
    <row r="1401" spans="1:60" outlineLevel="1">
      <c r="A1401" s="155"/>
      <c r="B1401" s="156"/>
      <c r="C1401" s="233"/>
      <c r="D1401" s="234"/>
      <c r="E1401" s="234"/>
      <c r="F1401" s="234"/>
      <c r="G1401" s="234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48"/>
      <c r="Y1401" s="148"/>
      <c r="Z1401" s="148"/>
      <c r="AA1401" s="148"/>
      <c r="AB1401" s="148"/>
      <c r="AC1401" s="148"/>
      <c r="AD1401" s="148"/>
      <c r="AE1401" s="148"/>
      <c r="AF1401" s="148"/>
      <c r="AG1401" s="148" t="s">
        <v>206</v>
      </c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1">
      <c r="A1402" s="167">
        <v>134</v>
      </c>
      <c r="B1402" s="168" t="s">
        <v>1288</v>
      </c>
      <c r="C1402" s="177" t="s">
        <v>1289</v>
      </c>
      <c r="D1402" s="169" t="s">
        <v>268</v>
      </c>
      <c r="E1402" s="170">
        <v>76</v>
      </c>
      <c r="F1402" s="171"/>
      <c r="G1402" s="172">
        <f>ROUND(E1402*F1402,2)</f>
        <v>0</v>
      </c>
      <c r="H1402" s="171"/>
      <c r="I1402" s="172">
        <f>ROUND(E1402*H1402,2)</f>
        <v>0</v>
      </c>
      <c r="J1402" s="171"/>
      <c r="K1402" s="172">
        <f>ROUND(E1402*J1402,2)</f>
        <v>0</v>
      </c>
      <c r="L1402" s="172">
        <v>21</v>
      </c>
      <c r="M1402" s="172">
        <f>G1402*(1+L1402/100)</f>
        <v>0</v>
      </c>
      <c r="N1402" s="172">
        <v>0.10500000000000001</v>
      </c>
      <c r="O1402" s="172">
        <f>ROUND(E1402*N1402,2)</f>
        <v>7.98</v>
      </c>
      <c r="P1402" s="172">
        <v>0</v>
      </c>
      <c r="Q1402" s="172">
        <f>ROUND(E1402*P1402,2)</f>
        <v>0</v>
      </c>
      <c r="R1402" s="172"/>
      <c r="S1402" s="172" t="s">
        <v>304</v>
      </c>
      <c r="T1402" s="173" t="s">
        <v>322</v>
      </c>
      <c r="U1402" s="157">
        <v>0</v>
      </c>
      <c r="V1402" s="157">
        <f>ROUND(E1402*U1402,2)</f>
        <v>0</v>
      </c>
      <c r="W1402" s="157"/>
      <c r="X1402" s="148"/>
      <c r="Y1402" s="148"/>
      <c r="Z1402" s="148"/>
      <c r="AA1402" s="148"/>
      <c r="AB1402" s="148"/>
      <c r="AC1402" s="148"/>
      <c r="AD1402" s="148"/>
      <c r="AE1402" s="148"/>
      <c r="AF1402" s="148"/>
      <c r="AG1402" s="148" t="s">
        <v>1290</v>
      </c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outlineLevel="1">
      <c r="A1403" s="155"/>
      <c r="B1403" s="156"/>
      <c r="C1403" s="235"/>
      <c r="D1403" s="236"/>
      <c r="E1403" s="236"/>
      <c r="F1403" s="236"/>
      <c r="G1403" s="236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48"/>
      <c r="Y1403" s="148"/>
      <c r="Z1403" s="148"/>
      <c r="AA1403" s="148"/>
      <c r="AB1403" s="148"/>
      <c r="AC1403" s="148"/>
      <c r="AD1403" s="148"/>
      <c r="AE1403" s="148"/>
      <c r="AF1403" s="148"/>
      <c r="AG1403" s="148" t="s">
        <v>206</v>
      </c>
      <c r="AH1403" s="148"/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</row>
    <row r="1404" spans="1:60" outlineLevel="1">
      <c r="A1404" s="167">
        <v>135</v>
      </c>
      <c r="B1404" s="168" t="s">
        <v>2307</v>
      </c>
      <c r="C1404" s="177" t="s">
        <v>2308</v>
      </c>
      <c r="D1404" s="169" t="s">
        <v>268</v>
      </c>
      <c r="E1404" s="170">
        <v>4</v>
      </c>
      <c r="F1404" s="171"/>
      <c r="G1404" s="172">
        <f>ROUND(E1404*F1404,2)</f>
        <v>0</v>
      </c>
      <c r="H1404" s="171"/>
      <c r="I1404" s="172">
        <f>ROUND(E1404*H1404,2)</f>
        <v>0</v>
      </c>
      <c r="J1404" s="171"/>
      <c r="K1404" s="172">
        <f>ROUND(E1404*J1404,2)</f>
        <v>0</v>
      </c>
      <c r="L1404" s="172">
        <v>21</v>
      </c>
      <c r="M1404" s="172">
        <f>G1404*(1+L1404/100)</f>
        <v>0</v>
      </c>
      <c r="N1404" s="172">
        <v>0.10500000000000001</v>
      </c>
      <c r="O1404" s="172">
        <f>ROUND(E1404*N1404,2)</f>
        <v>0.42</v>
      </c>
      <c r="P1404" s="172">
        <v>0</v>
      </c>
      <c r="Q1404" s="172">
        <f>ROUND(E1404*P1404,2)</f>
        <v>0</v>
      </c>
      <c r="R1404" s="172"/>
      <c r="S1404" s="172" t="s">
        <v>304</v>
      </c>
      <c r="T1404" s="173" t="s">
        <v>330</v>
      </c>
      <c r="U1404" s="157">
        <v>0</v>
      </c>
      <c r="V1404" s="157">
        <f>ROUND(E1404*U1404,2)</f>
        <v>0</v>
      </c>
      <c r="W1404" s="157"/>
      <c r="X1404" s="148"/>
      <c r="Y1404" s="148"/>
      <c r="Z1404" s="148"/>
      <c r="AA1404" s="148"/>
      <c r="AB1404" s="148"/>
      <c r="AC1404" s="148"/>
      <c r="AD1404" s="148"/>
      <c r="AE1404" s="148"/>
      <c r="AF1404" s="148"/>
      <c r="AG1404" s="148" t="s">
        <v>312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1">
      <c r="A1405" s="155"/>
      <c r="B1405" s="156"/>
      <c r="C1405" s="235"/>
      <c r="D1405" s="236"/>
      <c r="E1405" s="236"/>
      <c r="F1405" s="236"/>
      <c r="G1405" s="236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48"/>
      <c r="Y1405" s="148"/>
      <c r="Z1405" s="148"/>
      <c r="AA1405" s="148"/>
      <c r="AB1405" s="148"/>
      <c r="AC1405" s="148"/>
      <c r="AD1405" s="148"/>
      <c r="AE1405" s="148"/>
      <c r="AF1405" s="148"/>
      <c r="AG1405" s="148" t="s">
        <v>206</v>
      </c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>
      <c r="A1406" s="5"/>
      <c r="B1406" s="6"/>
      <c r="C1406" s="179"/>
      <c r="D1406" s="8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AE1406">
        <v>15</v>
      </c>
      <c r="AF1406">
        <v>21</v>
      </c>
    </row>
    <row r="1407" spans="1:60">
      <c r="A1407" s="151"/>
      <c r="B1407" s="152" t="s">
        <v>29</v>
      </c>
      <c r="C1407" s="180"/>
      <c r="D1407" s="153"/>
      <c r="E1407" s="154"/>
      <c r="F1407" s="154"/>
      <c r="G1407" s="175">
        <f>G8+G407+G697+G701+G745+G982+G1367+G1382+G1391</f>
        <v>0</v>
      </c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AE1407">
        <f>SUMIF(L7:L1405,AE1406,G7:G1405)</f>
        <v>0</v>
      </c>
      <c r="AF1407">
        <f>SUMIF(L7:L1405,AF1406,G7:G1405)</f>
        <v>0</v>
      </c>
      <c r="AG1407" t="s">
        <v>953</v>
      </c>
    </row>
    <row r="1408" spans="1:60">
      <c r="A1408" s="252" t="s">
        <v>954</v>
      </c>
      <c r="B1408" s="252"/>
      <c r="C1408" s="179"/>
      <c r="D1408" s="8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33">
      <c r="A1409" s="5"/>
      <c r="B1409" s="6" t="s">
        <v>2309</v>
      </c>
      <c r="C1409" s="179" t="s">
        <v>2310</v>
      </c>
      <c r="D1409" s="8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AG1409" t="s">
        <v>957</v>
      </c>
    </row>
    <row r="1410" spans="1:33">
      <c r="A1410" s="5"/>
      <c r="B1410" s="6" t="s">
        <v>2311</v>
      </c>
      <c r="C1410" s="179" t="s">
        <v>2312</v>
      </c>
      <c r="D1410" s="8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AG1410" t="s">
        <v>960</v>
      </c>
    </row>
    <row r="1411" spans="1:33">
      <c r="A1411" s="5"/>
      <c r="B1411" s="6"/>
      <c r="C1411" s="179" t="s">
        <v>961</v>
      </c>
      <c r="D1411" s="8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AG1411" t="s">
        <v>962</v>
      </c>
    </row>
    <row r="1412" spans="1:33">
      <c r="A1412" s="5"/>
      <c r="B1412" s="6"/>
      <c r="C1412" s="179"/>
      <c r="D1412" s="8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33">
      <c r="C1413" s="181"/>
      <c r="D1413" s="139"/>
      <c r="AG1413" t="s">
        <v>963</v>
      </c>
    </row>
    <row r="1414" spans="1:33">
      <c r="D1414" s="139"/>
    </row>
    <row r="1415" spans="1:33">
      <c r="D1415" s="139"/>
    </row>
    <row r="1416" spans="1:33">
      <c r="D1416" s="139"/>
    </row>
    <row r="1417" spans="1:33">
      <c r="D1417" s="139"/>
    </row>
    <row r="1418" spans="1:33">
      <c r="D1418" s="139"/>
    </row>
    <row r="1419" spans="1:33">
      <c r="D1419" s="139"/>
    </row>
    <row r="1420" spans="1:33">
      <c r="D1420" s="139"/>
    </row>
    <row r="1421" spans="1:33">
      <c r="D1421" s="139"/>
    </row>
    <row r="1422" spans="1:33">
      <c r="D1422" s="139"/>
    </row>
    <row r="1423" spans="1:33">
      <c r="D1423" s="139"/>
    </row>
    <row r="1424" spans="1:33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  <row r="5001" spans="4:4">
      <c r="D5001" s="139"/>
    </row>
  </sheetData>
  <sheetProtection password="FC01" sheet="1" objects="1" scenarios="1"/>
  <mergeCells count="206">
    <mergeCell ref="A1408:B1408"/>
    <mergeCell ref="C10:G10"/>
    <mergeCell ref="C11:G11"/>
    <mergeCell ref="C13:G13"/>
    <mergeCell ref="C14:G14"/>
    <mergeCell ref="C16:G16"/>
    <mergeCell ref="C19:G19"/>
    <mergeCell ref="C21:G21"/>
    <mergeCell ref="C23:G23"/>
    <mergeCell ref="C25:G25"/>
    <mergeCell ref="C28:G28"/>
    <mergeCell ref="C30:G30"/>
    <mergeCell ref="C183:G183"/>
    <mergeCell ref="C196:G196"/>
    <mergeCell ref="C197:G197"/>
    <mergeCell ref="C199:G199"/>
    <mergeCell ref="C203:G203"/>
    <mergeCell ref="C207:G207"/>
    <mergeCell ref="C209:G209"/>
    <mergeCell ref="C184:G184"/>
    <mergeCell ref="C186:G186"/>
    <mergeCell ref="C188:G188"/>
    <mergeCell ref="C190:G190"/>
    <mergeCell ref="C191:G191"/>
    <mergeCell ref="A1:G1"/>
    <mergeCell ref="C2:G2"/>
    <mergeCell ref="C3:G3"/>
    <mergeCell ref="C4:G4"/>
    <mergeCell ref="C161:G161"/>
    <mergeCell ref="C163:G163"/>
    <mergeCell ref="C178:G178"/>
    <mergeCell ref="C180:G180"/>
    <mergeCell ref="C181:G181"/>
    <mergeCell ref="C36:G36"/>
    <mergeCell ref="C38:G38"/>
    <mergeCell ref="C152:G152"/>
    <mergeCell ref="C154:G154"/>
    <mergeCell ref="C156:G156"/>
    <mergeCell ref="C158:G158"/>
    <mergeCell ref="C194:G194"/>
    <mergeCell ref="C319:G319"/>
    <mergeCell ref="C321:G321"/>
    <mergeCell ref="C343:G343"/>
    <mergeCell ref="C345:G345"/>
    <mergeCell ref="C346:G346"/>
    <mergeCell ref="C391:G391"/>
    <mergeCell ref="C257:G257"/>
    <mergeCell ref="C259:G259"/>
    <mergeCell ref="C293:G293"/>
    <mergeCell ref="C295:G295"/>
    <mergeCell ref="C316:G316"/>
    <mergeCell ref="C318:G318"/>
    <mergeCell ref="C406:G406"/>
    <mergeCell ref="C409:G409"/>
    <mergeCell ref="C419:G419"/>
    <mergeCell ref="C424:G424"/>
    <mergeCell ref="C453:G453"/>
    <mergeCell ref="C499:G499"/>
    <mergeCell ref="C393:G393"/>
    <mergeCell ref="C396:G396"/>
    <mergeCell ref="C398:G398"/>
    <mergeCell ref="C399:G399"/>
    <mergeCell ref="C401:G401"/>
    <mergeCell ref="C403:G403"/>
    <mergeCell ref="C592:G592"/>
    <mergeCell ref="C593:G593"/>
    <mergeCell ref="C618:G618"/>
    <mergeCell ref="C620:G620"/>
    <mergeCell ref="C621:G621"/>
    <mergeCell ref="C623:G623"/>
    <mergeCell ref="C501:G501"/>
    <mergeCell ref="C537:G537"/>
    <mergeCell ref="C539:G539"/>
    <mergeCell ref="C552:G552"/>
    <mergeCell ref="C554:G554"/>
    <mergeCell ref="C590:G590"/>
    <mergeCell ref="C684:G684"/>
    <mergeCell ref="C686:G686"/>
    <mergeCell ref="C691:G691"/>
    <mergeCell ref="C696:G696"/>
    <mergeCell ref="C699:G699"/>
    <mergeCell ref="C700:G700"/>
    <mergeCell ref="C624:G624"/>
    <mergeCell ref="C626:G626"/>
    <mergeCell ref="C674:G674"/>
    <mergeCell ref="C676:G676"/>
    <mergeCell ref="C680:G680"/>
    <mergeCell ref="C682:G682"/>
    <mergeCell ref="C732:G732"/>
    <mergeCell ref="C734:G734"/>
    <mergeCell ref="C735:G735"/>
    <mergeCell ref="C736:G736"/>
    <mergeCell ref="C738:G738"/>
    <mergeCell ref="C741:G741"/>
    <mergeCell ref="C703:G703"/>
    <mergeCell ref="C720:G720"/>
    <mergeCell ref="C723:G723"/>
    <mergeCell ref="C725:G725"/>
    <mergeCell ref="C728:G728"/>
    <mergeCell ref="C730:G730"/>
    <mergeCell ref="C877:G877"/>
    <mergeCell ref="C879:G879"/>
    <mergeCell ref="C892:G892"/>
    <mergeCell ref="C894:G894"/>
    <mergeCell ref="C930:G930"/>
    <mergeCell ref="C932:G932"/>
    <mergeCell ref="C744:G744"/>
    <mergeCell ref="C747:G747"/>
    <mergeCell ref="C766:G766"/>
    <mergeCell ref="C780:G780"/>
    <mergeCell ref="C826:G826"/>
    <mergeCell ref="C840:G840"/>
    <mergeCell ref="C963:G963"/>
    <mergeCell ref="C973:G973"/>
    <mergeCell ref="C975:G975"/>
    <mergeCell ref="C977:G977"/>
    <mergeCell ref="C979:G979"/>
    <mergeCell ref="C981:G981"/>
    <mergeCell ref="C936:G936"/>
    <mergeCell ref="C939:G939"/>
    <mergeCell ref="C943:G943"/>
    <mergeCell ref="C945:G945"/>
    <mergeCell ref="C947:G947"/>
    <mergeCell ref="C961:G961"/>
    <mergeCell ref="C1009:G1009"/>
    <mergeCell ref="C1011:G1011"/>
    <mergeCell ref="C1013:G1013"/>
    <mergeCell ref="C1014:G1014"/>
    <mergeCell ref="C1016:G1016"/>
    <mergeCell ref="C1018:G1018"/>
    <mergeCell ref="C984:G984"/>
    <mergeCell ref="C1001:G1001"/>
    <mergeCell ref="C1003:G1003"/>
    <mergeCell ref="C1004:G1004"/>
    <mergeCell ref="C1006:G1006"/>
    <mergeCell ref="C1007:G1007"/>
    <mergeCell ref="C1051:G1051"/>
    <mergeCell ref="C1062:G1062"/>
    <mergeCell ref="C1064:G1064"/>
    <mergeCell ref="C1066:G1066"/>
    <mergeCell ref="C1070:G1070"/>
    <mergeCell ref="C1081:G1081"/>
    <mergeCell ref="C1020:G1020"/>
    <mergeCell ref="C1021:G1021"/>
    <mergeCell ref="C1023:G1023"/>
    <mergeCell ref="C1026:G1026"/>
    <mergeCell ref="C1029:G1029"/>
    <mergeCell ref="C1031:G1031"/>
    <mergeCell ref="C1069:G1069"/>
    <mergeCell ref="C1123:G1123"/>
    <mergeCell ref="C1134:G1134"/>
    <mergeCell ref="C1149:G1149"/>
    <mergeCell ref="C1155:G1155"/>
    <mergeCell ref="C1167:G1167"/>
    <mergeCell ref="C1181:G1181"/>
    <mergeCell ref="C1087:G1087"/>
    <mergeCell ref="C1090:G1090"/>
    <mergeCell ref="C1102:G1102"/>
    <mergeCell ref="C1105:G1105"/>
    <mergeCell ref="C1108:G1108"/>
    <mergeCell ref="C1120:G1120"/>
    <mergeCell ref="C1272:G1272"/>
    <mergeCell ref="C1290:G1290"/>
    <mergeCell ref="C1292:G1292"/>
    <mergeCell ref="C1299:G1299"/>
    <mergeCell ref="C1304:G1304"/>
    <mergeCell ref="C1313:G1313"/>
    <mergeCell ref="C1197:G1197"/>
    <mergeCell ref="C1211:G1211"/>
    <mergeCell ref="C1229:G1229"/>
    <mergeCell ref="C1232:G1232"/>
    <mergeCell ref="C1248:G1248"/>
    <mergeCell ref="C1265:G1265"/>
    <mergeCell ref="C1336:G1336"/>
    <mergeCell ref="C1340:G1340"/>
    <mergeCell ref="C1344:G1344"/>
    <mergeCell ref="C1348:G1348"/>
    <mergeCell ref="C1352:G1352"/>
    <mergeCell ref="C1356:G1356"/>
    <mergeCell ref="C1317:G1317"/>
    <mergeCell ref="C1319:G1319"/>
    <mergeCell ref="C1322:G1322"/>
    <mergeCell ref="C1325:G1325"/>
    <mergeCell ref="C1328:G1328"/>
    <mergeCell ref="C1332:G1332"/>
    <mergeCell ref="C1373:G1373"/>
    <mergeCell ref="C1375:G1375"/>
    <mergeCell ref="C1377:G1377"/>
    <mergeCell ref="C1379:G1379"/>
    <mergeCell ref="C1381:G1381"/>
    <mergeCell ref="C1384:G1384"/>
    <mergeCell ref="C1359:G1359"/>
    <mergeCell ref="C1362:G1362"/>
    <mergeCell ref="C1366:G1366"/>
    <mergeCell ref="C1369:G1369"/>
    <mergeCell ref="C1370:G1370"/>
    <mergeCell ref="C1372:G1372"/>
    <mergeCell ref="C1401:G1401"/>
    <mergeCell ref="C1403:G1403"/>
    <mergeCell ref="C1405:G1405"/>
    <mergeCell ref="C1390:G1390"/>
    <mergeCell ref="C1393:G1393"/>
    <mergeCell ref="C1395:G1395"/>
    <mergeCell ref="C1397:G1397"/>
    <mergeCell ref="C1398:G1398"/>
    <mergeCell ref="C1400:G14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workbookViewId="0">
      <pane ySplit="7" topLeftCell="A520" activePane="bottomLeft" state="frozen"/>
      <selection pane="bottomLeft" activeCell="Y530" sqref="Y530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72</v>
      </c>
      <c r="C3" s="246" t="s">
        <v>73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58</v>
      </c>
      <c r="C4" s="249" t="s">
        <v>75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SUMIF(AG9:AG176,"&lt;&gt;NOR",G9:G176)</f>
        <v>0</v>
      </c>
      <c r="H8" s="165"/>
      <c r="I8" s="165">
        <f>SUM(I9:I176)</f>
        <v>0</v>
      </c>
      <c r="J8" s="165"/>
      <c r="K8" s="165">
        <f>SUM(K9:K176)</f>
        <v>0</v>
      </c>
      <c r="L8" s="165"/>
      <c r="M8" s="165">
        <f>SUM(M9:M176)</f>
        <v>0</v>
      </c>
      <c r="N8" s="165"/>
      <c r="O8" s="165">
        <f>SUM(O9:O176)</f>
        <v>368.7</v>
      </c>
      <c r="P8" s="165"/>
      <c r="Q8" s="165">
        <f>SUM(Q9:Q176)</f>
        <v>0</v>
      </c>
      <c r="R8" s="165"/>
      <c r="S8" s="165"/>
      <c r="T8" s="166"/>
      <c r="U8" s="160"/>
      <c r="V8" s="160">
        <f>SUM(V9:V176)</f>
        <v>712.28000000000009</v>
      </c>
      <c r="W8" s="160"/>
      <c r="AG8" t="s">
        <v>197</v>
      </c>
    </row>
    <row r="9" spans="1:60" ht="22.5" outlineLevel="1">
      <c r="A9" s="167">
        <v>1</v>
      </c>
      <c r="B9" s="168" t="s">
        <v>1601</v>
      </c>
      <c r="C9" s="177" t="s">
        <v>1602</v>
      </c>
      <c r="D9" s="169" t="s">
        <v>268</v>
      </c>
      <c r="E9" s="170">
        <v>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1.0700000000000001E-2</v>
      </c>
      <c r="O9" s="172">
        <f>ROUND(E9*N9,2)</f>
        <v>0.02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305</v>
      </c>
      <c r="U9" s="157">
        <v>0.90800000000000003</v>
      </c>
      <c r="V9" s="157">
        <f>ROUND(E9*U9,2)</f>
        <v>1.82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1603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78" t="s">
        <v>2313</v>
      </c>
      <c r="D11" s="158"/>
      <c r="E11" s="159">
        <v>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233"/>
      <c r="D12" s="234"/>
      <c r="E12" s="234"/>
      <c r="F12" s="234"/>
      <c r="G12" s="23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67">
        <v>2</v>
      </c>
      <c r="B13" s="168" t="s">
        <v>1606</v>
      </c>
      <c r="C13" s="177" t="s">
        <v>1607</v>
      </c>
      <c r="D13" s="169" t="s">
        <v>268</v>
      </c>
      <c r="E13" s="170">
        <v>2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1.2710000000000001E-2</v>
      </c>
      <c r="O13" s="172">
        <f>ROUND(E13*N13,2)</f>
        <v>0.03</v>
      </c>
      <c r="P13" s="172">
        <v>0</v>
      </c>
      <c r="Q13" s="172">
        <f>ROUND(E13*P13,2)</f>
        <v>0</v>
      </c>
      <c r="R13" s="172" t="s">
        <v>201</v>
      </c>
      <c r="S13" s="172" t="s">
        <v>202</v>
      </c>
      <c r="T13" s="173" t="s">
        <v>202</v>
      </c>
      <c r="U13" s="157">
        <v>1.153</v>
      </c>
      <c r="V13" s="157">
        <f>ROUND(E13*U13,2)</f>
        <v>2.31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214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>
      <c r="A14" s="155"/>
      <c r="B14" s="156"/>
      <c r="C14" s="241" t="s">
        <v>1603</v>
      </c>
      <c r="D14" s="242"/>
      <c r="E14" s="242"/>
      <c r="F14" s="242"/>
      <c r="G14" s="24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78" t="s">
        <v>2314</v>
      </c>
      <c r="D15" s="158"/>
      <c r="E15" s="159">
        <v>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3"/>
      <c r="D16" s="234"/>
      <c r="E16" s="234"/>
      <c r="F16" s="234"/>
      <c r="G16" s="23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67">
        <v>3</v>
      </c>
      <c r="B17" s="168" t="s">
        <v>1609</v>
      </c>
      <c r="C17" s="177" t="s">
        <v>1610</v>
      </c>
      <c r="D17" s="169" t="s">
        <v>268</v>
      </c>
      <c r="E17" s="170">
        <v>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2.4780000000000003E-2</v>
      </c>
      <c r="O17" s="172">
        <f>ROUND(E17*N17,2)</f>
        <v>0.1</v>
      </c>
      <c r="P17" s="172">
        <v>0</v>
      </c>
      <c r="Q17" s="172">
        <f>ROUND(E17*P17,2)</f>
        <v>0</v>
      </c>
      <c r="R17" s="172" t="s">
        <v>201</v>
      </c>
      <c r="S17" s="172" t="s">
        <v>202</v>
      </c>
      <c r="T17" s="173" t="s">
        <v>202</v>
      </c>
      <c r="U17" s="157">
        <v>0</v>
      </c>
      <c r="V17" s="157">
        <f>ROUND(E17*U17,2)</f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>
      <c r="A18" s="155"/>
      <c r="B18" s="156"/>
      <c r="C18" s="241" t="s">
        <v>1603</v>
      </c>
      <c r="D18" s="242"/>
      <c r="E18" s="242"/>
      <c r="F18" s="242"/>
      <c r="G18" s="242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78" t="s">
        <v>2315</v>
      </c>
      <c r="D19" s="158"/>
      <c r="E19" s="159">
        <v>4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3"/>
      <c r="D20" s="234"/>
      <c r="E20" s="234"/>
      <c r="F20" s="234"/>
      <c r="G20" s="23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67">
        <v>4</v>
      </c>
      <c r="B21" s="168" t="s">
        <v>1613</v>
      </c>
      <c r="C21" s="177" t="s">
        <v>1614</v>
      </c>
      <c r="D21" s="169" t="s">
        <v>213</v>
      </c>
      <c r="E21" s="170">
        <v>22.400000000000002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201</v>
      </c>
      <c r="S21" s="172" t="s">
        <v>202</v>
      </c>
      <c r="T21" s="173" t="s">
        <v>202</v>
      </c>
      <c r="U21" s="157">
        <v>0</v>
      </c>
      <c r="V21" s="157">
        <f>ROUND(E21*U21,2)</f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41" t="s">
        <v>1615</v>
      </c>
      <c r="D22" s="242"/>
      <c r="E22" s="242"/>
      <c r="F22" s="242"/>
      <c r="G22" s="242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příplatek k cenám vykopávek za ztížení vykopávky v blízkosti podzemního vedení nebo výbušnin v horninách jakékoliv třídy,</v>
      </c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78" t="s">
        <v>2316</v>
      </c>
      <c r="D23" s="158"/>
      <c r="E23" s="159">
        <v>6.4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8" t="s">
        <v>2317</v>
      </c>
      <c r="D24" s="158"/>
      <c r="E24" s="159">
        <v>7.2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8" t="s">
        <v>2318</v>
      </c>
      <c r="D25" s="158"/>
      <c r="E25" s="159">
        <v>8.8000000000000007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233"/>
      <c r="D26" s="234"/>
      <c r="E26" s="234"/>
      <c r="F26" s="234"/>
      <c r="G26" s="23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67">
        <v>5</v>
      </c>
      <c r="B27" s="168" t="s">
        <v>1126</v>
      </c>
      <c r="C27" s="177" t="s">
        <v>1127</v>
      </c>
      <c r="D27" s="169" t="s">
        <v>213</v>
      </c>
      <c r="E27" s="170">
        <v>779.33550000000002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 t="s">
        <v>201</v>
      </c>
      <c r="S27" s="172" t="s">
        <v>202</v>
      </c>
      <c r="T27" s="173" t="s">
        <v>202</v>
      </c>
      <c r="U27" s="157">
        <v>0.16600000000000001</v>
      </c>
      <c r="V27" s="157">
        <f>ROUND(E27*U27,2)</f>
        <v>129.37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33.75" outlineLevel="1">
      <c r="A28" s="155"/>
      <c r="B28" s="156"/>
      <c r="C28" s="241" t="s">
        <v>1128</v>
      </c>
      <c r="D28" s="242"/>
      <c r="E28" s="242"/>
      <c r="F28" s="242"/>
      <c r="G28" s="242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4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178" t="s">
        <v>2319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1673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2320</v>
      </c>
      <c r="D31" s="158"/>
      <c r="E31" s="159">
        <v>12.0175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2321</v>
      </c>
      <c r="D32" s="158"/>
      <c r="E32" s="159">
        <v>13.020000000000001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78" t="s">
        <v>2322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1655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2323</v>
      </c>
      <c r="D35" s="158"/>
      <c r="E35" s="159">
        <v>59.5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78" t="s">
        <v>1673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78" t="s">
        <v>2324</v>
      </c>
      <c r="D37" s="158"/>
      <c r="E37" s="159">
        <v>73.525000000000006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78" t="s">
        <v>1679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78" t="s">
        <v>2325</v>
      </c>
      <c r="D39" s="158"/>
      <c r="E39" s="159">
        <v>22.950000000000003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8" t="s">
        <v>2326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8" t="s">
        <v>1655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2327</v>
      </c>
      <c r="D42" s="158"/>
      <c r="E42" s="159">
        <v>5.9040000000000008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2328</v>
      </c>
      <c r="D43" s="158"/>
      <c r="E43" s="159">
        <v>89.424000000000007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8" t="s">
        <v>1685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78" t="s">
        <v>2329</v>
      </c>
      <c r="D45" s="158"/>
      <c r="E45" s="159">
        <v>58.5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2330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78" t="s">
        <v>2331</v>
      </c>
      <c r="D47" s="158"/>
      <c r="E47" s="159">
        <v>3.12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8" t="s">
        <v>2332</v>
      </c>
      <c r="D48" s="158"/>
      <c r="E48" s="159">
        <v>27.840000000000003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2333</v>
      </c>
      <c r="D49" s="158"/>
      <c r="E49" s="159">
        <v>59.160000000000004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1706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2334</v>
      </c>
      <c r="D51" s="158"/>
      <c r="E51" s="159">
        <v>153.75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2335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1664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2336</v>
      </c>
      <c r="D54" s="158"/>
      <c r="E54" s="159">
        <v>43.875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178" t="s">
        <v>2330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78" t="s">
        <v>2337</v>
      </c>
      <c r="D56" s="158"/>
      <c r="E56" s="159">
        <v>156.75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233"/>
      <c r="D57" s="234"/>
      <c r="E57" s="234"/>
      <c r="F57" s="234"/>
      <c r="G57" s="234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67">
        <v>6</v>
      </c>
      <c r="B58" s="168" t="s">
        <v>1134</v>
      </c>
      <c r="C58" s="177" t="s">
        <v>1135</v>
      </c>
      <c r="D58" s="169" t="s">
        <v>213</v>
      </c>
      <c r="E58" s="170">
        <v>233.80080000000001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 t="s">
        <v>201</v>
      </c>
      <c r="S58" s="172" t="s">
        <v>202</v>
      </c>
      <c r="T58" s="173" t="s">
        <v>202</v>
      </c>
      <c r="U58" s="157">
        <v>8.5000000000000006E-2</v>
      </c>
      <c r="V58" s="157">
        <f>ROUND(E58*U58,2)</f>
        <v>19.87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214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>
      <c r="A59" s="155"/>
      <c r="B59" s="156"/>
      <c r="C59" s="241" t="s">
        <v>1128</v>
      </c>
      <c r="D59" s="242"/>
      <c r="E59" s="242"/>
      <c r="F59" s="242"/>
      <c r="G59" s="242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4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178" t="s">
        <v>2338</v>
      </c>
      <c r="D60" s="158"/>
      <c r="E60" s="159">
        <v>233.80080000000001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3"/>
      <c r="D61" s="234"/>
      <c r="E61" s="234"/>
      <c r="F61" s="234"/>
      <c r="G61" s="234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206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>
      <c r="A62" s="167">
        <v>7</v>
      </c>
      <c r="B62" s="168" t="s">
        <v>1137</v>
      </c>
      <c r="C62" s="177" t="s">
        <v>1138</v>
      </c>
      <c r="D62" s="169" t="s">
        <v>288</v>
      </c>
      <c r="E62" s="170">
        <v>1042.68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9.9000000000000021E-4</v>
      </c>
      <c r="O62" s="172">
        <f>ROUND(E62*N62,2)</f>
        <v>1.03</v>
      </c>
      <c r="P62" s="172">
        <v>0</v>
      </c>
      <c r="Q62" s="172">
        <f>ROUND(E62*P62,2)</f>
        <v>0</v>
      </c>
      <c r="R62" s="172" t="s">
        <v>201</v>
      </c>
      <c r="S62" s="172" t="s">
        <v>202</v>
      </c>
      <c r="T62" s="173" t="s">
        <v>202</v>
      </c>
      <c r="U62" s="157">
        <v>0.23600000000000002</v>
      </c>
      <c r="V62" s="157">
        <f>ROUND(E62*U62,2)</f>
        <v>246.07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41" t="s">
        <v>1139</v>
      </c>
      <c r="D63" s="242"/>
      <c r="E63" s="242"/>
      <c r="F63" s="242"/>
      <c r="G63" s="24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178" t="s">
        <v>2339</v>
      </c>
      <c r="D64" s="158"/>
      <c r="E64" s="159">
        <v>29.450000000000003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217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2340</v>
      </c>
      <c r="D65" s="158"/>
      <c r="E65" s="159">
        <v>177.48000000000002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78" t="s">
        <v>2341</v>
      </c>
      <c r="D66" s="158"/>
      <c r="E66" s="159">
        <v>438.65000000000003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178" t="s">
        <v>2342</v>
      </c>
      <c r="D67" s="158"/>
      <c r="E67" s="159">
        <v>166.4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78" t="s">
        <v>2343</v>
      </c>
      <c r="D68" s="158"/>
      <c r="E68" s="159">
        <v>50.7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78" t="s">
        <v>2344</v>
      </c>
      <c r="D69" s="158"/>
      <c r="E69" s="159">
        <v>180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233"/>
      <c r="D70" s="234"/>
      <c r="E70" s="234"/>
      <c r="F70" s="234"/>
      <c r="G70" s="234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206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67">
        <v>8</v>
      </c>
      <c r="B71" s="168" t="s">
        <v>1142</v>
      </c>
      <c r="C71" s="177" t="s">
        <v>1143</v>
      </c>
      <c r="D71" s="169" t="s">
        <v>288</v>
      </c>
      <c r="E71" s="170">
        <v>1042.68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201</v>
      </c>
      <c r="S71" s="172" t="s">
        <v>202</v>
      </c>
      <c r="T71" s="173" t="s">
        <v>202</v>
      </c>
      <c r="U71" s="157">
        <v>7.0000000000000007E-2</v>
      </c>
      <c r="V71" s="157">
        <f>ROUND(E71*U71,2)</f>
        <v>72.989999999999995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41" t="s">
        <v>1144</v>
      </c>
      <c r="D72" s="242"/>
      <c r="E72" s="242"/>
      <c r="F72" s="242"/>
      <c r="G72" s="242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>
      <c r="A74" s="167">
        <v>9</v>
      </c>
      <c r="B74" s="168" t="s">
        <v>2345</v>
      </c>
      <c r="C74" s="177" t="s">
        <v>2346</v>
      </c>
      <c r="D74" s="169" t="s">
        <v>310</v>
      </c>
      <c r="E74" s="170">
        <v>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201</v>
      </c>
      <c r="S74" s="172" t="s">
        <v>202</v>
      </c>
      <c r="T74" s="173" t="s">
        <v>305</v>
      </c>
      <c r="U74" s="157">
        <v>1.9764000000000002</v>
      </c>
      <c r="V74" s="157">
        <f>ROUND(E74*U74,2)</f>
        <v>3.95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41" t="s">
        <v>2347</v>
      </c>
      <c r="D75" s="242"/>
      <c r="E75" s="242"/>
      <c r="F75" s="242"/>
      <c r="G75" s="242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33"/>
      <c r="D76" s="234"/>
      <c r="E76" s="234"/>
      <c r="F76" s="234"/>
      <c r="G76" s="23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>
      <c r="A77" s="167">
        <v>10</v>
      </c>
      <c r="B77" s="168" t="s">
        <v>2348</v>
      </c>
      <c r="C77" s="177" t="s">
        <v>2349</v>
      </c>
      <c r="D77" s="169" t="s">
        <v>310</v>
      </c>
      <c r="E77" s="170">
        <v>2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2" t="s">
        <v>201</v>
      </c>
      <c r="S77" s="172" t="s">
        <v>202</v>
      </c>
      <c r="T77" s="173" t="s">
        <v>305</v>
      </c>
      <c r="U77" s="157">
        <v>1.9544000000000001</v>
      </c>
      <c r="V77" s="157">
        <f>ROUND(E77*U77,2)</f>
        <v>3.91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41" t="s">
        <v>2347</v>
      </c>
      <c r="D78" s="242"/>
      <c r="E78" s="242"/>
      <c r="F78" s="242"/>
      <c r="G78" s="242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233"/>
      <c r="D79" s="234"/>
      <c r="E79" s="234"/>
      <c r="F79" s="234"/>
      <c r="G79" s="234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206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67">
        <v>11</v>
      </c>
      <c r="B80" s="168" t="s">
        <v>1145</v>
      </c>
      <c r="C80" s="177" t="s">
        <v>1146</v>
      </c>
      <c r="D80" s="169" t="s">
        <v>213</v>
      </c>
      <c r="E80" s="170">
        <v>389.66800000000001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2" t="s">
        <v>201</v>
      </c>
      <c r="S80" s="172" t="s">
        <v>202</v>
      </c>
      <c r="T80" s="173" t="s">
        <v>305</v>
      </c>
      <c r="U80" s="157">
        <v>0.34500000000000003</v>
      </c>
      <c r="V80" s="157">
        <f>ROUND(E80*U80,2)</f>
        <v>134.44</v>
      </c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214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241" t="s">
        <v>241</v>
      </c>
      <c r="D81" s="242"/>
      <c r="E81" s="242"/>
      <c r="F81" s="242"/>
      <c r="G81" s="242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74" t="str">
        <f>C81</f>
        <v>bez naložení do dopravní nádoby, ale s vyprázdněním dopravní nádoby na hromadu nebo na dopravní prostředek,</v>
      </c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178" t="s">
        <v>2350</v>
      </c>
      <c r="D82" s="158"/>
      <c r="E82" s="159">
        <v>389.66800000000001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233"/>
      <c r="D83" s="234"/>
      <c r="E83" s="234"/>
      <c r="F83" s="234"/>
      <c r="G83" s="234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206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67">
        <v>12</v>
      </c>
      <c r="B84" s="168" t="s">
        <v>1747</v>
      </c>
      <c r="C84" s="177" t="s">
        <v>1748</v>
      </c>
      <c r="D84" s="169" t="s">
        <v>213</v>
      </c>
      <c r="E84" s="170">
        <v>590.03400000000011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201</v>
      </c>
      <c r="S84" s="172" t="s">
        <v>202</v>
      </c>
      <c r="T84" s="173" t="s">
        <v>202</v>
      </c>
      <c r="U84" s="157">
        <v>1.1000000000000001E-2</v>
      </c>
      <c r="V84" s="157">
        <f>ROUND(E84*U84,2)</f>
        <v>6.49</v>
      </c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214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241" t="s">
        <v>245</v>
      </c>
      <c r="D85" s="242"/>
      <c r="E85" s="242"/>
      <c r="F85" s="242"/>
      <c r="G85" s="242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205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9" t="s">
        <v>246</v>
      </c>
      <c r="D86" s="240"/>
      <c r="E86" s="240"/>
      <c r="F86" s="240"/>
      <c r="G86" s="24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247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178" t="s">
        <v>2351</v>
      </c>
      <c r="D87" s="158"/>
      <c r="E87" s="159">
        <v>590.03400000000011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233"/>
      <c r="D88" s="234"/>
      <c r="E88" s="234"/>
      <c r="F88" s="234"/>
      <c r="G88" s="234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206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>
      <c r="A89" s="167">
        <v>13</v>
      </c>
      <c r="B89" s="168" t="s">
        <v>249</v>
      </c>
      <c r="C89" s="177" t="s">
        <v>250</v>
      </c>
      <c r="D89" s="169" t="s">
        <v>213</v>
      </c>
      <c r="E89" s="170">
        <v>484.31900000000002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2" t="s">
        <v>201</v>
      </c>
      <c r="S89" s="172" t="s">
        <v>202</v>
      </c>
      <c r="T89" s="173" t="s">
        <v>202</v>
      </c>
      <c r="U89" s="157">
        <v>1.1000000000000001E-2</v>
      </c>
      <c r="V89" s="157">
        <f>ROUND(E89*U89,2)</f>
        <v>5.33</v>
      </c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214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41" t="s">
        <v>245</v>
      </c>
      <c r="D90" s="242"/>
      <c r="E90" s="242"/>
      <c r="F90" s="242"/>
      <c r="G90" s="242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205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239" t="s">
        <v>1751</v>
      </c>
      <c r="D91" s="240"/>
      <c r="E91" s="240"/>
      <c r="F91" s="240"/>
      <c r="G91" s="240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247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78" t="s">
        <v>2352</v>
      </c>
      <c r="D92" s="158"/>
      <c r="E92" s="159">
        <v>484.31900000000002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233"/>
      <c r="D93" s="234"/>
      <c r="E93" s="234"/>
      <c r="F93" s="234"/>
      <c r="G93" s="23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206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>
      <c r="A94" s="167">
        <v>14</v>
      </c>
      <c r="B94" s="168" t="s">
        <v>253</v>
      </c>
      <c r="C94" s="177" t="s">
        <v>254</v>
      </c>
      <c r="D94" s="169" t="s">
        <v>213</v>
      </c>
      <c r="E94" s="170">
        <v>295.01700000000005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2" t="s">
        <v>201</v>
      </c>
      <c r="S94" s="172" t="s">
        <v>202</v>
      </c>
      <c r="T94" s="173" t="s">
        <v>202</v>
      </c>
      <c r="U94" s="157">
        <v>0</v>
      </c>
      <c r="V94" s="157">
        <f>ROUND(E94*U94,2)</f>
        <v>0</v>
      </c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203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235"/>
      <c r="D95" s="236"/>
      <c r="E95" s="236"/>
      <c r="F95" s="236"/>
      <c r="G95" s="23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206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>
      <c r="A96" s="167">
        <v>15</v>
      </c>
      <c r="B96" s="168" t="s">
        <v>255</v>
      </c>
      <c r="C96" s="177" t="s">
        <v>256</v>
      </c>
      <c r="D96" s="169" t="s">
        <v>213</v>
      </c>
      <c r="E96" s="170">
        <v>147.50850000000003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201</v>
      </c>
      <c r="S96" s="172" t="s">
        <v>202</v>
      </c>
      <c r="T96" s="173" t="s">
        <v>202</v>
      </c>
      <c r="U96" s="157">
        <v>0</v>
      </c>
      <c r="V96" s="157">
        <f>ROUND(E96*U96,2)</f>
        <v>0</v>
      </c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203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78" t="s">
        <v>2353</v>
      </c>
      <c r="D97" s="158"/>
      <c r="E97" s="159">
        <v>147.50850000000003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233"/>
      <c r="D98" s="234"/>
      <c r="E98" s="234"/>
      <c r="F98" s="234"/>
      <c r="G98" s="23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206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>
      <c r="A99" s="167">
        <v>16</v>
      </c>
      <c r="B99" s="168" t="s">
        <v>258</v>
      </c>
      <c r="C99" s="177" t="s">
        <v>259</v>
      </c>
      <c r="D99" s="169" t="s">
        <v>213</v>
      </c>
      <c r="E99" s="170">
        <v>295.01700000000005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2" t="s">
        <v>201</v>
      </c>
      <c r="S99" s="172" t="s">
        <v>202</v>
      </c>
      <c r="T99" s="173" t="s">
        <v>202</v>
      </c>
      <c r="U99" s="157">
        <v>0.20200000000000001</v>
      </c>
      <c r="V99" s="157">
        <f>ROUND(E99*U99,2)</f>
        <v>59.59</v>
      </c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203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241" t="s">
        <v>260</v>
      </c>
      <c r="D100" s="242"/>
      <c r="E100" s="242"/>
      <c r="F100" s="242"/>
      <c r="G100" s="242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205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78" t="s">
        <v>2319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178" t="s">
        <v>1673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178" t="s">
        <v>2354</v>
      </c>
      <c r="D103" s="158"/>
      <c r="E103" s="159">
        <v>8.1840000000000011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178" t="s">
        <v>2322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178" t="s">
        <v>1655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178" t="s">
        <v>2355</v>
      </c>
      <c r="D106" s="158"/>
      <c r="E106" s="159">
        <v>38.5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78" t="s">
        <v>1673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178" t="s">
        <v>2356</v>
      </c>
      <c r="D108" s="158"/>
      <c r="E108" s="159">
        <v>47.575000000000003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178" t="s">
        <v>1679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178" t="s">
        <v>2357</v>
      </c>
      <c r="D110" s="158"/>
      <c r="E110" s="159">
        <v>18.900000000000002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78" t="s">
        <v>2326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178" t="s">
        <v>1655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178" t="s">
        <v>2358</v>
      </c>
      <c r="D113" s="158"/>
      <c r="E113" s="159">
        <v>46.008000000000003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178" t="s">
        <v>2330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2359</v>
      </c>
      <c r="D115" s="158"/>
      <c r="E115" s="159">
        <v>14.592000000000001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178" t="s">
        <v>2360</v>
      </c>
      <c r="D116" s="158"/>
      <c r="E116" s="159">
        <v>31.008000000000003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178" t="s">
        <v>2335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178" t="s">
        <v>2330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78" t="s">
        <v>2361</v>
      </c>
      <c r="D119" s="158"/>
      <c r="E119" s="159">
        <v>90.25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233"/>
      <c r="D120" s="234"/>
      <c r="E120" s="234"/>
      <c r="F120" s="234"/>
      <c r="G120" s="234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206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67">
        <v>17</v>
      </c>
      <c r="B121" s="168" t="s">
        <v>1152</v>
      </c>
      <c r="C121" s="177" t="s">
        <v>1153</v>
      </c>
      <c r="D121" s="169" t="s">
        <v>213</v>
      </c>
      <c r="E121" s="170">
        <v>204.14465000000001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72" t="s">
        <v>201</v>
      </c>
      <c r="S121" s="172" t="s">
        <v>202</v>
      </c>
      <c r="T121" s="173" t="s">
        <v>202</v>
      </c>
      <c r="U121" s="157">
        <v>0</v>
      </c>
      <c r="V121" s="157">
        <f>ROUND(E121*U121,2)</f>
        <v>0</v>
      </c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203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>
      <c r="A122" s="155"/>
      <c r="B122" s="156"/>
      <c r="C122" s="241" t="s">
        <v>1154</v>
      </c>
      <c r="D122" s="242"/>
      <c r="E122" s="242"/>
      <c r="F122" s="242"/>
      <c r="G122" s="242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205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74" t="str">
        <f>C122</f>
        <v>sypaninou z vhodných hornin tř. 1 - 4 nebo materiálem připraveným podél výkopu ve vzdálenosti do 3 m od jeho kraje, pro jakoukoliv hloubku výkopu a jakoukoliv míru zhutnění,</v>
      </c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178" t="s">
        <v>2362</v>
      </c>
      <c r="D123" s="158"/>
      <c r="E123" s="159">
        <v>0.90200000000000002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178" t="s">
        <v>2363</v>
      </c>
      <c r="D124" s="158"/>
      <c r="E124" s="159">
        <v>6.4935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78" t="s">
        <v>2364</v>
      </c>
      <c r="D125" s="158"/>
      <c r="E125" s="159">
        <v>43.068000000000005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178" t="s">
        <v>2365</v>
      </c>
      <c r="D126" s="158"/>
      <c r="E126" s="159">
        <v>72.306000000000012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178" t="s">
        <v>2366</v>
      </c>
      <c r="D127" s="158"/>
      <c r="E127" s="159">
        <v>53.625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/>
      <c r="B128" s="156"/>
      <c r="C128" s="178" t="s">
        <v>2367</v>
      </c>
      <c r="D128" s="158"/>
      <c r="E128" s="159">
        <v>52.25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178" t="s">
        <v>2368</v>
      </c>
      <c r="D129" s="158"/>
      <c r="E129" s="159">
        <v>-19.593599999999999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178" t="s">
        <v>2369</v>
      </c>
      <c r="D130" s="158"/>
      <c r="E130" s="159">
        <v>-4.90625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233"/>
      <c r="D131" s="234"/>
      <c r="E131" s="234"/>
      <c r="F131" s="234"/>
      <c r="G131" s="234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206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67">
        <v>18</v>
      </c>
      <c r="B132" s="168" t="s">
        <v>985</v>
      </c>
      <c r="C132" s="177" t="s">
        <v>986</v>
      </c>
      <c r="D132" s="169" t="s">
        <v>288</v>
      </c>
      <c r="E132" s="170">
        <v>131.30000000000001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2" t="s">
        <v>987</v>
      </c>
      <c r="S132" s="172" t="s">
        <v>202</v>
      </c>
      <c r="T132" s="173" t="s">
        <v>202</v>
      </c>
      <c r="U132" s="157">
        <v>0</v>
      </c>
      <c r="V132" s="157">
        <f>ROUND(E132*U132,2)</f>
        <v>0</v>
      </c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988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241" t="s">
        <v>989</v>
      </c>
      <c r="D133" s="242"/>
      <c r="E133" s="242"/>
      <c r="F133" s="242"/>
      <c r="G133" s="242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55"/>
      <c r="B134" s="156"/>
      <c r="C134" s="233"/>
      <c r="D134" s="234"/>
      <c r="E134" s="234"/>
      <c r="F134" s="234"/>
      <c r="G134" s="234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206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>
      <c r="A135" s="167">
        <v>19</v>
      </c>
      <c r="B135" s="168" t="s">
        <v>1160</v>
      </c>
      <c r="C135" s="177" t="s">
        <v>1161</v>
      </c>
      <c r="D135" s="169" t="s">
        <v>288</v>
      </c>
      <c r="E135" s="170">
        <v>131.30000000000001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0</v>
      </c>
      <c r="O135" s="172">
        <f>ROUND(E135*N135,2)</f>
        <v>0</v>
      </c>
      <c r="P135" s="172">
        <v>0</v>
      </c>
      <c r="Q135" s="172">
        <f>ROUND(E135*P135,2)</f>
        <v>0</v>
      </c>
      <c r="R135" s="172" t="s">
        <v>201</v>
      </c>
      <c r="S135" s="172" t="s">
        <v>202</v>
      </c>
      <c r="T135" s="173" t="s">
        <v>202</v>
      </c>
      <c r="U135" s="157">
        <v>2.8000000000000001E-2</v>
      </c>
      <c r="V135" s="157">
        <f>ROUND(E135*U135,2)</f>
        <v>3.68</v>
      </c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988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>
      <c r="A136" s="155"/>
      <c r="B136" s="156"/>
      <c r="C136" s="241" t="s">
        <v>995</v>
      </c>
      <c r="D136" s="242"/>
      <c r="E136" s="242"/>
      <c r="F136" s="242"/>
      <c r="G136" s="242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205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4" t="str">
        <f>C136</f>
        <v>s případným nutným přemístěním hromad nebo dočasných skládek na místo potřeby ze vzdálenosti do 30 m, v rovině nebo ve svahu do 1 : 5,</v>
      </c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178" t="s">
        <v>2370</v>
      </c>
      <c r="D137" s="158"/>
      <c r="E137" s="159">
        <v>9.3000000000000007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178" t="s">
        <v>2371</v>
      </c>
      <c r="D138" s="158"/>
      <c r="E138" s="159">
        <v>27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217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178" t="s">
        <v>2372</v>
      </c>
      <c r="D139" s="158"/>
      <c r="E139" s="159">
        <v>95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55"/>
      <c r="B140" s="156"/>
      <c r="C140" s="233"/>
      <c r="D140" s="234"/>
      <c r="E140" s="234"/>
      <c r="F140" s="234"/>
      <c r="G140" s="234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206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>
      <c r="A141" s="167">
        <v>20</v>
      </c>
      <c r="B141" s="168" t="s">
        <v>264</v>
      </c>
      <c r="C141" s="177" t="s">
        <v>265</v>
      </c>
      <c r="D141" s="169" t="s">
        <v>213</v>
      </c>
      <c r="E141" s="170">
        <v>484.31900000000002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2" t="s">
        <v>201</v>
      </c>
      <c r="S141" s="172" t="s">
        <v>202</v>
      </c>
      <c r="T141" s="173" t="s">
        <v>202</v>
      </c>
      <c r="U141" s="157">
        <v>0</v>
      </c>
      <c r="V141" s="157">
        <f>ROUND(E141*U141,2)</f>
        <v>0</v>
      </c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235"/>
      <c r="D142" s="236"/>
      <c r="E142" s="236"/>
      <c r="F142" s="236"/>
      <c r="G142" s="236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206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67">
        <v>21</v>
      </c>
      <c r="B143" s="168" t="s">
        <v>1832</v>
      </c>
      <c r="C143" s="177" t="s">
        <v>1833</v>
      </c>
      <c r="D143" s="169" t="s">
        <v>1834</v>
      </c>
      <c r="E143" s="170">
        <v>18.3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2"/>
      <c r="S143" s="172" t="s">
        <v>304</v>
      </c>
      <c r="T143" s="173" t="s">
        <v>322</v>
      </c>
      <c r="U143" s="157">
        <v>0</v>
      </c>
      <c r="V143" s="157">
        <f>ROUND(E143*U143,2)</f>
        <v>0</v>
      </c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988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55"/>
      <c r="B144" s="156"/>
      <c r="C144" s="178" t="s">
        <v>2373</v>
      </c>
      <c r="D144" s="158"/>
      <c r="E144" s="159">
        <v>4.0500000000000007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178" t="s">
        <v>2374</v>
      </c>
      <c r="D145" s="158"/>
      <c r="E145" s="159">
        <v>14.25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55"/>
      <c r="B146" s="156"/>
      <c r="C146" s="233"/>
      <c r="D146" s="234"/>
      <c r="E146" s="234"/>
      <c r="F146" s="234"/>
      <c r="G146" s="234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206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67">
        <v>22</v>
      </c>
      <c r="B147" s="168" t="s">
        <v>1303</v>
      </c>
      <c r="C147" s="177" t="s">
        <v>1304</v>
      </c>
      <c r="D147" s="169" t="s">
        <v>213</v>
      </c>
      <c r="E147" s="170">
        <v>104.98950000000001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2"/>
      <c r="S147" s="172" t="s">
        <v>304</v>
      </c>
      <c r="T147" s="173" t="s">
        <v>322</v>
      </c>
      <c r="U147" s="157">
        <v>0.20200000000000001</v>
      </c>
      <c r="V147" s="157">
        <f>ROUND(E147*U147,2)</f>
        <v>21.21</v>
      </c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237" t="s">
        <v>1305</v>
      </c>
      <c r="D148" s="238"/>
      <c r="E148" s="238"/>
      <c r="F148" s="238"/>
      <c r="G148" s="238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247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239" t="s">
        <v>1306</v>
      </c>
      <c r="D149" s="240"/>
      <c r="E149" s="240"/>
      <c r="F149" s="240"/>
      <c r="G149" s="240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247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178" t="s">
        <v>2319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178" t="s">
        <v>2375</v>
      </c>
      <c r="D151" s="158"/>
      <c r="E151" s="159">
        <v>6.5835000000000008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55"/>
      <c r="B152" s="156"/>
      <c r="C152" s="178" t="s">
        <v>2326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178" t="s">
        <v>1655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55"/>
      <c r="B154" s="156"/>
      <c r="C154" s="178" t="s">
        <v>2376</v>
      </c>
      <c r="D154" s="158"/>
      <c r="E154" s="159">
        <v>2.64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178" t="s">
        <v>1685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178" t="s">
        <v>2377</v>
      </c>
      <c r="D156" s="158"/>
      <c r="E156" s="159">
        <v>26.676000000000002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178" t="s">
        <v>2330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178" t="s">
        <v>2378</v>
      </c>
      <c r="D158" s="158"/>
      <c r="E158" s="159">
        <v>1.4400000000000002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178" t="s">
        <v>1706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217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178" t="s">
        <v>2379</v>
      </c>
      <c r="D160" s="158"/>
      <c r="E160" s="159">
        <v>67.650000000000006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33"/>
      <c r="D161" s="234"/>
      <c r="E161" s="234"/>
      <c r="F161" s="234"/>
      <c r="G161" s="234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67">
        <v>23</v>
      </c>
      <c r="B162" s="168" t="s">
        <v>1877</v>
      </c>
      <c r="C162" s="177" t="s">
        <v>1878</v>
      </c>
      <c r="D162" s="169" t="s">
        <v>268</v>
      </c>
      <c r="E162" s="170">
        <v>4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2"/>
      <c r="S162" s="172" t="s">
        <v>304</v>
      </c>
      <c r="T162" s="173" t="s">
        <v>322</v>
      </c>
      <c r="U162" s="157">
        <v>0.31333000000000005</v>
      </c>
      <c r="V162" s="157">
        <f>ROUND(E162*U162,2)</f>
        <v>1.25</v>
      </c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214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178" t="s">
        <v>2380</v>
      </c>
      <c r="D163" s="158"/>
      <c r="E163" s="159">
        <v>4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217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233"/>
      <c r="D164" s="234"/>
      <c r="E164" s="234"/>
      <c r="F164" s="234"/>
      <c r="G164" s="234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206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67">
        <v>24</v>
      </c>
      <c r="B165" s="168" t="s">
        <v>1000</v>
      </c>
      <c r="C165" s="177" t="s">
        <v>1001</v>
      </c>
      <c r="D165" s="169" t="s">
        <v>945</v>
      </c>
      <c r="E165" s="170">
        <v>2.6260000000000003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1E-3</v>
      </c>
      <c r="O165" s="172">
        <f>ROUND(E165*N165,2)</f>
        <v>0</v>
      </c>
      <c r="P165" s="172">
        <v>0</v>
      </c>
      <c r="Q165" s="172">
        <f>ROUND(E165*P165,2)</f>
        <v>0</v>
      </c>
      <c r="R165" s="172" t="s">
        <v>311</v>
      </c>
      <c r="S165" s="172" t="s">
        <v>202</v>
      </c>
      <c r="T165" s="173" t="s">
        <v>202</v>
      </c>
      <c r="U165" s="157">
        <v>0</v>
      </c>
      <c r="V165" s="157">
        <f>ROUND(E165*U165,2)</f>
        <v>0</v>
      </c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312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178" t="s">
        <v>2381</v>
      </c>
      <c r="D166" s="158"/>
      <c r="E166" s="159">
        <v>2.6260000000000003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233"/>
      <c r="D167" s="234"/>
      <c r="E167" s="234"/>
      <c r="F167" s="234"/>
      <c r="G167" s="234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206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67">
        <v>25</v>
      </c>
      <c r="B168" s="168" t="s">
        <v>1880</v>
      </c>
      <c r="C168" s="177" t="s">
        <v>1881</v>
      </c>
      <c r="D168" s="169" t="s">
        <v>321</v>
      </c>
      <c r="E168" s="170">
        <v>4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5.5000000000000005E-3</v>
      </c>
      <c r="O168" s="172">
        <f>ROUND(E168*N168,2)</f>
        <v>0.02</v>
      </c>
      <c r="P168" s="172">
        <v>0</v>
      </c>
      <c r="Q168" s="172">
        <f>ROUND(E168*P168,2)</f>
        <v>0</v>
      </c>
      <c r="R168" s="172"/>
      <c r="S168" s="172" t="s">
        <v>304</v>
      </c>
      <c r="T168" s="173" t="s">
        <v>322</v>
      </c>
      <c r="U168" s="157">
        <v>0</v>
      </c>
      <c r="V168" s="157">
        <f>ROUND(E168*U168,2)</f>
        <v>0</v>
      </c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312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237" t="s">
        <v>1882</v>
      </c>
      <c r="D169" s="238"/>
      <c r="E169" s="238"/>
      <c r="F169" s="238"/>
      <c r="G169" s="238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247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233"/>
      <c r="D170" s="234"/>
      <c r="E170" s="234"/>
      <c r="F170" s="234"/>
      <c r="G170" s="234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206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67">
        <v>26</v>
      </c>
      <c r="B171" s="168" t="s">
        <v>1883</v>
      </c>
      <c r="C171" s="177" t="s">
        <v>1884</v>
      </c>
      <c r="D171" s="169" t="s">
        <v>321</v>
      </c>
      <c r="E171" s="170">
        <v>8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5.5000000000000005E-3</v>
      </c>
      <c r="O171" s="172">
        <f>ROUND(E171*N171,2)</f>
        <v>0.04</v>
      </c>
      <c r="P171" s="172">
        <v>0</v>
      </c>
      <c r="Q171" s="172">
        <f>ROUND(E171*P171,2)</f>
        <v>0</v>
      </c>
      <c r="R171" s="172"/>
      <c r="S171" s="172" t="s">
        <v>304</v>
      </c>
      <c r="T171" s="173" t="s">
        <v>322</v>
      </c>
      <c r="U171" s="157">
        <v>0</v>
      </c>
      <c r="V171" s="157">
        <f>ROUND(E171*U171,2)</f>
        <v>0</v>
      </c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312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237" t="s">
        <v>1885</v>
      </c>
      <c r="D172" s="238"/>
      <c r="E172" s="238"/>
      <c r="F172" s="238"/>
      <c r="G172" s="238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247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233"/>
      <c r="D173" s="234"/>
      <c r="E173" s="234"/>
      <c r="F173" s="234"/>
      <c r="G173" s="234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206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67">
        <v>27</v>
      </c>
      <c r="B174" s="168" t="s">
        <v>1165</v>
      </c>
      <c r="C174" s="177" t="s">
        <v>1166</v>
      </c>
      <c r="D174" s="169" t="s">
        <v>298</v>
      </c>
      <c r="E174" s="170">
        <v>367.46100000000001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</v>
      </c>
      <c r="O174" s="172">
        <f>ROUND(E174*N174,2)</f>
        <v>367.46</v>
      </c>
      <c r="P174" s="172">
        <v>0</v>
      </c>
      <c r="Q174" s="172">
        <f>ROUND(E174*P174,2)</f>
        <v>0</v>
      </c>
      <c r="R174" s="172" t="s">
        <v>311</v>
      </c>
      <c r="S174" s="172" t="s">
        <v>202</v>
      </c>
      <c r="T174" s="173" t="s">
        <v>202</v>
      </c>
      <c r="U174" s="157">
        <v>0</v>
      </c>
      <c r="V174" s="157">
        <f>ROUND(E174*U174,2)</f>
        <v>0</v>
      </c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331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178" t="s">
        <v>2382</v>
      </c>
      <c r="D175" s="158"/>
      <c r="E175" s="159">
        <v>367.46100000000001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233"/>
      <c r="D176" s="234"/>
      <c r="E176" s="234"/>
      <c r="F176" s="234"/>
      <c r="G176" s="234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206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>
      <c r="A177" s="161" t="s">
        <v>196</v>
      </c>
      <c r="B177" s="162" t="s">
        <v>89</v>
      </c>
      <c r="C177" s="176" t="s">
        <v>90</v>
      </c>
      <c r="D177" s="163"/>
      <c r="E177" s="164"/>
      <c r="F177" s="165"/>
      <c r="G177" s="165">
        <f>SUMIF(AG178:AG255,"&lt;&gt;NOR",G178:G255)</f>
        <v>0</v>
      </c>
      <c r="H177" s="165"/>
      <c r="I177" s="165">
        <f>SUM(I178:I255)</f>
        <v>0</v>
      </c>
      <c r="J177" s="165"/>
      <c r="K177" s="165">
        <f>SUM(K178:K255)</f>
        <v>0</v>
      </c>
      <c r="L177" s="165"/>
      <c r="M177" s="165">
        <f>SUM(M178:M255)</f>
        <v>0</v>
      </c>
      <c r="N177" s="165"/>
      <c r="O177" s="165">
        <f>SUM(O178:O255)</f>
        <v>0</v>
      </c>
      <c r="P177" s="165"/>
      <c r="Q177" s="165">
        <f>SUM(Q178:Q255)</f>
        <v>420.75999999999993</v>
      </c>
      <c r="R177" s="165"/>
      <c r="S177" s="165"/>
      <c r="T177" s="166"/>
      <c r="U177" s="160"/>
      <c r="V177" s="160">
        <f>SUM(V178:V255)</f>
        <v>122.97</v>
      </c>
      <c r="W177" s="160"/>
      <c r="AG177" t="s">
        <v>197</v>
      </c>
    </row>
    <row r="178" spans="1:60" ht="22.5" outlineLevel="1">
      <c r="A178" s="167">
        <v>28</v>
      </c>
      <c r="B178" s="168" t="s">
        <v>1894</v>
      </c>
      <c r="C178" s="177" t="s">
        <v>1895</v>
      </c>
      <c r="D178" s="169" t="s">
        <v>288</v>
      </c>
      <c r="E178" s="170">
        <v>10.450000000000001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0.22</v>
      </c>
      <c r="Q178" s="172">
        <f>ROUND(E178*P178,2)</f>
        <v>2.2999999999999998</v>
      </c>
      <c r="R178" s="172" t="s">
        <v>1028</v>
      </c>
      <c r="S178" s="172" t="s">
        <v>202</v>
      </c>
      <c r="T178" s="173" t="s">
        <v>202</v>
      </c>
      <c r="U178" s="157">
        <v>4.9000000000000002E-2</v>
      </c>
      <c r="V178" s="157">
        <f>ROUND(E178*U178,2)</f>
        <v>0.51</v>
      </c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214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55"/>
      <c r="B179" s="156"/>
      <c r="C179" s="178" t="s">
        <v>2383</v>
      </c>
      <c r="D179" s="158"/>
      <c r="E179" s="159">
        <v>10.450000000000001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233"/>
      <c r="D180" s="234"/>
      <c r="E180" s="234"/>
      <c r="F180" s="234"/>
      <c r="G180" s="234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206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>
      <c r="A181" s="167">
        <v>29</v>
      </c>
      <c r="B181" s="168" t="s">
        <v>1897</v>
      </c>
      <c r="C181" s="177" t="s">
        <v>1898</v>
      </c>
      <c r="D181" s="169" t="s">
        <v>288</v>
      </c>
      <c r="E181" s="170">
        <v>476.70000000000005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</v>
      </c>
      <c r="O181" s="172">
        <f>ROUND(E181*N181,2)</f>
        <v>0</v>
      </c>
      <c r="P181" s="172">
        <v>0.33</v>
      </c>
      <c r="Q181" s="172">
        <f>ROUND(E181*P181,2)</f>
        <v>157.31</v>
      </c>
      <c r="R181" s="172" t="s">
        <v>1028</v>
      </c>
      <c r="S181" s="172" t="s">
        <v>202</v>
      </c>
      <c r="T181" s="173" t="s">
        <v>202</v>
      </c>
      <c r="U181" s="157">
        <v>6.0000000000000005E-2</v>
      </c>
      <c r="V181" s="157">
        <f>ROUND(E181*U181,2)</f>
        <v>28.6</v>
      </c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214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>
      <c r="A182" s="155"/>
      <c r="B182" s="156"/>
      <c r="C182" s="178" t="s">
        <v>2383</v>
      </c>
      <c r="D182" s="158"/>
      <c r="E182" s="159">
        <v>10.450000000000001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217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178" t="s">
        <v>2322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217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55"/>
      <c r="B184" s="156"/>
      <c r="C184" s="178" t="s">
        <v>2384</v>
      </c>
      <c r="D184" s="158"/>
      <c r="E184" s="159">
        <v>70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217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55"/>
      <c r="B185" s="156"/>
      <c r="C185" s="178" t="s">
        <v>2385</v>
      </c>
      <c r="D185" s="158"/>
      <c r="E185" s="159">
        <v>86.5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217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55"/>
      <c r="B186" s="156"/>
      <c r="C186" s="178" t="s">
        <v>2326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217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178" t="s">
        <v>2386</v>
      </c>
      <c r="D187" s="158"/>
      <c r="E187" s="159">
        <v>64.800000000000011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55"/>
      <c r="B188" s="156"/>
      <c r="C188" s="178" t="s">
        <v>2387</v>
      </c>
      <c r="D188" s="158"/>
      <c r="E188" s="159">
        <v>19.200000000000003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217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178" t="s">
        <v>2388</v>
      </c>
      <c r="D189" s="158"/>
      <c r="E189" s="159">
        <v>4.8000000000000007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55"/>
      <c r="B190" s="156"/>
      <c r="C190" s="178" t="s">
        <v>2389</v>
      </c>
      <c r="D190" s="158"/>
      <c r="E190" s="159">
        <v>46.800000000000004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217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178" t="s">
        <v>2390</v>
      </c>
      <c r="D191" s="158"/>
      <c r="E191" s="159">
        <v>2.4000000000000004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217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>
      <c r="A192" s="155"/>
      <c r="B192" s="156"/>
      <c r="C192" s="178" t="s">
        <v>2391</v>
      </c>
      <c r="D192" s="158"/>
      <c r="E192" s="159">
        <v>123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217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2335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178" t="s">
        <v>2392</v>
      </c>
      <c r="D194" s="158"/>
      <c r="E194" s="159">
        <v>48.75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217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>
      <c r="A195" s="155"/>
      <c r="B195" s="156"/>
      <c r="C195" s="233"/>
      <c r="D195" s="234"/>
      <c r="E195" s="234"/>
      <c r="F195" s="234"/>
      <c r="G195" s="234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206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>
      <c r="A196" s="167">
        <v>30</v>
      </c>
      <c r="B196" s="168" t="s">
        <v>1310</v>
      </c>
      <c r="C196" s="177" t="s">
        <v>1311</v>
      </c>
      <c r="D196" s="169" t="s">
        <v>288</v>
      </c>
      <c r="E196" s="170">
        <v>225.75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0.44</v>
      </c>
      <c r="Q196" s="172">
        <f>ROUND(E196*P196,2)</f>
        <v>99.33</v>
      </c>
      <c r="R196" s="172" t="s">
        <v>1028</v>
      </c>
      <c r="S196" s="172" t="s">
        <v>202</v>
      </c>
      <c r="T196" s="173" t="s">
        <v>202</v>
      </c>
      <c r="U196" s="157">
        <v>7.3000000000000009E-2</v>
      </c>
      <c r="V196" s="157">
        <f>ROUND(E196*U196,2)</f>
        <v>16.48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203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178" t="s">
        <v>2326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178" t="s">
        <v>2388</v>
      </c>
      <c r="D198" s="158"/>
      <c r="E198" s="159">
        <v>4.8000000000000007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178" t="s">
        <v>2389</v>
      </c>
      <c r="D199" s="158"/>
      <c r="E199" s="159">
        <v>46.800000000000004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217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>
      <c r="A200" s="155"/>
      <c r="B200" s="156"/>
      <c r="C200" s="178" t="s">
        <v>2390</v>
      </c>
      <c r="D200" s="158"/>
      <c r="E200" s="159">
        <v>2.4000000000000004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217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78" t="s">
        <v>2391</v>
      </c>
      <c r="D201" s="158"/>
      <c r="E201" s="159">
        <v>123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178" t="s">
        <v>2335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55"/>
      <c r="B203" s="156"/>
      <c r="C203" s="178" t="s">
        <v>2392</v>
      </c>
      <c r="D203" s="158"/>
      <c r="E203" s="159">
        <v>48.75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233"/>
      <c r="D204" s="234"/>
      <c r="E204" s="234"/>
      <c r="F204" s="234"/>
      <c r="G204" s="234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206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>
      <c r="A205" s="167">
        <v>31</v>
      </c>
      <c r="B205" s="168" t="s">
        <v>1929</v>
      </c>
      <c r="C205" s="177" t="s">
        <v>1930</v>
      </c>
      <c r="D205" s="169" t="s">
        <v>288</v>
      </c>
      <c r="E205" s="170">
        <v>10.450000000000001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0.24200000000000002</v>
      </c>
      <c r="Q205" s="172">
        <f>ROUND(E205*P205,2)</f>
        <v>2.5299999999999998</v>
      </c>
      <c r="R205" s="172" t="s">
        <v>1028</v>
      </c>
      <c r="S205" s="172" t="s">
        <v>202</v>
      </c>
      <c r="T205" s="173" t="s">
        <v>202</v>
      </c>
      <c r="U205" s="157">
        <v>7.8400000000000011E-2</v>
      </c>
      <c r="V205" s="157">
        <f>ROUND(E205*U205,2)</f>
        <v>0.82</v>
      </c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237" t="s">
        <v>1931</v>
      </c>
      <c r="D206" s="238"/>
      <c r="E206" s="238"/>
      <c r="F206" s="238"/>
      <c r="G206" s="238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247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>
      <c r="A207" s="155"/>
      <c r="B207" s="156"/>
      <c r="C207" s="233"/>
      <c r="D207" s="234"/>
      <c r="E207" s="234"/>
      <c r="F207" s="234"/>
      <c r="G207" s="234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206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>
      <c r="A208" s="167">
        <v>32</v>
      </c>
      <c r="B208" s="168" t="s">
        <v>1952</v>
      </c>
      <c r="C208" s="177" t="s">
        <v>1953</v>
      </c>
      <c r="D208" s="169" t="s">
        <v>288</v>
      </c>
      <c r="E208" s="170">
        <v>225.75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0.33</v>
      </c>
      <c r="Q208" s="172">
        <f>ROUND(E208*P208,2)</f>
        <v>74.5</v>
      </c>
      <c r="R208" s="172" t="s">
        <v>1028</v>
      </c>
      <c r="S208" s="172" t="s">
        <v>202</v>
      </c>
      <c r="T208" s="173" t="s">
        <v>202</v>
      </c>
      <c r="U208" s="157">
        <v>0.113</v>
      </c>
      <c r="V208" s="157">
        <f>ROUND(E208*U208,2)</f>
        <v>25.51</v>
      </c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214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237" t="s">
        <v>1931</v>
      </c>
      <c r="D209" s="238"/>
      <c r="E209" s="238"/>
      <c r="F209" s="238"/>
      <c r="G209" s="238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247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55"/>
      <c r="B210" s="156"/>
      <c r="C210" s="233"/>
      <c r="D210" s="234"/>
      <c r="E210" s="234"/>
      <c r="F210" s="234"/>
      <c r="G210" s="234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206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33.75" outlineLevel="1">
      <c r="A211" s="167">
        <v>33</v>
      </c>
      <c r="B211" s="168" t="s">
        <v>1960</v>
      </c>
      <c r="C211" s="177" t="s">
        <v>1961</v>
      </c>
      <c r="D211" s="169" t="s">
        <v>288</v>
      </c>
      <c r="E211" s="170">
        <v>225.75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8.8000000000000009E-2</v>
      </c>
      <c r="Q211" s="172">
        <f>ROUND(E211*P211,2)</f>
        <v>19.87</v>
      </c>
      <c r="R211" s="172" t="s">
        <v>1028</v>
      </c>
      <c r="S211" s="172" t="s">
        <v>202</v>
      </c>
      <c r="T211" s="173" t="s">
        <v>202</v>
      </c>
      <c r="U211" s="157">
        <v>3.0400000000000003E-2</v>
      </c>
      <c r="V211" s="157">
        <f>ROUND(E211*U211,2)</f>
        <v>6.86</v>
      </c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>
      <c r="A212" s="155"/>
      <c r="B212" s="156"/>
      <c r="C212" s="241" t="s">
        <v>1962</v>
      </c>
      <c r="D212" s="242"/>
      <c r="E212" s="242"/>
      <c r="F212" s="242"/>
      <c r="G212" s="242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205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74" t="str">
        <f>C212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12" s="148"/>
      <c r="BC212" s="148"/>
      <c r="BD212" s="148"/>
      <c r="BE212" s="148"/>
      <c r="BF212" s="148"/>
      <c r="BG212" s="148"/>
      <c r="BH212" s="148"/>
    </row>
    <row r="213" spans="1:60" outlineLevel="1">
      <c r="A213" s="155"/>
      <c r="B213" s="156"/>
      <c r="C213" s="178" t="s">
        <v>2326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178" t="s">
        <v>2388</v>
      </c>
      <c r="D214" s="158"/>
      <c r="E214" s="159">
        <v>4.8000000000000007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178" t="s">
        <v>2389</v>
      </c>
      <c r="D215" s="158"/>
      <c r="E215" s="159">
        <v>46.800000000000004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>
      <c r="A216" s="155"/>
      <c r="B216" s="156"/>
      <c r="C216" s="178" t="s">
        <v>2390</v>
      </c>
      <c r="D216" s="158"/>
      <c r="E216" s="159">
        <v>2.4000000000000004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217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178" t="s">
        <v>2391</v>
      </c>
      <c r="D217" s="158"/>
      <c r="E217" s="159">
        <v>123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178" t="s">
        <v>2335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55"/>
      <c r="B219" s="156"/>
      <c r="C219" s="178" t="s">
        <v>2392</v>
      </c>
      <c r="D219" s="158"/>
      <c r="E219" s="159">
        <v>48.75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>
      <c r="A220" s="155"/>
      <c r="B220" s="156"/>
      <c r="C220" s="233"/>
      <c r="D220" s="234"/>
      <c r="E220" s="234"/>
      <c r="F220" s="234"/>
      <c r="G220" s="234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206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33.75" outlineLevel="1">
      <c r="A221" s="167">
        <v>34</v>
      </c>
      <c r="B221" s="168" t="s">
        <v>1963</v>
      </c>
      <c r="C221" s="177" t="s">
        <v>1964</v>
      </c>
      <c r="D221" s="169" t="s">
        <v>288</v>
      </c>
      <c r="E221" s="170">
        <v>10.450000000000001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0</v>
      </c>
      <c r="O221" s="172">
        <f>ROUND(E221*N221,2)</f>
        <v>0</v>
      </c>
      <c r="P221" s="172">
        <v>0.11</v>
      </c>
      <c r="Q221" s="172">
        <f>ROUND(E221*P221,2)</f>
        <v>1.1499999999999999</v>
      </c>
      <c r="R221" s="172" t="s">
        <v>1028</v>
      </c>
      <c r="S221" s="172" t="s">
        <v>202</v>
      </c>
      <c r="T221" s="173" t="s">
        <v>202</v>
      </c>
      <c r="U221" s="157">
        <v>3.1100000000000003E-2</v>
      </c>
      <c r="V221" s="157">
        <f>ROUND(E221*U221,2)</f>
        <v>0.32</v>
      </c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214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1">
      <c r="A222" s="155"/>
      <c r="B222" s="156"/>
      <c r="C222" s="241" t="s">
        <v>1962</v>
      </c>
      <c r="D222" s="242"/>
      <c r="E222" s="242"/>
      <c r="F222" s="242"/>
      <c r="G222" s="242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205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74" t="str">
        <f>C222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22" s="148"/>
      <c r="BC222" s="148"/>
      <c r="BD222" s="148"/>
      <c r="BE222" s="148"/>
      <c r="BF222" s="148"/>
      <c r="BG222" s="148"/>
      <c r="BH222" s="148"/>
    </row>
    <row r="223" spans="1:60" outlineLevel="1">
      <c r="A223" s="155"/>
      <c r="B223" s="156"/>
      <c r="C223" s="239" t="s">
        <v>2393</v>
      </c>
      <c r="D223" s="240"/>
      <c r="E223" s="240"/>
      <c r="F223" s="240"/>
      <c r="G223" s="240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247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>
      <c r="A224" s="155"/>
      <c r="B224" s="156"/>
      <c r="C224" s="178" t="s">
        <v>2383</v>
      </c>
      <c r="D224" s="158"/>
      <c r="E224" s="159">
        <v>10.450000000000001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217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233"/>
      <c r="D225" s="234"/>
      <c r="E225" s="234"/>
      <c r="F225" s="234"/>
      <c r="G225" s="234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206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33.75" outlineLevel="1">
      <c r="A226" s="167">
        <v>35</v>
      </c>
      <c r="B226" s="168" t="s">
        <v>1974</v>
      </c>
      <c r="C226" s="177" t="s">
        <v>1975</v>
      </c>
      <c r="D226" s="169" t="s">
        <v>288</v>
      </c>
      <c r="E226" s="170">
        <v>225.75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0.15400000000000003</v>
      </c>
      <c r="Q226" s="172">
        <f>ROUND(E226*P226,2)</f>
        <v>34.770000000000003</v>
      </c>
      <c r="R226" s="172" t="s">
        <v>1028</v>
      </c>
      <c r="S226" s="172" t="s">
        <v>202</v>
      </c>
      <c r="T226" s="173" t="s">
        <v>202</v>
      </c>
      <c r="U226" s="157">
        <v>4.8800000000000003E-2</v>
      </c>
      <c r="V226" s="157">
        <f>ROUND(E226*U226,2)</f>
        <v>11.02</v>
      </c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214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>
      <c r="A227" s="155"/>
      <c r="B227" s="156"/>
      <c r="C227" s="241" t="s">
        <v>1962</v>
      </c>
      <c r="D227" s="242"/>
      <c r="E227" s="242"/>
      <c r="F227" s="242"/>
      <c r="G227" s="242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205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74" t="str">
        <f>C227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55"/>
      <c r="B228" s="156"/>
      <c r="C228" s="178" t="s">
        <v>2326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217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>
      <c r="A229" s="155"/>
      <c r="B229" s="156"/>
      <c r="C229" s="178" t="s">
        <v>2388</v>
      </c>
      <c r="D229" s="158"/>
      <c r="E229" s="159">
        <v>4.8000000000000007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178" t="s">
        <v>2389</v>
      </c>
      <c r="D230" s="158"/>
      <c r="E230" s="159">
        <v>46.800000000000004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>
      <c r="A231" s="155"/>
      <c r="B231" s="156"/>
      <c r="C231" s="178" t="s">
        <v>2390</v>
      </c>
      <c r="D231" s="158"/>
      <c r="E231" s="159">
        <v>2.4000000000000004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>
      <c r="A232" s="155"/>
      <c r="B232" s="156"/>
      <c r="C232" s="178" t="s">
        <v>2391</v>
      </c>
      <c r="D232" s="158"/>
      <c r="E232" s="159">
        <v>123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>
      <c r="A233" s="155"/>
      <c r="B233" s="156"/>
      <c r="C233" s="178" t="s">
        <v>2335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217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55"/>
      <c r="B234" s="156"/>
      <c r="C234" s="178" t="s">
        <v>2392</v>
      </c>
      <c r="D234" s="158"/>
      <c r="E234" s="159">
        <v>48.75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55"/>
      <c r="B235" s="156"/>
      <c r="C235" s="233"/>
      <c r="D235" s="234"/>
      <c r="E235" s="234"/>
      <c r="F235" s="234"/>
      <c r="G235" s="234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206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>
      <c r="A236" s="167">
        <v>36</v>
      </c>
      <c r="B236" s="168" t="s">
        <v>1976</v>
      </c>
      <c r="C236" s="177" t="s">
        <v>1977</v>
      </c>
      <c r="D236" s="169" t="s">
        <v>268</v>
      </c>
      <c r="E236" s="170">
        <v>200</v>
      </c>
      <c r="F236" s="171"/>
      <c r="G236" s="172">
        <f>ROUND(E236*F236,2)</f>
        <v>0</v>
      </c>
      <c r="H236" s="171"/>
      <c r="I236" s="172">
        <f>ROUND(E236*H236,2)</f>
        <v>0</v>
      </c>
      <c r="J236" s="171"/>
      <c r="K236" s="172">
        <f>ROUND(E236*J236,2)</f>
        <v>0</v>
      </c>
      <c r="L236" s="172">
        <v>21</v>
      </c>
      <c r="M236" s="172">
        <f>G236*(1+L236/100)</f>
        <v>0</v>
      </c>
      <c r="N236" s="172">
        <v>0</v>
      </c>
      <c r="O236" s="172">
        <f>ROUND(E236*N236,2)</f>
        <v>0</v>
      </c>
      <c r="P236" s="172">
        <v>0.14500000000000002</v>
      </c>
      <c r="Q236" s="172">
        <f>ROUND(E236*P236,2)</f>
        <v>29</v>
      </c>
      <c r="R236" s="172" t="s">
        <v>1028</v>
      </c>
      <c r="S236" s="172" t="s">
        <v>202</v>
      </c>
      <c r="T236" s="173" t="s">
        <v>202</v>
      </c>
      <c r="U236" s="157">
        <v>0.13300000000000001</v>
      </c>
      <c r="V236" s="157">
        <f>ROUND(E236*U236,2)</f>
        <v>26.6</v>
      </c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241" t="s">
        <v>1978</v>
      </c>
      <c r="D237" s="242"/>
      <c r="E237" s="242"/>
      <c r="F237" s="242"/>
      <c r="G237" s="242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205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74" t="str">
        <f>C237</f>
        <v>s vybouráním lože, s přemístěním hmot na skládku na vzdálenost do 3 m nebo naložením na dopravní prostředek</v>
      </c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55"/>
      <c r="B238" s="156"/>
      <c r="C238" s="233"/>
      <c r="D238" s="234"/>
      <c r="E238" s="234"/>
      <c r="F238" s="234"/>
      <c r="G238" s="234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206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67">
        <v>37</v>
      </c>
      <c r="B239" s="168" t="s">
        <v>1979</v>
      </c>
      <c r="C239" s="177" t="s">
        <v>1980</v>
      </c>
      <c r="D239" s="169" t="s">
        <v>268</v>
      </c>
      <c r="E239" s="170">
        <v>55</v>
      </c>
      <c r="F239" s="171"/>
      <c r="G239" s="172">
        <f>ROUND(E239*F239,2)</f>
        <v>0</v>
      </c>
      <c r="H239" s="171"/>
      <c r="I239" s="172">
        <f>ROUND(E239*H239,2)</f>
        <v>0</v>
      </c>
      <c r="J239" s="171"/>
      <c r="K239" s="172">
        <f>ROUND(E239*J239,2)</f>
        <v>0</v>
      </c>
      <c r="L239" s="172">
        <v>21</v>
      </c>
      <c r="M239" s="172">
        <f>G239*(1+L239/100)</f>
        <v>0</v>
      </c>
      <c r="N239" s="172">
        <v>0</v>
      </c>
      <c r="O239" s="172">
        <f>ROUND(E239*N239,2)</f>
        <v>0</v>
      </c>
      <c r="P239" s="172">
        <v>0</v>
      </c>
      <c r="Q239" s="172">
        <f>ROUND(E239*P239,2)</f>
        <v>0</v>
      </c>
      <c r="R239" s="172" t="s">
        <v>1028</v>
      </c>
      <c r="S239" s="172" t="s">
        <v>202</v>
      </c>
      <c r="T239" s="173" t="s">
        <v>202</v>
      </c>
      <c r="U239" s="157">
        <v>3.7000000000000005E-2</v>
      </c>
      <c r="V239" s="157">
        <f>ROUND(E239*U239,2)</f>
        <v>2.04</v>
      </c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203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55"/>
      <c r="B240" s="156"/>
      <c r="C240" s="241" t="s">
        <v>1318</v>
      </c>
      <c r="D240" s="242"/>
      <c r="E240" s="242"/>
      <c r="F240" s="242"/>
      <c r="G240" s="242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205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>
      <c r="A241" s="155"/>
      <c r="B241" s="156"/>
      <c r="C241" s="233"/>
      <c r="D241" s="234"/>
      <c r="E241" s="234"/>
      <c r="F241" s="234"/>
      <c r="G241" s="234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206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>
      <c r="A242" s="167">
        <v>38</v>
      </c>
      <c r="B242" s="168" t="s">
        <v>1320</v>
      </c>
      <c r="C242" s="177" t="s">
        <v>1321</v>
      </c>
      <c r="D242" s="169" t="s">
        <v>298</v>
      </c>
      <c r="E242" s="170">
        <v>3786.7230000000004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2">
        <v>0</v>
      </c>
      <c r="O242" s="172">
        <f>ROUND(E242*N242,2)</f>
        <v>0</v>
      </c>
      <c r="P242" s="172">
        <v>0</v>
      </c>
      <c r="Q242" s="172">
        <f>ROUND(E242*P242,2)</f>
        <v>0</v>
      </c>
      <c r="R242" s="172" t="s">
        <v>1028</v>
      </c>
      <c r="S242" s="172" t="s">
        <v>202</v>
      </c>
      <c r="T242" s="173" t="s">
        <v>202</v>
      </c>
      <c r="U242" s="157">
        <v>0</v>
      </c>
      <c r="V242" s="157">
        <f>ROUND(E242*U242,2)</f>
        <v>0</v>
      </c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214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237" t="s">
        <v>1322</v>
      </c>
      <c r="D243" s="238"/>
      <c r="E243" s="238"/>
      <c r="F243" s="238"/>
      <c r="G243" s="238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247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55"/>
      <c r="B244" s="156"/>
      <c r="C244" s="178" t="s">
        <v>2394</v>
      </c>
      <c r="D244" s="158"/>
      <c r="E244" s="159">
        <v>3786.7230000000004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217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233"/>
      <c r="D245" s="234"/>
      <c r="E245" s="234"/>
      <c r="F245" s="234"/>
      <c r="G245" s="234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206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>
      <c r="A246" s="167">
        <v>39</v>
      </c>
      <c r="B246" s="168" t="s">
        <v>1324</v>
      </c>
      <c r="C246" s="177" t="s">
        <v>1325</v>
      </c>
      <c r="D246" s="169" t="s">
        <v>298</v>
      </c>
      <c r="E246" s="170">
        <v>420.74740000000003</v>
      </c>
      <c r="F246" s="171"/>
      <c r="G246" s="172">
        <f>ROUND(E246*F246,2)</f>
        <v>0</v>
      </c>
      <c r="H246" s="171"/>
      <c r="I246" s="172">
        <f>ROUND(E246*H246,2)</f>
        <v>0</v>
      </c>
      <c r="J246" s="171"/>
      <c r="K246" s="172">
        <f>ROUND(E246*J246,2)</f>
        <v>0</v>
      </c>
      <c r="L246" s="172">
        <v>21</v>
      </c>
      <c r="M246" s="172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2" t="s">
        <v>1028</v>
      </c>
      <c r="S246" s="172" t="s">
        <v>202</v>
      </c>
      <c r="T246" s="173" t="s">
        <v>202</v>
      </c>
      <c r="U246" s="157">
        <v>0.01</v>
      </c>
      <c r="V246" s="157">
        <f>ROUND(E246*U246,2)</f>
        <v>4.21</v>
      </c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1326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>
      <c r="A247" s="155"/>
      <c r="B247" s="156"/>
      <c r="C247" s="178" t="s">
        <v>1327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217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>
      <c r="A248" s="155"/>
      <c r="B248" s="156"/>
      <c r="C248" s="178" t="s">
        <v>2395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>
      <c r="A249" s="155"/>
      <c r="B249" s="156"/>
      <c r="C249" s="178" t="s">
        <v>2396</v>
      </c>
      <c r="D249" s="158"/>
      <c r="E249" s="159">
        <v>420.74740000000003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217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>
      <c r="A250" s="155"/>
      <c r="B250" s="156"/>
      <c r="C250" s="233"/>
      <c r="D250" s="234"/>
      <c r="E250" s="234"/>
      <c r="F250" s="234"/>
      <c r="G250" s="234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206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>
      <c r="A251" s="167">
        <v>40</v>
      </c>
      <c r="B251" s="168" t="s">
        <v>2016</v>
      </c>
      <c r="C251" s="177" t="s">
        <v>2017</v>
      </c>
      <c r="D251" s="169" t="s">
        <v>298</v>
      </c>
      <c r="E251" s="170">
        <v>420.74740000000003</v>
      </c>
      <c r="F251" s="171"/>
      <c r="G251" s="172">
        <f>ROUND(E251*F251,2)</f>
        <v>0</v>
      </c>
      <c r="H251" s="171"/>
      <c r="I251" s="172">
        <f>ROUND(E251*H251,2)</f>
        <v>0</v>
      </c>
      <c r="J251" s="171"/>
      <c r="K251" s="172">
        <f>ROUND(E251*J251,2)</f>
        <v>0</v>
      </c>
      <c r="L251" s="172">
        <v>21</v>
      </c>
      <c r="M251" s="172">
        <f>G251*(1+L251/100)</f>
        <v>0</v>
      </c>
      <c r="N251" s="172">
        <v>0</v>
      </c>
      <c r="O251" s="172">
        <f>ROUND(E251*N251,2)</f>
        <v>0</v>
      </c>
      <c r="P251" s="172">
        <v>0</v>
      </c>
      <c r="Q251" s="172">
        <f>ROUND(E251*P251,2)</f>
        <v>0</v>
      </c>
      <c r="R251" s="172"/>
      <c r="S251" s="172" t="s">
        <v>304</v>
      </c>
      <c r="T251" s="173" t="s">
        <v>322</v>
      </c>
      <c r="U251" s="157">
        <v>0</v>
      </c>
      <c r="V251" s="157">
        <f>ROUND(E251*U251,2)</f>
        <v>0</v>
      </c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1326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>
      <c r="A252" s="155"/>
      <c r="B252" s="156"/>
      <c r="C252" s="178" t="s">
        <v>1327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>
      <c r="A253" s="155"/>
      <c r="B253" s="156"/>
      <c r="C253" s="178" t="s">
        <v>2395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>
      <c r="A254" s="155"/>
      <c r="B254" s="156"/>
      <c r="C254" s="178" t="s">
        <v>2396</v>
      </c>
      <c r="D254" s="158"/>
      <c r="E254" s="159">
        <v>420.74740000000003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217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>
      <c r="A255" s="155"/>
      <c r="B255" s="156"/>
      <c r="C255" s="233"/>
      <c r="D255" s="234"/>
      <c r="E255" s="234"/>
      <c r="F255" s="234"/>
      <c r="G255" s="234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206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>
      <c r="A256" s="161" t="s">
        <v>196</v>
      </c>
      <c r="B256" s="162" t="s">
        <v>91</v>
      </c>
      <c r="C256" s="176" t="s">
        <v>92</v>
      </c>
      <c r="D256" s="163"/>
      <c r="E256" s="164"/>
      <c r="F256" s="165"/>
      <c r="G256" s="165">
        <f>SUMIF(AG257:AG263,"&lt;&gt;NOR",G257:G263)</f>
        <v>0</v>
      </c>
      <c r="H256" s="165"/>
      <c r="I256" s="165">
        <f>SUM(I257:I263)</f>
        <v>0</v>
      </c>
      <c r="J256" s="165"/>
      <c r="K256" s="165">
        <f>SUM(K257:K263)</f>
        <v>0</v>
      </c>
      <c r="L256" s="165"/>
      <c r="M256" s="165">
        <f>SUM(M257:M263)</f>
        <v>0</v>
      </c>
      <c r="N256" s="165"/>
      <c r="O256" s="165">
        <f>SUM(O257:O263)</f>
        <v>30.65</v>
      </c>
      <c r="P256" s="165"/>
      <c r="Q256" s="165">
        <f>SUM(Q257:Q263)</f>
        <v>0</v>
      </c>
      <c r="R256" s="165"/>
      <c r="S256" s="165"/>
      <c r="T256" s="166"/>
      <c r="U256" s="160"/>
      <c r="V256" s="160">
        <f>SUM(V257:V263)</f>
        <v>7.4799999999999995</v>
      </c>
      <c r="W256" s="160"/>
      <c r="AG256" t="s">
        <v>197</v>
      </c>
    </row>
    <row r="257" spans="1:60" outlineLevel="1">
      <c r="A257" s="167">
        <v>41</v>
      </c>
      <c r="B257" s="168" t="s">
        <v>1168</v>
      </c>
      <c r="C257" s="177" t="s">
        <v>1169</v>
      </c>
      <c r="D257" s="169" t="s">
        <v>213</v>
      </c>
      <c r="E257" s="170">
        <v>2.5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2.16</v>
      </c>
      <c r="O257" s="172">
        <f>ROUND(E257*N257,2)</f>
        <v>5.4</v>
      </c>
      <c r="P257" s="172">
        <v>0</v>
      </c>
      <c r="Q257" s="172">
        <f>ROUND(E257*P257,2)</f>
        <v>0</v>
      </c>
      <c r="R257" s="172" t="s">
        <v>273</v>
      </c>
      <c r="S257" s="172" t="s">
        <v>202</v>
      </c>
      <c r="T257" s="173" t="s">
        <v>305</v>
      </c>
      <c r="U257" s="157">
        <v>1.0850000000000002</v>
      </c>
      <c r="V257" s="157">
        <f>ROUND(E257*U257,2)</f>
        <v>2.71</v>
      </c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214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>
      <c r="A258" s="155"/>
      <c r="B258" s="156"/>
      <c r="C258" s="178" t="s">
        <v>2397</v>
      </c>
      <c r="D258" s="158"/>
      <c r="E258" s="159">
        <v>2.5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217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>
      <c r="A259" s="155"/>
      <c r="B259" s="156"/>
      <c r="C259" s="233"/>
      <c r="D259" s="234"/>
      <c r="E259" s="234"/>
      <c r="F259" s="234"/>
      <c r="G259" s="234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206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>
      <c r="A260" s="167">
        <v>42</v>
      </c>
      <c r="B260" s="168" t="s">
        <v>276</v>
      </c>
      <c r="C260" s="177" t="s">
        <v>277</v>
      </c>
      <c r="D260" s="169" t="s">
        <v>213</v>
      </c>
      <c r="E260" s="170">
        <v>10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2">
        <v>2.5250000000000004</v>
      </c>
      <c r="O260" s="172">
        <f>ROUND(E260*N260,2)</f>
        <v>25.25</v>
      </c>
      <c r="P260" s="172">
        <v>0</v>
      </c>
      <c r="Q260" s="172">
        <f>ROUND(E260*P260,2)</f>
        <v>0</v>
      </c>
      <c r="R260" s="172" t="s">
        <v>278</v>
      </c>
      <c r="S260" s="172" t="s">
        <v>202</v>
      </c>
      <c r="T260" s="173" t="s">
        <v>305</v>
      </c>
      <c r="U260" s="157">
        <v>0.47700000000000004</v>
      </c>
      <c r="V260" s="157">
        <f>ROUND(E260*U260,2)</f>
        <v>4.7699999999999996</v>
      </c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214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>
      <c r="A261" s="155"/>
      <c r="B261" s="156"/>
      <c r="C261" s="241" t="s">
        <v>279</v>
      </c>
      <c r="D261" s="242"/>
      <c r="E261" s="242"/>
      <c r="F261" s="242"/>
      <c r="G261" s="242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205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>
      <c r="A262" s="155"/>
      <c r="B262" s="156"/>
      <c r="C262" s="178" t="s">
        <v>2398</v>
      </c>
      <c r="D262" s="158"/>
      <c r="E262" s="159">
        <v>10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217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>
      <c r="A263" s="155"/>
      <c r="B263" s="156"/>
      <c r="C263" s="233"/>
      <c r="D263" s="234"/>
      <c r="E263" s="234"/>
      <c r="F263" s="234"/>
      <c r="G263" s="234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206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>
      <c r="A264" s="161" t="s">
        <v>196</v>
      </c>
      <c r="B264" s="162" t="s">
        <v>99</v>
      </c>
      <c r="C264" s="176" t="s">
        <v>100</v>
      </c>
      <c r="D264" s="163"/>
      <c r="E264" s="164"/>
      <c r="F264" s="165"/>
      <c r="G264" s="165">
        <f>SUMIF(AG265:AG284,"&lt;&gt;NOR",G265:G284)</f>
        <v>0</v>
      </c>
      <c r="H264" s="165"/>
      <c r="I264" s="165">
        <f>SUM(I265:I284)</f>
        <v>0</v>
      </c>
      <c r="J264" s="165"/>
      <c r="K264" s="165">
        <f>SUM(K265:K284)</f>
        <v>0</v>
      </c>
      <c r="L264" s="165"/>
      <c r="M264" s="165">
        <f>SUM(M265:M284)</f>
        <v>0</v>
      </c>
      <c r="N264" s="165"/>
      <c r="O264" s="165">
        <f>SUM(O265:O284)</f>
        <v>83.07</v>
      </c>
      <c r="P264" s="165"/>
      <c r="Q264" s="165">
        <f>SUM(Q265:Q284)</f>
        <v>0</v>
      </c>
      <c r="R264" s="165"/>
      <c r="S264" s="165"/>
      <c r="T264" s="166"/>
      <c r="U264" s="160"/>
      <c r="V264" s="160">
        <f>SUM(V265:V284)</f>
        <v>122.44</v>
      </c>
      <c r="W264" s="160"/>
      <c r="AG264" t="s">
        <v>197</v>
      </c>
    </row>
    <row r="265" spans="1:60" outlineLevel="1">
      <c r="A265" s="167">
        <v>43</v>
      </c>
      <c r="B265" s="168" t="s">
        <v>2020</v>
      </c>
      <c r="C265" s="177" t="s">
        <v>1182</v>
      </c>
      <c r="D265" s="169" t="s">
        <v>213</v>
      </c>
      <c r="E265" s="170">
        <v>69.795000000000002</v>
      </c>
      <c r="F265" s="171"/>
      <c r="G265" s="172">
        <f>ROUND(E265*F265,2)</f>
        <v>0</v>
      </c>
      <c r="H265" s="171"/>
      <c r="I265" s="172">
        <f>ROUND(E265*H265,2)</f>
        <v>0</v>
      </c>
      <c r="J265" s="171"/>
      <c r="K265" s="172">
        <f>ROUND(E265*J265,2)</f>
        <v>0</v>
      </c>
      <c r="L265" s="172">
        <v>21</v>
      </c>
      <c r="M265" s="172">
        <f>G265*(1+L265/100)</f>
        <v>0</v>
      </c>
      <c r="N265" s="172">
        <v>1.1322000000000001</v>
      </c>
      <c r="O265" s="172">
        <f>ROUND(E265*N265,2)</f>
        <v>79.02</v>
      </c>
      <c r="P265" s="172">
        <v>0</v>
      </c>
      <c r="Q265" s="172">
        <f>ROUND(E265*P265,2)</f>
        <v>0</v>
      </c>
      <c r="R265" s="172" t="s">
        <v>269</v>
      </c>
      <c r="S265" s="172" t="s">
        <v>202</v>
      </c>
      <c r="T265" s="173" t="s">
        <v>202</v>
      </c>
      <c r="U265" s="157">
        <v>1.6950000000000001</v>
      </c>
      <c r="V265" s="157">
        <f>ROUND(E265*U265,2)</f>
        <v>118.3</v>
      </c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214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>
      <c r="A266" s="155"/>
      <c r="B266" s="156"/>
      <c r="C266" s="241" t="s">
        <v>1183</v>
      </c>
      <c r="D266" s="242"/>
      <c r="E266" s="242"/>
      <c r="F266" s="242"/>
      <c r="G266" s="242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205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>
      <c r="A267" s="155"/>
      <c r="B267" s="156"/>
      <c r="C267" s="178" t="s">
        <v>2399</v>
      </c>
      <c r="D267" s="158"/>
      <c r="E267" s="159">
        <v>1.5675000000000001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217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>
      <c r="A268" s="155"/>
      <c r="B268" s="156"/>
      <c r="C268" s="178" t="s">
        <v>2400</v>
      </c>
      <c r="D268" s="158"/>
      <c r="E268" s="159">
        <v>1.395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217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>
      <c r="A269" s="155"/>
      <c r="B269" s="156"/>
      <c r="C269" s="178" t="s">
        <v>2401</v>
      </c>
      <c r="D269" s="158"/>
      <c r="E269" s="159">
        <v>17.46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217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>
      <c r="A270" s="155"/>
      <c r="B270" s="156"/>
      <c r="C270" s="178" t="s">
        <v>2402</v>
      </c>
      <c r="D270" s="158"/>
      <c r="E270" s="159">
        <v>27.810000000000002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217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>
      <c r="A271" s="155"/>
      <c r="B271" s="156"/>
      <c r="C271" s="178" t="s">
        <v>2403</v>
      </c>
      <c r="D271" s="158"/>
      <c r="E271" s="159">
        <v>7.3125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>
      <c r="A272" s="155"/>
      <c r="B272" s="156"/>
      <c r="C272" s="178" t="s">
        <v>2404</v>
      </c>
      <c r="D272" s="158"/>
      <c r="E272" s="159">
        <v>14.25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217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>
      <c r="A273" s="155"/>
      <c r="B273" s="156"/>
      <c r="C273" s="233"/>
      <c r="D273" s="234"/>
      <c r="E273" s="234"/>
      <c r="F273" s="234"/>
      <c r="G273" s="234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206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>
      <c r="A274" s="167">
        <v>44</v>
      </c>
      <c r="B274" s="168" t="s">
        <v>1187</v>
      </c>
      <c r="C274" s="177" t="s">
        <v>1188</v>
      </c>
      <c r="D274" s="169" t="s">
        <v>213</v>
      </c>
      <c r="E274" s="170">
        <v>1.4500000000000002</v>
      </c>
      <c r="F274" s="171"/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2">
        <v>1.9968000000000001</v>
      </c>
      <c r="O274" s="172">
        <f>ROUND(E274*N274,2)</f>
        <v>2.9</v>
      </c>
      <c r="P274" s="172">
        <v>0</v>
      </c>
      <c r="Q274" s="172">
        <f>ROUND(E274*P274,2)</f>
        <v>0</v>
      </c>
      <c r="R274" s="172" t="s">
        <v>1189</v>
      </c>
      <c r="S274" s="172" t="s">
        <v>202</v>
      </c>
      <c r="T274" s="173" t="s">
        <v>322</v>
      </c>
      <c r="U274" s="157">
        <v>1.9360000000000002</v>
      </c>
      <c r="V274" s="157">
        <f>ROUND(E274*U274,2)</f>
        <v>2.81</v>
      </c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214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>
      <c r="A275" s="155"/>
      <c r="B275" s="156"/>
      <c r="C275" s="241" t="s">
        <v>1190</v>
      </c>
      <c r="D275" s="242"/>
      <c r="E275" s="242"/>
      <c r="F275" s="242"/>
      <c r="G275" s="242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205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>
      <c r="A276" s="155"/>
      <c r="B276" s="156"/>
      <c r="C276" s="239" t="s">
        <v>1191</v>
      </c>
      <c r="D276" s="240"/>
      <c r="E276" s="240"/>
      <c r="F276" s="240"/>
      <c r="G276" s="240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247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>
      <c r="A277" s="155"/>
      <c r="B277" s="156"/>
      <c r="C277" s="239" t="s">
        <v>1192</v>
      </c>
      <c r="D277" s="240"/>
      <c r="E277" s="240"/>
      <c r="F277" s="240"/>
      <c r="G277" s="240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247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>
      <c r="A278" s="155"/>
      <c r="B278" s="156"/>
      <c r="C278" s="233"/>
      <c r="D278" s="234"/>
      <c r="E278" s="234"/>
      <c r="F278" s="234"/>
      <c r="G278" s="234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206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>
      <c r="A279" s="167">
        <v>45</v>
      </c>
      <c r="B279" s="168" t="s">
        <v>2405</v>
      </c>
      <c r="C279" s="177" t="s">
        <v>2406</v>
      </c>
      <c r="D279" s="169" t="s">
        <v>1834</v>
      </c>
      <c r="E279" s="170">
        <v>1.1200000000000001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0.43520000000000003</v>
      </c>
      <c r="O279" s="172">
        <f>ROUND(E279*N279,2)</f>
        <v>0.49</v>
      </c>
      <c r="P279" s="172">
        <v>0</v>
      </c>
      <c r="Q279" s="172">
        <f>ROUND(E279*P279,2)</f>
        <v>0</v>
      </c>
      <c r="R279" s="172"/>
      <c r="S279" s="172" t="s">
        <v>304</v>
      </c>
      <c r="T279" s="173" t="s">
        <v>322</v>
      </c>
      <c r="U279" s="157">
        <v>1.0030000000000001</v>
      </c>
      <c r="V279" s="157">
        <f>ROUND(E279*U279,2)</f>
        <v>1.1200000000000001</v>
      </c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214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>
      <c r="A280" s="155"/>
      <c r="B280" s="156"/>
      <c r="C280" s="178" t="s">
        <v>2407</v>
      </c>
      <c r="D280" s="158"/>
      <c r="E280" s="159">
        <v>0.28000000000000003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217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>
      <c r="A281" s="155"/>
      <c r="B281" s="156"/>
      <c r="C281" s="178" t="s">
        <v>2408</v>
      </c>
      <c r="D281" s="158"/>
      <c r="E281" s="159">
        <v>0.84000000000000008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217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>
      <c r="A282" s="155"/>
      <c r="B282" s="156"/>
      <c r="C282" s="233"/>
      <c r="D282" s="234"/>
      <c r="E282" s="234"/>
      <c r="F282" s="234"/>
      <c r="G282" s="234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206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>
      <c r="A283" s="167">
        <v>46</v>
      </c>
      <c r="B283" s="168" t="s">
        <v>2409</v>
      </c>
      <c r="C283" s="177" t="s">
        <v>2410</v>
      </c>
      <c r="D283" s="169" t="s">
        <v>1834</v>
      </c>
      <c r="E283" s="170">
        <v>1.3</v>
      </c>
      <c r="F283" s="171"/>
      <c r="G283" s="172">
        <f>ROUND(E283*F283,2)</f>
        <v>0</v>
      </c>
      <c r="H283" s="171"/>
      <c r="I283" s="172">
        <f>ROUND(E283*H283,2)</f>
        <v>0</v>
      </c>
      <c r="J283" s="171"/>
      <c r="K283" s="172">
        <f>ROUND(E283*J283,2)</f>
        <v>0</v>
      </c>
      <c r="L283" s="172">
        <v>21</v>
      </c>
      <c r="M283" s="172">
        <f>G283*(1+L283/100)</f>
        <v>0</v>
      </c>
      <c r="N283" s="172">
        <v>0.50666000000000011</v>
      </c>
      <c r="O283" s="172">
        <f>ROUND(E283*N283,2)</f>
        <v>0.66</v>
      </c>
      <c r="P283" s="172">
        <v>0</v>
      </c>
      <c r="Q283" s="172">
        <f>ROUND(E283*P283,2)</f>
        <v>0</v>
      </c>
      <c r="R283" s="172"/>
      <c r="S283" s="172" t="s">
        <v>304</v>
      </c>
      <c r="T283" s="173" t="s">
        <v>322</v>
      </c>
      <c r="U283" s="157">
        <v>0.16300000000000001</v>
      </c>
      <c r="V283" s="157">
        <f>ROUND(E283*U283,2)</f>
        <v>0.21</v>
      </c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203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>
      <c r="A284" s="155"/>
      <c r="B284" s="156"/>
      <c r="C284" s="235"/>
      <c r="D284" s="236"/>
      <c r="E284" s="236"/>
      <c r="F284" s="236"/>
      <c r="G284" s="236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206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>
      <c r="A285" s="161" t="s">
        <v>196</v>
      </c>
      <c r="B285" s="162" t="s">
        <v>101</v>
      </c>
      <c r="C285" s="176" t="s">
        <v>102</v>
      </c>
      <c r="D285" s="163"/>
      <c r="E285" s="164"/>
      <c r="F285" s="165"/>
      <c r="G285" s="165">
        <f>SUMIF(AG286:AG354,"&lt;&gt;NOR",G286:G354)</f>
        <v>0</v>
      </c>
      <c r="H285" s="165"/>
      <c r="I285" s="165">
        <f>SUM(I286:I354)</f>
        <v>0</v>
      </c>
      <c r="J285" s="165"/>
      <c r="K285" s="165">
        <f>SUM(K286:K354)</f>
        <v>0</v>
      </c>
      <c r="L285" s="165"/>
      <c r="M285" s="165">
        <f>SUM(M286:M354)</f>
        <v>0</v>
      </c>
      <c r="N285" s="165"/>
      <c r="O285" s="165">
        <f>SUM(O286:O354)</f>
        <v>492.46000000000009</v>
      </c>
      <c r="P285" s="165"/>
      <c r="Q285" s="165">
        <f>SUM(Q286:Q354)</f>
        <v>0</v>
      </c>
      <c r="R285" s="165"/>
      <c r="S285" s="165"/>
      <c r="T285" s="166"/>
      <c r="U285" s="160"/>
      <c r="V285" s="160">
        <f>SUM(V286:V354)</f>
        <v>81.72999999999999</v>
      </c>
      <c r="W285" s="160"/>
      <c r="AG285" t="s">
        <v>197</v>
      </c>
    </row>
    <row r="286" spans="1:60" outlineLevel="1">
      <c r="A286" s="167">
        <v>47</v>
      </c>
      <c r="B286" s="168" t="s">
        <v>2054</v>
      </c>
      <c r="C286" s="177" t="s">
        <v>2055</v>
      </c>
      <c r="D286" s="169" t="s">
        <v>288</v>
      </c>
      <c r="E286" s="170">
        <v>240.5</v>
      </c>
      <c r="F286" s="171"/>
      <c r="G286" s="172">
        <f>ROUND(E286*F286,2)</f>
        <v>0</v>
      </c>
      <c r="H286" s="171"/>
      <c r="I286" s="172">
        <f>ROUND(E286*H286,2)</f>
        <v>0</v>
      </c>
      <c r="J286" s="171"/>
      <c r="K286" s="172">
        <f>ROUND(E286*J286,2)</f>
        <v>0</v>
      </c>
      <c r="L286" s="172">
        <v>21</v>
      </c>
      <c r="M286" s="172">
        <f>G286*(1+L286/100)</f>
        <v>0</v>
      </c>
      <c r="N286" s="172">
        <v>0.71644000000000008</v>
      </c>
      <c r="O286" s="172">
        <f>ROUND(E286*N286,2)</f>
        <v>172.3</v>
      </c>
      <c r="P286" s="172">
        <v>0</v>
      </c>
      <c r="Q286" s="172">
        <f>ROUND(E286*P286,2)</f>
        <v>0</v>
      </c>
      <c r="R286" s="172" t="s">
        <v>1028</v>
      </c>
      <c r="S286" s="172" t="s">
        <v>202</v>
      </c>
      <c r="T286" s="173" t="s">
        <v>202</v>
      </c>
      <c r="U286" s="157">
        <v>7.3000000000000009E-2</v>
      </c>
      <c r="V286" s="157">
        <f>ROUND(E286*U286,2)</f>
        <v>17.559999999999999</v>
      </c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214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>
      <c r="A287" s="155"/>
      <c r="B287" s="156"/>
      <c r="C287" s="241" t="s">
        <v>1032</v>
      </c>
      <c r="D287" s="242"/>
      <c r="E287" s="242"/>
      <c r="F287" s="242"/>
      <c r="G287" s="242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205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74" t="str">
        <f>C287</f>
        <v>kamenivo hrubé drcené vel. 32 - 63 mm s výplňovým kamenivem (vibrovaný štěrk), s rozprostřením, vlhčením a zhutněním</v>
      </c>
      <c r="BB287" s="148"/>
      <c r="BC287" s="148"/>
      <c r="BD287" s="148"/>
      <c r="BE287" s="148"/>
      <c r="BF287" s="148"/>
      <c r="BG287" s="148"/>
      <c r="BH287" s="148"/>
    </row>
    <row r="288" spans="1:60" outlineLevel="1">
      <c r="A288" s="155"/>
      <c r="B288" s="156"/>
      <c r="C288" s="178" t="s">
        <v>2322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217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>
      <c r="A289" s="155"/>
      <c r="B289" s="156"/>
      <c r="C289" s="178" t="s">
        <v>2384</v>
      </c>
      <c r="D289" s="158"/>
      <c r="E289" s="159">
        <v>70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217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>
      <c r="A290" s="155"/>
      <c r="B290" s="156"/>
      <c r="C290" s="178" t="s">
        <v>2385</v>
      </c>
      <c r="D290" s="158"/>
      <c r="E290" s="159">
        <v>86.5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217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>
      <c r="A291" s="155"/>
      <c r="B291" s="156"/>
      <c r="C291" s="178" t="s">
        <v>2326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217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>
      <c r="A292" s="155"/>
      <c r="B292" s="156"/>
      <c r="C292" s="178" t="s">
        <v>2386</v>
      </c>
      <c r="D292" s="158"/>
      <c r="E292" s="159">
        <v>64.800000000000011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217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>
      <c r="A293" s="155"/>
      <c r="B293" s="156"/>
      <c r="C293" s="178" t="s">
        <v>2387</v>
      </c>
      <c r="D293" s="158"/>
      <c r="E293" s="159">
        <v>19.200000000000003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217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>
      <c r="A294" s="155"/>
      <c r="B294" s="156"/>
      <c r="C294" s="233"/>
      <c r="D294" s="234"/>
      <c r="E294" s="234"/>
      <c r="F294" s="234"/>
      <c r="G294" s="234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206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2.5" outlineLevel="1">
      <c r="A295" s="167">
        <v>48</v>
      </c>
      <c r="B295" s="168" t="s">
        <v>2057</v>
      </c>
      <c r="C295" s="177" t="s">
        <v>2058</v>
      </c>
      <c r="D295" s="169" t="s">
        <v>288</v>
      </c>
      <c r="E295" s="170">
        <v>10.450000000000001</v>
      </c>
      <c r="F295" s="171"/>
      <c r="G295" s="172">
        <f>ROUND(E295*F295,2)</f>
        <v>0</v>
      </c>
      <c r="H295" s="171"/>
      <c r="I295" s="172">
        <f>ROUND(E295*H295,2)</f>
        <v>0</v>
      </c>
      <c r="J295" s="171"/>
      <c r="K295" s="172">
        <f>ROUND(E295*J295,2)</f>
        <v>0</v>
      </c>
      <c r="L295" s="172">
        <v>21</v>
      </c>
      <c r="M295" s="172">
        <f>G295*(1+L295/100)</f>
        <v>0</v>
      </c>
      <c r="N295" s="172">
        <v>0.28800000000000003</v>
      </c>
      <c r="O295" s="172">
        <f>ROUND(E295*N295,2)</f>
        <v>3.01</v>
      </c>
      <c r="P295" s="172">
        <v>0</v>
      </c>
      <c r="Q295" s="172">
        <f>ROUND(E295*P295,2)</f>
        <v>0</v>
      </c>
      <c r="R295" s="172" t="s">
        <v>1028</v>
      </c>
      <c r="S295" s="172" t="s">
        <v>202</v>
      </c>
      <c r="T295" s="173" t="s">
        <v>305</v>
      </c>
      <c r="U295" s="157">
        <v>2.3000000000000003E-2</v>
      </c>
      <c r="V295" s="157">
        <f>ROUND(E295*U295,2)</f>
        <v>0.24</v>
      </c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214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>
      <c r="A296" s="155"/>
      <c r="B296" s="156"/>
      <c r="C296" s="178" t="s">
        <v>2383</v>
      </c>
      <c r="D296" s="158"/>
      <c r="E296" s="159">
        <v>10.450000000000001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217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>
      <c r="A297" s="155"/>
      <c r="B297" s="156"/>
      <c r="C297" s="233"/>
      <c r="D297" s="234"/>
      <c r="E297" s="234"/>
      <c r="F297" s="234"/>
      <c r="G297" s="234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206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ht="22.5" outlineLevel="1">
      <c r="A298" s="167">
        <v>49</v>
      </c>
      <c r="B298" s="168" t="s">
        <v>1033</v>
      </c>
      <c r="C298" s="177" t="s">
        <v>1034</v>
      </c>
      <c r="D298" s="169" t="s">
        <v>288</v>
      </c>
      <c r="E298" s="170">
        <v>236.20000000000002</v>
      </c>
      <c r="F298" s="171"/>
      <c r="G298" s="172">
        <f>ROUND(E298*F298,2)</f>
        <v>0</v>
      </c>
      <c r="H298" s="171"/>
      <c r="I298" s="172">
        <f>ROUND(E298*H298,2)</f>
        <v>0</v>
      </c>
      <c r="J298" s="171"/>
      <c r="K298" s="172">
        <f>ROUND(E298*J298,2)</f>
        <v>0</v>
      </c>
      <c r="L298" s="172">
        <v>21</v>
      </c>
      <c r="M298" s="172">
        <f>G298*(1+L298/100)</f>
        <v>0</v>
      </c>
      <c r="N298" s="172">
        <v>0.378</v>
      </c>
      <c r="O298" s="172">
        <f>ROUND(E298*N298,2)</f>
        <v>89.28</v>
      </c>
      <c r="P298" s="172">
        <v>0</v>
      </c>
      <c r="Q298" s="172">
        <f>ROUND(E298*P298,2)</f>
        <v>0</v>
      </c>
      <c r="R298" s="172" t="s">
        <v>1028</v>
      </c>
      <c r="S298" s="172" t="s">
        <v>202</v>
      </c>
      <c r="T298" s="173" t="s">
        <v>305</v>
      </c>
      <c r="U298" s="157">
        <v>2.6000000000000002E-2</v>
      </c>
      <c r="V298" s="157">
        <f>ROUND(E298*U298,2)</f>
        <v>6.14</v>
      </c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214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>
      <c r="A299" s="155"/>
      <c r="B299" s="156"/>
      <c r="C299" s="178" t="s">
        <v>2383</v>
      </c>
      <c r="D299" s="158"/>
      <c r="E299" s="159">
        <v>10.450000000000001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217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>
      <c r="A300" s="155"/>
      <c r="B300" s="156"/>
      <c r="C300" s="178" t="s">
        <v>2326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217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>
      <c r="A301" s="155"/>
      <c r="B301" s="156"/>
      <c r="C301" s="178" t="s">
        <v>2388</v>
      </c>
      <c r="D301" s="158"/>
      <c r="E301" s="159">
        <v>4.8000000000000007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217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>
      <c r="A302" s="155"/>
      <c r="B302" s="156"/>
      <c r="C302" s="178" t="s">
        <v>2389</v>
      </c>
      <c r="D302" s="158"/>
      <c r="E302" s="159">
        <v>46.800000000000004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217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>
      <c r="A303" s="155"/>
      <c r="B303" s="156"/>
      <c r="C303" s="178" t="s">
        <v>2390</v>
      </c>
      <c r="D303" s="158"/>
      <c r="E303" s="159">
        <v>2.4000000000000004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217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>
      <c r="A304" s="155"/>
      <c r="B304" s="156"/>
      <c r="C304" s="178" t="s">
        <v>2391</v>
      </c>
      <c r="D304" s="158"/>
      <c r="E304" s="159">
        <v>123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217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>
      <c r="A305" s="155"/>
      <c r="B305" s="156"/>
      <c r="C305" s="178" t="s">
        <v>2335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217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>
      <c r="A306" s="155"/>
      <c r="B306" s="156"/>
      <c r="C306" s="178" t="s">
        <v>2392</v>
      </c>
      <c r="D306" s="158"/>
      <c r="E306" s="159">
        <v>48.75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217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>
      <c r="A307" s="155"/>
      <c r="B307" s="156"/>
      <c r="C307" s="233"/>
      <c r="D307" s="234"/>
      <c r="E307" s="234"/>
      <c r="F307" s="234"/>
      <c r="G307" s="234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206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>
      <c r="A308" s="167">
        <v>50</v>
      </c>
      <c r="B308" s="168" t="s">
        <v>1035</v>
      </c>
      <c r="C308" s="177" t="s">
        <v>1036</v>
      </c>
      <c r="D308" s="169" t="s">
        <v>288</v>
      </c>
      <c r="E308" s="170">
        <v>225.75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0.441</v>
      </c>
      <c r="O308" s="172">
        <f>ROUND(E308*N308,2)</f>
        <v>99.56</v>
      </c>
      <c r="P308" s="172">
        <v>0</v>
      </c>
      <c r="Q308" s="172">
        <f>ROUND(E308*P308,2)</f>
        <v>0</v>
      </c>
      <c r="R308" s="172" t="s">
        <v>1028</v>
      </c>
      <c r="S308" s="172" t="s">
        <v>202</v>
      </c>
      <c r="T308" s="173" t="s">
        <v>305</v>
      </c>
      <c r="U308" s="157">
        <v>2.9000000000000001E-2</v>
      </c>
      <c r="V308" s="157">
        <f>ROUND(E308*U308,2)</f>
        <v>6.55</v>
      </c>
      <c r="W308" s="157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214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>
      <c r="A309" s="155"/>
      <c r="B309" s="156"/>
      <c r="C309" s="178" t="s">
        <v>2326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217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>
      <c r="A310" s="155"/>
      <c r="B310" s="156"/>
      <c r="C310" s="178" t="s">
        <v>2388</v>
      </c>
      <c r="D310" s="158"/>
      <c r="E310" s="159">
        <v>4.8000000000000007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217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>
      <c r="A311" s="155"/>
      <c r="B311" s="156"/>
      <c r="C311" s="178" t="s">
        <v>2389</v>
      </c>
      <c r="D311" s="158"/>
      <c r="E311" s="159">
        <v>46.800000000000004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217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>
      <c r="A312" s="155"/>
      <c r="B312" s="156"/>
      <c r="C312" s="178" t="s">
        <v>2390</v>
      </c>
      <c r="D312" s="158"/>
      <c r="E312" s="159">
        <v>2.4000000000000004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217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>
      <c r="A313" s="155"/>
      <c r="B313" s="156"/>
      <c r="C313" s="178" t="s">
        <v>2391</v>
      </c>
      <c r="D313" s="158"/>
      <c r="E313" s="159">
        <v>123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217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>
      <c r="A314" s="155"/>
      <c r="B314" s="156"/>
      <c r="C314" s="178" t="s">
        <v>2335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217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>
      <c r="A315" s="155"/>
      <c r="B315" s="156"/>
      <c r="C315" s="178" t="s">
        <v>2392</v>
      </c>
      <c r="D315" s="158"/>
      <c r="E315" s="159">
        <v>48.75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217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>
      <c r="A316" s="155"/>
      <c r="B316" s="156"/>
      <c r="C316" s="233"/>
      <c r="D316" s="234"/>
      <c r="E316" s="234"/>
      <c r="F316" s="234"/>
      <c r="G316" s="234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206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1">
      <c r="A317" s="167">
        <v>51</v>
      </c>
      <c r="B317" s="168" t="s">
        <v>2061</v>
      </c>
      <c r="C317" s="177" t="s">
        <v>2062</v>
      </c>
      <c r="D317" s="169" t="s">
        <v>288</v>
      </c>
      <c r="E317" s="170">
        <v>10.450000000000001</v>
      </c>
      <c r="F317" s="171"/>
      <c r="G317" s="172">
        <f>ROUND(E317*F317,2)</f>
        <v>0</v>
      </c>
      <c r="H317" s="171"/>
      <c r="I317" s="172">
        <f>ROUND(E317*H317,2)</f>
        <v>0</v>
      </c>
      <c r="J317" s="171"/>
      <c r="K317" s="172">
        <f>ROUND(E317*J317,2)</f>
        <v>0</v>
      </c>
      <c r="L317" s="172">
        <v>21</v>
      </c>
      <c r="M317" s="172">
        <f>G317*(1+L317/100)</f>
        <v>0</v>
      </c>
      <c r="N317" s="172">
        <v>0.13188000000000002</v>
      </c>
      <c r="O317" s="172">
        <f>ROUND(E317*N317,2)</f>
        <v>1.38</v>
      </c>
      <c r="P317" s="172">
        <v>0</v>
      </c>
      <c r="Q317" s="172">
        <f>ROUND(E317*P317,2)</f>
        <v>0</v>
      </c>
      <c r="R317" s="172" t="s">
        <v>1028</v>
      </c>
      <c r="S317" s="172" t="s">
        <v>202</v>
      </c>
      <c r="T317" s="173" t="s">
        <v>202</v>
      </c>
      <c r="U317" s="157">
        <v>4.9000000000000002E-2</v>
      </c>
      <c r="V317" s="157">
        <f>ROUND(E317*U317,2)</f>
        <v>0.51</v>
      </c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214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>
      <c r="A318" s="155"/>
      <c r="B318" s="156"/>
      <c r="C318" s="241" t="s">
        <v>2063</v>
      </c>
      <c r="D318" s="242"/>
      <c r="E318" s="242"/>
      <c r="F318" s="242"/>
      <c r="G318" s="242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205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>
      <c r="A319" s="155"/>
      <c r="B319" s="156"/>
      <c r="C319" s="178" t="s">
        <v>2383</v>
      </c>
      <c r="D319" s="158"/>
      <c r="E319" s="159">
        <v>10.450000000000001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217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>
      <c r="A320" s="155"/>
      <c r="B320" s="156"/>
      <c r="C320" s="233"/>
      <c r="D320" s="234"/>
      <c r="E320" s="234"/>
      <c r="F320" s="234"/>
      <c r="G320" s="234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206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2.5" outlineLevel="1">
      <c r="A321" s="167">
        <v>52</v>
      </c>
      <c r="B321" s="168" t="s">
        <v>2064</v>
      </c>
      <c r="C321" s="177" t="s">
        <v>2065</v>
      </c>
      <c r="D321" s="169" t="s">
        <v>288</v>
      </c>
      <c r="E321" s="170">
        <v>225.75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2">
        <v>0.18463000000000002</v>
      </c>
      <c r="O321" s="172">
        <f>ROUND(E321*N321,2)</f>
        <v>41.68</v>
      </c>
      <c r="P321" s="172">
        <v>0</v>
      </c>
      <c r="Q321" s="172">
        <f>ROUND(E321*P321,2)</f>
        <v>0</v>
      </c>
      <c r="R321" s="172" t="s">
        <v>1028</v>
      </c>
      <c r="S321" s="172" t="s">
        <v>202</v>
      </c>
      <c r="T321" s="173" t="s">
        <v>202</v>
      </c>
      <c r="U321" s="157">
        <v>6.4000000000000001E-2</v>
      </c>
      <c r="V321" s="157">
        <f>ROUND(E321*U321,2)</f>
        <v>14.45</v>
      </c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214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>
      <c r="A322" s="155"/>
      <c r="B322" s="156"/>
      <c r="C322" s="241" t="s">
        <v>2063</v>
      </c>
      <c r="D322" s="242"/>
      <c r="E322" s="242"/>
      <c r="F322" s="242"/>
      <c r="G322" s="242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205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>
      <c r="A323" s="155"/>
      <c r="B323" s="156"/>
      <c r="C323" s="178" t="s">
        <v>2326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217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>
      <c r="A324" s="155"/>
      <c r="B324" s="156"/>
      <c r="C324" s="178" t="s">
        <v>2388</v>
      </c>
      <c r="D324" s="158"/>
      <c r="E324" s="159">
        <v>4.8000000000000007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217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>
      <c r="A325" s="155"/>
      <c r="B325" s="156"/>
      <c r="C325" s="178" t="s">
        <v>2389</v>
      </c>
      <c r="D325" s="158"/>
      <c r="E325" s="159">
        <v>46.800000000000004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217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>
      <c r="A326" s="155"/>
      <c r="B326" s="156"/>
      <c r="C326" s="178" t="s">
        <v>2390</v>
      </c>
      <c r="D326" s="158"/>
      <c r="E326" s="159">
        <v>2.4000000000000004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217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>
      <c r="A327" s="155"/>
      <c r="B327" s="156"/>
      <c r="C327" s="178" t="s">
        <v>2391</v>
      </c>
      <c r="D327" s="158"/>
      <c r="E327" s="159">
        <v>123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217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>
      <c r="A328" s="155"/>
      <c r="B328" s="156"/>
      <c r="C328" s="178" t="s">
        <v>2335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217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>
      <c r="A329" s="155"/>
      <c r="B329" s="156"/>
      <c r="C329" s="178" t="s">
        <v>2392</v>
      </c>
      <c r="D329" s="158"/>
      <c r="E329" s="159">
        <v>48.75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217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>
      <c r="A330" s="155"/>
      <c r="B330" s="156"/>
      <c r="C330" s="233"/>
      <c r="D330" s="234"/>
      <c r="E330" s="234"/>
      <c r="F330" s="234"/>
      <c r="G330" s="234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206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>
      <c r="A331" s="167">
        <v>53</v>
      </c>
      <c r="B331" s="168" t="s">
        <v>2069</v>
      </c>
      <c r="C331" s="177" t="s">
        <v>2070</v>
      </c>
      <c r="D331" s="169" t="s">
        <v>288</v>
      </c>
      <c r="E331" s="170">
        <v>10.450000000000001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6.1000000000000008E-4</v>
      </c>
      <c r="O331" s="172">
        <f>ROUND(E331*N331,2)</f>
        <v>0.01</v>
      </c>
      <c r="P331" s="172">
        <v>0</v>
      </c>
      <c r="Q331" s="172">
        <f>ROUND(E331*P331,2)</f>
        <v>0</v>
      </c>
      <c r="R331" s="172" t="s">
        <v>1028</v>
      </c>
      <c r="S331" s="172" t="s">
        <v>202</v>
      </c>
      <c r="T331" s="173" t="s">
        <v>202</v>
      </c>
      <c r="U331" s="157">
        <v>2E-3</v>
      </c>
      <c r="V331" s="157">
        <f>ROUND(E331*U331,2)</f>
        <v>0.02</v>
      </c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214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>
      <c r="A332" s="155"/>
      <c r="B332" s="156"/>
      <c r="C332" s="235"/>
      <c r="D332" s="236"/>
      <c r="E332" s="236"/>
      <c r="F332" s="236"/>
      <c r="G332" s="236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206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>
      <c r="A333" s="167">
        <v>54</v>
      </c>
      <c r="B333" s="168" t="s">
        <v>1037</v>
      </c>
      <c r="C333" s="177" t="s">
        <v>1038</v>
      </c>
      <c r="D333" s="169" t="s">
        <v>288</v>
      </c>
      <c r="E333" s="170">
        <v>236.20000000000002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3.1000000000000005E-4</v>
      </c>
      <c r="O333" s="172">
        <f>ROUND(E333*N333,2)</f>
        <v>7.0000000000000007E-2</v>
      </c>
      <c r="P333" s="172">
        <v>0</v>
      </c>
      <c r="Q333" s="172">
        <f>ROUND(E333*P333,2)</f>
        <v>0</v>
      </c>
      <c r="R333" s="172" t="s">
        <v>1028</v>
      </c>
      <c r="S333" s="172" t="s">
        <v>202</v>
      </c>
      <c r="T333" s="173" t="s">
        <v>202</v>
      </c>
      <c r="U333" s="157">
        <v>2E-3</v>
      </c>
      <c r="V333" s="157">
        <f>ROUND(E333*U333,2)</f>
        <v>0.47</v>
      </c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214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>
      <c r="A334" s="155"/>
      <c r="B334" s="156"/>
      <c r="C334" s="178" t="s">
        <v>2411</v>
      </c>
      <c r="D334" s="158"/>
      <c r="E334" s="159">
        <v>236.20000000000002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217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>
      <c r="A335" s="155"/>
      <c r="B335" s="156"/>
      <c r="C335" s="233"/>
      <c r="D335" s="234"/>
      <c r="E335" s="234"/>
      <c r="F335" s="234"/>
      <c r="G335" s="234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206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ht="22.5" outlineLevel="1">
      <c r="A336" s="167">
        <v>55</v>
      </c>
      <c r="B336" s="168" t="s">
        <v>2074</v>
      </c>
      <c r="C336" s="177" t="s">
        <v>2075</v>
      </c>
      <c r="D336" s="169" t="s">
        <v>288</v>
      </c>
      <c r="E336" s="170">
        <v>225.75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0.10373</v>
      </c>
      <c r="O336" s="172">
        <f>ROUND(E336*N336,2)</f>
        <v>23.42</v>
      </c>
      <c r="P336" s="172">
        <v>0</v>
      </c>
      <c r="Q336" s="172">
        <f>ROUND(E336*P336,2)</f>
        <v>0</v>
      </c>
      <c r="R336" s="172" t="s">
        <v>1028</v>
      </c>
      <c r="S336" s="172" t="s">
        <v>202</v>
      </c>
      <c r="T336" s="173" t="s">
        <v>202</v>
      </c>
      <c r="U336" s="157">
        <v>6.4000000000000001E-2</v>
      </c>
      <c r="V336" s="157">
        <f>ROUND(E336*U336,2)</f>
        <v>14.45</v>
      </c>
      <c r="W336" s="157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214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>
      <c r="A337" s="155"/>
      <c r="B337" s="156"/>
      <c r="C337" s="178" t="s">
        <v>2326</v>
      </c>
      <c r="D337" s="158"/>
      <c r="E337" s="159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217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>
      <c r="A338" s="155"/>
      <c r="B338" s="156"/>
      <c r="C338" s="178" t="s">
        <v>2388</v>
      </c>
      <c r="D338" s="158"/>
      <c r="E338" s="159">
        <v>4.8000000000000007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217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>
      <c r="A339" s="155"/>
      <c r="B339" s="156"/>
      <c r="C339" s="178" t="s">
        <v>2389</v>
      </c>
      <c r="D339" s="158"/>
      <c r="E339" s="159">
        <v>46.800000000000004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217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>
      <c r="A340" s="155"/>
      <c r="B340" s="156"/>
      <c r="C340" s="178" t="s">
        <v>2390</v>
      </c>
      <c r="D340" s="158"/>
      <c r="E340" s="159">
        <v>2.4000000000000004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217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>
      <c r="A341" s="155"/>
      <c r="B341" s="156"/>
      <c r="C341" s="178" t="s">
        <v>2391</v>
      </c>
      <c r="D341" s="158"/>
      <c r="E341" s="159">
        <v>123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217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>
      <c r="A342" s="155"/>
      <c r="B342" s="156"/>
      <c r="C342" s="178" t="s">
        <v>2335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217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>
      <c r="A343" s="155"/>
      <c r="B343" s="156"/>
      <c r="C343" s="178" t="s">
        <v>2392</v>
      </c>
      <c r="D343" s="158"/>
      <c r="E343" s="159">
        <v>48.75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217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>
      <c r="A344" s="155"/>
      <c r="B344" s="156"/>
      <c r="C344" s="233"/>
      <c r="D344" s="234"/>
      <c r="E344" s="234"/>
      <c r="F344" s="234"/>
      <c r="G344" s="234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206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ht="22.5" outlineLevel="1">
      <c r="A345" s="167">
        <v>56</v>
      </c>
      <c r="B345" s="168" t="s">
        <v>1039</v>
      </c>
      <c r="C345" s="177" t="s">
        <v>1040</v>
      </c>
      <c r="D345" s="169" t="s">
        <v>288</v>
      </c>
      <c r="E345" s="170">
        <v>10.450000000000001</v>
      </c>
      <c r="F345" s="171"/>
      <c r="G345" s="172">
        <f>ROUND(E345*F345,2)</f>
        <v>0</v>
      </c>
      <c r="H345" s="171"/>
      <c r="I345" s="172">
        <f>ROUND(E345*H345,2)</f>
        <v>0</v>
      </c>
      <c r="J345" s="171"/>
      <c r="K345" s="172">
        <f>ROUND(E345*J345,2)</f>
        <v>0</v>
      </c>
      <c r="L345" s="172">
        <v>21</v>
      </c>
      <c r="M345" s="172">
        <f>G345*(1+L345/100)</f>
        <v>0</v>
      </c>
      <c r="N345" s="172">
        <v>0.12966000000000003</v>
      </c>
      <c r="O345" s="172">
        <f>ROUND(E345*N345,2)</f>
        <v>1.35</v>
      </c>
      <c r="P345" s="172">
        <v>0</v>
      </c>
      <c r="Q345" s="172">
        <f>ROUND(E345*P345,2)</f>
        <v>0</v>
      </c>
      <c r="R345" s="172" t="s">
        <v>1028</v>
      </c>
      <c r="S345" s="172" t="s">
        <v>202</v>
      </c>
      <c r="T345" s="173" t="s">
        <v>202</v>
      </c>
      <c r="U345" s="157">
        <v>7.2000000000000008E-2</v>
      </c>
      <c r="V345" s="157">
        <f>ROUND(E345*U345,2)</f>
        <v>0.75</v>
      </c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214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>
      <c r="A346" s="155"/>
      <c r="B346" s="156"/>
      <c r="C346" s="178" t="s">
        <v>2383</v>
      </c>
      <c r="D346" s="158"/>
      <c r="E346" s="159">
        <v>10.450000000000001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217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>
      <c r="A347" s="155"/>
      <c r="B347" s="156"/>
      <c r="C347" s="233"/>
      <c r="D347" s="234"/>
      <c r="E347" s="234"/>
      <c r="F347" s="234"/>
      <c r="G347" s="234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206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ht="22.5" outlineLevel="1">
      <c r="A348" s="167">
        <v>57</v>
      </c>
      <c r="B348" s="168" t="s">
        <v>1041</v>
      </c>
      <c r="C348" s="177" t="s">
        <v>1042</v>
      </c>
      <c r="D348" s="169" t="s">
        <v>288</v>
      </c>
      <c r="E348" s="170">
        <v>10.450000000000001</v>
      </c>
      <c r="F348" s="171"/>
      <c r="G348" s="172">
        <f>ROUND(E348*F348,2)</f>
        <v>0</v>
      </c>
      <c r="H348" s="171"/>
      <c r="I348" s="172">
        <f>ROUND(E348*H348,2)</f>
        <v>0</v>
      </c>
      <c r="J348" s="171"/>
      <c r="K348" s="172">
        <f>ROUND(E348*J348,2)</f>
        <v>0</v>
      </c>
      <c r="L348" s="172">
        <v>21</v>
      </c>
      <c r="M348" s="172">
        <f>G348*(1+L348/100)</f>
        <v>0</v>
      </c>
      <c r="N348" s="172">
        <v>0.12966000000000003</v>
      </c>
      <c r="O348" s="172">
        <f>ROUND(E348*N348,2)</f>
        <v>1.35</v>
      </c>
      <c r="P348" s="172">
        <v>0</v>
      </c>
      <c r="Q348" s="172">
        <f>ROUND(E348*P348,2)</f>
        <v>0</v>
      </c>
      <c r="R348" s="172" t="s">
        <v>1028</v>
      </c>
      <c r="S348" s="172" t="s">
        <v>202</v>
      </c>
      <c r="T348" s="173" t="s">
        <v>202</v>
      </c>
      <c r="U348" s="157">
        <v>7.2000000000000008E-2</v>
      </c>
      <c r="V348" s="157">
        <f>ROUND(E348*U348,2)</f>
        <v>0.75</v>
      </c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214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>
      <c r="A349" s="155"/>
      <c r="B349" s="156"/>
      <c r="C349" s="178" t="s">
        <v>2383</v>
      </c>
      <c r="D349" s="158"/>
      <c r="E349" s="159">
        <v>10.450000000000001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217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>
      <c r="A350" s="155"/>
      <c r="B350" s="156"/>
      <c r="C350" s="233"/>
      <c r="D350" s="234"/>
      <c r="E350" s="234"/>
      <c r="F350" s="234"/>
      <c r="G350" s="234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206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>
      <c r="A351" s="167">
        <v>58</v>
      </c>
      <c r="B351" s="168" t="s">
        <v>2083</v>
      </c>
      <c r="C351" s="177" t="s">
        <v>2084</v>
      </c>
      <c r="D351" s="169" t="s">
        <v>288</v>
      </c>
      <c r="E351" s="170">
        <v>225.75</v>
      </c>
      <c r="F351" s="171"/>
      <c r="G351" s="172">
        <f>ROUND(E351*F351,2)</f>
        <v>0</v>
      </c>
      <c r="H351" s="171"/>
      <c r="I351" s="172">
        <f>ROUND(E351*H351,2)</f>
        <v>0</v>
      </c>
      <c r="J351" s="171"/>
      <c r="K351" s="172">
        <f>ROUND(E351*J351,2)</f>
        <v>0</v>
      </c>
      <c r="L351" s="172">
        <v>21</v>
      </c>
      <c r="M351" s="172">
        <f>G351*(1+L351/100)</f>
        <v>0</v>
      </c>
      <c r="N351" s="172">
        <v>0.25</v>
      </c>
      <c r="O351" s="172">
        <f>ROUND(E351*N351,2)</f>
        <v>56.44</v>
      </c>
      <c r="P351" s="172">
        <v>0</v>
      </c>
      <c r="Q351" s="172">
        <f>ROUND(E351*P351,2)</f>
        <v>0</v>
      </c>
      <c r="R351" s="172"/>
      <c r="S351" s="172" t="s">
        <v>304</v>
      </c>
      <c r="T351" s="173" t="s">
        <v>322</v>
      </c>
      <c r="U351" s="157">
        <v>8.4000000000000005E-2</v>
      </c>
      <c r="V351" s="157">
        <f>ROUND(E351*U351,2)</f>
        <v>18.96</v>
      </c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214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>
      <c r="A352" s="155"/>
      <c r="B352" s="156"/>
      <c r="C352" s="235"/>
      <c r="D352" s="236"/>
      <c r="E352" s="236"/>
      <c r="F352" s="236"/>
      <c r="G352" s="236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206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>
      <c r="A353" s="167">
        <v>59</v>
      </c>
      <c r="B353" s="168" t="s">
        <v>2085</v>
      </c>
      <c r="C353" s="177" t="s">
        <v>2086</v>
      </c>
      <c r="D353" s="169" t="s">
        <v>288</v>
      </c>
      <c r="E353" s="170">
        <v>10.450000000000001</v>
      </c>
      <c r="F353" s="171"/>
      <c r="G353" s="172">
        <f>ROUND(E353*F353,2)</f>
        <v>0</v>
      </c>
      <c r="H353" s="171"/>
      <c r="I353" s="172">
        <f>ROUND(E353*H353,2)</f>
        <v>0</v>
      </c>
      <c r="J353" s="171"/>
      <c r="K353" s="172">
        <f>ROUND(E353*J353,2)</f>
        <v>0</v>
      </c>
      <c r="L353" s="172">
        <v>21</v>
      </c>
      <c r="M353" s="172">
        <f>G353*(1+L353/100)</f>
        <v>0</v>
      </c>
      <c r="N353" s="172">
        <v>0.25</v>
      </c>
      <c r="O353" s="172">
        <f>ROUND(E353*N353,2)</f>
        <v>2.61</v>
      </c>
      <c r="P353" s="172">
        <v>0</v>
      </c>
      <c r="Q353" s="172">
        <f>ROUND(E353*P353,2)</f>
        <v>0</v>
      </c>
      <c r="R353" s="172"/>
      <c r="S353" s="172" t="s">
        <v>304</v>
      </c>
      <c r="T353" s="173" t="s">
        <v>322</v>
      </c>
      <c r="U353" s="157">
        <v>8.4000000000000005E-2</v>
      </c>
      <c r="V353" s="157">
        <f>ROUND(E353*U353,2)</f>
        <v>0.88</v>
      </c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214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>
      <c r="A354" s="155"/>
      <c r="B354" s="156"/>
      <c r="C354" s="235"/>
      <c r="D354" s="236"/>
      <c r="E354" s="236"/>
      <c r="F354" s="236"/>
      <c r="G354" s="236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206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>
      <c r="A355" s="161" t="s">
        <v>196</v>
      </c>
      <c r="B355" s="162" t="s">
        <v>111</v>
      </c>
      <c r="C355" s="176" t="s">
        <v>112</v>
      </c>
      <c r="D355" s="163"/>
      <c r="E355" s="164"/>
      <c r="F355" s="165"/>
      <c r="G355" s="165">
        <f>SUMIF(AG356:AG616,"&lt;&gt;NOR",G356:G616)</f>
        <v>0</v>
      </c>
      <c r="H355" s="165"/>
      <c r="I355" s="165">
        <f>SUM(I356:I616)</f>
        <v>0</v>
      </c>
      <c r="J355" s="165"/>
      <c r="K355" s="165">
        <f>SUM(K356:K616)</f>
        <v>0</v>
      </c>
      <c r="L355" s="165"/>
      <c r="M355" s="165">
        <f>SUM(M356:M616)</f>
        <v>0</v>
      </c>
      <c r="N355" s="165"/>
      <c r="O355" s="165">
        <f>SUM(O356:O616)</f>
        <v>110.18</v>
      </c>
      <c r="P355" s="165"/>
      <c r="Q355" s="165">
        <f>SUM(Q356:Q616)</f>
        <v>0</v>
      </c>
      <c r="R355" s="165"/>
      <c r="S355" s="165"/>
      <c r="T355" s="166"/>
      <c r="U355" s="160"/>
      <c r="V355" s="160">
        <f>SUM(V356:V616)</f>
        <v>574.85</v>
      </c>
      <c r="W355" s="160"/>
      <c r="AG355" t="s">
        <v>197</v>
      </c>
    </row>
    <row r="356" spans="1:60" ht="22.5" outlineLevel="1">
      <c r="A356" s="167">
        <v>60</v>
      </c>
      <c r="B356" s="168" t="s">
        <v>2412</v>
      </c>
      <c r="C356" s="177" t="s">
        <v>2413</v>
      </c>
      <c r="D356" s="169" t="s">
        <v>268</v>
      </c>
      <c r="E356" s="170">
        <v>39</v>
      </c>
      <c r="F356" s="171"/>
      <c r="G356" s="172">
        <f>ROUND(E356*F356,2)</f>
        <v>0</v>
      </c>
      <c r="H356" s="171"/>
      <c r="I356" s="172">
        <f>ROUND(E356*H356,2)</f>
        <v>0</v>
      </c>
      <c r="J356" s="171"/>
      <c r="K356" s="172">
        <f>ROUND(E356*J356,2)</f>
        <v>0</v>
      </c>
      <c r="L356" s="172">
        <v>21</v>
      </c>
      <c r="M356" s="172">
        <f>G356*(1+L356/100)</f>
        <v>0</v>
      </c>
      <c r="N356" s="172">
        <v>2.0000000000000002E-5</v>
      </c>
      <c r="O356" s="172">
        <f>ROUND(E356*N356,2)</f>
        <v>0</v>
      </c>
      <c r="P356" s="172">
        <v>0</v>
      </c>
      <c r="Q356" s="172">
        <f>ROUND(E356*P356,2)</f>
        <v>0</v>
      </c>
      <c r="R356" s="172" t="s">
        <v>269</v>
      </c>
      <c r="S356" s="172" t="s">
        <v>202</v>
      </c>
      <c r="T356" s="173" t="s">
        <v>305</v>
      </c>
      <c r="U356" s="157">
        <v>1.8650000000000002</v>
      </c>
      <c r="V356" s="157">
        <f>ROUND(E356*U356,2)</f>
        <v>72.739999999999995</v>
      </c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214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>
      <c r="A357" s="155"/>
      <c r="B357" s="156"/>
      <c r="C357" s="241" t="s">
        <v>1202</v>
      </c>
      <c r="D357" s="242"/>
      <c r="E357" s="242"/>
      <c r="F357" s="242"/>
      <c r="G357" s="242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205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>
      <c r="A358" s="155"/>
      <c r="B358" s="156"/>
      <c r="C358" s="233"/>
      <c r="D358" s="234"/>
      <c r="E358" s="234"/>
      <c r="F358" s="234"/>
      <c r="G358" s="234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206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ht="22.5" outlineLevel="1">
      <c r="A359" s="167">
        <v>61</v>
      </c>
      <c r="B359" s="168" t="s">
        <v>2414</v>
      </c>
      <c r="C359" s="177" t="s">
        <v>2415</v>
      </c>
      <c r="D359" s="169" t="s">
        <v>310</v>
      </c>
      <c r="E359" s="170">
        <v>25</v>
      </c>
      <c r="F359" s="171"/>
      <c r="G359" s="172">
        <f>ROUND(E359*F359,2)</f>
        <v>0</v>
      </c>
      <c r="H359" s="171"/>
      <c r="I359" s="172">
        <f>ROUND(E359*H359,2)</f>
        <v>0</v>
      </c>
      <c r="J359" s="171"/>
      <c r="K359" s="172">
        <f>ROUND(E359*J359,2)</f>
        <v>0</v>
      </c>
      <c r="L359" s="172">
        <v>21</v>
      </c>
      <c r="M359" s="172">
        <f>G359*(1+L359/100)</f>
        <v>0</v>
      </c>
      <c r="N359" s="172">
        <v>2.2000000000000001E-4</v>
      </c>
      <c r="O359" s="172">
        <f>ROUND(E359*N359,2)</f>
        <v>0.01</v>
      </c>
      <c r="P359" s="172">
        <v>0</v>
      </c>
      <c r="Q359" s="172">
        <f>ROUND(E359*P359,2)</f>
        <v>0</v>
      </c>
      <c r="R359" s="172" t="s">
        <v>269</v>
      </c>
      <c r="S359" s="172" t="s">
        <v>202</v>
      </c>
      <c r="T359" s="173" t="s">
        <v>305</v>
      </c>
      <c r="U359" s="157">
        <v>0.75900000000000001</v>
      </c>
      <c r="V359" s="157">
        <f>ROUND(E359*U359,2)</f>
        <v>18.98</v>
      </c>
      <c r="W359" s="157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214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>
      <c r="A360" s="155"/>
      <c r="B360" s="156"/>
      <c r="C360" s="178" t="s">
        <v>2416</v>
      </c>
      <c r="D360" s="158"/>
      <c r="E360" s="159">
        <v>25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217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>
      <c r="A361" s="155"/>
      <c r="B361" s="156"/>
      <c r="C361" s="233"/>
      <c r="D361" s="234"/>
      <c r="E361" s="234"/>
      <c r="F361" s="234"/>
      <c r="G361" s="234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206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2.5" outlineLevel="1">
      <c r="A362" s="167">
        <v>62</v>
      </c>
      <c r="B362" s="168" t="s">
        <v>2417</v>
      </c>
      <c r="C362" s="177" t="s">
        <v>2418</v>
      </c>
      <c r="D362" s="169" t="s">
        <v>310</v>
      </c>
      <c r="E362" s="170">
        <v>1</v>
      </c>
      <c r="F362" s="171"/>
      <c r="G362" s="172">
        <f>ROUND(E362*F362,2)</f>
        <v>0</v>
      </c>
      <c r="H362" s="171"/>
      <c r="I362" s="172">
        <f>ROUND(E362*H362,2)</f>
        <v>0</v>
      </c>
      <c r="J362" s="171"/>
      <c r="K362" s="172">
        <f>ROUND(E362*J362,2)</f>
        <v>0</v>
      </c>
      <c r="L362" s="172">
        <v>21</v>
      </c>
      <c r="M362" s="172">
        <f>G362*(1+L362/100)</f>
        <v>0</v>
      </c>
      <c r="N362" s="172">
        <v>3.2000000000000003E-4</v>
      </c>
      <c r="O362" s="172">
        <f>ROUND(E362*N362,2)</f>
        <v>0</v>
      </c>
      <c r="P362" s="172">
        <v>0</v>
      </c>
      <c r="Q362" s="172">
        <f>ROUND(E362*P362,2)</f>
        <v>0</v>
      </c>
      <c r="R362" s="172" t="s">
        <v>269</v>
      </c>
      <c r="S362" s="172" t="s">
        <v>202</v>
      </c>
      <c r="T362" s="173" t="s">
        <v>305</v>
      </c>
      <c r="U362" s="157">
        <v>1.0940000000000001</v>
      </c>
      <c r="V362" s="157">
        <f>ROUND(E362*U362,2)</f>
        <v>1.0900000000000001</v>
      </c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214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>
      <c r="A363" s="155"/>
      <c r="B363" s="156"/>
      <c r="C363" s="235"/>
      <c r="D363" s="236"/>
      <c r="E363" s="236"/>
      <c r="F363" s="236"/>
      <c r="G363" s="236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206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ht="22.5" outlineLevel="1">
      <c r="A364" s="167">
        <v>63</v>
      </c>
      <c r="B364" s="168" t="s">
        <v>2419</v>
      </c>
      <c r="C364" s="177" t="s">
        <v>2420</v>
      </c>
      <c r="D364" s="169" t="s">
        <v>268</v>
      </c>
      <c r="E364" s="170">
        <v>17</v>
      </c>
      <c r="F364" s="171"/>
      <c r="G364" s="172">
        <f>ROUND(E364*F364,2)</f>
        <v>0</v>
      </c>
      <c r="H364" s="171"/>
      <c r="I364" s="172">
        <f>ROUND(E364*H364,2)</f>
        <v>0</v>
      </c>
      <c r="J364" s="171"/>
      <c r="K364" s="172">
        <f>ROUND(E364*J364,2)</f>
        <v>0</v>
      </c>
      <c r="L364" s="172">
        <v>21</v>
      </c>
      <c r="M364" s="172">
        <f>G364*(1+L364/100)</f>
        <v>0</v>
      </c>
      <c r="N364" s="172">
        <v>0</v>
      </c>
      <c r="O364" s="172">
        <f>ROUND(E364*N364,2)</f>
        <v>0</v>
      </c>
      <c r="P364" s="172">
        <v>0</v>
      </c>
      <c r="Q364" s="172">
        <f>ROUND(E364*P364,2)</f>
        <v>0</v>
      </c>
      <c r="R364" s="172" t="s">
        <v>269</v>
      </c>
      <c r="S364" s="172" t="s">
        <v>202</v>
      </c>
      <c r="T364" s="173" t="s">
        <v>305</v>
      </c>
      <c r="U364" s="157">
        <v>3.4000000000000002E-2</v>
      </c>
      <c r="V364" s="157">
        <f>ROUND(E364*U364,2)</f>
        <v>0.57999999999999996</v>
      </c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214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>
      <c r="A365" s="155"/>
      <c r="B365" s="156"/>
      <c r="C365" s="241" t="s">
        <v>1183</v>
      </c>
      <c r="D365" s="242"/>
      <c r="E365" s="242"/>
      <c r="F365" s="242"/>
      <c r="G365" s="242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205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>
      <c r="A366" s="155"/>
      <c r="B366" s="156"/>
      <c r="C366" s="178" t="s">
        <v>2421</v>
      </c>
      <c r="D366" s="158"/>
      <c r="E366" s="159">
        <v>17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217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>
      <c r="A367" s="155"/>
      <c r="B367" s="156"/>
      <c r="C367" s="233"/>
      <c r="D367" s="234"/>
      <c r="E367" s="234"/>
      <c r="F367" s="234"/>
      <c r="G367" s="234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206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ht="22.5" outlineLevel="1">
      <c r="A368" s="167">
        <v>64</v>
      </c>
      <c r="B368" s="168" t="s">
        <v>2422</v>
      </c>
      <c r="C368" s="177" t="s">
        <v>2423</v>
      </c>
      <c r="D368" s="169" t="s">
        <v>268</v>
      </c>
      <c r="E368" s="170">
        <v>217</v>
      </c>
      <c r="F368" s="171"/>
      <c r="G368" s="172">
        <f>ROUND(E368*F368,2)</f>
        <v>0</v>
      </c>
      <c r="H368" s="171"/>
      <c r="I368" s="172">
        <f>ROUND(E368*H368,2)</f>
        <v>0</v>
      </c>
      <c r="J368" s="171"/>
      <c r="K368" s="172">
        <f>ROUND(E368*J368,2)</f>
        <v>0</v>
      </c>
      <c r="L368" s="172">
        <v>21</v>
      </c>
      <c r="M368" s="172">
        <f>G368*(1+L368/100)</f>
        <v>0</v>
      </c>
      <c r="N368" s="172">
        <v>0</v>
      </c>
      <c r="O368" s="172">
        <f>ROUND(E368*N368,2)</f>
        <v>0</v>
      </c>
      <c r="P368" s="172">
        <v>0</v>
      </c>
      <c r="Q368" s="172">
        <f>ROUND(E368*P368,2)</f>
        <v>0</v>
      </c>
      <c r="R368" s="172" t="s">
        <v>269</v>
      </c>
      <c r="S368" s="172" t="s">
        <v>202</v>
      </c>
      <c r="T368" s="173" t="s">
        <v>305</v>
      </c>
      <c r="U368" s="157">
        <v>5.4000000000000006E-2</v>
      </c>
      <c r="V368" s="157">
        <f>ROUND(E368*U368,2)</f>
        <v>11.72</v>
      </c>
      <c r="W368" s="157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214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>
      <c r="A369" s="155"/>
      <c r="B369" s="156"/>
      <c r="C369" s="241" t="s">
        <v>1183</v>
      </c>
      <c r="D369" s="242"/>
      <c r="E369" s="242"/>
      <c r="F369" s="242"/>
      <c r="G369" s="242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205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>
      <c r="A370" s="155"/>
      <c r="B370" s="156"/>
      <c r="C370" s="178" t="s">
        <v>2424</v>
      </c>
      <c r="D370" s="158"/>
      <c r="E370" s="159">
        <v>23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217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>
      <c r="A371" s="155"/>
      <c r="B371" s="156"/>
      <c r="C371" s="178" t="s">
        <v>2425</v>
      </c>
      <c r="D371" s="158"/>
      <c r="E371" s="159">
        <v>194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217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>
      <c r="A372" s="155"/>
      <c r="B372" s="156"/>
      <c r="C372" s="233"/>
      <c r="D372" s="234"/>
      <c r="E372" s="234"/>
      <c r="F372" s="234"/>
      <c r="G372" s="234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206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ht="22.5" outlineLevel="1">
      <c r="A373" s="167">
        <v>65</v>
      </c>
      <c r="B373" s="168" t="s">
        <v>2426</v>
      </c>
      <c r="C373" s="177" t="s">
        <v>2427</v>
      </c>
      <c r="D373" s="169" t="s">
        <v>268</v>
      </c>
      <c r="E373" s="170">
        <v>314</v>
      </c>
      <c r="F373" s="171"/>
      <c r="G373" s="172">
        <f>ROUND(E373*F373,2)</f>
        <v>0</v>
      </c>
      <c r="H373" s="171"/>
      <c r="I373" s="172">
        <f>ROUND(E373*H373,2)</f>
        <v>0</v>
      </c>
      <c r="J373" s="171"/>
      <c r="K373" s="172">
        <f>ROUND(E373*J373,2)</f>
        <v>0</v>
      </c>
      <c r="L373" s="172">
        <v>21</v>
      </c>
      <c r="M373" s="172">
        <f>G373*(1+L373/100)</f>
        <v>0</v>
      </c>
      <c r="N373" s="172">
        <v>0</v>
      </c>
      <c r="O373" s="172">
        <f>ROUND(E373*N373,2)</f>
        <v>0</v>
      </c>
      <c r="P373" s="172">
        <v>0</v>
      </c>
      <c r="Q373" s="172">
        <f>ROUND(E373*P373,2)</f>
        <v>0</v>
      </c>
      <c r="R373" s="172" t="s">
        <v>269</v>
      </c>
      <c r="S373" s="172" t="s">
        <v>202</v>
      </c>
      <c r="T373" s="173" t="s">
        <v>305</v>
      </c>
      <c r="U373" s="157">
        <v>0.126</v>
      </c>
      <c r="V373" s="157">
        <f>ROUND(E373*U373,2)</f>
        <v>39.56</v>
      </c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214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>
      <c r="A374" s="155"/>
      <c r="B374" s="156"/>
      <c r="C374" s="241" t="s">
        <v>1183</v>
      </c>
      <c r="D374" s="242"/>
      <c r="E374" s="242"/>
      <c r="F374" s="242"/>
      <c r="G374" s="242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205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>
      <c r="A375" s="155"/>
      <c r="B375" s="156"/>
      <c r="C375" s="178" t="s">
        <v>2428</v>
      </c>
      <c r="D375" s="158"/>
      <c r="E375" s="159">
        <v>2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217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>
      <c r="A376" s="155"/>
      <c r="B376" s="156"/>
      <c r="C376" s="178" t="s">
        <v>2429</v>
      </c>
      <c r="D376" s="158"/>
      <c r="E376" s="159">
        <v>312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217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>
      <c r="A377" s="155"/>
      <c r="B377" s="156"/>
      <c r="C377" s="233"/>
      <c r="D377" s="234"/>
      <c r="E377" s="234"/>
      <c r="F377" s="234"/>
      <c r="G377" s="234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206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>
      <c r="A378" s="167">
        <v>66</v>
      </c>
      <c r="B378" s="168" t="s">
        <v>2430</v>
      </c>
      <c r="C378" s="177" t="s">
        <v>2431</v>
      </c>
      <c r="D378" s="169" t="s">
        <v>268</v>
      </c>
      <c r="E378" s="170">
        <v>2</v>
      </c>
      <c r="F378" s="171"/>
      <c r="G378" s="172">
        <f>ROUND(E378*F378,2)</f>
        <v>0</v>
      </c>
      <c r="H378" s="171"/>
      <c r="I378" s="172">
        <f>ROUND(E378*H378,2)</f>
        <v>0</v>
      </c>
      <c r="J378" s="171"/>
      <c r="K378" s="172">
        <f>ROUND(E378*J378,2)</f>
        <v>0</v>
      </c>
      <c r="L378" s="172">
        <v>21</v>
      </c>
      <c r="M378" s="172">
        <f>G378*(1+L378/100)</f>
        <v>0</v>
      </c>
      <c r="N378" s="172">
        <v>1.0000000000000001E-5</v>
      </c>
      <c r="O378" s="172">
        <f>ROUND(E378*N378,2)</f>
        <v>0</v>
      </c>
      <c r="P378" s="172">
        <v>0</v>
      </c>
      <c r="Q378" s="172">
        <f>ROUND(E378*P378,2)</f>
        <v>0</v>
      </c>
      <c r="R378" s="172" t="s">
        <v>269</v>
      </c>
      <c r="S378" s="172" t="s">
        <v>202</v>
      </c>
      <c r="T378" s="173" t="s">
        <v>305</v>
      </c>
      <c r="U378" s="157">
        <v>0.08</v>
      </c>
      <c r="V378" s="157">
        <f>ROUND(E378*U378,2)</f>
        <v>0.16</v>
      </c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214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>
      <c r="A379" s="155"/>
      <c r="B379" s="156"/>
      <c r="C379" s="241" t="s">
        <v>1202</v>
      </c>
      <c r="D379" s="242"/>
      <c r="E379" s="242"/>
      <c r="F379" s="242"/>
      <c r="G379" s="242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205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>
      <c r="A380" s="155"/>
      <c r="B380" s="156"/>
      <c r="C380" s="233"/>
      <c r="D380" s="234"/>
      <c r="E380" s="234"/>
      <c r="F380" s="234"/>
      <c r="G380" s="234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206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>
      <c r="A381" s="167">
        <v>67</v>
      </c>
      <c r="B381" s="168" t="s">
        <v>1200</v>
      </c>
      <c r="C381" s="177" t="s">
        <v>1201</v>
      </c>
      <c r="D381" s="169" t="s">
        <v>268</v>
      </c>
      <c r="E381" s="170">
        <v>100</v>
      </c>
      <c r="F381" s="171"/>
      <c r="G381" s="172">
        <f>ROUND(E381*F381,2)</f>
        <v>0</v>
      </c>
      <c r="H381" s="171"/>
      <c r="I381" s="172">
        <f>ROUND(E381*H381,2)</f>
        <v>0</v>
      </c>
      <c r="J381" s="171"/>
      <c r="K381" s="172">
        <f>ROUND(E381*J381,2)</f>
        <v>0</v>
      </c>
      <c r="L381" s="172">
        <v>21</v>
      </c>
      <c r="M381" s="172">
        <f>G381*(1+L381/100)</f>
        <v>0</v>
      </c>
      <c r="N381" s="172">
        <v>1.0000000000000001E-5</v>
      </c>
      <c r="O381" s="172">
        <f>ROUND(E381*N381,2)</f>
        <v>0</v>
      </c>
      <c r="P381" s="172">
        <v>0</v>
      </c>
      <c r="Q381" s="172">
        <f>ROUND(E381*P381,2)</f>
        <v>0</v>
      </c>
      <c r="R381" s="172" t="s">
        <v>269</v>
      </c>
      <c r="S381" s="172" t="s">
        <v>202</v>
      </c>
      <c r="T381" s="173" t="s">
        <v>330</v>
      </c>
      <c r="U381" s="157">
        <v>9.7000000000000003E-2</v>
      </c>
      <c r="V381" s="157">
        <f>ROUND(E381*U381,2)</f>
        <v>9.6999999999999993</v>
      </c>
      <c r="W381" s="157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214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>
      <c r="A382" s="155"/>
      <c r="B382" s="156"/>
      <c r="C382" s="241" t="s">
        <v>1202</v>
      </c>
      <c r="D382" s="242"/>
      <c r="E382" s="242"/>
      <c r="F382" s="242"/>
      <c r="G382" s="242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205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>
      <c r="A383" s="155"/>
      <c r="B383" s="156"/>
      <c r="C383" s="233"/>
      <c r="D383" s="234"/>
      <c r="E383" s="234"/>
      <c r="F383" s="234"/>
      <c r="G383" s="234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206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>
      <c r="A384" s="167">
        <v>68</v>
      </c>
      <c r="B384" s="168" t="s">
        <v>2432</v>
      </c>
      <c r="C384" s="177" t="s">
        <v>2433</v>
      </c>
      <c r="D384" s="169" t="s">
        <v>310</v>
      </c>
      <c r="E384" s="170">
        <v>10</v>
      </c>
      <c r="F384" s="171"/>
      <c r="G384" s="172">
        <f>ROUND(E384*F384,2)</f>
        <v>0</v>
      </c>
      <c r="H384" s="171"/>
      <c r="I384" s="172">
        <f>ROUND(E384*H384,2)</f>
        <v>0</v>
      </c>
      <c r="J384" s="171"/>
      <c r="K384" s="172">
        <f>ROUND(E384*J384,2)</f>
        <v>0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2" t="s">
        <v>269</v>
      </c>
      <c r="S384" s="172" t="s">
        <v>202</v>
      </c>
      <c r="T384" s="173" t="s">
        <v>305</v>
      </c>
      <c r="U384" s="157">
        <v>0.16632000000000002</v>
      </c>
      <c r="V384" s="157">
        <f>ROUND(E384*U384,2)</f>
        <v>1.66</v>
      </c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214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>
      <c r="A385" s="155"/>
      <c r="B385" s="156"/>
      <c r="C385" s="241" t="s">
        <v>1183</v>
      </c>
      <c r="D385" s="242"/>
      <c r="E385" s="242"/>
      <c r="F385" s="242"/>
      <c r="G385" s="242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205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>
      <c r="A386" s="155"/>
      <c r="B386" s="156"/>
      <c r="C386" s="178" t="s">
        <v>2434</v>
      </c>
      <c r="D386" s="158"/>
      <c r="E386" s="159">
        <v>10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217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>
      <c r="A387" s="155"/>
      <c r="B387" s="156"/>
      <c r="C387" s="233"/>
      <c r="D387" s="234"/>
      <c r="E387" s="234"/>
      <c r="F387" s="234"/>
      <c r="G387" s="234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206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>
      <c r="A388" s="167">
        <v>69</v>
      </c>
      <c r="B388" s="168" t="s">
        <v>2435</v>
      </c>
      <c r="C388" s="177" t="s">
        <v>2436</v>
      </c>
      <c r="D388" s="169" t="s">
        <v>310</v>
      </c>
      <c r="E388" s="170">
        <v>16</v>
      </c>
      <c r="F388" s="171"/>
      <c r="G388" s="172">
        <f>ROUND(E388*F388,2)</f>
        <v>0</v>
      </c>
      <c r="H388" s="171"/>
      <c r="I388" s="172">
        <f>ROUND(E388*H388,2)</f>
        <v>0</v>
      </c>
      <c r="J388" s="171"/>
      <c r="K388" s="172">
        <f>ROUND(E388*J388,2)</f>
        <v>0</v>
      </c>
      <c r="L388" s="172">
        <v>21</v>
      </c>
      <c r="M388" s="172">
        <f>G388*(1+L388/100)</f>
        <v>0</v>
      </c>
      <c r="N388" s="172">
        <v>0</v>
      </c>
      <c r="O388" s="172">
        <f>ROUND(E388*N388,2)</f>
        <v>0</v>
      </c>
      <c r="P388" s="172">
        <v>0</v>
      </c>
      <c r="Q388" s="172">
        <f>ROUND(E388*P388,2)</f>
        <v>0</v>
      </c>
      <c r="R388" s="172" t="s">
        <v>269</v>
      </c>
      <c r="S388" s="172" t="s">
        <v>202</v>
      </c>
      <c r="T388" s="173" t="s">
        <v>305</v>
      </c>
      <c r="U388" s="157">
        <v>0.21648000000000001</v>
      </c>
      <c r="V388" s="157">
        <f>ROUND(E388*U388,2)</f>
        <v>3.46</v>
      </c>
      <c r="W388" s="15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214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>
      <c r="A389" s="155"/>
      <c r="B389" s="156"/>
      <c r="C389" s="241" t="s">
        <v>1183</v>
      </c>
      <c r="D389" s="242"/>
      <c r="E389" s="242"/>
      <c r="F389" s="242"/>
      <c r="G389" s="242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205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>
      <c r="A390" s="155"/>
      <c r="B390" s="156"/>
      <c r="C390" s="178" t="s">
        <v>2437</v>
      </c>
      <c r="D390" s="158"/>
      <c r="E390" s="159">
        <v>2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217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>
      <c r="A391" s="155"/>
      <c r="B391" s="156"/>
      <c r="C391" s="178" t="s">
        <v>2438</v>
      </c>
      <c r="D391" s="158"/>
      <c r="E391" s="159">
        <v>14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217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>
      <c r="A392" s="155"/>
      <c r="B392" s="156"/>
      <c r="C392" s="233"/>
      <c r="D392" s="234"/>
      <c r="E392" s="234"/>
      <c r="F392" s="234"/>
      <c r="G392" s="234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206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>
      <c r="A393" s="167">
        <v>70</v>
      </c>
      <c r="B393" s="168" t="s">
        <v>2439</v>
      </c>
      <c r="C393" s="177" t="s">
        <v>2440</v>
      </c>
      <c r="D393" s="169" t="s">
        <v>310</v>
      </c>
      <c r="E393" s="170">
        <v>48</v>
      </c>
      <c r="F393" s="171"/>
      <c r="G393" s="172">
        <f>ROUND(E393*F393,2)</f>
        <v>0</v>
      </c>
      <c r="H393" s="171"/>
      <c r="I393" s="172">
        <f>ROUND(E393*H393,2)</f>
        <v>0</v>
      </c>
      <c r="J393" s="171"/>
      <c r="K393" s="172">
        <f>ROUND(E393*J393,2)</f>
        <v>0</v>
      </c>
      <c r="L393" s="172">
        <v>21</v>
      </c>
      <c r="M393" s="172">
        <f>G393*(1+L393/100)</f>
        <v>0</v>
      </c>
      <c r="N393" s="172">
        <v>0</v>
      </c>
      <c r="O393" s="172">
        <f>ROUND(E393*N393,2)</f>
        <v>0</v>
      </c>
      <c r="P393" s="172">
        <v>0</v>
      </c>
      <c r="Q393" s="172">
        <f>ROUND(E393*P393,2)</f>
        <v>0</v>
      </c>
      <c r="R393" s="172" t="s">
        <v>269</v>
      </c>
      <c r="S393" s="172" t="s">
        <v>202</v>
      </c>
      <c r="T393" s="173" t="s">
        <v>305</v>
      </c>
      <c r="U393" s="157">
        <v>0.28320000000000001</v>
      </c>
      <c r="V393" s="157">
        <f>ROUND(E393*U393,2)</f>
        <v>13.59</v>
      </c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214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>
      <c r="A394" s="155"/>
      <c r="B394" s="156"/>
      <c r="C394" s="241" t="s">
        <v>1183</v>
      </c>
      <c r="D394" s="242"/>
      <c r="E394" s="242"/>
      <c r="F394" s="242"/>
      <c r="G394" s="242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205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>
      <c r="A395" s="155"/>
      <c r="B395" s="156"/>
      <c r="C395" s="178" t="s">
        <v>2441</v>
      </c>
      <c r="D395" s="158"/>
      <c r="E395" s="159">
        <v>5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217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>
      <c r="A396" s="155"/>
      <c r="B396" s="156"/>
      <c r="C396" s="178" t="s">
        <v>2442</v>
      </c>
      <c r="D396" s="158"/>
      <c r="E396" s="159">
        <v>43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217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>
      <c r="A397" s="155"/>
      <c r="B397" s="156"/>
      <c r="C397" s="233"/>
      <c r="D397" s="234"/>
      <c r="E397" s="234"/>
      <c r="F397" s="234"/>
      <c r="G397" s="234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206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22.5" outlineLevel="1">
      <c r="A398" s="167">
        <v>71</v>
      </c>
      <c r="B398" s="168" t="s">
        <v>2443</v>
      </c>
      <c r="C398" s="177" t="s">
        <v>2444</v>
      </c>
      <c r="D398" s="169" t="s">
        <v>310</v>
      </c>
      <c r="E398" s="170">
        <v>1</v>
      </c>
      <c r="F398" s="171"/>
      <c r="G398" s="172">
        <f>ROUND(E398*F398,2)</f>
        <v>0</v>
      </c>
      <c r="H398" s="171"/>
      <c r="I398" s="172">
        <f>ROUND(E398*H398,2)</f>
        <v>0</v>
      </c>
      <c r="J398" s="171"/>
      <c r="K398" s="172">
        <f>ROUND(E398*J398,2)</f>
        <v>0</v>
      </c>
      <c r="L398" s="172">
        <v>21</v>
      </c>
      <c r="M398" s="172">
        <f>G398*(1+L398/100)</f>
        <v>0</v>
      </c>
      <c r="N398" s="172">
        <v>2.1000000000000001E-4</v>
      </c>
      <c r="O398" s="172">
        <f>ROUND(E398*N398,2)</f>
        <v>0</v>
      </c>
      <c r="P398" s="172">
        <v>0</v>
      </c>
      <c r="Q398" s="172">
        <f>ROUND(E398*P398,2)</f>
        <v>0</v>
      </c>
      <c r="R398" s="172" t="s">
        <v>269</v>
      </c>
      <c r="S398" s="172" t="s">
        <v>202</v>
      </c>
      <c r="T398" s="173" t="s">
        <v>305</v>
      </c>
      <c r="U398" s="157">
        <v>1.278</v>
      </c>
      <c r="V398" s="157">
        <f>ROUND(E398*U398,2)</f>
        <v>1.28</v>
      </c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214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>
      <c r="A399" s="155"/>
      <c r="B399" s="156"/>
      <c r="C399" s="235"/>
      <c r="D399" s="236"/>
      <c r="E399" s="236"/>
      <c r="F399" s="236"/>
      <c r="G399" s="236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206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33.75" outlineLevel="1">
      <c r="A400" s="167">
        <v>72</v>
      </c>
      <c r="B400" s="168" t="s">
        <v>2445</v>
      </c>
      <c r="C400" s="177" t="s">
        <v>2446</v>
      </c>
      <c r="D400" s="169" t="s">
        <v>310</v>
      </c>
      <c r="E400" s="170">
        <v>1</v>
      </c>
      <c r="F400" s="171"/>
      <c r="G400" s="172">
        <f>ROUND(E400*F400,2)</f>
        <v>0</v>
      </c>
      <c r="H400" s="171"/>
      <c r="I400" s="172">
        <f>ROUND(E400*H400,2)</f>
        <v>0</v>
      </c>
      <c r="J400" s="171"/>
      <c r="K400" s="172">
        <f>ROUND(E400*J400,2)</f>
        <v>0</v>
      </c>
      <c r="L400" s="172">
        <v>21</v>
      </c>
      <c r="M400" s="172">
        <f>G400*(1+L400/100)</f>
        <v>0</v>
      </c>
      <c r="N400" s="172">
        <v>2.1000000000000001E-4</v>
      </c>
      <c r="O400" s="172">
        <f>ROUND(E400*N400,2)</f>
        <v>0</v>
      </c>
      <c r="P400" s="172">
        <v>0</v>
      </c>
      <c r="Q400" s="172">
        <f>ROUND(E400*P400,2)</f>
        <v>0</v>
      </c>
      <c r="R400" s="172" t="s">
        <v>269</v>
      </c>
      <c r="S400" s="172" t="s">
        <v>202</v>
      </c>
      <c r="T400" s="173" t="s">
        <v>305</v>
      </c>
      <c r="U400" s="157">
        <v>0.63</v>
      </c>
      <c r="V400" s="157">
        <f>ROUND(E400*U400,2)</f>
        <v>0.63</v>
      </c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214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>
      <c r="A401" s="155"/>
      <c r="B401" s="156"/>
      <c r="C401" s="235"/>
      <c r="D401" s="236"/>
      <c r="E401" s="236"/>
      <c r="F401" s="236"/>
      <c r="G401" s="236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206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ht="22.5" outlineLevel="1">
      <c r="A402" s="167">
        <v>73</v>
      </c>
      <c r="B402" s="168" t="s">
        <v>2447</v>
      </c>
      <c r="C402" s="177" t="s">
        <v>2448</v>
      </c>
      <c r="D402" s="169" t="s">
        <v>310</v>
      </c>
      <c r="E402" s="170">
        <v>2</v>
      </c>
      <c r="F402" s="171"/>
      <c r="G402" s="172">
        <f>ROUND(E402*F402,2)</f>
        <v>0</v>
      </c>
      <c r="H402" s="171"/>
      <c r="I402" s="172">
        <f>ROUND(E402*H402,2)</f>
        <v>0</v>
      </c>
      <c r="J402" s="171"/>
      <c r="K402" s="172">
        <f>ROUND(E402*J402,2)</f>
        <v>0</v>
      </c>
      <c r="L402" s="172">
        <v>21</v>
      </c>
      <c r="M402" s="172">
        <f>G402*(1+L402/100)</f>
        <v>0</v>
      </c>
      <c r="N402" s="172">
        <v>2.2000000000000001E-4</v>
      </c>
      <c r="O402" s="172">
        <f>ROUND(E402*N402,2)</f>
        <v>0</v>
      </c>
      <c r="P402" s="172">
        <v>0</v>
      </c>
      <c r="Q402" s="172">
        <f>ROUND(E402*P402,2)</f>
        <v>0</v>
      </c>
      <c r="R402" s="172" t="s">
        <v>269</v>
      </c>
      <c r="S402" s="172" t="s">
        <v>202</v>
      </c>
      <c r="T402" s="173" t="s">
        <v>322</v>
      </c>
      <c r="U402" s="157">
        <v>1.554</v>
      </c>
      <c r="V402" s="157">
        <f>ROUND(E402*U402,2)</f>
        <v>3.11</v>
      </c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214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>
      <c r="A403" s="155"/>
      <c r="B403" s="156"/>
      <c r="C403" s="235"/>
      <c r="D403" s="236"/>
      <c r="E403" s="236"/>
      <c r="F403" s="236"/>
      <c r="G403" s="236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206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>
      <c r="A404" s="167">
        <v>74</v>
      </c>
      <c r="B404" s="168" t="s">
        <v>1357</v>
      </c>
      <c r="C404" s="177" t="s">
        <v>1358</v>
      </c>
      <c r="D404" s="169" t="s">
        <v>268</v>
      </c>
      <c r="E404" s="170">
        <v>506</v>
      </c>
      <c r="F404" s="171"/>
      <c r="G404" s="172">
        <f>ROUND(E404*F404,2)</f>
        <v>0</v>
      </c>
      <c r="H404" s="171"/>
      <c r="I404" s="172">
        <f>ROUND(E404*H404,2)</f>
        <v>0</v>
      </c>
      <c r="J404" s="171"/>
      <c r="K404" s="172">
        <f>ROUND(E404*J404,2)</f>
        <v>0</v>
      </c>
      <c r="L404" s="172">
        <v>21</v>
      </c>
      <c r="M404" s="172">
        <f>G404*(1+L404/100)</f>
        <v>0</v>
      </c>
      <c r="N404" s="172">
        <v>0</v>
      </c>
      <c r="O404" s="172">
        <f>ROUND(E404*N404,2)</f>
        <v>0</v>
      </c>
      <c r="P404" s="172">
        <v>0</v>
      </c>
      <c r="Q404" s="172">
        <f>ROUND(E404*P404,2)</f>
        <v>0</v>
      </c>
      <c r="R404" s="172" t="s">
        <v>269</v>
      </c>
      <c r="S404" s="172" t="s">
        <v>202</v>
      </c>
      <c r="T404" s="173" t="s">
        <v>322</v>
      </c>
      <c r="U404" s="157">
        <v>4.4000000000000004E-2</v>
      </c>
      <c r="V404" s="157">
        <f>ROUND(E404*U404,2)</f>
        <v>22.26</v>
      </c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203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>
      <c r="A405" s="155"/>
      <c r="B405" s="156"/>
      <c r="C405" s="241" t="s">
        <v>1359</v>
      </c>
      <c r="D405" s="242"/>
      <c r="E405" s="242"/>
      <c r="F405" s="242"/>
      <c r="G405" s="242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205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74" t="str">
        <f>C405</f>
        <v>přísun, montáže, demontáže a odsunu zkoušecího čerpadla, napuštění tlakovou vodou a dodání vody pro tlakovou zkoušku,</v>
      </c>
      <c r="BB405" s="148"/>
      <c r="BC405" s="148"/>
      <c r="BD405" s="148"/>
      <c r="BE405" s="148"/>
      <c r="BF405" s="148"/>
      <c r="BG405" s="148"/>
      <c r="BH405" s="148"/>
    </row>
    <row r="406" spans="1:60" outlineLevel="1">
      <c r="A406" s="155"/>
      <c r="B406" s="156"/>
      <c r="C406" s="178" t="s">
        <v>2449</v>
      </c>
      <c r="D406" s="158"/>
      <c r="E406" s="159">
        <v>194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217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>
      <c r="A407" s="155"/>
      <c r="B407" s="156"/>
      <c r="C407" s="178" t="s">
        <v>2450</v>
      </c>
      <c r="D407" s="158"/>
      <c r="E407" s="159">
        <v>312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217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>
      <c r="A408" s="155"/>
      <c r="B408" s="156"/>
      <c r="C408" s="233"/>
      <c r="D408" s="234"/>
      <c r="E408" s="234"/>
      <c r="F408" s="234"/>
      <c r="G408" s="234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206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>
      <c r="A409" s="167">
        <v>75</v>
      </c>
      <c r="B409" s="168" t="s">
        <v>1361</v>
      </c>
      <c r="C409" s="177" t="s">
        <v>1362</v>
      </c>
      <c r="D409" s="169" t="s">
        <v>1214</v>
      </c>
      <c r="E409" s="170">
        <v>4</v>
      </c>
      <c r="F409" s="171"/>
      <c r="G409" s="172">
        <f>ROUND(E409*F409,2)</f>
        <v>0</v>
      </c>
      <c r="H409" s="171"/>
      <c r="I409" s="172">
        <f>ROUND(E409*H409,2)</f>
        <v>0</v>
      </c>
      <c r="J409" s="171"/>
      <c r="K409" s="172">
        <f>ROUND(E409*J409,2)</f>
        <v>0</v>
      </c>
      <c r="L409" s="172">
        <v>21</v>
      </c>
      <c r="M409" s="172">
        <f>G409*(1+L409/100)</f>
        <v>0</v>
      </c>
      <c r="N409" s="172">
        <v>3.5030000000000006E-2</v>
      </c>
      <c r="O409" s="172">
        <f>ROUND(E409*N409,2)</f>
        <v>0.14000000000000001</v>
      </c>
      <c r="P409" s="172">
        <v>0</v>
      </c>
      <c r="Q409" s="172">
        <f>ROUND(E409*P409,2)</f>
        <v>0</v>
      </c>
      <c r="R409" s="172" t="s">
        <v>269</v>
      </c>
      <c r="S409" s="172" t="s">
        <v>202</v>
      </c>
      <c r="T409" s="173" t="s">
        <v>322</v>
      </c>
      <c r="U409" s="157">
        <v>10.130000000000001</v>
      </c>
      <c r="V409" s="157">
        <f>ROUND(E409*U409,2)</f>
        <v>40.520000000000003</v>
      </c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214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ht="33.75" outlineLevel="1">
      <c r="A410" s="155"/>
      <c r="B410" s="156"/>
      <c r="C410" s="241" t="s">
        <v>1363</v>
      </c>
      <c r="D410" s="242"/>
      <c r="E410" s="242"/>
      <c r="F410" s="242"/>
      <c r="G410" s="242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205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74" t="str">
        <f>C410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410" s="148"/>
      <c r="BC410" s="148"/>
      <c r="BD410" s="148"/>
      <c r="BE410" s="148"/>
      <c r="BF410" s="148"/>
      <c r="BG410" s="148"/>
      <c r="BH410" s="148"/>
    </row>
    <row r="411" spans="1:60" outlineLevel="1">
      <c r="A411" s="155"/>
      <c r="B411" s="156"/>
      <c r="C411" s="233"/>
      <c r="D411" s="234"/>
      <c r="E411" s="234"/>
      <c r="F411" s="234"/>
      <c r="G411" s="234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206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>
      <c r="A412" s="167">
        <v>76</v>
      </c>
      <c r="B412" s="168" t="s">
        <v>1364</v>
      </c>
      <c r="C412" s="177" t="s">
        <v>1365</v>
      </c>
      <c r="D412" s="169" t="s">
        <v>268</v>
      </c>
      <c r="E412" s="170">
        <v>194</v>
      </c>
      <c r="F412" s="171"/>
      <c r="G412" s="172">
        <f>ROUND(E412*F412,2)</f>
        <v>0</v>
      </c>
      <c r="H412" s="171"/>
      <c r="I412" s="172">
        <f>ROUND(E412*H412,2)</f>
        <v>0</v>
      </c>
      <c r="J412" s="171"/>
      <c r="K412" s="172">
        <f>ROUND(E412*J412,2)</f>
        <v>0</v>
      </c>
      <c r="L412" s="172">
        <v>21</v>
      </c>
      <c r="M412" s="172">
        <f>G412*(1+L412/100)</f>
        <v>0</v>
      </c>
      <c r="N412" s="172">
        <v>0</v>
      </c>
      <c r="O412" s="172">
        <f>ROUND(E412*N412,2)</f>
        <v>0</v>
      </c>
      <c r="P412" s="172">
        <v>0</v>
      </c>
      <c r="Q412" s="172">
        <f>ROUND(E412*P412,2)</f>
        <v>0</v>
      </c>
      <c r="R412" s="172" t="s">
        <v>269</v>
      </c>
      <c r="S412" s="172" t="s">
        <v>202</v>
      </c>
      <c r="T412" s="173" t="s">
        <v>322</v>
      </c>
      <c r="U412" s="157">
        <v>0.15000000000000002</v>
      </c>
      <c r="V412" s="157">
        <f>ROUND(E412*U412,2)</f>
        <v>29.1</v>
      </c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214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>
      <c r="A413" s="155"/>
      <c r="B413" s="156"/>
      <c r="C413" s="241" t="s">
        <v>1366</v>
      </c>
      <c r="D413" s="242"/>
      <c r="E413" s="242"/>
      <c r="F413" s="242"/>
      <c r="G413" s="242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205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74" t="str">
        <f>C413</f>
        <v>napuštění a vypuštění vody, dodání vody a desinfekčního prostředku, náklady na bakteriologický rozbor vody,</v>
      </c>
      <c r="BB413" s="148"/>
      <c r="BC413" s="148"/>
      <c r="BD413" s="148"/>
      <c r="BE413" s="148"/>
      <c r="BF413" s="148"/>
      <c r="BG413" s="148"/>
      <c r="BH413" s="148"/>
    </row>
    <row r="414" spans="1:60" outlineLevel="1">
      <c r="A414" s="155"/>
      <c r="B414" s="156"/>
      <c r="C414" s="178" t="s">
        <v>2449</v>
      </c>
      <c r="D414" s="158"/>
      <c r="E414" s="159">
        <v>194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217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>
      <c r="A415" s="155"/>
      <c r="B415" s="156"/>
      <c r="C415" s="233"/>
      <c r="D415" s="234"/>
      <c r="E415" s="234"/>
      <c r="F415" s="234"/>
      <c r="G415" s="234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206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>
      <c r="A416" s="167">
        <v>77</v>
      </c>
      <c r="B416" s="168" t="s">
        <v>2451</v>
      </c>
      <c r="C416" s="177" t="s">
        <v>2452</v>
      </c>
      <c r="D416" s="169" t="s">
        <v>268</v>
      </c>
      <c r="E416" s="170">
        <v>312</v>
      </c>
      <c r="F416" s="171"/>
      <c r="G416" s="172">
        <f>ROUND(E416*F416,2)</f>
        <v>0</v>
      </c>
      <c r="H416" s="171"/>
      <c r="I416" s="172">
        <f>ROUND(E416*H416,2)</f>
        <v>0</v>
      </c>
      <c r="J416" s="171"/>
      <c r="K416" s="172">
        <f>ROUND(E416*J416,2)</f>
        <v>0</v>
      </c>
      <c r="L416" s="172">
        <v>21</v>
      </c>
      <c r="M416" s="172">
        <f>G416*(1+L416/100)</f>
        <v>0</v>
      </c>
      <c r="N416" s="172">
        <v>0</v>
      </c>
      <c r="O416" s="172">
        <f>ROUND(E416*N416,2)</f>
        <v>0</v>
      </c>
      <c r="P416" s="172">
        <v>0</v>
      </c>
      <c r="Q416" s="172">
        <f>ROUND(E416*P416,2)</f>
        <v>0</v>
      </c>
      <c r="R416" s="172" t="s">
        <v>269</v>
      </c>
      <c r="S416" s="172" t="s">
        <v>202</v>
      </c>
      <c r="T416" s="173" t="s">
        <v>322</v>
      </c>
      <c r="U416" s="157">
        <v>0.21000000000000002</v>
      </c>
      <c r="V416" s="157">
        <f>ROUND(E416*U416,2)</f>
        <v>65.52</v>
      </c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214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>
      <c r="A417" s="155"/>
      <c r="B417" s="156"/>
      <c r="C417" s="241" t="s">
        <v>1366</v>
      </c>
      <c r="D417" s="242"/>
      <c r="E417" s="242"/>
      <c r="F417" s="242"/>
      <c r="G417" s="242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205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74" t="str">
        <f>C417</f>
        <v>napuštění a vypuštění vody, dodání vody a desinfekčního prostředku, náklady na bakteriologický rozbor vody,</v>
      </c>
      <c r="BB417" s="148"/>
      <c r="BC417" s="148"/>
      <c r="BD417" s="148"/>
      <c r="BE417" s="148"/>
      <c r="BF417" s="148"/>
      <c r="BG417" s="148"/>
      <c r="BH417" s="148"/>
    </row>
    <row r="418" spans="1:60" outlineLevel="1">
      <c r="A418" s="155"/>
      <c r="B418" s="156"/>
      <c r="C418" s="178" t="s">
        <v>2450</v>
      </c>
      <c r="D418" s="158"/>
      <c r="E418" s="159">
        <v>312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217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>
      <c r="A419" s="155"/>
      <c r="B419" s="156"/>
      <c r="C419" s="233"/>
      <c r="D419" s="234"/>
      <c r="E419" s="234"/>
      <c r="F419" s="234"/>
      <c r="G419" s="234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206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ht="22.5" outlineLevel="1">
      <c r="A420" s="167">
        <v>78</v>
      </c>
      <c r="B420" s="168" t="s">
        <v>1209</v>
      </c>
      <c r="C420" s="177" t="s">
        <v>1210</v>
      </c>
      <c r="D420" s="169" t="s">
        <v>268</v>
      </c>
      <c r="E420" s="170">
        <v>100</v>
      </c>
      <c r="F420" s="171"/>
      <c r="G420" s="172">
        <f>ROUND(E420*F420,2)</f>
        <v>0</v>
      </c>
      <c r="H420" s="171"/>
      <c r="I420" s="172">
        <f>ROUND(E420*H420,2)</f>
        <v>0</v>
      </c>
      <c r="J420" s="171"/>
      <c r="K420" s="172">
        <f>ROUND(E420*J420,2)</f>
        <v>0</v>
      </c>
      <c r="L420" s="172">
        <v>21</v>
      </c>
      <c r="M420" s="172">
        <f>G420*(1+L420/100)</f>
        <v>0</v>
      </c>
      <c r="N420" s="172">
        <v>0</v>
      </c>
      <c r="O420" s="172">
        <f>ROUND(E420*N420,2)</f>
        <v>0</v>
      </c>
      <c r="P420" s="172">
        <v>0</v>
      </c>
      <c r="Q420" s="172">
        <f>ROUND(E420*P420,2)</f>
        <v>0</v>
      </c>
      <c r="R420" s="172" t="s">
        <v>269</v>
      </c>
      <c r="S420" s="172" t="s">
        <v>202</v>
      </c>
      <c r="T420" s="173" t="s">
        <v>330</v>
      </c>
      <c r="U420" s="157">
        <v>7.9000000000000001E-2</v>
      </c>
      <c r="V420" s="157">
        <f>ROUND(E420*U420,2)</f>
        <v>7.9</v>
      </c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203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>
      <c r="A421" s="155"/>
      <c r="B421" s="156"/>
      <c r="C421" s="241" t="s">
        <v>1211</v>
      </c>
      <c r="D421" s="242"/>
      <c r="E421" s="242"/>
      <c r="F421" s="242"/>
      <c r="G421" s="242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205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>
      <c r="A422" s="155"/>
      <c r="B422" s="156"/>
      <c r="C422" s="233"/>
      <c r="D422" s="234"/>
      <c r="E422" s="234"/>
      <c r="F422" s="234"/>
      <c r="G422" s="234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206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ht="33.75" outlineLevel="1">
      <c r="A423" s="167">
        <v>79</v>
      </c>
      <c r="B423" s="168" t="s">
        <v>1212</v>
      </c>
      <c r="C423" s="177" t="s">
        <v>1213</v>
      </c>
      <c r="D423" s="169" t="s">
        <v>1214</v>
      </c>
      <c r="E423" s="170">
        <v>1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21</v>
      </c>
      <c r="M423" s="172">
        <f>G423*(1+L423/100)</f>
        <v>0</v>
      </c>
      <c r="N423" s="172">
        <v>1.7000000000000001E-4</v>
      </c>
      <c r="O423" s="172">
        <f>ROUND(E423*N423,2)</f>
        <v>0</v>
      </c>
      <c r="P423" s="172">
        <v>0</v>
      </c>
      <c r="Q423" s="172">
        <f>ROUND(E423*P423,2)</f>
        <v>0</v>
      </c>
      <c r="R423" s="172" t="s">
        <v>269</v>
      </c>
      <c r="S423" s="172" t="s">
        <v>202</v>
      </c>
      <c r="T423" s="173" t="s">
        <v>330</v>
      </c>
      <c r="U423" s="157">
        <v>0</v>
      </c>
      <c r="V423" s="157">
        <f>ROUND(E423*U423,2)</f>
        <v>0</v>
      </c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203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>
      <c r="A424" s="155"/>
      <c r="B424" s="156"/>
      <c r="C424" s="241" t="s">
        <v>1211</v>
      </c>
      <c r="D424" s="242"/>
      <c r="E424" s="242"/>
      <c r="F424" s="242"/>
      <c r="G424" s="242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205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>
      <c r="A425" s="155"/>
      <c r="B425" s="156"/>
      <c r="C425" s="233"/>
      <c r="D425" s="234"/>
      <c r="E425" s="234"/>
      <c r="F425" s="234"/>
      <c r="G425" s="234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206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ht="22.5" outlineLevel="1">
      <c r="A426" s="167">
        <v>80</v>
      </c>
      <c r="B426" s="168" t="s">
        <v>2453</v>
      </c>
      <c r="C426" s="177" t="s">
        <v>2454</v>
      </c>
      <c r="D426" s="169" t="s">
        <v>310</v>
      </c>
      <c r="E426" s="170">
        <v>2</v>
      </c>
      <c r="F426" s="171"/>
      <c r="G426" s="172">
        <f>ROUND(E426*F426,2)</f>
        <v>0</v>
      </c>
      <c r="H426" s="171"/>
      <c r="I426" s="172">
        <f>ROUND(E426*H426,2)</f>
        <v>0</v>
      </c>
      <c r="J426" s="171"/>
      <c r="K426" s="172">
        <f>ROUND(E426*J426,2)</f>
        <v>0</v>
      </c>
      <c r="L426" s="172">
        <v>21</v>
      </c>
      <c r="M426" s="172">
        <f>G426*(1+L426/100)</f>
        <v>0</v>
      </c>
      <c r="N426" s="172">
        <v>11.11294</v>
      </c>
      <c r="O426" s="172">
        <f>ROUND(E426*N426,2)</f>
        <v>22.23</v>
      </c>
      <c r="P426" s="172">
        <v>0</v>
      </c>
      <c r="Q426" s="172">
        <f>ROUND(E426*P426,2)</f>
        <v>0</v>
      </c>
      <c r="R426" s="172" t="s">
        <v>269</v>
      </c>
      <c r="S426" s="172" t="s">
        <v>304</v>
      </c>
      <c r="T426" s="173" t="s">
        <v>305</v>
      </c>
      <c r="U426" s="157">
        <v>36.836000000000006</v>
      </c>
      <c r="V426" s="157">
        <f>ROUND(E426*U426,2)</f>
        <v>73.67</v>
      </c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214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>
      <c r="A427" s="155"/>
      <c r="B427" s="156"/>
      <c r="C427" s="241" t="s">
        <v>2455</v>
      </c>
      <c r="D427" s="242"/>
      <c r="E427" s="242"/>
      <c r="F427" s="242"/>
      <c r="G427" s="242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205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74" t="str">
        <f>C427</f>
        <v>V 4 - B 20 , výšky vstupu do 1,5 m, z cementu portlandského nebo struskoportlandského, montáž a dodávk stupadel,</v>
      </c>
      <c r="BB427" s="148"/>
      <c r="BC427" s="148"/>
      <c r="BD427" s="148"/>
      <c r="BE427" s="148"/>
      <c r="BF427" s="148"/>
      <c r="BG427" s="148"/>
      <c r="BH427" s="148"/>
    </row>
    <row r="428" spans="1:60" outlineLevel="1">
      <c r="A428" s="155"/>
      <c r="B428" s="156"/>
      <c r="C428" s="239" t="s">
        <v>2456</v>
      </c>
      <c r="D428" s="240"/>
      <c r="E428" s="240"/>
      <c r="F428" s="240"/>
      <c r="G428" s="240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247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>
      <c r="A429" s="155"/>
      <c r="B429" s="156"/>
      <c r="C429" s="239" t="s">
        <v>2457</v>
      </c>
      <c r="D429" s="240"/>
      <c r="E429" s="240"/>
      <c r="F429" s="240"/>
      <c r="G429" s="240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247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>
      <c r="A430" s="155"/>
      <c r="B430" s="156"/>
      <c r="C430" s="233"/>
      <c r="D430" s="234"/>
      <c r="E430" s="234"/>
      <c r="F430" s="234"/>
      <c r="G430" s="234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206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>
      <c r="A431" s="167">
        <v>81</v>
      </c>
      <c r="B431" s="168" t="s">
        <v>1215</v>
      </c>
      <c r="C431" s="177" t="s">
        <v>1216</v>
      </c>
      <c r="D431" s="169" t="s">
        <v>310</v>
      </c>
      <c r="E431" s="170">
        <v>2</v>
      </c>
      <c r="F431" s="171"/>
      <c r="G431" s="172">
        <f>ROUND(E431*F431,2)</f>
        <v>0</v>
      </c>
      <c r="H431" s="171"/>
      <c r="I431" s="172">
        <f>ROUND(E431*H431,2)</f>
        <v>0</v>
      </c>
      <c r="J431" s="171"/>
      <c r="K431" s="172">
        <f>ROUND(E431*J431,2)</f>
        <v>0</v>
      </c>
      <c r="L431" s="172">
        <v>21</v>
      </c>
      <c r="M431" s="172">
        <f>G431*(1+L431/100)</f>
        <v>0</v>
      </c>
      <c r="N431" s="172">
        <v>0</v>
      </c>
      <c r="O431" s="172">
        <f>ROUND(E431*N431,2)</f>
        <v>0</v>
      </c>
      <c r="P431" s="172">
        <v>0</v>
      </c>
      <c r="Q431" s="172">
        <f>ROUND(E431*P431,2)</f>
        <v>0</v>
      </c>
      <c r="R431" s="172" t="s">
        <v>269</v>
      </c>
      <c r="S431" s="172" t="s">
        <v>202</v>
      </c>
      <c r="T431" s="173" t="s">
        <v>305</v>
      </c>
      <c r="U431" s="157">
        <v>0.79</v>
      </c>
      <c r="V431" s="157">
        <f>ROUND(E431*U431,2)</f>
        <v>1.58</v>
      </c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214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>
      <c r="A432" s="155"/>
      <c r="B432" s="156"/>
      <c r="C432" s="241" t="s">
        <v>1217</v>
      </c>
      <c r="D432" s="242"/>
      <c r="E432" s="242"/>
      <c r="F432" s="242"/>
      <c r="G432" s="242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205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>
      <c r="A433" s="155"/>
      <c r="B433" s="156"/>
      <c r="C433" s="233"/>
      <c r="D433" s="234"/>
      <c r="E433" s="234"/>
      <c r="F433" s="234"/>
      <c r="G433" s="234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206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>
      <c r="A434" s="167">
        <v>82</v>
      </c>
      <c r="B434" s="168" t="s">
        <v>1218</v>
      </c>
      <c r="C434" s="177" t="s">
        <v>1219</v>
      </c>
      <c r="D434" s="169" t="s">
        <v>310</v>
      </c>
      <c r="E434" s="170">
        <v>1</v>
      </c>
      <c r="F434" s="171"/>
      <c r="G434" s="172">
        <f>ROUND(E434*F434,2)</f>
        <v>0</v>
      </c>
      <c r="H434" s="171"/>
      <c r="I434" s="172">
        <f>ROUND(E434*H434,2)</f>
        <v>0</v>
      </c>
      <c r="J434" s="171"/>
      <c r="K434" s="172">
        <f>ROUND(E434*J434,2)</f>
        <v>0</v>
      </c>
      <c r="L434" s="172">
        <v>21</v>
      </c>
      <c r="M434" s="172">
        <f>G434*(1+L434/100)</f>
        <v>0</v>
      </c>
      <c r="N434" s="172">
        <v>0</v>
      </c>
      <c r="O434" s="172">
        <f>ROUND(E434*N434,2)</f>
        <v>0</v>
      </c>
      <c r="P434" s="172">
        <v>0</v>
      </c>
      <c r="Q434" s="172">
        <f>ROUND(E434*P434,2)</f>
        <v>0</v>
      </c>
      <c r="R434" s="172" t="s">
        <v>269</v>
      </c>
      <c r="S434" s="172" t="s">
        <v>202</v>
      </c>
      <c r="T434" s="173" t="s">
        <v>305</v>
      </c>
      <c r="U434" s="157">
        <v>0.94600000000000006</v>
      </c>
      <c r="V434" s="157">
        <f>ROUND(E434*U434,2)</f>
        <v>0.95</v>
      </c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214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>
      <c r="A435" s="155"/>
      <c r="B435" s="156"/>
      <c r="C435" s="241" t="s">
        <v>1217</v>
      </c>
      <c r="D435" s="242"/>
      <c r="E435" s="242"/>
      <c r="F435" s="242"/>
      <c r="G435" s="242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205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>
      <c r="A436" s="155"/>
      <c r="B436" s="156"/>
      <c r="C436" s="233"/>
      <c r="D436" s="234"/>
      <c r="E436" s="234"/>
      <c r="F436" s="234"/>
      <c r="G436" s="234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206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22.5" outlineLevel="1">
      <c r="A437" s="167">
        <v>83</v>
      </c>
      <c r="B437" s="168" t="s">
        <v>1220</v>
      </c>
      <c r="C437" s="177" t="s">
        <v>1221</v>
      </c>
      <c r="D437" s="169" t="s">
        <v>310</v>
      </c>
      <c r="E437" s="170">
        <v>1</v>
      </c>
      <c r="F437" s="171"/>
      <c r="G437" s="172">
        <f>ROUND(E437*F437,2)</f>
        <v>0</v>
      </c>
      <c r="H437" s="171"/>
      <c r="I437" s="172">
        <f>ROUND(E437*H437,2)</f>
        <v>0</v>
      </c>
      <c r="J437" s="171"/>
      <c r="K437" s="172">
        <f>ROUND(E437*J437,2)</f>
        <v>0</v>
      </c>
      <c r="L437" s="172">
        <v>21</v>
      </c>
      <c r="M437" s="172">
        <f>G437*(1+L437/100)</f>
        <v>0</v>
      </c>
      <c r="N437" s="172">
        <v>0</v>
      </c>
      <c r="O437" s="172">
        <f>ROUND(E437*N437,2)</f>
        <v>0</v>
      </c>
      <c r="P437" s="172">
        <v>0</v>
      </c>
      <c r="Q437" s="172">
        <f>ROUND(E437*P437,2)</f>
        <v>0</v>
      </c>
      <c r="R437" s="172" t="s">
        <v>269</v>
      </c>
      <c r="S437" s="172" t="s">
        <v>202</v>
      </c>
      <c r="T437" s="173" t="s">
        <v>305</v>
      </c>
      <c r="U437" s="157">
        <v>0.9</v>
      </c>
      <c r="V437" s="157">
        <f>ROUND(E437*U437,2)</f>
        <v>0.9</v>
      </c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214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>
      <c r="A438" s="155"/>
      <c r="B438" s="156"/>
      <c r="C438" s="241" t="s">
        <v>1217</v>
      </c>
      <c r="D438" s="242"/>
      <c r="E438" s="242"/>
      <c r="F438" s="242"/>
      <c r="G438" s="242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205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>
      <c r="A439" s="155"/>
      <c r="B439" s="156"/>
      <c r="C439" s="233"/>
      <c r="D439" s="234"/>
      <c r="E439" s="234"/>
      <c r="F439" s="234"/>
      <c r="G439" s="234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206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ht="22.5" outlineLevel="1">
      <c r="A440" s="167">
        <v>84</v>
      </c>
      <c r="B440" s="168" t="s">
        <v>1222</v>
      </c>
      <c r="C440" s="177" t="s">
        <v>1223</v>
      </c>
      <c r="D440" s="169" t="s">
        <v>310</v>
      </c>
      <c r="E440" s="170">
        <v>1</v>
      </c>
      <c r="F440" s="171"/>
      <c r="G440" s="172">
        <f>ROUND(E440*F440,2)</f>
        <v>0</v>
      </c>
      <c r="H440" s="171"/>
      <c r="I440" s="172">
        <f>ROUND(E440*H440,2)</f>
        <v>0</v>
      </c>
      <c r="J440" s="171"/>
      <c r="K440" s="172">
        <f>ROUND(E440*J440,2)</f>
        <v>0</v>
      </c>
      <c r="L440" s="172">
        <v>21</v>
      </c>
      <c r="M440" s="172">
        <f>G440*(1+L440/100)</f>
        <v>0</v>
      </c>
      <c r="N440" s="172">
        <v>0</v>
      </c>
      <c r="O440" s="172">
        <f>ROUND(E440*N440,2)</f>
        <v>0</v>
      </c>
      <c r="P440" s="172">
        <v>0</v>
      </c>
      <c r="Q440" s="172">
        <f>ROUND(E440*P440,2)</f>
        <v>0</v>
      </c>
      <c r="R440" s="172" t="s">
        <v>269</v>
      </c>
      <c r="S440" s="172" t="s">
        <v>202</v>
      </c>
      <c r="T440" s="173" t="s">
        <v>305</v>
      </c>
      <c r="U440" s="157">
        <v>1.752</v>
      </c>
      <c r="V440" s="157">
        <f>ROUND(E440*U440,2)</f>
        <v>1.75</v>
      </c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214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>
      <c r="A441" s="155"/>
      <c r="B441" s="156"/>
      <c r="C441" s="241" t="s">
        <v>1217</v>
      </c>
      <c r="D441" s="242"/>
      <c r="E441" s="242"/>
      <c r="F441" s="242"/>
      <c r="G441" s="242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205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>
      <c r="A442" s="155"/>
      <c r="B442" s="156"/>
      <c r="C442" s="233"/>
      <c r="D442" s="234"/>
      <c r="E442" s="234"/>
      <c r="F442" s="234"/>
      <c r="G442" s="234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206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>
      <c r="A443" s="167">
        <v>85</v>
      </c>
      <c r="B443" s="168" t="s">
        <v>2109</v>
      </c>
      <c r="C443" s="177" t="s">
        <v>2110</v>
      </c>
      <c r="D443" s="169" t="s">
        <v>310</v>
      </c>
      <c r="E443" s="170">
        <v>1</v>
      </c>
      <c r="F443" s="171"/>
      <c r="G443" s="172">
        <f>ROUND(E443*F443,2)</f>
        <v>0</v>
      </c>
      <c r="H443" s="171"/>
      <c r="I443" s="172">
        <f>ROUND(E443*H443,2)</f>
        <v>0</v>
      </c>
      <c r="J443" s="171"/>
      <c r="K443" s="172">
        <f>ROUND(E443*J443,2)</f>
        <v>0</v>
      </c>
      <c r="L443" s="172">
        <v>21</v>
      </c>
      <c r="M443" s="172">
        <f>G443*(1+L443/100)</f>
        <v>0</v>
      </c>
      <c r="N443" s="172">
        <v>0</v>
      </c>
      <c r="O443" s="172">
        <f>ROUND(E443*N443,2)</f>
        <v>0</v>
      </c>
      <c r="P443" s="172">
        <v>0</v>
      </c>
      <c r="Q443" s="172">
        <f>ROUND(E443*P443,2)</f>
        <v>0</v>
      </c>
      <c r="R443" s="172" t="s">
        <v>269</v>
      </c>
      <c r="S443" s="172" t="s">
        <v>202</v>
      </c>
      <c r="T443" s="173" t="s">
        <v>330</v>
      </c>
      <c r="U443" s="157">
        <v>1.25</v>
      </c>
      <c r="V443" s="157">
        <f>ROUND(E443*U443,2)</f>
        <v>1.25</v>
      </c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214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>
      <c r="A444" s="155"/>
      <c r="B444" s="156"/>
      <c r="C444" s="235"/>
      <c r="D444" s="236"/>
      <c r="E444" s="236"/>
      <c r="F444" s="236"/>
      <c r="G444" s="236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206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>
      <c r="A445" s="167">
        <v>86</v>
      </c>
      <c r="B445" s="168" t="s">
        <v>2458</v>
      </c>
      <c r="C445" s="177" t="s">
        <v>2459</v>
      </c>
      <c r="D445" s="169" t="s">
        <v>298</v>
      </c>
      <c r="E445" s="170">
        <v>1.06E-2</v>
      </c>
      <c r="F445" s="171"/>
      <c r="G445" s="172">
        <f>ROUND(E445*F445,2)</f>
        <v>0</v>
      </c>
      <c r="H445" s="171"/>
      <c r="I445" s="172">
        <f>ROUND(E445*H445,2)</f>
        <v>0</v>
      </c>
      <c r="J445" s="171"/>
      <c r="K445" s="172">
        <f>ROUND(E445*J445,2)</f>
        <v>0</v>
      </c>
      <c r="L445" s="172">
        <v>21</v>
      </c>
      <c r="M445" s="172">
        <f>G445*(1+L445/100)</f>
        <v>0</v>
      </c>
      <c r="N445" s="172">
        <v>1.0059400000000001</v>
      </c>
      <c r="O445" s="172">
        <f>ROUND(E445*N445,2)</f>
        <v>0.01</v>
      </c>
      <c r="P445" s="172">
        <v>0</v>
      </c>
      <c r="Q445" s="172">
        <f>ROUND(E445*P445,2)</f>
        <v>0</v>
      </c>
      <c r="R445" s="172" t="s">
        <v>269</v>
      </c>
      <c r="S445" s="172" t="s">
        <v>202</v>
      </c>
      <c r="T445" s="173" t="s">
        <v>305</v>
      </c>
      <c r="U445" s="157">
        <v>14</v>
      </c>
      <c r="V445" s="157">
        <f>ROUND(E445*U445,2)</f>
        <v>0.15</v>
      </c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214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>
      <c r="A446" s="155"/>
      <c r="B446" s="156"/>
      <c r="C446" s="178" t="s">
        <v>2460</v>
      </c>
      <c r="D446" s="158"/>
      <c r="E446" s="159">
        <v>1.06E-2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217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>
      <c r="A447" s="155"/>
      <c r="B447" s="156"/>
      <c r="C447" s="233"/>
      <c r="D447" s="234"/>
      <c r="E447" s="234"/>
      <c r="F447" s="234"/>
      <c r="G447" s="234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206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>
      <c r="A448" s="167">
        <v>87</v>
      </c>
      <c r="B448" s="168" t="s">
        <v>832</v>
      </c>
      <c r="C448" s="177" t="s">
        <v>833</v>
      </c>
      <c r="D448" s="169" t="s">
        <v>310</v>
      </c>
      <c r="E448" s="170">
        <v>2</v>
      </c>
      <c r="F448" s="171"/>
      <c r="G448" s="172">
        <f>ROUND(E448*F448,2)</f>
        <v>0</v>
      </c>
      <c r="H448" s="171"/>
      <c r="I448" s="172">
        <f>ROUND(E448*H448,2)</f>
        <v>0</v>
      </c>
      <c r="J448" s="171"/>
      <c r="K448" s="172">
        <f>ROUND(E448*J448,2)</f>
        <v>0</v>
      </c>
      <c r="L448" s="172">
        <v>21</v>
      </c>
      <c r="M448" s="172">
        <f>G448*(1+L448/100)</f>
        <v>0</v>
      </c>
      <c r="N448" s="172">
        <v>7.0200000000000002E-3</v>
      </c>
      <c r="O448" s="172">
        <f>ROUND(E448*N448,2)</f>
        <v>0.01</v>
      </c>
      <c r="P448" s="172">
        <v>0</v>
      </c>
      <c r="Q448" s="172">
        <f>ROUND(E448*P448,2)</f>
        <v>0</v>
      </c>
      <c r="R448" s="172" t="s">
        <v>269</v>
      </c>
      <c r="S448" s="172" t="s">
        <v>202</v>
      </c>
      <c r="T448" s="173" t="s">
        <v>330</v>
      </c>
      <c r="U448" s="157">
        <v>1.3140000000000001</v>
      </c>
      <c r="V448" s="157">
        <f>ROUND(E448*U448,2)</f>
        <v>2.63</v>
      </c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214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>
      <c r="A449" s="155"/>
      <c r="B449" s="156"/>
      <c r="C449" s="235"/>
      <c r="D449" s="236"/>
      <c r="E449" s="236"/>
      <c r="F449" s="236"/>
      <c r="G449" s="236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206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>
      <c r="A450" s="167">
        <v>88</v>
      </c>
      <c r="B450" s="168" t="s">
        <v>1367</v>
      </c>
      <c r="C450" s="177" t="s">
        <v>1368</v>
      </c>
      <c r="D450" s="169" t="s">
        <v>310</v>
      </c>
      <c r="E450" s="170">
        <v>17</v>
      </c>
      <c r="F450" s="171"/>
      <c r="G450" s="172">
        <f>ROUND(E450*F450,2)</f>
        <v>0</v>
      </c>
      <c r="H450" s="171"/>
      <c r="I450" s="172">
        <f>ROUND(E450*H450,2)</f>
        <v>0</v>
      </c>
      <c r="J450" s="171"/>
      <c r="K450" s="172">
        <f>ROUND(E450*J450,2)</f>
        <v>0</v>
      </c>
      <c r="L450" s="172">
        <v>21</v>
      </c>
      <c r="M450" s="172">
        <f>G450*(1+L450/100)</f>
        <v>0</v>
      </c>
      <c r="N450" s="172">
        <v>5.8210000000000005E-2</v>
      </c>
      <c r="O450" s="172">
        <f>ROUND(E450*N450,2)</f>
        <v>0.99</v>
      </c>
      <c r="P450" s="172">
        <v>0</v>
      </c>
      <c r="Q450" s="172">
        <f>ROUND(E450*P450,2)</f>
        <v>0</v>
      </c>
      <c r="R450" s="172" t="s">
        <v>269</v>
      </c>
      <c r="S450" s="172" t="s">
        <v>202</v>
      </c>
      <c r="T450" s="173" t="s">
        <v>305</v>
      </c>
      <c r="U450" s="157">
        <v>0.77200000000000002</v>
      </c>
      <c r="V450" s="157">
        <f>ROUND(E450*U450,2)</f>
        <v>13.12</v>
      </c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214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>
      <c r="A451" s="155"/>
      <c r="B451" s="156"/>
      <c r="C451" s="241" t="s">
        <v>1369</v>
      </c>
      <c r="D451" s="242"/>
      <c r="E451" s="242"/>
      <c r="F451" s="242"/>
      <c r="G451" s="242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205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>
      <c r="A452" s="155"/>
      <c r="B452" s="156"/>
      <c r="C452" s="233"/>
      <c r="D452" s="234"/>
      <c r="E452" s="234"/>
      <c r="F452" s="234"/>
      <c r="G452" s="234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206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>
      <c r="A453" s="167">
        <v>89</v>
      </c>
      <c r="B453" s="168" t="s">
        <v>2461</v>
      </c>
      <c r="C453" s="177" t="s">
        <v>2462</v>
      </c>
      <c r="D453" s="169" t="s">
        <v>310</v>
      </c>
      <c r="E453" s="170">
        <v>4</v>
      </c>
      <c r="F453" s="171"/>
      <c r="G453" s="172">
        <f>ROUND(E453*F453,2)</f>
        <v>0</v>
      </c>
      <c r="H453" s="171"/>
      <c r="I453" s="172">
        <f>ROUND(E453*H453,2)</f>
        <v>0</v>
      </c>
      <c r="J453" s="171"/>
      <c r="K453" s="172">
        <f>ROUND(E453*J453,2)</f>
        <v>0</v>
      </c>
      <c r="L453" s="172">
        <v>21</v>
      </c>
      <c r="M453" s="172">
        <f>G453*(1+L453/100)</f>
        <v>0</v>
      </c>
      <c r="N453" s="172">
        <v>0.11178</v>
      </c>
      <c r="O453" s="172">
        <f>ROUND(E453*N453,2)</f>
        <v>0.45</v>
      </c>
      <c r="P453" s="172">
        <v>0</v>
      </c>
      <c r="Q453" s="172">
        <f>ROUND(E453*P453,2)</f>
        <v>0</v>
      </c>
      <c r="R453" s="172" t="s">
        <v>269</v>
      </c>
      <c r="S453" s="172" t="s">
        <v>202</v>
      </c>
      <c r="T453" s="173" t="s">
        <v>305</v>
      </c>
      <c r="U453" s="157">
        <v>0.8630000000000001</v>
      </c>
      <c r="V453" s="157">
        <f>ROUND(E453*U453,2)</f>
        <v>3.45</v>
      </c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214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>
      <c r="A454" s="155"/>
      <c r="B454" s="156"/>
      <c r="C454" s="241" t="s">
        <v>1369</v>
      </c>
      <c r="D454" s="242"/>
      <c r="E454" s="242"/>
      <c r="F454" s="242"/>
      <c r="G454" s="242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205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>
      <c r="A455" s="155"/>
      <c r="B455" s="156"/>
      <c r="C455" s="178" t="s">
        <v>2463</v>
      </c>
      <c r="D455" s="158"/>
      <c r="E455" s="159">
        <v>1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217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>
      <c r="A456" s="155"/>
      <c r="B456" s="156"/>
      <c r="C456" s="178" t="s">
        <v>2464</v>
      </c>
      <c r="D456" s="158"/>
      <c r="E456" s="159">
        <v>3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217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>
      <c r="A457" s="155"/>
      <c r="B457" s="156"/>
      <c r="C457" s="233"/>
      <c r="D457" s="234"/>
      <c r="E457" s="234"/>
      <c r="F457" s="234"/>
      <c r="G457" s="234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206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>
      <c r="A458" s="167">
        <v>90</v>
      </c>
      <c r="B458" s="168" t="s">
        <v>1370</v>
      </c>
      <c r="C458" s="177" t="s">
        <v>1371</v>
      </c>
      <c r="D458" s="169" t="s">
        <v>310</v>
      </c>
      <c r="E458" s="170">
        <v>1</v>
      </c>
      <c r="F458" s="171"/>
      <c r="G458" s="172">
        <f>ROUND(E458*F458,2)</f>
        <v>0</v>
      </c>
      <c r="H458" s="171"/>
      <c r="I458" s="172">
        <f>ROUND(E458*H458,2)</f>
        <v>0</v>
      </c>
      <c r="J458" s="171"/>
      <c r="K458" s="172">
        <f>ROUND(E458*J458,2)</f>
        <v>0</v>
      </c>
      <c r="L458" s="172">
        <v>21</v>
      </c>
      <c r="M458" s="172">
        <f>G458*(1+L458/100)</f>
        <v>0</v>
      </c>
      <c r="N458" s="172">
        <v>0.29823000000000005</v>
      </c>
      <c r="O458" s="172">
        <f>ROUND(E458*N458,2)</f>
        <v>0.3</v>
      </c>
      <c r="P458" s="172">
        <v>0</v>
      </c>
      <c r="Q458" s="172">
        <f>ROUND(E458*P458,2)</f>
        <v>0</v>
      </c>
      <c r="R458" s="172" t="s">
        <v>269</v>
      </c>
      <c r="S458" s="172" t="s">
        <v>202</v>
      </c>
      <c r="T458" s="173" t="s">
        <v>305</v>
      </c>
      <c r="U458" s="157">
        <v>1.1820000000000002</v>
      </c>
      <c r="V458" s="157">
        <f>ROUND(E458*U458,2)</f>
        <v>1.18</v>
      </c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214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>
      <c r="A459" s="155"/>
      <c r="B459" s="156"/>
      <c r="C459" s="241" t="s">
        <v>1369</v>
      </c>
      <c r="D459" s="242"/>
      <c r="E459" s="242"/>
      <c r="F459" s="242"/>
      <c r="G459" s="242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205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>
      <c r="A460" s="155"/>
      <c r="B460" s="156"/>
      <c r="C460" s="233"/>
      <c r="D460" s="234"/>
      <c r="E460" s="234"/>
      <c r="F460" s="234"/>
      <c r="G460" s="234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206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>
      <c r="A461" s="167">
        <v>91</v>
      </c>
      <c r="B461" s="168" t="s">
        <v>2113</v>
      </c>
      <c r="C461" s="177" t="s">
        <v>2114</v>
      </c>
      <c r="D461" s="169" t="s">
        <v>213</v>
      </c>
      <c r="E461" s="170">
        <v>15.571400000000001</v>
      </c>
      <c r="F461" s="171"/>
      <c r="G461" s="172">
        <f>ROUND(E461*F461,2)</f>
        <v>0</v>
      </c>
      <c r="H461" s="171"/>
      <c r="I461" s="172">
        <f>ROUND(E461*H461,2)</f>
        <v>0</v>
      </c>
      <c r="J461" s="171"/>
      <c r="K461" s="172">
        <f>ROUND(E461*J461,2)</f>
        <v>0</v>
      </c>
      <c r="L461" s="172">
        <v>21</v>
      </c>
      <c r="M461" s="172">
        <f>G461*(1+L461/100)</f>
        <v>0</v>
      </c>
      <c r="N461" s="172">
        <v>2.5250000000000004</v>
      </c>
      <c r="O461" s="172">
        <f>ROUND(E461*N461,2)</f>
        <v>39.32</v>
      </c>
      <c r="P461" s="172">
        <v>0</v>
      </c>
      <c r="Q461" s="172">
        <f>ROUND(E461*P461,2)</f>
        <v>0</v>
      </c>
      <c r="R461" s="172" t="s">
        <v>269</v>
      </c>
      <c r="S461" s="172" t="s">
        <v>202</v>
      </c>
      <c r="T461" s="173" t="s">
        <v>305</v>
      </c>
      <c r="U461" s="157">
        <v>1.3030000000000002</v>
      </c>
      <c r="V461" s="157">
        <f>ROUND(E461*U461,2)</f>
        <v>20.29</v>
      </c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214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>
      <c r="A462" s="155"/>
      <c r="B462" s="156"/>
      <c r="C462" s="241" t="s">
        <v>1340</v>
      </c>
      <c r="D462" s="242"/>
      <c r="E462" s="242"/>
      <c r="F462" s="242"/>
      <c r="G462" s="242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205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>
      <c r="A463" s="155"/>
      <c r="B463" s="156"/>
      <c r="C463" s="178" t="s">
        <v>2465</v>
      </c>
      <c r="D463" s="158"/>
      <c r="E463" s="159">
        <v>4.5500000000000007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217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>
      <c r="A464" s="155"/>
      <c r="B464" s="156"/>
      <c r="C464" s="178" t="s">
        <v>2466</v>
      </c>
      <c r="D464" s="158"/>
      <c r="E464" s="159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217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>
      <c r="A465" s="155"/>
      <c r="B465" s="156"/>
      <c r="C465" s="178" t="s">
        <v>2467</v>
      </c>
      <c r="D465" s="158"/>
      <c r="E465" s="159">
        <v>30.615000000000002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217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>
      <c r="A466" s="155"/>
      <c r="B466" s="156"/>
      <c r="C466" s="178" t="s">
        <v>2468</v>
      </c>
      <c r="D466" s="158"/>
      <c r="E466" s="159">
        <v>-19.593599999999999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217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>
      <c r="A467" s="155"/>
      <c r="B467" s="156"/>
      <c r="C467" s="233"/>
      <c r="D467" s="234"/>
      <c r="E467" s="234"/>
      <c r="F467" s="234"/>
      <c r="G467" s="234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206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>
      <c r="A468" s="167">
        <v>92</v>
      </c>
      <c r="B468" s="168" t="s">
        <v>2133</v>
      </c>
      <c r="C468" s="177" t="s">
        <v>2134</v>
      </c>
      <c r="D468" s="169" t="s">
        <v>288</v>
      </c>
      <c r="E468" s="170">
        <v>62.1</v>
      </c>
      <c r="F468" s="171"/>
      <c r="G468" s="172">
        <f>ROUND(E468*F468,2)</f>
        <v>0</v>
      </c>
      <c r="H468" s="171"/>
      <c r="I468" s="172">
        <f>ROUND(E468*H468,2)</f>
        <v>0</v>
      </c>
      <c r="J468" s="171"/>
      <c r="K468" s="172">
        <f>ROUND(E468*J468,2)</f>
        <v>0</v>
      </c>
      <c r="L468" s="172">
        <v>21</v>
      </c>
      <c r="M468" s="172">
        <f>G468*(1+L468/100)</f>
        <v>0</v>
      </c>
      <c r="N468" s="172">
        <v>4.1800000000000006E-3</v>
      </c>
      <c r="O468" s="172">
        <f>ROUND(E468*N468,2)</f>
        <v>0.26</v>
      </c>
      <c r="P468" s="172">
        <v>0</v>
      </c>
      <c r="Q468" s="172">
        <f>ROUND(E468*P468,2)</f>
        <v>0</v>
      </c>
      <c r="R468" s="172" t="s">
        <v>269</v>
      </c>
      <c r="S468" s="172" t="s">
        <v>202</v>
      </c>
      <c r="T468" s="173" t="s">
        <v>305</v>
      </c>
      <c r="U468" s="157">
        <v>0.96300000000000008</v>
      </c>
      <c r="V468" s="157">
        <f>ROUND(E468*U468,2)</f>
        <v>59.8</v>
      </c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214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>
      <c r="A469" s="155"/>
      <c r="B469" s="156"/>
      <c r="C469" s="237" t="s">
        <v>2469</v>
      </c>
      <c r="D469" s="238"/>
      <c r="E469" s="238"/>
      <c r="F469" s="238"/>
      <c r="G469" s="238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247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>
      <c r="A470" s="155"/>
      <c r="B470" s="156"/>
      <c r="C470" s="178" t="s">
        <v>2470</v>
      </c>
      <c r="D470" s="158"/>
      <c r="E470" s="159">
        <v>23.1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217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>
      <c r="A471" s="155"/>
      <c r="B471" s="156"/>
      <c r="C471" s="178" t="s">
        <v>2471</v>
      </c>
      <c r="D471" s="158"/>
      <c r="E471" s="159">
        <v>39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217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>
      <c r="A472" s="155"/>
      <c r="B472" s="156"/>
      <c r="C472" s="233"/>
      <c r="D472" s="234"/>
      <c r="E472" s="234"/>
      <c r="F472" s="234"/>
      <c r="G472" s="234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206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>
      <c r="A473" s="167">
        <v>93</v>
      </c>
      <c r="B473" s="168" t="s">
        <v>1372</v>
      </c>
      <c r="C473" s="177" t="s">
        <v>1373</v>
      </c>
      <c r="D473" s="169" t="s">
        <v>310</v>
      </c>
      <c r="E473" s="170">
        <v>25</v>
      </c>
      <c r="F473" s="171"/>
      <c r="G473" s="172">
        <f>ROUND(E473*F473,2)</f>
        <v>0</v>
      </c>
      <c r="H473" s="171"/>
      <c r="I473" s="172">
        <f>ROUND(E473*H473,2)</f>
        <v>0</v>
      </c>
      <c r="J473" s="171"/>
      <c r="K473" s="172">
        <f>ROUND(E473*J473,2)</f>
        <v>0</v>
      </c>
      <c r="L473" s="172">
        <v>21</v>
      </c>
      <c r="M473" s="172">
        <f>G473*(1+L473/100)</f>
        <v>0</v>
      </c>
      <c r="N473" s="172">
        <v>2.1000000000000001E-4</v>
      </c>
      <c r="O473" s="172">
        <f>ROUND(E473*N473,2)</f>
        <v>0.01</v>
      </c>
      <c r="P473" s="172">
        <v>0</v>
      </c>
      <c r="Q473" s="172">
        <f>ROUND(E473*P473,2)</f>
        <v>0</v>
      </c>
      <c r="R473" s="172" t="s">
        <v>269</v>
      </c>
      <c r="S473" s="172" t="s">
        <v>202</v>
      </c>
      <c r="T473" s="173" t="s">
        <v>305</v>
      </c>
      <c r="U473" s="157">
        <v>0.33600000000000002</v>
      </c>
      <c r="V473" s="157">
        <f>ROUND(E473*U473,2)</f>
        <v>8.4</v>
      </c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214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>
      <c r="A474" s="155"/>
      <c r="B474" s="156"/>
      <c r="C474" s="237" t="s">
        <v>1374</v>
      </c>
      <c r="D474" s="238"/>
      <c r="E474" s="238"/>
      <c r="F474" s="238"/>
      <c r="G474" s="238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247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>
      <c r="A475" s="155"/>
      <c r="B475" s="156"/>
      <c r="C475" s="178" t="s">
        <v>2472</v>
      </c>
      <c r="D475" s="158"/>
      <c r="E475" s="159">
        <v>4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217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>
      <c r="A476" s="155"/>
      <c r="B476" s="156"/>
      <c r="C476" s="178" t="s">
        <v>2473</v>
      </c>
      <c r="D476" s="158"/>
      <c r="E476" s="159">
        <v>21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217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>
      <c r="A477" s="155"/>
      <c r="B477" s="156"/>
      <c r="C477" s="233"/>
      <c r="D477" s="234"/>
      <c r="E477" s="234"/>
      <c r="F477" s="234"/>
      <c r="G477" s="234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206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>
      <c r="A478" s="167">
        <v>94</v>
      </c>
      <c r="B478" s="168" t="s">
        <v>1376</v>
      </c>
      <c r="C478" s="177" t="s">
        <v>1377</v>
      </c>
      <c r="D478" s="169" t="s">
        <v>268</v>
      </c>
      <c r="E478" s="170">
        <v>580</v>
      </c>
      <c r="F478" s="171"/>
      <c r="G478" s="172">
        <f>ROUND(E478*F478,2)</f>
        <v>0</v>
      </c>
      <c r="H478" s="171"/>
      <c r="I478" s="172">
        <f>ROUND(E478*H478,2)</f>
        <v>0</v>
      </c>
      <c r="J478" s="171"/>
      <c r="K478" s="172">
        <f>ROUND(E478*J478,2)</f>
        <v>0</v>
      </c>
      <c r="L478" s="172">
        <v>21</v>
      </c>
      <c r="M478" s="172">
        <f>G478*(1+L478/100)</f>
        <v>0</v>
      </c>
      <c r="N478" s="172">
        <v>0</v>
      </c>
      <c r="O478" s="172">
        <f>ROUND(E478*N478,2)</f>
        <v>0</v>
      </c>
      <c r="P478" s="172">
        <v>0</v>
      </c>
      <c r="Q478" s="172">
        <f>ROUND(E478*P478,2)</f>
        <v>0</v>
      </c>
      <c r="R478" s="172" t="s">
        <v>269</v>
      </c>
      <c r="S478" s="172" t="s">
        <v>202</v>
      </c>
      <c r="T478" s="173" t="s">
        <v>322</v>
      </c>
      <c r="U478" s="157">
        <v>2.6000000000000002E-2</v>
      </c>
      <c r="V478" s="157">
        <f>ROUND(E478*U478,2)</f>
        <v>15.08</v>
      </c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214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>
      <c r="A479" s="155"/>
      <c r="B479" s="156"/>
      <c r="C479" s="235"/>
      <c r="D479" s="236"/>
      <c r="E479" s="236"/>
      <c r="F479" s="236"/>
      <c r="G479" s="236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206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>
      <c r="A480" s="167">
        <v>95</v>
      </c>
      <c r="B480" s="168" t="s">
        <v>2474</v>
      </c>
      <c r="C480" s="177" t="s">
        <v>2475</v>
      </c>
      <c r="D480" s="169" t="s">
        <v>268</v>
      </c>
      <c r="E480" s="170">
        <v>28</v>
      </c>
      <c r="F480" s="171"/>
      <c r="G480" s="172">
        <f>ROUND(E480*F480,2)</f>
        <v>0</v>
      </c>
      <c r="H480" s="171"/>
      <c r="I480" s="172">
        <f>ROUND(E480*H480,2)</f>
        <v>0</v>
      </c>
      <c r="J480" s="171"/>
      <c r="K480" s="172">
        <f>ROUND(E480*J480,2)</f>
        <v>0</v>
      </c>
      <c r="L480" s="172">
        <v>21</v>
      </c>
      <c r="M480" s="172">
        <f>G480*(1+L480/100)</f>
        <v>0</v>
      </c>
      <c r="N480" s="172">
        <v>4.0000000000000003E-5</v>
      </c>
      <c r="O480" s="172">
        <f>ROUND(E480*N480,2)</f>
        <v>0</v>
      </c>
      <c r="P480" s="172">
        <v>0</v>
      </c>
      <c r="Q480" s="172">
        <f>ROUND(E480*P480,2)</f>
        <v>0</v>
      </c>
      <c r="R480" s="172" t="s">
        <v>269</v>
      </c>
      <c r="S480" s="172" t="s">
        <v>202</v>
      </c>
      <c r="T480" s="173" t="s">
        <v>305</v>
      </c>
      <c r="U480" s="157">
        <v>3.4000000000000002E-2</v>
      </c>
      <c r="V480" s="157">
        <f>ROUND(E480*U480,2)</f>
        <v>0.95</v>
      </c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214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>
      <c r="A481" s="155"/>
      <c r="B481" s="156"/>
      <c r="C481" s="178" t="s">
        <v>2476</v>
      </c>
      <c r="D481" s="158"/>
      <c r="E481" s="159">
        <v>28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217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>
      <c r="A482" s="155"/>
      <c r="B482" s="156"/>
      <c r="C482" s="233"/>
      <c r="D482" s="234"/>
      <c r="E482" s="234"/>
      <c r="F482" s="234"/>
      <c r="G482" s="234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206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>
      <c r="A483" s="167">
        <v>96</v>
      </c>
      <c r="B483" s="168" t="s">
        <v>2477</v>
      </c>
      <c r="C483" s="177" t="s">
        <v>2478</v>
      </c>
      <c r="D483" s="169" t="s">
        <v>268</v>
      </c>
      <c r="E483" s="170">
        <v>600</v>
      </c>
      <c r="F483" s="171"/>
      <c r="G483" s="172">
        <f>ROUND(E483*F483,2)</f>
        <v>0</v>
      </c>
      <c r="H483" s="171"/>
      <c r="I483" s="172">
        <f>ROUND(E483*H483,2)</f>
        <v>0</v>
      </c>
      <c r="J483" s="171"/>
      <c r="K483" s="172">
        <f>ROUND(E483*J483,2)</f>
        <v>0</v>
      </c>
      <c r="L483" s="172">
        <v>21</v>
      </c>
      <c r="M483" s="172">
        <f>G483*(1+L483/100)</f>
        <v>0</v>
      </c>
      <c r="N483" s="172">
        <v>8.0000000000000007E-5</v>
      </c>
      <c r="O483" s="172">
        <f>ROUND(E483*N483,2)</f>
        <v>0.05</v>
      </c>
      <c r="P483" s="172">
        <v>0</v>
      </c>
      <c r="Q483" s="172">
        <f>ROUND(E483*P483,2)</f>
        <v>0</v>
      </c>
      <c r="R483" s="172" t="s">
        <v>269</v>
      </c>
      <c r="S483" s="172" t="s">
        <v>202</v>
      </c>
      <c r="T483" s="173" t="s">
        <v>305</v>
      </c>
      <c r="U483" s="157">
        <v>3.4000000000000002E-2</v>
      </c>
      <c r="V483" s="157">
        <f>ROUND(E483*U483,2)</f>
        <v>20.399999999999999</v>
      </c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214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>
      <c r="A484" s="155"/>
      <c r="B484" s="156"/>
      <c r="C484" s="235"/>
      <c r="D484" s="236"/>
      <c r="E484" s="236"/>
      <c r="F484" s="236"/>
      <c r="G484" s="236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206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>
      <c r="A485" s="167">
        <v>97</v>
      </c>
      <c r="B485" s="168" t="s">
        <v>2479</v>
      </c>
      <c r="C485" s="177" t="s">
        <v>2480</v>
      </c>
      <c r="D485" s="169" t="s">
        <v>298</v>
      </c>
      <c r="E485" s="170">
        <v>0.13800000000000001</v>
      </c>
      <c r="F485" s="171"/>
      <c r="G485" s="172">
        <f>ROUND(E485*F485,2)</f>
        <v>0</v>
      </c>
      <c r="H485" s="171"/>
      <c r="I485" s="172">
        <f>ROUND(E485*H485,2)</f>
        <v>0</v>
      </c>
      <c r="J485" s="171"/>
      <c r="K485" s="172">
        <f>ROUND(E485*J485,2)</f>
        <v>0</v>
      </c>
      <c r="L485" s="172">
        <v>21</v>
      </c>
      <c r="M485" s="172">
        <f>G485*(1+L485/100)</f>
        <v>0</v>
      </c>
      <c r="N485" s="172">
        <v>1.0547200000000001</v>
      </c>
      <c r="O485" s="172">
        <f>ROUND(E485*N485,2)</f>
        <v>0.15</v>
      </c>
      <c r="P485" s="172">
        <v>0</v>
      </c>
      <c r="Q485" s="172">
        <f>ROUND(E485*P485,2)</f>
        <v>0</v>
      </c>
      <c r="R485" s="172"/>
      <c r="S485" s="172" t="s">
        <v>304</v>
      </c>
      <c r="T485" s="173" t="s">
        <v>305</v>
      </c>
      <c r="U485" s="157">
        <v>15.211</v>
      </c>
      <c r="V485" s="157">
        <f>ROUND(E485*U485,2)</f>
        <v>2.1</v>
      </c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214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>
      <c r="A486" s="155"/>
      <c r="B486" s="156"/>
      <c r="C486" s="178" t="s">
        <v>2481</v>
      </c>
      <c r="D486" s="158"/>
      <c r="E486" s="159">
        <v>0.13800000000000001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217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>
      <c r="A487" s="155"/>
      <c r="B487" s="156"/>
      <c r="C487" s="233"/>
      <c r="D487" s="234"/>
      <c r="E487" s="234"/>
      <c r="F487" s="234"/>
      <c r="G487" s="234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206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>
      <c r="A488" s="167">
        <v>98</v>
      </c>
      <c r="B488" s="168" t="s">
        <v>2482</v>
      </c>
      <c r="C488" s="177" t="s">
        <v>2483</v>
      </c>
      <c r="D488" s="169" t="s">
        <v>310</v>
      </c>
      <c r="E488" s="170">
        <v>2</v>
      </c>
      <c r="F488" s="171"/>
      <c r="G488" s="172">
        <f>ROUND(E488*F488,2)</f>
        <v>0</v>
      </c>
      <c r="H488" s="171"/>
      <c r="I488" s="172">
        <f>ROUND(E488*H488,2)</f>
        <v>0</v>
      </c>
      <c r="J488" s="171"/>
      <c r="K488" s="172">
        <f>ROUND(E488*J488,2)</f>
        <v>0</v>
      </c>
      <c r="L488" s="172">
        <v>21</v>
      </c>
      <c r="M488" s="172">
        <f>G488*(1+L488/100)</f>
        <v>0</v>
      </c>
      <c r="N488" s="172">
        <v>6.0000000000000002E-5</v>
      </c>
      <c r="O488" s="172">
        <f>ROUND(E488*N488,2)</f>
        <v>0</v>
      </c>
      <c r="P488" s="172">
        <v>0</v>
      </c>
      <c r="Q488" s="172">
        <f>ROUND(E488*P488,2)</f>
        <v>0</v>
      </c>
      <c r="R488" s="172"/>
      <c r="S488" s="172" t="s">
        <v>304</v>
      </c>
      <c r="T488" s="173" t="s">
        <v>322</v>
      </c>
      <c r="U488" s="157">
        <v>0.24900000000000003</v>
      </c>
      <c r="V488" s="157">
        <f>ROUND(E488*U488,2)</f>
        <v>0.5</v>
      </c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214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>
      <c r="A489" s="155"/>
      <c r="B489" s="156"/>
      <c r="C489" s="235"/>
      <c r="D489" s="236"/>
      <c r="E489" s="236"/>
      <c r="F489" s="236"/>
      <c r="G489" s="236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206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>
      <c r="A490" s="167">
        <v>99</v>
      </c>
      <c r="B490" s="168" t="s">
        <v>2484</v>
      </c>
      <c r="C490" s="177" t="s">
        <v>2485</v>
      </c>
      <c r="D490" s="169" t="s">
        <v>310</v>
      </c>
      <c r="E490" s="170">
        <v>1</v>
      </c>
      <c r="F490" s="171"/>
      <c r="G490" s="172">
        <f>ROUND(E490*F490,2)</f>
        <v>0</v>
      </c>
      <c r="H490" s="171"/>
      <c r="I490" s="172">
        <f>ROUND(E490*H490,2)</f>
        <v>0</v>
      </c>
      <c r="J490" s="171"/>
      <c r="K490" s="172">
        <f>ROUND(E490*J490,2)</f>
        <v>0</v>
      </c>
      <c r="L490" s="172">
        <v>21</v>
      </c>
      <c r="M490" s="172">
        <f>G490*(1+L490/100)</f>
        <v>0</v>
      </c>
      <c r="N490" s="172">
        <v>6.0000000000000002E-5</v>
      </c>
      <c r="O490" s="172">
        <f>ROUND(E490*N490,2)</f>
        <v>0</v>
      </c>
      <c r="P490" s="172">
        <v>0</v>
      </c>
      <c r="Q490" s="172">
        <f>ROUND(E490*P490,2)</f>
        <v>0</v>
      </c>
      <c r="R490" s="172"/>
      <c r="S490" s="172" t="s">
        <v>304</v>
      </c>
      <c r="T490" s="173" t="s">
        <v>322</v>
      </c>
      <c r="U490" s="157">
        <v>0.24900000000000003</v>
      </c>
      <c r="V490" s="157">
        <f>ROUND(E490*U490,2)</f>
        <v>0.25</v>
      </c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214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>
      <c r="A491" s="155"/>
      <c r="B491" s="156"/>
      <c r="C491" s="235"/>
      <c r="D491" s="236"/>
      <c r="E491" s="236"/>
      <c r="F491" s="236"/>
      <c r="G491" s="236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206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>
      <c r="A492" s="167">
        <v>100</v>
      </c>
      <c r="B492" s="168" t="s">
        <v>2486</v>
      </c>
      <c r="C492" s="177" t="s">
        <v>2487</v>
      </c>
      <c r="D492" s="169" t="s">
        <v>310</v>
      </c>
      <c r="E492" s="170">
        <v>1</v>
      </c>
      <c r="F492" s="171"/>
      <c r="G492" s="172">
        <f>ROUND(E492*F492,2)</f>
        <v>0</v>
      </c>
      <c r="H492" s="171"/>
      <c r="I492" s="172">
        <f>ROUND(E492*H492,2)</f>
        <v>0</v>
      </c>
      <c r="J492" s="171"/>
      <c r="K492" s="172">
        <f>ROUND(E492*J492,2)</f>
        <v>0</v>
      </c>
      <c r="L492" s="172">
        <v>21</v>
      </c>
      <c r="M492" s="172">
        <f>G492*(1+L492/100)</f>
        <v>0</v>
      </c>
      <c r="N492" s="172">
        <v>3.9000000000000005E-4</v>
      </c>
      <c r="O492" s="172">
        <f>ROUND(E492*N492,2)</f>
        <v>0</v>
      </c>
      <c r="P492" s="172">
        <v>0</v>
      </c>
      <c r="Q492" s="172">
        <f>ROUND(E492*P492,2)</f>
        <v>0</v>
      </c>
      <c r="R492" s="172"/>
      <c r="S492" s="172" t="s">
        <v>304</v>
      </c>
      <c r="T492" s="173" t="s">
        <v>322</v>
      </c>
      <c r="U492" s="157">
        <v>2.89</v>
      </c>
      <c r="V492" s="157">
        <f>ROUND(E492*U492,2)</f>
        <v>2.89</v>
      </c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214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>
      <c r="A493" s="155"/>
      <c r="B493" s="156"/>
      <c r="C493" s="235"/>
      <c r="D493" s="236"/>
      <c r="E493" s="236"/>
      <c r="F493" s="236"/>
      <c r="G493" s="236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206</v>
      </c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ht="22.5" outlineLevel="1">
      <c r="A494" s="167">
        <v>101</v>
      </c>
      <c r="B494" s="168" t="s">
        <v>2488</v>
      </c>
      <c r="C494" s="177" t="s">
        <v>2489</v>
      </c>
      <c r="D494" s="169" t="s">
        <v>268</v>
      </c>
      <c r="E494" s="170">
        <v>28</v>
      </c>
      <c r="F494" s="171"/>
      <c r="G494" s="172">
        <f>ROUND(E494*F494,2)</f>
        <v>0</v>
      </c>
      <c r="H494" s="171"/>
      <c r="I494" s="172">
        <f>ROUND(E494*H494,2)</f>
        <v>0</v>
      </c>
      <c r="J494" s="171"/>
      <c r="K494" s="172">
        <f>ROUND(E494*J494,2)</f>
        <v>0</v>
      </c>
      <c r="L494" s="172">
        <v>21</v>
      </c>
      <c r="M494" s="172">
        <f>G494*(1+L494/100)</f>
        <v>0</v>
      </c>
      <c r="N494" s="172">
        <v>0</v>
      </c>
      <c r="O494" s="172">
        <f>ROUND(E494*N494,2)</f>
        <v>0</v>
      </c>
      <c r="P494" s="172">
        <v>0</v>
      </c>
      <c r="Q494" s="172">
        <f>ROUND(E494*P494,2)</f>
        <v>0</v>
      </c>
      <c r="R494" s="172" t="s">
        <v>311</v>
      </c>
      <c r="S494" s="172" t="s">
        <v>202</v>
      </c>
      <c r="T494" s="173" t="s">
        <v>202</v>
      </c>
      <c r="U494" s="157">
        <v>0</v>
      </c>
      <c r="V494" s="157">
        <f>ROUND(E494*U494,2)</f>
        <v>0</v>
      </c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312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>
      <c r="A495" s="155"/>
      <c r="B495" s="156"/>
      <c r="C495" s="235"/>
      <c r="D495" s="236"/>
      <c r="E495" s="236"/>
      <c r="F495" s="236"/>
      <c r="G495" s="236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206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ht="22.5" outlineLevel="1">
      <c r="A496" s="167">
        <v>102</v>
      </c>
      <c r="B496" s="168" t="s">
        <v>2490</v>
      </c>
      <c r="C496" s="177" t="s">
        <v>2491</v>
      </c>
      <c r="D496" s="169" t="s">
        <v>310</v>
      </c>
      <c r="E496" s="170">
        <v>2</v>
      </c>
      <c r="F496" s="171"/>
      <c r="G496" s="172">
        <f>ROUND(E496*F496,2)</f>
        <v>0</v>
      </c>
      <c r="H496" s="171"/>
      <c r="I496" s="172">
        <f>ROUND(E496*H496,2)</f>
        <v>0</v>
      </c>
      <c r="J496" s="171"/>
      <c r="K496" s="172">
        <f>ROUND(E496*J496,2)</f>
        <v>0</v>
      </c>
      <c r="L496" s="172">
        <v>21</v>
      </c>
      <c r="M496" s="172">
        <f>G496*(1+L496/100)</f>
        <v>0</v>
      </c>
      <c r="N496" s="172">
        <v>5.0400000000000002E-3</v>
      </c>
      <c r="O496" s="172">
        <f>ROUND(E496*N496,2)</f>
        <v>0.01</v>
      </c>
      <c r="P496" s="172">
        <v>0</v>
      </c>
      <c r="Q496" s="172">
        <f>ROUND(E496*P496,2)</f>
        <v>0</v>
      </c>
      <c r="R496" s="172" t="s">
        <v>311</v>
      </c>
      <c r="S496" s="172" t="s">
        <v>202</v>
      </c>
      <c r="T496" s="173" t="s">
        <v>202</v>
      </c>
      <c r="U496" s="157">
        <v>0</v>
      </c>
      <c r="V496" s="157">
        <f>ROUND(E496*U496,2)</f>
        <v>0</v>
      </c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312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>
      <c r="A497" s="155"/>
      <c r="B497" s="156"/>
      <c r="C497" s="235"/>
      <c r="D497" s="236"/>
      <c r="E497" s="236"/>
      <c r="F497" s="236"/>
      <c r="G497" s="236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206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>
      <c r="A498" s="167">
        <v>103</v>
      </c>
      <c r="B498" s="168" t="s">
        <v>2492</v>
      </c>
      <c r="C498" s="177" t="s">
        <v>2493</v>
      </c>
      <c r="D498" s="169" t="s">
        <v>310</v>
      </c>
      <c r="E498" s="170">
        <v>1</v>
      </c>
      <c r="F498" s="171"/>
      <c r="G498" s="172">
        <f>ROUND(E498*F498,2)</f>
        <v>0</v>
      </c>
      <c r="H498" s="171"/>
      <c r="I498" s="172">
        <f>ROUND(E498*H498,2)</f>
        <v>0</v>
      </c>
      <c r="J498" s="171"/>
      <c r="K498" s="172">
        <f>ROUND(E498*J498,2)</f>
        <v>0</v>
      </c>
      <c r="L498" s="172">
        <v>21</v>
      </c>
      <c r="M498" s="172">
        <f>G498*(1+L498/100)</f>
        <v>0</v>
      </c>
      <c r="N498" s="172">
        <v>0</v>
      </c>
      <c r="O498" s="172">
        <f>ROUND(E498*N498,2)</f>
        <v>0</v>
      </c>
      <c r="P498" s="172">
        <v>0</v>
      </c>
      <c r="Q498" s="172">
        <f>ROUND(E498*P498,2)</f>
        <v>0</v>
      </c>
      <c r="R498" s="172"/>
      <c r="S498" s="172" t="s">
        <v>304</v>
      </c>
      <c r="T498" s="173" t="s">
        <v>202</v>
      </c>
      <c r="U498" s="157">
        <v>0</v>
      </c>
      <c r="V498" s="157">
        <f>ROUND(E498*U498,2)</f>
        <v>0</v>
      </c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312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>
      <c r="A499" s="155"/>
      <c r="B499" s="156"/>
      <c r="C499" s="178" t="s">
        <v>2463</v>
      </c>
      <c r="D499" s="158"/>
      <c r="E499" s="159">
        <v>1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217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>
      <c r="A500" s="155"/>
      <c r="B500" s="156"/>
      <c r="C500" s="233"/>
      <c r="D500" s="234"/>
      <c r="E500" s="234"/>
      <c r="F500" s="234"/>
      <c r="G500" s="234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206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ht="22.5" outlineLevel="1">
      <c r="A501" s="167">
        <v>104</v>
      </c>
      <c r="B501" s="168" t="s">
        <v>2494</v>
      </c>
      <c r="C501" s="177" t="s">
        <v>2495</v>
      </c>
      <c r="D501" s="169" t="s">
        <v>310</v>
      </c>
      <c r="E501" s="170">
        <v>13</v>
      </c>
      <c r="F501" s="171"/>
      <c r="G501" s="172">
        <f>ROUND(E501*F501,2)</f>
        <v>0</v>
      </c>
      <c r="H501" s="171"/>
      <c r="I501" s="172">
        <f>ROUND(E501*H501,2)</f>
        <v>0</v>
      </c>
      <c r="J501" s="171"/>
      <c r="K501" s="172">
        <f>ROUND(E501*J501,2)</f>
        <v>0</v>
      </c>
      <c r="L501" s="172">
        <v>21</v>
      </c>
      <c r="M501" s="172">
        <f>G501*(1+L501/100)</f>
        <v>0</v>
      </c>
      <c r="N501" s="172">
        <v>0</v>
      </c>
      <c r="O501" s="172">
        <f>ROUND(E501*N501,2)</f>
        <v>0</v>
      </c>
      <c r="P501" s="172">
        <v>0</v>
      </c>
      <c r="Q501" s="172">
        <f>ROUND(E501*P501,2)</f>
        <v>0</v>
      </c>
      <c r="R501" s="172"/>
      <c r="S501" s="172" t="s">
        <v>304</v>
      </c>
      <c r="T501" s="173" t="s">
        <v>322</v>
      </c>
      <c r="U501" s="157">
        <v>0</v>
      </c>
      <c r="V501" s="157">
        <f>ROUND(E501*U501,2)</f>
        <v>0</v>
      </c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312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>
      <c r="A502" s="155"/>
      <c r="B502" s="156"/>
      <c r="C502" s="235"/>
      <c r="D502" s="236"/>
      <c r="E502" s="236"/>
      <c r="F502" s="236"/>
      <c r="G502" s="236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206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ht="22.5" outlineLevel="1">
      <c r="A503" s="167">
        <v>105</v>
      </c>
      <c r="B503" s="168" t="s">
        <v>2496</v>
      </c>
      <c r="C503" s="177" t="s">
        <v>2497</v>
      </c>
      <c r="D503" s="169" t="s">
        <v>310</v>
      </c>
      <c r="E503" s="170">
        <v>4</v>
      </c>
      <c r="F503" s="171"/>
      <c r="G503" s="172">
        <f>ROUND(E503*F503,2)</f>
        <v>0</v>
      </c>
      <c r="H503" s="171"/>
      <c r="I503" s="172">
        <f>ROUND(E503*H503,2)</f>
        <v>0</v>
      </c>
      <c r="J503" s="171"/>
      <c r="K503" s="172">
        <f>ROUND(E503*J503,2)</f>
        <v>0</v>
      </c>
      <c r="L503" s="172">
        <v>21</v>
      </c>
      <c r="M503" s="172">
        <f>G503*(1+L503/100)</f>
        <v>0</v>
      </c>
      <c r="N503" s="172">
        <v>0</v>
      </c>
      <c r="O503" s="172">
        <f>ROUND(E503*N503,2)</f>
        <v>0</v>
      </c>
      <c r="P503" s="172">
        <v>0</v>
      </c>
      <c r="Q503" s="172">
        <f>ROUND(E503*P503,2)</f>
        <v>0</v>
      </c>
      <c r="R503" s="172"/>
      <c r="S503" s="172" t="s">
        <v>304</v>
      </c>
      <c r="T503" s="173" t="s">
        <v>322</v>
      </c>
      <c r="U503" s="157">
        <v>0</v>
      </c>
      <c r="V503" s="157">
        <f>ROUND(E503*U503,2)</f>
        <v>0</v>
      </c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312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>
      <c r="A504" s="155"/>
      <c r="B504" s="156"/>
      <c r="C504" s="235"/>
      <c r="D504" s="236"/>
      <c r="E504" s="236"/>
      <c r="F504" s="236"/>
      <c r="G504" s="236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206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>
      <c r="A505" s="167">
        <v>106</v>
      </c>
      <c r="B505" s="168" t="s">
        <v>2498</v>
      </c>
      <c r="C505" s="177" t="s">
        <v>2499</v>
      </c>
      <c r="D505" s="169" t="s">
        <v>310</v>
      </c>
      <c r="E505" s="170">
        <v>5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21</v>
      </c>
      <c r="M505" s="172">
        <f>G505*(1+L505/100)</f>
        <v>0</v>
      </c>
      <c r="N505" s="172">
        <v>0</v>
      </c>
      <c r="O505" s="172">
        <f>ROUND(E505*N505,2)</f>
        <v>0</v>
      </c>
      <c r="P505" s="172">
        <v>0</v>
      </c>
      <c r="Q505" s="172">
        <f>ROUND(E505*P505,2)</f>
        <v>0</v>
      </c>
      <c r="R505" s="172"/>
      <c r="S505" s="172" t="s">
        <v>304</v>
      </c>
      <c r="T505" s="173" t="s">
        <v>322</v>
      </c>
      <c r="U505" s="157">
        <v>0</v>
      </c>
      <c r="V505" s="157">
        <f>ROUND(E505*U505,2)</f>
        <v>0</v>
      </c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312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>
      <c r="A506" s="155"/>
      <c r="B506" s="156"/>
      <c r="C506" s="235"/>
      <c r="D506" s="236"/>
      <c r="E506" s="236"/>
      <c r="F506" s="236"/>
      <c r="G506" s="236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206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>
      <c r="A507" s="167">
        <v>107</v>
      </c>
      <c r="B507" s="168" t="s">
        <v>2500</v>
      </c>
      <c r="C507" s="177" t="s">
        <v>2501</v>
      </c>
      <c r="D507" s="169" t="s">
        <v>310</v>
      </c>
      <c r="E507" s="170">
        <v>1</v>
      </c>
      <c r="F507" s="171"/>
      <c r="G507" s="172">
        <f>ROUND(E507*F507,2)</f>
        <v>0</v>
      </c>
      <c r="H507" s="171"/>
      <c r="I507" s="172">
        <f>ROUND(E507*H507,2)</f>
        <v>0</v>
      </c>
      <c r="J507" s="171"/>
      <c r="K507" s="172">
        <f>ROUND(E507*J507,2)</f>
        <v>0</v>
      </c>
      <c r="L507" s="172">
        <v>21</v>
      </c>
      <c r="M507" s="172">
        <f>G507*(1+L507/100)</f>
        <v>0</v>
      </c>
      <c r="N507" s="172">
        <v>0</v>
      </c>
      <c r="O507" s="172">
        <f>ROUND(E507*N507,2)</f>
        <v>0</v>
      </c>
      <c r="P507" s="172">
        <v>0</v>
      </c>
      <c r="Q507" s="172">
        <f>ROUND(E507*P507,2)</f>
        <v>0</v>
      </c>
      <c r="R507" s="172" t="s">
        <v>311</v>
      </c>
      <c r="S507" s="172" t="s">
        <v>202</v>
      </c>
      <c r="T507" s="173" t="s">
        <v>202</v>
      </c>
      <c r="U507" s="157">
        <v>0</v>
      </c>
      <c r="V507" s="157">
        <f>ROUND(E507*U507,2)</f>
        <v>0</v>
      </c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312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>
      <c r="A508" s="155"/>
      <c r="B508" s="156"/>
      <c r="C508" s="178" t="s">
        <v>2463</v>
      </c>
      <c r="D508" s="158"/>
      <c r="E508" s="159">
        <v>1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217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>
      <c r="A509" s="155"/>
      <c r="B509" s="156"/>
      <c r="C509" s="233"/>
      <c r="D509" s="234"/>
      <c r="E509" s="234"/>
      <c r="F509" s="234"/>
      <c r="G509" s="234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206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>
      <c r="A510" s="167">
        <v>108</v>
      </c>
      <c r="B510" s="168" t="s">
        <v>2502</v>
      </c>
      <c r="C510" s="177" t="s">
        <v>2503</v>
      </c>
      <c r="D510" s="169" t="s">
        <v>310</v>
      </c>
      <c r="E510" s="170">
        <v>1</v>
      </c>
      <c r="F510" s="171"/>
      <c r="G510" s="172">
        <f>ROUND(E510*F510,2)</f>
        <v>0</v>
      </c>
      <c r="H510" s="171"/>
      <c r="I510" s="172">
        <f>ROUND(E510*H510,2)</f>
        <v>0</v>
      </c>
      <c r="J510" s="171"/>
      <c r="K510" s="172">
        <f>ROUND(E510*J510,2)</f>
        <v>0</v>
      </c>
      <c r="L510" s="172">
        <v>21</v>
      </c>
      <c r="M510" s="172">
        <f>G510*(1+L510/100)</f>
        <v>0</v>
      </c>
      <c r="N510" s="172">
        <v>0</v>
      </c>
      <c r="O510" s="172">
        <f>ROUND(E510*N510,2)</f>
        <v>0</v>
      </c>
      <c r="P510" s="172">
        <v>0</v>
      </c>
      <c r="Q510" s="172">
        <f>ROUND(E510*P510,2)</f>
        <v>0</v>
      </c>
      <c r="R510" s="172" t="s">
        <v>311</v>
      </c>
      <c r="S510" s="172" t="s">
        <v>202</v>
      </c>
      <c r="T510" s="173" t="s">
        <v>202</v>
      </c>
      <c r="U510" s="157">
        <v>0</v>
      </c>
      <c r="V510" s="157">
        <f>ROUND(E510*U510,2)</f>
        <v>0</v>
      </c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312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>
      <c r="A511" s="155"/>
      <c r="B511" s="156"/>
      <c r="C511" s="178" t="s">
        <v>2463</v>
      </c>
      <c r="D511" s="158"/>
      <c r="E511" s="159">
        <v>1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217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>
      <c r="A512" s="155"/>
      <c r="B512" s="156"/>
      <c r="C512" s="233"/>
      <c r="D512" s="234"/>
      <c r="E512" s="234"/>
      <c r="F512" s="234"/>
      <c r="G512" s="234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206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ht="22.5" outlineLevel="1">
      <c r="A513" s="167">
        <v>109</v>
      </c>
      <c r="B513" s="168" t="s">
        <v>2504</v>
      </c>
      <c r="C513" s="177" t="s">
        <v>2505</v>
      </c>
      <c r="D513" s="169" t="s">
        <v>268</v>
      </c>
      <c r="E513" s="170">
        <v>0.255</v>
      </c>
      <c r="F513" s="171"/>
      <c r="G513" s="172">
        <f>ROUND(E513*F513,2)</f>
        <v>0</v>
      </c>
      <c r="H513" s="171"/>
      <c r="I513" s="172">
        <f>ROUND(E513*H513,2)</f>
        <v>0</v>
      </c>
      <c r="J513" s="171"/>
      <c r="K513" s="172">
        <f>ROUND(E513*J513,2)</f>
        <v>0</v>
      </c>
      <c r="L513" s="172">
        <v>21</v>
      </c>
      <c r="M513" s="172">
        <f>G513*(1+L513/100)</f>
        <v>0</v>
      </c>
      <c r="N513" s="172">
        <v>2.7E-4</v>
      </c>
      <c r="O513" s="172">
        <f>ROUND(E513*N513,2)</f>
        <v>0</v>
      </c>
      <c r="P513" s="172">
        <v>0</v>
      </c>
      <c r="Q513" s="172">
        <f>ROUND(E513*P513,2)</f>
        <v>0</v>
      </c>
      <c r="R513" s="172" t="s">
        <v>311</v>
      </c>
      <c r="S513" s="172" t="s">
        <v>202</v>
      </c>
      <c r="T513" s="173" t="s">
        <v>202</v>
      </c>
      <c r="U513" s="157">
        <v>0</v>
      </c>
      <c r="V513" s="157">
        <f>ROUND(E513*U513,2)</f>
        <v>0</v>
      </c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312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>
      <c r="A514" s="155"/>
      <c r="B514" s="156"/>
      <c r="C514" s="178" t="s">
        <v>2506</v>
      </c>
      <c r="D514" s="158"/>
      <c r="E514" s="159">
        <v>0.255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217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>
      <c r="A515" s="155"/>
      <c r="B515" s="156"/>
      <c r="C515" s="233"/>
      <c r="D515" s="234"/>
      <c r="E515" s="234"/>
      <c r="F515" s="234"/>
      <c r="G515" s="234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206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ht="22.5" outlineLevel="1">
      <c r="A516" s="167">
        <v>110</v>
      </c>
      <c r="B516" s="168" t="s">
        <v>2507</v>
      </c>
      <c r="C516" s="177" t="s">
        <v>2508</v>
      </c>
      <c r="D516" s="169" t="s">
        <v>268</v>
      </c>
      <c r="E516" s="170">
        <v>196.91000000000003</v>
      </c>
      <c r="F516" s="171"/>
      <c r="G516" s="172">
        <f>ROUND(E516*F516,2)</f>
        <v>0</v>
      </c>
      <c r="H516" s="171"/>
      <c r="I516" s="172">
        <f>ROUND(E516*H516,2)</f>
        <v>0</v>
      </c>
      <c r="J516" s="171"/>
      <c r="K516" s="172">
        <f>ROUND(E516*J516,2)</f>
        <v>0</v>
      </c>
      <c r="L516" s="172">
        <v>21</v>
      </c>
      <c r="M516" s="172">
        <f>G516*(1+L516/100)</f>
        <v>0</v>
      </c>
      <c r="N516" s="172">
        <v>1.0500000000000002E-3</v>
      </c>
      <c r="O516" s="172">
        <f>ROUND(E516*N516,2)</f>
        <v>0.21</v>
      </c>
      <c r="P516" s="172">
        <v>0</v>
      </c>
      <c r="Q516" s="172">
        <f>ROUND(E516*P516,2)</f>
        <v>0</v>
      </c>
      <c r="R516" s="172" t="s">
        <v>311</v>
      </c>
      <c r="S516" s="172" t="s">
        <v>202</v>
      </c>
      <c r="T516" s="173" t="s">
        <v>202</v>
      </c>
      <c r="U516" s="157">
        <v>0</v>
      </c>
      <c r="V516" s="157">
        <f>ROUND(E516*U516,2)</f>
        <v>0</v>
      </c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312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>
      <c r="A517" s="155"/>
      <c r="B517" s="156"/>
      <c r="C517" s="178" t="s">
        <v>2509</v>
      </c>
      <c r="D517" s="158"/>
      <c r="E517" s="159">
        <v>196.91000000000003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217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>
      <c r="A518" s="155"/>
      <c r="B518" s="156"/>
      <c r="C518" s="233"/>
      <c r="D518" s="234"/>
      <c r="E518" s="234"/>
      <c r="F518" s="234"/>
      <c r="G518" s="234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206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ht="22.5" outlineLevel="1">
      <c r="A519" s="167">
        <v>111</v>
      </c>
      <c r="B519" s="168" t="s">
        <v>2510</v>
      </c>
      <c r="C519" s="177" t="s">
        <v>2511</v>
      </c>
      <c r="D519" s="169" t="s">
        <v>268</v>
      </c>
      <c r="E519" s="170">
        <v>316.68</v>
      </c>
      <c r="F519" s="171"/>
      <c r="G519" s="172">
        <f>ROUND(E519*F519,2)</f>
        <v>0</v>
      </c>
      <c r="H519" s="171"/>
      <c r="I519" s="172">
        <f>ROUND(E519*H519,2)</f>
        <v>0</v>
      </c>
      <c r="J519" s="171"/>
      <c r="K519" s="172">
        <f>ROUND(E519*J519,2)</f>
        <v>0</v>
      </c>
      <c r="L519" s="172">
        <v>21</v>
      </c>
      <c r="M519" s="172">
        <f>G519*(1+L519/100)</f>
        <v>0</v>
      </c>
      <c r="N519" s="172">
        <v>2.1200000000000004E-3</v>
      </c>
      <c r="O519" s="172">
        <f>ROUND(E519*N519,2)</f>
        <v>0.67</v>
      </c>
      <c r="P519" s="172">
        <v>0</v>
      </c>
      <c r="Q519" s="172">
        <f>ROUND(E519*P519,2)</f>
        <v>0</v>
      </c>
      <c r="R519" s="172" t="s">
        <v>311</v>
      </c>
      <c r="S519" s="172" t="s">
        <v>202</v>
      </c>
      <c r="T519" s="173" t="s">
        <v>202</v>
      </c>
      <c r="U519" s="157">
        <v>0</v>
      </c>
      <c r="V519" s="157">
        <f>ROUND(E519*U519,2)</f>
        <v>0</v>
      </c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312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>
      <c r="A520" s="155"/>
      <c r="B520" s="156"/>
      <c r="C520" s="178" t="s">
        <v>2512</v>
      </c>
      <c r="D520" s="158"/>
      <c r="E520" s="159">
        <v>316.68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217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>
      <c r="A521" s="155"/>
      <c r="B521" s="156"/>
      <c r="C521" s="233"/>
      <c r="D521" s="234"/>
      <c r="E521" s="234"/>
      <c r="F521" s="234"/>
      <c r="G521" s="234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206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ht="22.5" outlineLevel="1">
      <c r="A522" s="167">
        <v>112</v>
      </c>
      <c r="B522" s="168" t="s">
        <v>2513</v>
      </c>
      <c r="C522" s="177" t="s">
        <v>2514</v>
      </c>
      <c r="D522" s="169" t="s">
        <v>268</v>
      </c>
      <c r="E522" s="170">
        <v>23.345000000000002</v>
      </c>
      <c r="F522" s="171"/>
      <c r="G522" s="172">
        <f>ROUND(E522*F522,2)</f>
        <v>0</v>
      </c>
      <c r="H522" s="171"/>
      <c r="I522" s="172">
        <f>ROUND(E522*H522,2)</f>
        <v>0</v>
      </c>
      <c r="J522" s="171"/>
      <c r="K522" s="172">
        <f>ROUND(E522*J522,2)</f>
        <v>0</v>
      </c>
      <c r="L522" s="172">
        <v>21</v>
      </c>
      <c r="M522" s="172">
        <f>G522*(1+L522/100)</f>
        <v>0</v>
      </c>
      <c r="N522" s="172">
        <v>1.4400000000000001E-3</v>
      </c>
      <c r="O522" s="172">
        <f>ROUND(E522*N522,2)</f>
        <v>0.03</v>
      </c>
      <c r="P522" s="172">
        <v>0</v>
      </c>
      <c r="Q522" s="172">
        <f>ROUND(E522*P522,2)</f>
        <v>0</v>
      </c>
      <c r="R522" s="172" t="s">
        <v>311</v>
      </c>
      <c r="S522" s="172" t="s">
        <v>202</v>
      </c>
      <c r="T522" s="173" t="s">
        <v>202</v>
      </c>
      <c r="U522" s="157">
        <v>0</v>
      </c>
      <c r="V522" s="157">
        <f>ROUND(E522*U522,2)</f>
        <v>0</v>
      </c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312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>
      <c r="A523" s="155"/>
      <c r="B523" s="156"/>
      <c r="C523" s="178" t="s">
        <v>2515</v>
      </c>
      <c r="D523" s="158"/>
      <c r="E523" s="159">
        <v>23.345000000000002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217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>
      <c r="A524" s="155"/>
      <c r="B524" s="156"/>
      <c r="C524" s="233"/>
      <c r="D524" s="234"/>
      <c r="E524" s="234"/>
      <c r="F524" s="234"/>
      <c r="G524" s="234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206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ht="22.5" outlineLevel="1">
      <c r="A525" s="167">
        <v>113</v>
      </c>
      <c r="B525" s="168" t="s">
        <v>2516</v>
      </c>
      <c r="C525" s="177" t="s">
        <v>2517</v>
      </c>
      <c r="D525" s="169" t="s">
        <v>268</v>
      </c>
      <c r="E525" s="170">
        <v>2.0300000000000002</v>
      </c>
      <c r="F525" s="171"/>
      <c r="G525" s="172">
        <f>ROUND(E525*F525,2)</f>
        <v>0</v>
      </c>
      <c r="H525" s="171"/>
      <c r="I525" s="172">
        <f>ROUND(E525*H525,2)</f>
        <v>0</v>
      </c>
      <c r="J525" s="171"/>
      <c r="K525" s="172">
        <f>ROUND(E525*J525,2)</f>
        <v>0</v>
      </c>
      <c r="L525" s="172">
        <v>21</v>
      </c>
      <c r="M525" s="172">
        <f>G525*(1+L525/100)</f>
        <v>0</v>
      </c>
      <c r="N525" s="172">
        <v>2.0200000000000001E-3</v>
      </c>
      <c r="O525" s="172">
        <f>ROUND(E525*N525,2)</f>
        <v>0</v>
      </c>
      <c r="P525" s="172">
        <v>0</v>
      </c>
      <c r="Q525" s="172">
        <f>ROUND(E525*P525,2)</f>
        <v>0</v>
      </c>
      <c r="R525" s="172" t="s">
        <v>311</v>
      </c>
      <c r="S525" s="172" t="s">
        <v>202</v>
      </c>
      <c r="T525" s="173" t="s">
        <v>202</v>
      </c>
      <c r="U525" s="157">
        <v>0</v>
      </c>
      <c r="V525" s="157">
        <f>ROUND(E525*U525,2)</f>
        <v>0</v>
      </c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312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>
      <c r="A526" s="155"/>
      <c r="B526" s="156"/>
      <c r="C526" s="178" t="s">
        <v>2518</v>
      </c>
      <c r="D526" s="158"/>
      <c r="E526" s="159">
        <v>2.0300000000000002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217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>
      <c r="A527" s="155"/>
      <c r="B527" s="156"/>
      <c r="C527" s="233"/>
      <c r="D527" s="234"/>
      <c r="E527" s="234"/>
      <c r="F527" s="234"/>
      <c r="G527" s="234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206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ht="22.5" outlineLevel="1">
      <c r="A528" s="167">
        <v>114</v>
      </c>
      <c r="B528" s="168" t="s">
        <v>1232</v>
      </c>
      <c r="C528" s="177" t="s">
        <v>2914</v>
      </c>
      <c r="D528" s="169" t="s">
        <v>310</v>
      </c>
      <c r="E528" s="170">
        <v>17.166670000000003</v>
      </c>
      <c r="F528" s="171"/>
      <c r="G528" s="172">
        <f>ROUND(E528*F528,2)</f>
        <v>0</v>
      </c>
      <c r="H528" s="171"/>
      <c r="I528" s="172">
        <f>ROUND(E528*H528,2)</f>
        <v>0</v>
      </c>
      <c r="J528" s="171"/>
      <c r="K528" s="172">
        <f>ROUND(E528*J528,2)</f>
        <v>0</v>
      </c>
      <c r="L528" s="172">
        <v>21</v>
      </c>
      <c r="M528" s="172">
        <f>G528*(1+L528/100)</f>
        <v>0</v>
      </c>
      <c r="N528" s="172">
        <v>4.3800000000000006E-2</v>
      </c>
      <c r="O528" s="172">
        <f>ROUND(E528*N528,2)</f>
        <v>0.75</v>
      </c>
      <c r="P528" s="172">
        <v>0</v>
      </c>
      <c r="Q528" s="172">
        <f>ROUND(E528*P528,2)</f>
        <v>0</v>
      </c>
      <c r="R528" s="172" t="s">
        <v>311</v>
      </c>
      <c r="S528" s="172" t="s">
        <v>202</v>
      </c>
      <c r="T528" s="173" t="s">
        <v>330</v>
      </c>
      <c r="U528" s="157">
        <v>0</v>
      </c>
      <c r="V528" s="157">
        <f>ROUND(E528*U528,2)</f>
        <v>0</v>
      </c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312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>
      <c r="A529" s="155"/>
      <c r="B529" s="156"/>
      <c r="C529" s="178" t="s">
        <v>2519</v>
      </c>
      <c r="D529" s="158"/>
      <c r="E529" s="159">
        <v>17.166670000000003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217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>
      <c r="A530" s="155"/>
      <c r="B530" s="156"/>
      <c r="C530" s="237" t="s">
        <v>2916</v>
      </c>
      <c r="D530" s="238"/>
      <c r="E530" s="238"/>
      <c r="F530" s="238"/>
      <c r="G530" s="238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>
      <c r="A531" s="155"/>
      <c r="B531" s="156"/>
      <c r="C531" s="233"/>
      <c r="D531" s="234"/>
      <c r="E531" s="234"/>
      <c r="F531" s="234"/>
      <c r="G531" s="234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 t="s">
        <v>206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>
      <c r="A532" s="167">
        <v>115</v>
      </c>
      <c r="B532" s="168" t="s">
        <v>2520</v>
      </c>
      <c r="C532" s="177" t="s">
        <v>2521</v>
      </c>
      <c r="D532" s="169" t="s">
        <v>310</v>
      </c>
      <c r="E532" s="170">
        <v>1</v>
      </c>
      <c r="F532" s="171"/>
      <c r="G532" s="172">
        <f>ROUND(E532*F532,2)</f>
        <v>0</v>
      </c>
      <c r="H532" s="171"/>
      <c r="I532" s="172">
        <f>ROUND(E532*H532,2)</f>
        <v>0</v>
      </c>
      <c r="J532" s="171"/>
      <c r="K532" s="172">
        <f>ROUND(E532*J532,2)</f>
        <v>0</v>
      </c>
      <c r="L532" s="172">
        <v>21</v>
      </c>
      <c r="M532" s="172">
        <f>G532*(1+L532/100)</f>
        <v>0</v>
      </c>
      <c r="N532" s="172">
        <v>5.0000000000000001E-4</v>
      </c>
      <c r="O532" s="172">
        <f>ROUND(E532*N532,2)</f>
        <v>0</v>
      </c>
      <c r="P532" s="172">
        <v>0</v>
      </c>
      <c r="Q532" s="172">
        <f>ROUND(E532*P532,2)</f>
        <v>0</v>
      </c>
      <c r="R532" s="172"/>
      <c r="S532" s="172" t="s">
        <v>304</v>
      </c>
      <c r="T532" s="173" t="s">
        <v>202</v>
      </c>
      <c r="U532" s="157">
        <v>0</v>
      </c>
      <c r="V532" s="157">
        <f>ROUND(E532*U532,2)</f>
        <v>0</v>
      </c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312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>
      <c r="A533" s="155"/>
      <c r="B533" s="156"/>
      <c r="C533" s="235"/>
      <c r="D533" s="236"/>
      <c r="E533" s="236"/>
      <c r="F533" s="236"/>
      <c r="G533" s="236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 t="s">
        <v>206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>
      <c r="A534" s="167">
        <v>116</v>
      </c>
      <c r="B534" s="168" t="s">
        <v>2522</v>
      </c>
      <c r="C534" s="177" t="s">
        <v>2523</v>
      </c>
      <c r="D534" s="169" t="s">
        <v>310</v>
      </c>
      <c r="E534" s="170">
        <v>2</v>
      </c>
      <c r="F534" s="171"/>
      <c r="G534" s="172">
        <f>ROUND(E534*F534,2)</f>
        <v>0</v>
      </c>
      <c r="H534" s="171"/>
      <c r="I534" s="172">
        <f>ROUND(E534*H534,2)</f>
        <v>0</v>
      </c>
      <c r="J534" s="171"/>
      <c r="K534" s="172">
        <f>ROUND(E534*J534,2)</f>
        <v>0</v>
      </c>
      <c r="L534" s="172">
        <v>21</v>
      </c>
      <c r="M534" s="172">
        <f>G534*(1+L534/100)</f>
        <v>0</v>
      </c>
      <c r="N534" s="172">
        <v>7.6000000000000004E-4</v>
      </c>
      <c r="O534" s="172">
        <f>ROUND(E534*N534,2)</f>
        <v>0</v>
      </c>
      <c r="P534" s="172">
        <v>0</v>
      </c>
      <c r="Q534" s="172">
        <f>ROUND(E534*P534,2)</f>
        <v>0</v>
      </c>
      <c r="R534" s="172" t="s">
        <v>311</v>
      </c>
      <c r="S534" s="172" t="s">
        <v>202</v>
      </c>
      <c r="T534" s="173" t="s">
        <v>202</v>
      </c>
      <c r="U534" s="157">
        <v>0</v>
      </c>
      <c r="V534" s="157">
        <f>ROUND(E534*U534,2)</f>
        <v>0</v>
      </c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312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>
      <c r="A535" s="155"/>
      <c r="B535" s="156"/>
      <c r="C535" s="235"/>
      <c r="D535" s="236"/>
      <c r="E535" s="236"/>
      <c r="F535" s="236"/>
      <c r="G535" s="236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206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ht="22.5" outlineLevel="1">
      <c r="A536" s="167">
        <v>117</v>
      </c>
      <c r="B536" s="168" t="s">
        <v>2151</v>
      </c>
      <c r="C536" s="177" t="s">
        <v>2152</v>
      </c>
      <c r="D536" s="169" t="s">
        <v>310</v>
      </c>
      <c r="E536" s="170">
        <v>1</v>
      </c>
      <c r="F536" s="171"/>
      <c r="G536" s="172">
        <f>ROUND(E536*F536,2)</f>
        <v>0</v>
      </c>
      <c r="H536" s="171"/>
      <c r="I536" s="172">
        <f>ROUND(E536*H536,2)</f>
        <v>0</v>
      </c>
      <c r="J536" s="171"/>
      <c r="K536" s="172">
        <f>ROUND(E536*J536,2)</f>
        <v>0</v>
      </c>
      <c r="L536" s="172">
        <v>21</v>
      </c>
      <c r="M536" s="172">
        <f>G536*(1+L536/100)</f>
        <v>0</v>
      </c>
      <c r="N536" s="172">
        <v>2.3700000000000002E-2</v>
      </c>
      <c r="O536" s="172">
        <f>ROUND(E536*N536,2)</f>
        <v>0.02</v>
      </c>
      <c r="P536" s="172">
        <v>0</v>
      </c>
      <c r="Q536" s="172">
        <f>ROUND(E536*P536,2)</f>
        <v>0</v>
      </c>
      <c r="R536" s="172" t="s">
        <v>311</v>
      </c>
      <c r="S536" s="172" t="s">
        <v>202</v>
      </c>
      <c r="T536" s="173" t="s">
        <v>202</v>
      </c>
      <c r="U536" s="157">
        <v>0</v>
      </c>
      <c r="V536" s="157">
        <f>ROUND(E536*U536,2)</f>
        <v>0</v>
      </c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312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>
      <c r="A537" s="155"/>
      <c r="B537" s="156"/>
      <c r="C537" s="235"/>
      <c r="D537" s="236"/>
      <c r="E537" s="236"/>
      <c r="F537" s="236"/>
      <c r="G537" s="236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206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>
      <c r="A538" s="167">
        <v>118</v>
      </c>
      <c r="B538" s="168" t="s">
        <v>2169</v>
      </c>
      <c r="C538" s="177" t="s">
        <v>2170</v>
      </c>
      <c r="D538" s="169" t="s">
        <v>310</v>
      </c>
      <c r="E538" s="170">
        <v>1</v>
      </c>
      <c r="F538" s="171"/>
      <c r="G538" s="172">
        <f>ROUND(E538*F538,2)</f>
        <v>0</v>
      </c>
      <c r="H538" s="171"/>
      <c r="I538" s="172">
        <f>ROUND(E538*H538,2)</f>
        <v>0</v>
      </c>
      <c r="J538" s="171"/>
      <c r="K538" s="172">
        <f>ROUND(E538*J538,2)</f>
        <v>0</v>
      </c>
      <c r="L538" s="172">
        <v>21</v>
      </c>
      <c r="M538" s="172">
        <f>G538*(1+L538/100)</f>
        <v>0</v>
      </c>
      <c r="N538" s="172">
        <v>2.6200000000000001E-2</v>
      </c>
      <c r="O538" s="172">
        <f>ROUND(E538*N538,2)</f>
        <v>0.03</v>
      </c>
      <c r="P538" s="172">
        <v>0</v>
      </c>
      <c r="Q538" s="172">
        <f>ROUND(E538*P538,2)</f>
        <v>0</v>
      </c>
      <c r="R538" s="172" t="s">
        <v>311</v>
      </c>
      <c r="S538" s="172" t="s">
        <v>202</v>
      </c>
      <c r="T538" s="173" t="s">
        <v>330</v>
      </c>
      <c r="U538" s="157">
        <v>0</v>
      </c>
      <c r="V538" s="157">
        <f>ROUND(E538*U538,2)</f>
        <v>0</v>
      </c>
      <c r="W538" s="157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 t="s">
        <v>312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>
      <c r="A539" s="155"/>
      <c r="B539" s="156"/>
      <c r="C539" s="235"/>
      <c r="D539" s="236"/>
      <c r="E539" s="236"/>
      <c r="F539" s="236"/>
      <c r="G539" s="236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206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ht="22.5" outlineLevel="1">
      <c r="A540" s="167">
        <v>119</v>
      </c>
      <c r="B540" s="168" t="s">
        <v>2177</v>
      </c>
      <c r="C540" s="177" t="s">
        <v>2178</v>
      </c>
      <c r="D540" s="169" t="s">
        <v>310</v>
      </c>
      <c r="E540" s="170">
        <v>1</v>
      </c>
      <c r="F540" s="171"/>
      <c r="G540" s="172">
        <f>ROUND(E540*F540,2)</f>
        <v>0</v>
      </c>
      <c r="H540" s="171"/>
      <c r="I540" s="172">
        <f>ROUND(E540*H540,2)</f>
        <v>0</v>
      </c>
      <c r="J540" s="171"/>
      <c r="K540" s="172">
        <f>ROUND(E540*J540,2)</f>
        <v>0</v>
      </c>
      <c r="L540" s="172">
        <v>21</v>
      </c>
      <c r="M540" s="172">
        <f>G540*(1+L540/100)</f>
        <v>0</v>
      </c>
      <c r="N540" s="172">
        <v>1.2E-2</v>
      </c>
      <c r="O540" s="172">
        <f>ROUND(E540*N540,2)</f>
        <v>0.01</v>
      </c>
      <c r="P540" s="172">
        <v>0</v>
      </c>
      <c r="Q540" s="172">
        <f>ROUND(E540*P540,2)</f>
        <v>0</v>
      </c>
      <c r="R540" s="172" t="s">
        <v>311</v>
      </c>
      <c r="S540" s="172" t="s">
        <v>202</v>
      </c>
      <c r="T540" s="173" t="s">
        <v>330</v>
      </c>
      <c r="U540" s="157">
        <v>0</v>
      </c>
      <c r="V540" s="157">
        <f>ROUND(E540*U540,2)</f>
        <v>0</v>
      </c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 t="s">
        <v>312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>
      <c r="A541" s="155"/>
      <c r="B541" s="156"/>
      <c r="C541" s="235"/>
      <c r="D541" s="236"/>
      <c r="E541" s="236"/>
      <c r="F541" s="236"/>
      <c r="G541" s="23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206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ht="22.5" outlineLevel="1">
      <c r="A542" s="167">
        <v>120</v>
      </c>
      <c r="B542" s="168" t="s">
        <v>2524</v>
      </c>
      <c r="C542" s="177" t="s">
        <v>2525</v>
      </c>
      <c r="D542" s="169" t="s">
        <v>310</v>
      </c>
      <c r="E542" s="170">
        <v>17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2">
        <v>6.5000000000000006E-3</v>
      </c>
      <c r="O542" s="172">
        <f>ROUND(E542*N542,2)</f>
        <v>0.11</v>
      </c>
      <c r="P542" s="172">
        <v>0</v>
      </c>
      <c r="Q542" s="172">
        <f>ROUND(E542*P542,2)</f>
        <v>0</v>
      </c>
      <c r="R542" s="172" t="s">
        <v>311</v>
      </c>
      <c r="S542" s="172" t="s">
        <v>202</v>
      </c>
      <c r="T542" s="173" t="s">
        <v>202</v>
      </c>
      <c r="U542" s="157">
        <v>0</v>
      </c>
      <c r="V542" s="157">
        <f>ROUND(E542*U542,2)</f>
        <v>0</v>
      </c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312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>
      <c r="A543" s="155"/>
      <c r="B543" s="156"/>
      <c r="C543" s="235"/>
      <c r="D543" s="236"/>
      <c r="E543" s="236"/>
      <c r="F543" s="236"/>
      <c r="G543" s="236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206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ht="22.5" outlineLevel="1">
      <c r="A544" s="167">
        <v>121</v>
      </c>
      <c r="B544" s="168" t="s">
        <v>2526</v>
      </c>
      <c r="C544" s="177" t="s">
        <v>2527</v>
      </c>
      <c r="D544" s="169" t="s">
        <v>310</v>
      </c>
      <c r="E544" s="170">
        <v>3</v>
      </c>
      <c r="F544" s="171"/>
      <c r="G544" s="172">
        <f>ROUND(E544*F544,2)</f>
        <v>0</v>
      </c>
      <c r="H544" s="171"/>
      <c r="I544" s="172">
        <f>ROUND(E544*H544,2)</f>
        <v>0</v>
      </c>
      <c r="J544" s="171"/>
      <c r="K544" s="172">
        <f>ROUND(E544*J544,2)</f>
        <v>0</v>
      </c>
      <c r="L544" s="172">
        <v>21</v>
      </c>
      <c r="M544" s="172">
        <f>G544*(1+L544/100)</f>
        <v>0</v>
      </c>
      <c r="N544" s="172">
        <v>1.1300000000000001E-2</v>
      </c>
      <c r="O544" s="172">
        <f>ROUND(E544*N544,2)</f>
        <v>0.03</v>
      </c>
      <c r="P544" s="172">
        <v>0</v>
      </c>
      <c r="Q544" s="172">
        <f>ROUND(E544*P544,2)</f>
        <v>0</v>
      </c>
      <c r="R544" s="172" t="s">
        <v>311</v>
      </c>
      <c r="S544" s="172" t="s">
        <v>202</v>
      </c>
      <c r="T544" s="173" t="s">
        <v>202</v>
      </c>
      <c r="U544" s="157">
        <v>0</v>
      </c>
      <c r="V544" s="157">
        <f>ROUND(E544*U544,2)</f>
        <v>0</v>
      </c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 t="s">
        <v>312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>
      <c r="A545" s="155"/>
      <c r="B545" s="156"/>
      <c r="C545" s="235"/>
      <c r="D545" s="236"/>
      <c r="E545" s="236"/>
      <c r="F545" s="236"/>
      <c r="G545" s="236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206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ht="22.5" outlineLevel="1">
      <c r="A546" s="167">
        <v>122</v>
      </c>
      <c r="B546" s="168" t="s">
        <v>1388</v>
      </c>
      <c r="C546" s="177" t="s">
        <v>1389</v>
      </c>
      <c r="D546" s="169" t="s">
        <v>310</v>
      </c>
      <c r="E546" s="170">
        <v>1</v>
      </c>
      <c r="F546" s="171"/>
      <c r="G546" s="172">
        <f>ROUND(E546*F546,2)</f>
        <v>0</v>
      </c>
      <c r="H546" s="171"/>
      <c r="I546" s="172">
        <f>ROUND(E546*H546,2)</f>
        <v>0</v>
      </c>
      <c r="J546" s="171"/>
      <c r="K546" s="172">
        <f>ROUND(E546*J546,2)</f>
        <v>0</v>
      </c>
      <c r="L546" s="172">
        <v>21</v>
      </c>
      <c r="M546" s="172">
        <f>G546*(1+L546/100)</f>
        <v>0</v>
      </c>
      <c r="N546" s="172">
        <v>3.2000000000000001E-2</v>
      </c>
      <c r="O546" s="172">
        <f>ROUND(E546*N546,2)</f>
        <v>0.03</v>
      </c>
      <c r="P546" s="172">
        <v>0</v>
      </c>
      <c r="Q546" s="172">
        <f>ROUND(E546*P546,2)</f>
        <v>0</v>
      </c>
      <c r="R546" s="172" t="s">
        <v>311</v>
      </c>
      <c r="S546" s="172" t="s">
        <v>202</v>
      </c>
      <c r="T546" s="173" t="s">
        <v>202</v>
      </c>
      <c r="U546" s="157">
        <v>0</v>
      </c>
      <c r="V546" s="157">
        <f>ROUND(E546*U546,2)</f>
        <v>0</v>
      </c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312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>
      <c r="A547" s="155"/>
      <c r="B547" s="156"/>
      <c r="C547" s="235"/>
      <c r="D547" s="236"/>
      <c r="E547" s="236"/>
      <c r="F547" s="236"/>
      <c r="G547" s="236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206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>
      <c r="A548" s="167">
        <v>123</v>
      </c>
      <c r="B548" s="168" t="s">
        <v>2528</v>
      </c>
      <c r="C548" s="177" t="s">
        <v>2529</v>
      </c>
      <c r="D548" s="169" t="s">
        <v>310</v>
      </c>
      <c r="E548" s="170">
        <v>21</v>
      </c>
      <c r="F548" s="171"/>
      <c r="G548" s="172">
        <f>ROUND(E548*F548,2)</f>
        <v>0</v>
      </c>
      <c r="H548" s="171"/>
      <c r="I548" s="172">
        <f>ROUND(E548*H548,2)</f>
        <v>0</v>
      </c>
      <c r="J548" s="171"/>
      <c r="K548" s="172">
        <f>ROUND(E548*J548,2)</f>
        <v>0</v>
      </c>
      <c r="L548" s="172">
        <v>21</v>
      </c>
      <c r="M548" s="172">
        <f>G548*(1+L548/100)</f>
        <v>0</v>
      </c>
      <c r="N548" s="172">
        <v>3.2000000000000001E-2</v>
      </c>
      <c r="O548" s="172">
        <f>ROUND(E548*N548,2)</f>
        <v>0.67</v>
      </c>
      <c r="P548" s="172">
        <v>0</v>
      </c>
      <c r="Q548" s="172">
        <f>ROUND(E548*P548,2)</f>
        <v>0</v>
      </c>
      <c r="R548" s="172"/>
      <c r="S548" s="172" t="s">
        <v>304</v>
      </c>
      <c r="T548" s="173" t="s">
        <v>322</v>
      </c>
      <c r="U548" s="157">
        <v>0</v>
      </c>
      <c r="V548" s="157">
        <f>ROUND(E548*U548,2)</f>
        <v>0</v>
      </c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 t="s">
        <v>312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>
      <c r="A549" s="155"/>
      <c r="B549" s="156"/>
      <c r="C549" s="235"/>
      <c r="D549" s="236"/>
      <c r="E549" s="236"/>
      <c r="F549" s="236"/>
      <c r="G549" s="236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206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>
      <c r="A550" s="167">
        <v>124</v>
      </c>
      <c r="B550" s="168" t="s">
        <v>2530</v>
      </c>
      <c r="C550" s="177" t="s">
        <v>2531</v>
      </c>
      <c r="D550" s="169" t="s">
        <v>310</v>
      </c>
      <c r="E550" s="170">
        <v>1</v>
      </c>
      <c r="F550" s="171"/>
      <c r="G550" s="172">
        <f>ROUND(E550*F550,2)</f>
        <v>0</v>
      </c>
      <c r="H550" s="171"/>
      <c r="I550" s="172">
        <f>ROUND(E550*H550,2)</f>
        <v>0</v>
      </c>
      <c r="J550" s="171"/>
      <c r="K550" s="172">
        <f>ROUND(E550*J550,2)</f>
        <v>0</v>
      </c>
      <c r="L550" s="172">
        <v>21</v>
      </c>
      <c r="M550" s="172">
        <f>G550*(1+L550/100)</f>
        <v>0</v>
      </c>
      <c r="N550" s="172">
        <v>2.8000000000000001E-2</v>
      </c>
      <c r="O550" s="172">
        <f>ROUND(E550*N550,2)</f>
        <v>0.03</v>
      </c>
      <c r="P550" s="172">
        <v>0</v>
      </c>
      <c r="Q550" s="172">
        <f>ROUND(E550*P550,2)</f>
        <v>0</v>
      </c>
      <c r="R550" s="172"/>
      <c r="S550" s="172" t="s">
        <v>304</v>
      </c>
      <c r="T550" s="173" t="s">
        <v>322</v>
      </c>
      <c r="U550" s="157">
        <v>0</v>
      </c>
      <c r="V550" s="157">
        <f>ROUND(E550*U550,2)</f>
        <v>0</v>
      </c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312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>
      <c r="A551" s="155"/>
      <c r="B551" s="156"/>
      <c r="C551" s="235"/>
      <c r="D551" s="236"/>
      <c r="E551" s="236"/>
      <c r="F551" s="236"/>
      <c r="G551" s="236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206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ht="22.5" outlineLevel="1">
      <c r="A552" s="167">
        <v>125</v>
      </c>
      <c r="B552" s="168" t="s">
        <v>2532</v>
      </c>
      <c r="C552" s="177" t="s">
        <v>2533</v>
      </c>
      <c r="D552" s="169" t="s">
        <v>310</v>
      </c>
      <c r="E552" s="170">
        <v>2</v>
      </c>
      <c r="F552" s="171"/>
      <c r="G552" s="172">
        <f>ROUND(E552*F552,2)</f>
        <v>0</v>
      </c>
      <c r="H552" s="171"/>
      <c r="I552" s="172">
        <f>ROUND(E552*H552,2)</f>
        <v>0</v>
      </c>
      <c r="J552" s="171"/>
      <c r="K552" s="172">
        <f>ROUND(E552*J552,2)</f>
        <v>0</v>
      </c>
      <c r="L552" s="172">
        <v>21</v>
      </c>
      <c r="M552" s="172">
        <f>G552*(1+L552/100)</f>
        <v>0</v>
      </c>
      <c r="N552" s="172">
        <v>1.3100000000000001E-2</v>
      </c>
      <c r="O552" s="172">
        <f>ROUND(E552*N552,2)</f>
        <v>0.03</v>
      </c>
      <c r="P552" s="172">
        <v>0</v>
      </c>
      <c r="Q552" s="172">
        <f>ROUND(E552*P552,2)</f>
        <v>0</v>
      </c>
      <c r="R552" s="172"/>
      <c r="S552" s="172" t="s">
        <v>304</v>
      </c>
      <c r="T552" s="173" t="s">
        <v>322</v>
      </c>
      <c r="U552" s="157">
        <v>0</v>
      </c>
      <c r="V552" s="157">
        <f>ROUND(E552*U552,2)</f>
        <v>0</v>
      </c>
      <c r="W552" s="157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312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>
      <c r="A553" s="155"/>
      <c r="B553" s="156"/>
      <c r="C553" s="235"/>
      <c r="D553" s="236"/>
      <c r="E553" s="236"/>
      <c r="F553" s="236"/>
      <c r="G553" s="236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206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ht="22.5" outlineLevel="1">
      <c r="A554" s="167">
        <v>126</v>
      </c>
      <c r="B554" s="168" t="s">
        <v>2534</v>
      </c>
      <c r="C554" s="177" t="s">
        <v>2535</v>
      </c>
      <c r="D554" s="169" t="s">
        <v>310</v>
      </c>
      <c r="E554" s="170">
        <v>1</v>
      </c>
      <c r="F554" s="171"/>
      <c r="G554" s="172">
        <f>ROUND(E554*F554,2)</f>
        <v>0</v>
      </c>
      <c r="H554" s="171"/>
      <c r="I554" s="172">
        <f>ROUND(E554*H554,2)</f>
        <v>0</v>
      </c>
      <c r="J554" s="171"/>
      <c r="K554" s="172">
        <f>ROUND(E554*J554,2)</f>
        <v>0</v>
      </c>
      <c r="L554" s="172">
        <v>21</v>
      </c>
      <c r="M554" s="172">
        <f>G554*(1+L554/100)</f>
        <v>0</v>
      </c>
      <c r="N554" s="172">
        <v>1.3100000000000001E-2</v>
      </c>
      <c r="O554" s="172">
        <f>ROUND(E554*N554,2)</f>
        <v>0.01</v>
      </c>
      <c r="P554" s="172">
        <v>0</v>
      </c>
      <c r="Q554" s="172">
        <f>ROUND(E554*P554,2)</f>
        <v>0</v>
      </c>
      <c r="R554" s="172"/>
      <c r="S554" s="172" t="s">
        <v>304</v>
      </c>
      <c r="T554" s="173" t="s">
        <v>322</v>
      </c>
      <c r="U554" s="157">
        <v>0</v>
      </c>
      <c r="V554" s="157">
        <f>ROUND(E554*U554,2)</f>
        <v>0</v>
      </c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 t="s">
        <v>312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>
      <c r="A555" s="155"/>
      <c r="B555" s="156"/>
      <c r="C555" s="235"/>
      <c r="D555" s="236"/>
      <c r="E555" s="236"/>
      <c r="F555" s="236"/>
      <c r="G555" s="236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206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ht="22.5" outlineLevel="1">
      <c r="A556" s="167">
        <v>127</v>
      </c>
      <c r="B556" s="168" t="s">
        <v>2536</v>
      </c>
      <c r="C556" s="177" t="s">
        <v>2537</v>
      </c>
      <c r="D556" s="169" t="s">
        <v>310</v>
      </c>
      <c r="E556" s="170">
        <v>17</v>
      </c>
      <c r="F556" s="171"/>
      <c r="G556" s="172">
        <f>ROUND(E556*F556,2)</f>
        <v>0</v>
      </c>
      <c r="H556" s="171"/>
      <c r="I556" s="172">
        <f>ROUND(E556*H556,2)</f>
        <v>0</v>
      </c>
      <c r="J556" s="171"/>
      <c r="K556" s="172">
        <f>ROUND(E556*J556,2)</f>
        <v>0</v>
      </c>
      <c r="L556" s="172">
        <v>21</v>
      </c>
      <c r="M556" s="172">
        <f>G556*(1+L556/100)</f>
        <v>0</v>
      </c>
      <c r="N556" s="172">
        <v>6.0000000000000001E-3</v>
      </c>
      <c r="O556" s="172">
        <f>ROUND(E556*N556,2)</f>
        <v>0.1</v>
      </c>
      <c r="P556" s="172">
        <v>0</v>
      </c>
      <c r="Q556" s="172">
        <f>ROUND(E556*P556,2)</f>
        <v>0</v>
      </c>
      <c r="R556" s="172"/>
      <c r="S556" s="172" t="s">
        <v>304</v>
      </c>
      <c r="T556" s="173" t="s">
        <v>322</v>
      </c>
      <c r="U556" s="157">
        <v>0</v>
      </c>
      <c r="V556" s="157">
        <f>ROUND(E556*U556,2)</f>
        <v>0</v>
      </c>
      <c r="W556" s="157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312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>
      <c r="A557" s="155"/>
      <c r="B557" s="156"/>
      <c r="C557" s="235"/>
      <c r="D557" s="236"/>
      <c r="E557" s="236"/>
      <c r="F557" s="236"/>
      <c r="G557" s="236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206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ht="22.5" outlineLevel="1">
      <c r="A558" s="167">
        <v>128</v>
      </c>
      <c r="B558" s="168" t="s">
        <v>2538</v>
      </c>
      <c r="C558" s="177" t="s">
        <v>2539</v>
      </c>
      <c r="D558" s="169" t="s">
        <v>310</v>
      </c>
      <c r="E558" s="170">
        <v>1</v>
      </c>
      <c r="F558" s="171"/>
      <c r="G558" s="172">
        <f>ROUND(E558*F558,2)</f>
        <v>0</v>
      </c>
      <c r="H558" s="171"/>
      <c r="I558" s="172">
        <f>ROUND(E558*H558,2)</f>
        <v>0</v>
      </c>
      <c r="J558" s="171"/>
      <c r="K558" s="172">
        <f>ROUND(E558*J558,2)</f>
        <v>0</v>
      </c>
      <c r="L558" s="172">
        <v>21</v>
      </c>
      <c r="M558" s="172">
        <f>G558*(1+L558/100)</f>
        <v>0</v>
      </c>
      <c r="N558" s="172">
        <v>1.6E-2</v>
      </c>
      <c r="O558" s="172">
        <f>ROUND(E558*N558,2)</f>
        <v>0.02</v>
      </c>
      <c r="P558" s="172">
        <v>0</v>
      </c>
      <c r="Q558" s="172">
        <f>ROUND(E558*P558,2)</f>
        <v>0</v>
      </c>
      <c r="R558" s="172" t="s">
        <v>311</v>
      </c>
      <c r="S558" s="172" t="s">
        <v>202</v>
      </c>
      <c r="T558" s="173" t="s">
        <v>202</v>
      </c>
      <c r="U558" s="157">
        <v>0</v>
      </c>
      <c r="V558" s="157">
        <f>ROUND(E558*U558,2)</f>
        <v>0</v>
      </c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312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>
      <c r="A559" s="155"/>
      <c r="B559" s="156"/>
      <c r="C559" s="235"/>
      <c r="D559" s="236"/>
      <c r="E559" s="236"/>
      <c r="F559" s="236"/>
      <c r="G559" s="236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206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>
      <c r="A560" s="167">
        <v>129</v>
      </c>
      <c r="B560" s="168" t="s">
        <v>2540</v>
      </c>
      <c r="C560" s="177" t="s">
        <v>1397</v>
      </c>
      <c r="D560" s="169" t="s">
        <v>310</v>
      </c>
      <c r="E560" s="170">
        <v>4</v>
      </c>
      <c r="F560" s="171"/>
      <c r="G560" s="172">
        <f>ROUND(E560*F560,2)</f>
        <v>0</v>
      </c>
      <c r="H560" s="171"/>
      <c r="I560" s="172">
        <f>ROUND(E560*H560,2)</f>
        <v>0</v>
      </c>
      <c r="J560" s="171"/>
      <c r="K560" s="172">
        <f>ROUND(E560*J560,2)</f>
        <v>0</v>
      </c>
      <c r="L560" s="172">
        <v>21</v>
      </c>
      <c r="M560" s="172">
        <f>G560*(1+L560/100)</f>
        <v>0</v>
      </c>
      <c r="N560" s="172">
        <v>9.0000000000000008E-4</v>
      </c>
      <c r="O560" s="172">
        <f>ROUND(E560*N560,2)</f>
        <v>0</v>
      </c>
      <c r="P560" s="172">
        <v>0</v>
      </c>
      <c r="Q560" s="172">
        <f>ROUND(E560*P560,2)</f>
        <v>0</v>
      </c>
      <c r="R560" s="172"/>
      <c r="S560" s="172" t="s">
        <v>304</v>
      </c>
      <c r="T560" s="173" t="s">
        <v>322</v>
      </c>
      <c r="U560" s="157">
        <v>0</v>
      </c>
      <c r="V560" s="157">
        <f>ROUND(E560*U560,2)</f>
        <v>0</v>
      </c>
      <c r="W560" s="157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 t="s">
        <v>331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>
      <c r="A561" s="155"/>
      <c r="B561" s="156"/>
      <c r="C561" s="178" t="s">
        <v>2463</v>
      </c>
      <c r="D561" s="158"/>
      <c r="E561" s="159">
        <v>1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217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>
      <c r="A562" s="155"/>
      <c r="B562" s="156"/>
      <c r="C562" s="178" t="s">
        <v>2464</v>
      </c>
      <c r="D562" s="158"/>
      <c r="E562" s="159">
        <v>3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217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>
      <c r="A563" s="155"/>
      <c r="B563" s="156"/>
      <c r="C563" s="233"/>
      <c r="D563" s="234"/>
      <c r="E563" s="234"/>
      <c r="F563" s="234"/>
      <c r="G563" s="234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206</v>
      </c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>
      <c r="A564" s="167">
        <v>130</v>
      </c>
      <c r="B564" s="168" t="s">
        <v>2541</v>
      </c>
      <c r="C564" s="177" t="s">
        <v>2542</v>
      </c>
      <c r="D564" s="169" t="s">
        <v>310</v>
      </c>
      <c r="E564" s="170">
        <v>17</v>
      </c>
      <c r="F564" s="171"/>
      <c r="G564" s="172">
        <f>ROUND(E564*F564,2)</f>
        <v>0</v>
      </c>
      <c r="H564" s="171"/>
      <c r="I564" s="172">
        <f>ROUND(E564*H564,2)</f>
        <v>0</v>
      </c>
      <c r="J564" s="171"/>
      <c r="K564" s="172">
        <f>ROUND(E564*J564,2)</f>
        <v>0</v>
      </c>
      <c r="L564" s="172">
        <v>21</v>
      </c>
      <c r="M564" s="172">
        <f>G564*(1+L564/100)</f>
        <v>0</v>
      </c>
      <c r="N564" s="172">
        <v>9.0000000000000008E-4</v>
      </c>
      <c r="O564" s="172">
        <f>ROUND(E564*N564,2)</f>
        <v>0.02</v>
      </c>
      <c r="P564" s="172">
        <v>0</v>
      </c>
      <c r="Q564" s="172">
        <f>ROUND(E564*P564,2)</f>
        <v>0</v>
      </c>
      <c r="R564" s="172"/>
      <c r="S564" s="172" t="s">
        <v>304</v>
      </c>
      <c r="T564" s="173" t="s">
        <v>322</v>
      </c>
      <c r="U564" s="157">
        <v>0</v>
      </c>
      <c r="V564" s="157">
        <f>ROUND(E564*U564,2)</f>
        <v>0</v>
      </c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331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>
      <c r="A565" s="155"/>
      <c r="B565" s="156"/>
      <c r="C565" s="235"/>
      <c r="D565" s="236"/>
      <c r="E565" s="236"/>
      <c r="F565" s="236"/>
      <c r="G565" s="236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206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>
      <c r="A566" s="167">
        <v>131</v>
      </c>
      <c r="B566" s="168" t="s">
        <v>1399</v>
      </c>
      <c r="C566" s="177" t="s">
        <v>1400</v>
      </c>
      <c r="D566" s="169" t="s">
        <v>310</v>
      </c>
      <c r="E566" s="170">
        <v>1</v>
      </c>
      <c r="F566" s="171"/>
      <c r="G566" s="172">
        <f>ROUND(E566*F566,2)</f>
        <v>0</v>
      </c>
      <c r="H566" s="171"/>
      <c r="I566" s="172">
        <f>ROUND(E566*H566,2)</f>
        <v>0</v>
      </c>
      <c r="J566" s="171"/>
      <c r="K566" s="172">
        <f>ROUND(E566*J566,2)</f>
        <v>0</v>
      </c>
      <c r="L566" s="172">
        <v>21</v>
      </c>
      <c r="M566" s="172">
        <f>G566*(1+L566/100)</f>
        <v>0</v>
      </c>
      <c r="N566" s="172">
        <v>1.9000000000000002E-3</v>
      </c>
      <c r="O566" s="172">
        <f>ROUND(E566*N566,2)</f>
        <v>0</v>
      </c>
      <c r="P566" s="172">
        <v>0</v>
      </c>
      <c r="Q566" s="172">
        <f>ROUND(E566*P566,2)</f>
        <v>0</v>
      </c>
      <c r="R566" s="172"/>
      <c r="S566" s="172" t="s">
        <v>304</v>
      </c>
      <c r="T566" s="173" t="s">
        <v>322</v>
      </c>
      <c r="U566" s="157">
        <v>0</v>
      </c>
      <c r="V566" s="157">
        <f>ROUND(E566*U566,2)</f>
        <v>0</v>
      </c>
      <c r="W566" s="157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 t="s">
        <v>331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>
      <c r="A567" s="155"/>
      <c r="B567" s="156"/>
      <c r="C567" s="235"/>
      <c r="D567" s="236"/>
      <c r="E567" s="236"/>
      <c r="F567" s="236"/>
      <c r="G567" s="236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 t="s">
        <v>206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>
      <c r="A568" s="167">
        <v>132</v>
      </c>
      <c r="B568" s="168" t="s">
        <v>2543</v>
      </c>
      <c r="C568" s="177" t="s">
        <v>2544</v>
      </c>
      <c r="D568" s="169" t="s">
        <v>310</v>
      </c>
      <c r="E568" s="170">
        <v>2</v>
      </c>
      <c r="F568" s="171"/>
      <c r="G568" s="172">
        <f>ROUND(E568*F568,2)</f>
        <v>0</v>
      </c>
      <c r="H568" s="171"/>
      <c r="I568" s="172">
        <f>ROUND(E568*H568,2)</f>
        <v>0</v>
      </c>
      <c r="J568" s="171"/>
      <c r="K568" s="172">
        <f>ROUND(E568*J568,2)</f>
        <v>0</v>
      </c>
      <c r="L568" s="172">
        <v>21</v>
      </c>
      <c r="M568" s="172">
        <f>G568*(1+L568/100)</f>
        <v>0</v>
      </c>
      <c r="N568" s="172">
        <v>9.0000000000000008E-4</v>
      </c>
      <c r="O568" s="172">
        <f>ROUND(E568*N568,2)</f>
        <v>0</v>
      </c>
      <c r="P568" s="172">
        <v>0</v>
      </c>
      <c r="Q568" s="172">
        <f>ROUND(E568*P568,2)</f>
        <v>0</v>
      </c>
      <c r="R568" s="172"/>
      <c r="S568" s="172" t="s">
        <v>304</v>
      </c>
      <c r="T568" s="173" t="s">
        <v>322</v>
      </c>
      <c r="U568" s="157">
        <v>0</v>
      </c>
      <c r="V568" s="157">
        <f>ROUND(E568*U568,2)</f>
        <v>0</v>
      </c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 t="s">
        <v>331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>
      <c r="A569" s="155"/>
      <c r="B569" s="156"/>
      <c r="C569" s="235"/>
      <c r="D569" s="236"/>
      <c r="E569" s="236"/>
      <c r="F569" s="236"/>
      <c r="G569" s="236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206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>
      <c r="A570" s="167">
        <v>133</v>
      </c>
      <c r="B570" s="168" t="s">
        <v>2545</v>
      </c>
      <c r="C570" s="177" t="s">
        <v>2546</v>
      </c>
      <c r="D570" s="169" t="s">
        <v>310</v>
      </c>
      <c r="E570" s="170">
        <v>1</v>
      </c>
      <c r="F570" s="171"/>
      <c r="G570" s="172">
        <f>ROUND(E570*F570,2)</f>
        <v>0</v>
      </c>
      <c r="H570" s="171"/>
      <c r="I570" s="172">
        <f>ROUND(E570*H570,2)</f>
        <v>0</v>
      </c>
      <c r="J570" s="171"/>
      <c r="K570" s="172">
        <f>ROUND(E570*J570,2)</f>
        <v>0</v>
      </c>
      <c r="L570" s="172">
        <v>21</v>
      </c>
      <c r="M570" s="172">
        <f>G570*(1+L570/100)</f>
        <v>0</v>
      </c>
      <c r="N570" s="172">
        <v>9.0000000000000008E-4</v>
      </c>
      <c r="O570" s="172">
        <f>ROUND(E570*N570,2)</f>
        <v>0</v>
      </c>
      <c r="P570" s="172">
        <v>0</v>
      </c>
      <c r="Q570" s="172">
        <f>ROUND(E570*P570,2)</f>
        <v>0</v>
      </c>
      <c r="R570" s="172"/>
      <c r="S570" s="172" t="s">
        <v>304</v>
      </c>
      <c r="T570" s="173" t="s">
        <v>322</v>
      </c>
      <c r="U570" s="157">
        <v>0</v>
      </c>
      <c r="V570" s="157">
        <f>ROUND(E570*U570,2)</f>
        <v>0</v>
      </c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 t="s">
        <v>331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>
      <c r="A571" s="155"/>
      <c r="B571" s="156"/>
      <c r="C571" s="235"/>
      <c r="D571" s="236"/>
      <c r="E571" s="236"/>
      <c r="F571" s="236"/>
      <c r="G571" s="236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206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>
      <c r="A572" s="167">
        <v>134</v>
      </c>
      <c r="B572" s="168" t="s">
        <v>2547</v>
      </c>
      <c r="C572" s="177" t="s">
        <v>2548</v>
      </c>
      <c r="D572" s="169" t="s">
        <v>310</v>
      </c>
      <c r="E572" s="170">
        <v>2</v>
      </c>
      <c r="F572" s="171"/>
      <c r="G572" s="172">
        <f>ROUND(E572*F572,2)</f>
        <v>0</v>
      </c>
      <c r="H572" s="171"/>
      <c r="I572" s="172">
        <f>ROUND(E572*H572,2)</f>
        <v>0</v>
      </c>
      <c r="J572" s="171"/>
      <c r="K572" s="172">
        <f>ROUND(E572*J572,2)</f>
        <v>0</v>
      </c>
      <c r="L572" s="172">
        <v>21</v>
      </c>
      <c r="M572" s="172">
        <f>G572*(1+L572/100)</f>
        <v>0</v>
      </c>
      <c r="N572" s="172">
        <v>9.0000000000000008E-4</v>
      </c>
      <c r="O572" s="172">
        <f>ROUND(E572*N572,2)</f>
        <v>0</v>
      </c>
      <c r="P572" s="172">
        <v>0</v>
      </c>
      <c r="Q572" s="172">
        <f>ROUND(E572*P572,2)</f>
        <v>0</v>
      </c>
      <c r="R572" s="172"/>
      <c r="S572" s="172" t="s">
        <v>304</v>
      </c>
      <c r="T572" s="173" t="s">
        <v>322</v>
      </c>
      <c r="U572" s="157">
        <v>0</v>
      </c>
      <c r="V572" s="157">
        <f>ROUND(E572*U572,2)</f>
        <v>0</v>
      </c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 t="s">
        <v>331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>
      <c r="A573" s="155"/>
      <c r="B573" s="156"/>
      <c r="C573" s="235"/>
      <c r="D573" s="236"/>
      <c r="E573" s="236"/>
      <c r="F573" s="236"/>
      <c r="G573" s="236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206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>
      <c r="A574" s="167">
        <v>135</v>
      </c>
      <c r="B574" s="168" t="s">
        <v>2549</v>
      </c>
      <c r="C574" s="177" t="s">
        <v>2550</v>
      </c>
      <c r="D574" s="169" t="s">
        <v>310</v>
      </c>
      <c r="E574" s="170">
        <v>1</v>
      </c>
      <c r="F574" s="171"/>
      <c r="G574" s="172">
        <f>ROUND(E574*F574,2)</f>
        <v>0</v>
      </c>
      <c r="H574" s="171"/>
      <c r="I574" s="172">
        <f>ROUND(E574*H574,2)</f>
        <v>0</v>
      </c>
      <c r="J574" s="171"/>
      <c r="K574" s="172">
        <f>ROUND(E574*J574,2)</f>
        <v>0</v>
      </c>
      <c r="L574" s="172">
        <v>21</v>
      </c>
      <c r="M574" s="172">
        <f>G574*(1+L574/100)</f>
        <v>0</v>
      </c>
      <c r="N574" s="172">
        <v>9.0000000000000008E-4</v>
      </c>
      <c r="O574" s="172">
        <f>ROUND(E574*N574,2)</f>
        <v>0</v>
      </c>
      <c r="P574" s="172">
        <v>0</v>
      </c>
      <c r="Q574" s="172">
        <f>ROUND(E574*P574,2)</f>
        <v>0</v>
      </c>
      <c r="R574" s="172"/>
      <c r="S574" s="172" t="s">
        <v>304</v>
      </c>
      <c r="T574" s="173" t="s">
        <v>322</v>
      </c>
      <c r="U574" s="157">
        <v>0</v>
      </c>
      <c r="V574" s="157">
        <f>ROUND(E574*U574,2)</f>
        <v>0</v>
      </c>
      <c r="W574" s="157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331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>
      <c r="A575" s="155"/>
      <c r="B575" s="156"/>
      <c r="C575" s="235"/>
      <c r="D575" s="236"/>
      <c r="E575" s="236"/>
      <c r="F575" s="236"/>
      <c r="G575" s="236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206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ht="22.5" outlineLevel="1">
      <c r="A576" s="167">
        <v>136</v>
      </c>
      <c r="B576" s="168" t="s">
        <v>2551</v>
      </c>
      <c r="C576" s="177" t="s">
        <v>2552</v>
      </c>
      <c r="D576" s="169" t="s">
        <v>310</v>
      </c>
      <c r="E576" s="170">
        <v>3</v>
      </c>
      <c r="F576" s="171"/>
      <c r="G576" s="172">
        <f>ROUND(E576*F576,2)</f>
        <v>0</v>
      </c>
      <c r="H576" s="171"/>
      <c r="I576" s="172">
        <f>ROUND(E576*H576,2)</f>
        <v>0</v>
      </c>
      <c r="J576" s="171"/>
      <c r="K576" s="172">
        <f>ROUND(E576*J576,2)</f>
        <v>0</v>
      </c>
      <c r="L576" s="172">
        <v>21</v>
      </c>
      <c r="M576" s="172">
        <f>G576*(1+L576/100)</f>
        <v>0</v>
      </c>
      <c r="N576" s="172">
        <v>7.3000000000000001E-3</v>
      </c>
      <c r="O576" s="172">
        <f>ROUND(E576*N576,2)</f>
        <v>0.02</v>
      </c>
      <c r="P576" s="172">
        <v>0</v>
      </c>
      <c r="Q576" s="172">
        <f>ROUND(E576*P576,2)</f>
        <v>0</v>
      </c>
      <c r="R576" s="172" t="s">
        <v>311</v>
      </c>
      <c r="S576" s="172" t="s">
        <v>202</v>
      </c>
      <c r="T576" s="173" t="s">
        <v>322</v>
      </c>
      <c r="U576" s="157">
        <v>0</v>
      </c>
      <c r="V576" s="157">
        <f>ROUND(E576*U576,2)</f>
        <v>0</v>
      </c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312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>
      <c r="A577" s="155"/>
      <c r="B577" s="156"/>
      <c r="C577" s="178" t="s">
        <v>2553</v>
      </c>
      <c r="D577" s="158"/>
      <c r="E577" s="159">
        <v>1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217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>
      <c r="A578" s="155"/>
      <c r="B578" s="156"/>
      <c r="C578" s="178" t="s">
        <v>2554</v>
      </c>
      <c r="D578" s="158"/>
      <c r="E578" s="159">
        <v>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217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>
      <c r="A579" s="155"/>
      <c r="B579" s="156"/>
      <c r="C579" s="233"/>
      <c r="D579" s="234"/>
      <c r="E579" s="234"/>
      <c r="F579" s="234"/>
      <c r="G579" s="234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 t="s">
        <v>206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>
      <c r="A580" s="167">
        <v>137</v>
      </c>
      <c r="B580" s="168" t="s">
        <v>2555</v>
      </c>
      <c r="C580" s="177" t="s">
        <v>2556</v>
      </c>
      <c r="D580" s="169" t="s">
        <v>310</v>
      </c>
      <c r="E580" s="170">
        <v>2</v>
      </c>
      <c r="F580" s="171"/>
      <c r="G580" s="172">
        <f>ROUND(E580*F580,2)</f>
        <v>0</v>
      </c>
      <c r="H580" s="171"/>
      <c r="I580" s="172">
        <f>ROUND(E580*H580,2)</f>
        <v>0</v>
      </c>
      <c r="J580" s="171"/>
      <c r="K580" s="172">
        <f>ROUND(E580*J580,2)</f>
        <v>0</v>
      </c>
      <c r="L580" s="172">
        <v>21</v>
      </c>
      <c r="M580" s="172">
        <f>G580*(1+L580/100)</f>
        <v>0</v>
      </c>
      <c r="N580" s="172">
        <v>2.4E-2</v>
      </c>
      <c r="O580" s="172">
        <f>ROUND(E580*N580,2)</f>
        <v>0.05</v>
      </c>
      <c r="P580" s="172">
        <v>0</v>
      </c>
      <c r="Q580" s="172">
        <f>ROUND(E580*P580,2)</f>
        <v>0</v>
      </c>
      <c r="R580" s="172"/>
      <c r="S580" s="172" t="s">
        <v>304</v>
      </c>
      <c r="T580" s="173" t="s">
        <v>322</v>
      </c>
      <c r="U580" s="157">
        <v>0</v>
      </c>
      <c r="V580" s="157">
        <f>ROUND(E580*U580,2)</f>
        <v>0</v>
      </c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312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>
      <c r="A581" s="155"/>
      <c r="B581" s="156"/>
      <c r="C581" s="235"/>
      <c r="D581" s="236"/>
      <c r="E581" s="236"/>
      <c r="F581" s="236"/>
      <c r="G581" s="236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206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>
      <c r="A582" s="167">
        <v>138</v>
      </c>
      <c r="B582" s="168" t="s">
        <v>2557</v>
      </c>
      <c r="C582" s="177" t="s">
        <v>2558</v>
      </c>
      <c r="D582" s="169" t="s">
        <v>310</v>
      </c>
      <c r="E582" s="170">
        <v>1</v>
      </c>
      <c r="F582" s="171"/>
      <c r="G582" s="172">
        <f>ROUND(E582*F582,2)</f>
        <v>0</v>
      </c>
      <c r="H582" s="171"/>
      <c r="I582" s="172">
        <f>ROUND(E582*H582,2)</f>
        <v>0</v>
      </c>
      <c r="J582" s="171"/>
      <c r="K582" s="172">
        <f>ROUND(E582*J582,2)</f>
        <v>0</v>
      </c>
      <c r="L582" s="172">
        <v>21</v>
      </c>
      <c r="M582" s="172">
        <f>G582*(1+L582/100)</f>
        <v>0</v>
      </c>
      <c r="N582" s="172">
        <v>2.4E-2</v>
      </c>
      <c r="O582" s="172">
        <f>ROUND(E582*N582,2)</f>
        <v>0.02</v>
      </c>
      <c r="P582" s="172">
        <v>0</v>
      </c>
      <c r="Q582" s="172">
        <f>ROUND(E582*P582,2)</f>
        <v>0</v>
      </c>
      <c r="R582" s="172"/>
      <c r="S582" s="172" t="s">
        <v>304</v>
      </c>
      <c r="T582" s="173" t="s">
        <v>322</v>
      </c>
      <c r="U582" s="157">
        <v>0</v>
      </c>
      <c r="V582" s="157">
        <f>ROUND(E582*U582,2)</f>
        <v>0</v>
      </c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312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>
      <c r="A583" s="155"/>
      <c r="B583" s="156"/>
      <c r="C583" s="235"/>
      <c r="D583" s="236"/>
      <c r="E583" s="236"/>
      <c r="F583" s="236"/>
      <c r="G583" s="236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206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>
      <c r="A584" s="167">
        <v>139</v>
      </c>
      <c r="B584" s="168" t="s">
        <v>2180</v>
      </c>
      <c r="C584" s="177" t="s">
        <v>2181</v>
      </c>
      <c r="D584" s="169" t="s">
        <v>310</v>
      </c>
      <c r="E584" s="170">
        <v>1</v>
      </c>
      <c r="F584" s="171"/>
      <c r="G584" s="172">
        <f>ROUND(E584*F584,2)</f>
        <v>0</v>
      </c>
      <c r="H584" s="171"/>
      <c r="I584" s="172">
        <f>ROUND(E584*H584,2)</f>
        <v>0</v>
      </c>
      <c r="J584" s="171"/>
      <c r="K584" s="172">
        <f>ROUND(E584*J584,2)</f>
        <v>0</v>
      </c>
      <c r="L584" s="172">
        <v>21</v>
      </c>
      <c r="M584" s="172">
        <f>G584*(1+L584/100)</f>
        <v>0</v>
      </c>
      <c r="N584" s="172">
        <v>6.9000000000000006E-2</v>
      </c>
      <c r="O584" s="172">
        <f>ROUND(E584*N584,2)</f>
        <v>7.0000000000000007E-2</v>
      </c>
      <c r="P584" s="172">
        <v>0</v>
      </c>
      <c r="Q584" s="172">
        <f>ROUND(E584*P584,2)</f>
        <v>0</v>
      </c>
      <c r="R584" s="172" t="s">
        <v>311</v>
      </c>
      <c r="S584" s="172" t="s">
        <v>202</v>
      </c>
      <c r="T584" s="173" t="s">
        <v>202</v>
      </c>
      <c r="U584" s="157">
        <v>0</v>
      </c>
      <c r="V584" s="157">
        <f>ROUND(E584*U584,2)</f>
        <v>0</v>
      </c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312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>
      <c r="A585" s="155"/>
      <c r="B585" s="156"/>
      <c r="C585" s="235"/>
      <c r="D585" s="236"/>
      <c r="E585" s="236"/>
      <c r="F585" s="236"/>
      <c r="G585" s="236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206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33.75" outlineLevel="1">
      <c r="A586" s="167">
        <v>140</v>
      </c>
      <c r="B586" s="168" t="s">
        <v>2559</v>
      </c>
      <c r="C586" s="177" t="s">
        <v>2560</v>
      </c>
      <c r="D586" s="169" t="s">
        <v>310</v>
      </c>
      <c r="E586" s="170">
        <v>1</v>
      </c>
      <c r="F586" s="171"/>
      <c r="G586" s="172">
        <f>ROUND(E586*F586,2)</f>
        <v>0</v>
      </c>
      <c r="H586" s="171"/>
      <c r="I586" s="172">
        <f>ROUND(E586*H586,2)</f>
        <v>0</v>
      </c>
      <c r="J586" s="171"/>
      <c r="K586" s="172">
        <f>ROUND(E586*J586,2)</f>
        <v>0</v>
      </c>
      <c r="L586" s="172">
        <v>21</v>
      </c>
      <c r="M586" s="172">
        <f>G586*(1+L586/100)</f>
        <v>0</v>
      </c>
      <c r="N586" s="172">
        <v>1.3000000000000001E-2</v>
      </c>
      <c r="O586" s="172">
        <f>ROUND(E586*N586,2)</f>
        <v>0.01</v>
      </c>
      <c r="P586" s="172">
        <v>0</v>
      </c>
      <c r="Q586" s="172">
        <f>ROUND(E586*P586,2)</f>
        <v>0</v>
      </c>
      <c r="R586" s="172" t="s">
        <v>311</v>
      </c>
      <c r="S586" s="172" t="s">
        <v>202</v>
      </c>
      <c r="T586" s="173" t="s">
        <v>202</v>
      </c>
      <c r="U586" s="157">
        <v>0</v>
      </c>
      <c r="V586" s="157">
        <f>ROUND(E586*U586,2)</f>
        <v>0</v>
      </c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312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>
      <c r="A587" s="155"/>
      <c r="B587" s="156"/>
      <c r="C587" s="235"/>
      <c r="D587" s="236"/>
      <c r="E587" s="236"/>
      <c r="F587" s="236"/>
      <c r="G587" s="236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206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>
      <c r="A588" s="167">
        <v>141</v>
      </c>
      <c r="B588" s="168" t="s">
        <v>2561</v>
      </c>
      <c r="C588" s="177" t="s">
        <v>2562</v>
      </c>
      <c r="D588" s="169" t="s">
        <v>310</v>
      </c>
      <c r="E588" s="170">
        <v>1</v>
      </c>
      <c r="F588" s="171"/>
      <c r="G588" s="172">
        <f>ROUND(E588*F588,2)</f>
        <v>0</v>
      </c>
      <c r="H588" s="171"/>
      <c r="I588" s="172">
        <f>ROUND(E588*H588,2)</f>
        <v>0</v>
      </c>
      <c r="J588" s="171"/>
      <c r="K588" s="172">
        <f>ROUND(E588*J588,2)</f>
        <v>0</v>
      </c>
      <c r="L588" s="172">
        <v>21</v>
      </c>
      <c r="M588" s="172">
        <f>G588*(1+L588/100)</f>
        <v>0</v>
      </c>
      <c r="N588" s="172">
        <v>8.0000000000000002E-3</v>
      </c>
      <c r="O588" s="172">
        <f>ROUND(E588*N588,2)</f>
        <v>0.01</v>
      </c>
      <c r="P588" s="172">
        <v>0</v>
      </c>
      <c r="Q588" s="172">
        <f>ROUND(E588*P588,2)</f>
        <v>0</v>
      </c>
      <c r="R588" s="172"/>
      <c r="S588" s="172" t="s">
        <v>304</v>
      </c>
      <c r="T588" s="173" t="s">
        <v>322</v>
      </c>
      <c r="U588" s="157">
        <v>0</v>
      </c>
      <c r="V588" s="157">
        <f>ROUND(E588*U588,2)</f>
        <v>0</v>
      </c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312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>
      <c r="A589" s="155"/>
      <c r="B589" s="156"/>
      <c r="C589" s="235"/>
      <c r="D589" s="236"/>
      <c r="E589" s="236"/>
      <c r="F589" s="236"/>
      <c r="G589" s="236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206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ht="22.5" outlineLevel="1">
      <c r="A590" s="167">
        <v>142</v>
      </c>
      <c r="B590" s="168" t="s">
        <v>2563</v>
      </c>
      <c r="C590" s="177" t="s">
        <v>2564</v>
      </c>
      <c r="D590" s="169" t="s">
        <v>310</v>
      </c>
      <c r="E590" s="170">
        <v>1</v>
      </c>
      <c r="F590" s="171"/>
      <c r="G590" s="172">
        <f>ROUND(E590*F590,2)</f>
        <v>0</v>
      </c>
      <c r="H590" s="171"/>
      <c r="I590" s="172">
        <f>ROUND(E590*H590,2)</f>
        <v>0</v>
      </c>
      <c r="J590" s="171"/>
      <c r="K590" s="172">
        <f>ROUND(E590*J590,2)</f>
        <v>0</v>
      </c>
      <c r="L590" s="172">
        <v>21</v>
      </c>
      <c r="M590" s="172">
        <f>G590*(1+L590/100)</f>
        <v>0</v>
      </c>
      <c r="N590" s="172">
        <v>7.3000000000000001E-3</v>
      </c>
      <c r="O590" s="172">
        <f>ROUND(E590*N590,2)</f>
        <v>0.01</v>
      </c>
      <c r="P590" s="172">
        <v>0</v>
      </c>
      <c r="Q590" s="172">
        <f>ROUND(E590*P590,2)</f>
        <v>0</v>
      </c>
      <c r="R590" s="172" t="s">
        <v>311</v>
      </c>
      <c r="S590" s="172" t="s">
        <v>202</v>
      </c>
      <c r="T590" s="173" t="s">
        <v>202</v>
      </c>
      <c r="U590" s="157">
        <v>0</v>
      </c>
      <c r="V590" s="157">
        <f>ROUND(E590*U590,2)</f>
        <v>0</v>
      </c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312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>
      <c r="A591" s="155"/>
      <c r="B591" s="156"/>
      <c r="C591" s="235"/>
      <c r="D591" s="236"/>
      <c r="E591" s="236"/>
      <c r="F591" s="236"/>
      <c r="G591" s="236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206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ht="22.5" outlineLevel="1">
      <c r="A592" s="167">
        <v>143</v>
      </c>
      <c r="B592" s="168" t="s">
        <v>2565</v>
      </c>
      <c r="C592" s="177" t="s">
        <v>2566</v>
      </c>
      <c r="D592" s="169" t="s">
        <v>310</v>
      </c>
      <c r="E592" s="170">
        <v>1</v>
      </c>
      <c r="F592" s="171"/>
      <c r="G592" s="172">
        <f>ROUND(E592*F592,2)</f>
        <v>0</v>
      </c>
      <c r="H592" s="171"/>
      <c r="I592" s="172">
        <f>ROUND(E592*H592,2)</f>
        <v>0</v>
      </c>
      <c r="J592" s="171"/>
      <c r="K592" s="172">
        <f>ROUND(E592*J592,2)</f>
        <v>0</v>
      </c>
      <c r="L592" s="172">
        <v>21</v>
      </c>
      <c r="M592" s="172">
        <f>G592*(1+L592/100)</f>
        <v>0</v>
      </c>
      <c r="N592" s="172">
        <v>9.0000000000000011E-3</v>
      </c>
      <c r="O592" s="172">
        <f>ROUND(E592*N592,2)</f>
        <v>0.01</v>
      </c>
      <c r="P592" s="172">
        <v>0</v>
      </c>
      <c r="Q592" s="172">
        <f>ROUND(E592*P592,2)</f>
        <v>0</v>
      </c>
      <c r="R592" s="172" t="s">
        <v>311</v>
      </c>
      <c r="S592" s="172" t="s">
        <v>202</v>
      </c>
      <c r="T592" s="173" t="s">
        <v>202</v>
      </c>
      <c r="U592" s="157">
        <v>0</v>
      </c>
      <c r="V592" s="157">
        <f>ROUND(E592*U592,2)</f>
        <v>0</v>
      </c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312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>
      <c r="A593" s="155"/>
      <c r="B593" s="156"/>
      <c r="C593" s="235"/>
      <c r="D593" s="236"/>
      <c r="E593" s="236"/>
      <c r="F593" s="236"/>
      <c r="G593" s="236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206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ht="22.5" outlineLevel="1">
      <c r="A594" s="167">
        <v>144</v>
      </c>
      <c r="B594" s="168" t="s">
        <v>2567</v>
      </c>
      <c r="C594" s="177" t="s">
        <v>2568</v>
      </c>
      <c r="D594" s="169" t="s">
        <v>310</v>
      </c>
      <c r="E594" s="170">
        <v>1</v>
      </c>
      <c r="F594" s="171"/>
      <c r="G594" s="172">
        <f>ROUND(E594*F594,2)</f>
        <v>0</v>
      </c>
      <c r="H594" s="171"/>
      <c r="I594" s="172">
        <f>ROUND(E594*H594,2)</f>
        <v>0</v>
      </c>
      <c r="J594" s="171"/>
      <c r="K594" s="172">
        <f>ROUND(E594*J594,2)</f>
        <v>0</v>
      </c>
      <c r="L594" s="172">
        <v>21</v>
      </c>
      <c r="M594" s="172">
        <f>G594*(1+L594/100)</f>
        <v>0</v>
      </c>
      <c r="N594" s="172">
        <v>1.49E-2</v>
      </c>
      <c r="O594" s="172">
        <f>ROUND(E594*N594,2)</f>
        <v>0.01</v>
      </c>
      <c r="P594" s="172">
        <v>0</v>
      </c>
      <c r="Q594" s="172">
        <f>ROUND(E594*P594,2)</f>
        <v>0</v>
      </c>
      <c r="R594" s="172" t="s">
        <v>311</v>
      </c>
      <c r="S594" s="172" t="s">
        <v>202</v>
      </c>
      <c r="T594" s="173" t="s">
        <v>202</v>
      </c>
      <c r="U594" s="157">
        <v>0</v>
      </c>
      <c r="V594" s="157">
        <f>ROUND(E594*U594,2)</f>
        <v>0</v>
      </c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312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>
      <c r="A595" s="155"/>
      <c r="B595" s="156"/>
      <c r="C595" s="235"/>
      <c r="D595" s="236"/>
      <c r="E595" s="236"/>
      <c r="F595" s="236"/>
      <c r="G595" s="236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206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ht="22.5" outlineLevel="1">
      <c r="A596" s="167">
        <v>145</v>
      </c>
      <c r="B596" s="168" t="s">
        <v>2569</v>
      </c>
      <c r="C596" s="177" t="s">
        <v>2570</v>
      </c>
      <c r="D596" s="169" t="s">
        <v>310</v>
      </c>
      <c r="E596" s="170">
        <v>5</v>
      </c>
      <c r="F596" s="171"/>
      <c r="G596" s="172">
        <f>ROUND(E596*F596,2)</f>
        <v>0</v>
      </c>
      <c r="H596" s="171"/>
      <c r="I596" s="172">
        <f>ROUND(E596*H596,2)</f>
        <v>0</v>
      </c>
      <c r="J596" s="171"/>
      <c r="K596" s="172">
        <f>ROUND(E596*J596,2)</f>
        <v>0</v>
      </c>
      <c r="L596" s="172">
        <v>21</v>
      </c>
      <c r="M596" s="172">
        <f>G596*(1+L596/100)</f>
        <v>0</v>
      </c>
      <c r="N596" s="172">
        <v>2.6000000000000003E-3</v>
      </c>
      <c r="O596" s="172">
        <f>ROUND(E596*N596,2)</f>
        <v>0.01</v>
      </c>
      <c r="P596" s="172">
        <v>0</v>
      </c>
      <c r="Q596" s="172">
        <f>ROUND(E596*P596,2)</f>
        <v>0</v>
      </c>
      <c r="R596" s="172"/>
      <c r="S596" s="172" t="s">
        <v>304</v>
      </c>
      <c r="T596" s="173" t="s">
        <v>322</v>
      </c>
      <c r="U596" s="157">
        <v>0</v>
      </c>
      <c r="V596" s="157">
        <f>ROUND(E596*U596,2)</f>
        <v>0</v>
      </c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312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>
      <c r="A597" s="155"/>
      <c r="B597" s="156"/>
      <c r="C597" s="235"/>
      <c r="D597" s="236"/>
      <c r="E597" s="236"/>
      <c r="F597" s="236"/>
      <c r="G597" s="236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206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ht="22.5" outlineLevel="1">
      <c r="A598" s="167">
        <v>146</v>
      </c>
      <c r="B598" s="168" t="s">
        <v>2571</v>
      </c>
      <c r="C598" s="177" t="s">
        <v>2572</v>
      </c>
      <c r="D598" s="169" t="s">
        <v>310</v>
      </c>
      <c r="E598" s="170">
        <v>14</v>
      </c>
      <c r="F598" s="171"/>
      <c r="G598" s="172">
        <f>ROUND(E598*F598,2)</f>
        <v>0</v>
      </c>
      <c r="H598" s="171"/>
      <c r="I598" s="172">
        <f>ROUND(E598*H598,2)</f>
        <v>0</v>
      </c>
      <c r="J598" s="171"/>
      <c r="K598" s="172">
        <f>ROUND(E598*J598,2)</f>
        <v>0</v>
      </c>
      <c r="L598" s="172">
        <v>21</v>
      </c>
      <c r="M598" s="172">
        <f>G598*(1+L598/100)</f>
        <v>0</v>
      </c>
      <c r="N598" s="172">
        <v>2.6000000000000003E-3</v>
      </c>
      <c r="O598" s="172">
        <f>ROUND(E598*N598,2)</f>
        <v>0.04</v>
      </c>
      <c r="P598" s="172">
        <v>0</v>
      </c>
      <c r="Q598" s="172">
        <f>ROUND(E598*P598,2)</f>
        <v>0</v>
      </c>
      <c r="R598" s="172"/>
      <c r="S598" s="172" t="s">
        <v>304</v>
      </c>
      <c r="T598" s="173" t="s">
        <v>322</v>
      </c>
      <c r="U598" s="157">
        <v>0</v>
      </c>
      <c r="V598" s="157">
        <f>ROUND(E598*U598,2)</f>
        <v>0</v>
      </c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312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>
      <c r="A599" s="155"/>
      <c r="B599" s="156"/>
      <c r="C599" s="235"/>
      <c r="D599" s="236"/>
      <c r="E599" s="236"/>
      <c r="F599" s="236"/>
      <c r="G599" s="236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206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>
      <c r="A600" s="167">
        <v>147</v>
      </c>
      <c r="B600" s="168" t="s">
        <v>2573</v>
      </c>
      <c r="C600" s="177" t="s">
        <v>2574</v>
      </c>
      <c r="D600" s="169" t="s">
        <v>310</v>
      </c>
      <c r="E600" s="170">
        <v>1</v>
      </c>
      <c r="F600" s="171"/>
      <c r="G600" s="172">
        <f>ROUND(E600*F600,2)</f>
        <v>0</v>
      </c>
      <c r="H600" s="171"/>
      <c r="I600" s="172">
        <f>ROUND(E600*H600,2)</f>
        <v>0</v>
      </c>
      <c r="J600" s="171"/>
      <c r="K600" s="172">
        <f>ROUND(E600*J600,2)</f>
        <v>0</v>
      </c>
      <c r="L600" s="172">
        <v>21</v>
      </c>
      <c r="M600" s="172">
        <f>G600*(1+L600/100)</f>
        <v>0</v>
      </c>
      <c r="N600" s="172">
        <v>2.6000000000000003E-3</v>
      </c>
      <c r="O600" s="172">
        <f>ROUND(E600*N600,2)</f>
        <v>0</v>
      </c>
      <c r="P600" s="172">
        <v>0</v>
      </c>
      <c r="Q600" s="172">
        <f>ROUND(E600*P600,2)</f>
        <v>0</v>
      </c>
      <c r="R600" s="172"/>
      <c r="S600" s="172" t="s">
        <v>304</v>
      </c>
      <c r="T600" s="173" t="s">
        <v>322</v>
      </c>
      <c r="U600" s="157">
        <v>0</v>
      </c>
      <c r="V600" s="157">
        <f>ROUND(E600*U600,2)</f>
        <v>0</v>
      </c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312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>
      <c r="A601" s="155"/>
      <c r="B601" s="156"/>
      <c r="C601" s="235"/>
      <c r="D601" s="236"/>
      <c r="E601" s="236"/>
      <c r="F601" s="236"/>
      <c r="G601" s="236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206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>
      <c r="A602" s="167">
        <v>148</v>
      </c>
      <c r="B602" s="168" t="s">
        <v>2575</v>
      </c>
      <c r="C602" s="177" t="s">
        <v>2576</v>
      </c>
      <c r="D602" s="169" t="s">
        <v>310</v>
      </c>
      <c r="E602" s="170">
        <v>15.756</v>
      </c>
      <c r="F602" s="171"/>
      <c r="G602" s="172">
        <f>ROUND(E602*F602,2)</f>
        <v>0</v>
      </c>
      <c r="H602" s="171"/>
      <c r="I602" s="172">
        <f>ROUND(E602*H602,2)</f>
        <v>0</v>
      </c>
      <c r="J602" s="171"/>
      <c r="K602" s="172">
        <f>ROUND(E602*J602,2)</f>
        <v>0</v>
      </c>
      <c r="L602" s="172">
        <v>21</v>
      </c>
      <c r="M602" s="172">
        <f>G602*(1+L602/100)</f>
        <v>0</v>
      </c>
      <c r="N602" s="172">
        <v>2.56</v>
      </c>
      <c r="O602" s="172">
        <f>ROUND(E602*N602,2)</f>
        <v>40.340000000000003</v>
      </c>
      <c r="P602" s="172">
        <v>0</v>
      </c>
      <c r="Q602" s="172">
        <f>ROUND(E602*P602,2)</f>
        <v>0</v>
      </c>
      <c r="R602" s="172" t="s">
        <v>311</v>
      </c>
      <c r="S602" s="172" t="s">
        <v>202</v>
      </c>
      <c r="T602" s="173" t="s">
        <v>202</v>
      </c>
      <c r="U602" s="157">
        <v>0</v>
      </c>
      <c r="V602" s="157">
        <f>ROUND(E602*U602,2)</f>
        <v>0</v>
      </c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312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>
      <c r="A603" s="155"/>
      <c r="B603" s="156"/>
      <c r="C603" s="178" t="s">
        <v>2577</v>
      </c>
      <c r="D603" s="158"/>
      <c r="E603" s="159">
        <v>15.756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217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>
      <c r="A604" s="155"/>
      <c r="B604" s="156"/>
      <c r="C604" s="233"/>
      <c r="D604" s="234"/>
      <c r="E604" s="234"/>
      <c r="F604" s="234"/>
      <c r="G604" s="234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206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ht="22.5" outlineLevel="1">
      <c r="A605" s="167">
        <v>149</v>
      </c>
      <c r="B605" s="168" t="s">
        <v>1251</v>
      </c>
      <c r="C605" s="177" t="s">
        <v>1252</v>
      </c>
      <c r="D605" s="169" t="s">
        <v>310</v>
      </c>
      <c r="E605" s="170">
        <v>1</v>
      </c>
      <c r="F605" s="171"/>
      <c r="G605" s="172">
        <f>ROUND(E605*F605,2)</f>
        <v>0</v>
      </c>
      <c r="H605" s="171"/>
      <c r="I605" s="172">
        <f>ROUND(E605*H605,2)</f>
        <v>0</v>
      </c>
      <c r="J605" s="171"/>
      <c r="K605" s="172">
        <f>ROUND(E605*J605,2)</f>
        <v>0</v>
      </c>
      <c r="L605" s="172">
        <v>21</v>
      </c>
      <c r="M605" s="172">
        <f>G605*(1+L605/100)</f>
        <v>0</v>
      </c>
      <c r="N605" s="172">
        <v>0.04</v>
      </c>
      <c r="O605" s="172">
        <f>ROUND(E605*N605,2)</f>
        <v>0.04</v>
      </c>
      <c r="P605" s="172">
        <v>0</v>
      </c>
      <c r="Q605" s="172">
        <f>ROUND(E605*P605,2)</f>
        <v>0</v>
      </c>
      <c r="R605" s="172" t="s">
        <v>311</v>
      </c>
      <c r="S605" s="172" t="s">
        <v>202</v>
      </c>
      <c r="T605" s="173" t="s">
        <v>330</v>
      </c>
      <c r="U605" s="157">
        <v>0</v>
      </c>
      <c r="V605" s="157">
        <f>ROUND(E605*U605,2)</f>
        <v>0</v>
      </c>
      <c r="W605" s="157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312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>
      <c r="A606" s="155"/>
      <c r="B606" s="156"/>
      <c r="C606" s="235"/>
      <c r="D606" s="236"/>
      <c r="E606" s="236"/>
      <c r="F606" s="236"/>
      <c r="G606" s="236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 t="s">
        <v>206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ht="22.5" outlineLevel="1">
      <c r="A607" s="167">
        <v>150</v>
      </c>
      <c r="B607" s="168" t="s">
        <v>1256</v>
      </c>
      <c r="C607" s="177" t="s">
        <v>1257</v>
      </c>
      <c r="D607" s="169" t="s">
        <v>310</v>
      </c>
      <c r="E607" s="170">
        <v>1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21</v>
      </c>
      <c r="M607" s="172">
        <f>G607*(1+L607/100)</f>
        <v>0</v>
      </c>
      <c r="N607" s="172">
        <v>6.8000000000000005E-2</v>
      </c>
      <c r="O607" s="172">
        <f>ROUND(E607*N607,2)</f>
        <v>7.0000000000000007E-2</v>
      </c>
      <c r="P607" s="172">
        <v>0</v>
      </c>
      <c r="Q607" s="172">
        <f>ROUND(E607*P607,2)</f>
        <v>0</v>
      </c>
      <c r="R607" s="172" t="s">
        <v>311</v>
      </c>
      <c r="S607" s="172" t="s">
        <v>202</v>
      </c>
      <c r="T607" s="173" t="s">
        <v>330</v>
      </c>
      <c r="U607" s="157">
        <v>0</v>
      </c>
      <c r="V607" s="157">
        <f>ROUND(E607*U607,2)</f>
        <v>0</v>
      </c>
      <c r="W607" s="157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 t="s">
        <v>312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>
      <c r="A608" s="155"/>
      <c r="B608" s="156"/>
      <c r="C608" s="235"/>
      <c r="D608" s="236"/>
      <c r="E608" s="236"/>
      <c r="F608" s="236"/>
      <c r="G608" s="236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 t="s">
        <v>206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ht="22.5" outlineLevel="1">
      <c r="A609" s="167">
        <v>151</v>
      </c>
      <c r="B609" s="168" t="s">
        <v>1259</v>
      </c>
      <c r="C609" s="177" t="s">
        <v>1260</v>
      </c>
      <c r="D609" s="169" t="s">
        <v>310</v>
      </c>
      <c r="E609" s="170">
        <v>1</v>
      </c>
      <c r="F609" s="171"/>
      <c r="G609" s="172">
        <f>ROUND(E609*F609,2)</f>
        <v>0</v>
      </c>
      <c r="H609" s="171"/>
      <c r="I609" s="172">
        <f>ROUND(E609*H609,2)</f>
        <v>0</v>
      </c>
      <c r="J609" s="171"/>
      <c r="K609" s="172">
        <f>ROUND(E609*J609,2)</f>
        <v>0</v>
      </c>
      <c r="L609" s="172">
        <v>21</v>
      </c>
      <c r="M609" s="172">
        <f>G609*(1+L609/100)</f>
        <v>0</v>
      </c>
      <c r="N609" s="172">
        <v>0.58500000000000008</v>
      </c>
      <c r="O609" s="172">
        <f>ROUND(E609*N609,2)</f>
        <v>0.59</v>
      </c>
      <c r="P609" s="172">
        <v>0</v>
      </c>
      <c r="Q609" s="172">
        <f>ROUND(E609*P609,2)</f>
        <v>0</v>
      </c>
      <c r="R609" s="172" t="s">
        <v>311</v>
      </c>
      <c r="S609" s="172" t="s">
        <v>202</v>
      </c>
      <c r="T609" s="173" t="s">
        <v>202</v>
      </c>
      <c r="U609" s="157">
        <v>0</v>
      </c>
      <c r="V609" s="157">
        <f>ROUND(E609*U609,2)</f>
        <v>0</v>
      </c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 t="s">
        <v>312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>
      <c r="A610" s="155"/>
      <c r="B610" s="156"/>
      <c r="C610" s="235"/>
      <c r="D610" s="236"/>
      <c r="E610" s="236"/>
      <c r="F610" s="236"/>
      <c r="G610" s="236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206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ht="22.5" outlineLevel="1">
      <c r="A611" s="167">
        <v>152</v>
      </c>
      <c r="B611" s="168" t="s">
        <v>1266</v>
      </c>
      <c r="C611" s="177" t="s">
        <v>1267</v>
      </c>
      <c r="D611" s="169" t="s">
        <v>310</v>
      </c>
      <c r="E611" s="170">
        <v>1</v>
      </c>
      <c r="F611" s="171"/>
      <c r="G611" s="172">
        <f>ROUND(E611*F611,2)</f>
        <v>0</v>
      </c>
      <c r="H611" s="171"/>
      <c r="I611" s="172">
        <f>ROUND(E611*H611,2)</f>
        <v>0</v>
      </c>
      <c r="J611" s="171"/>
      <c r="K611" s="172">
        <f>ROUND(E611*J611,2)</f>
        <v>0</v>
      </c>
      <c r="L611" s="172">
        <v>21</v>
      </c>
      <c r="M611" s="172">
        <f>G611*(1+L611/100)</f>
        <v>0</v>
      </c>
      <c r="N611" s="172">
        <v>0.5</v>
      </c>
      <c r="O611" s="172">
        <f>ROUND(E611*N611,2)</f>
        <v>0.5</v>
      </c>
      <c r="P611" s="172">
        <v>0</v>
      </c>
      <c r="Q611" s="172">
        <f>ROUND(E611*P611,2)</f>
        <v>0</v>
      </c>
      <c r="R611" s="172" t="s">
        <v>311</v>
      </c>
      <c r="S611" s="172" t="s">
        <v>202</v>
      </c>
      <c r="T611" s="173" t="s">
        <v>330</v>
      </c>
      <c r="U611" s="157">
        <v>0</v>
      </c>
      <c r="V611" s="157">
        <f>ROUND(E611*U611,2)</f>
        <v>0</v>
      </c>
      <c r="W611" s="157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312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>
      <c r="A612" s="155"/>
      <c r="B612" s="156"/>
      <c r="C612" s="235"/>
      <c r="D612" s="236"/>
      <c r="E612" s="236"/>
      <c r="F612" s="236"/>
      <c r="G612" s="236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206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ht="22.5" outlineLevel="1">
      <c r="A613" s="167">
        <v>153</v>
      </c>
      <c r="B613" s="168" t="s">
        <v>1271</v>
      </c>
      <c r="C613" s="177" t="s">
        <v>1272</v>
      </c>
      <c r="D613" s="169" t="s">
        <v>310</v>
      </c>
      <c r="E613" s="170">
        <v>1</v>
      </c>
      <c r="F613" s="171"/>
      <c r="G613" s="172">
        <f>ROUND(E613*F613,2)</f>
        <v>0</v>
      </c>
      <c r="H613" s="171"/>
      <c r="I613" s="172">
        <f>ROUND(E613*H613,2)</f>
        <v>0</v>
      </c>
      <c r="J613" s="171"/>
      <c r="K613" s="172">
        <f>ROUND(E613*J613,2)</f>
        <v>0</v>
      </c>
      <c r="L613" s="172">
        <v>21</v>
      </c>
      <c r="M613" s="172">
        <f>G613*(1+L613/100)</f>
        <v>0</v>
      </c>
      <c r="N613" s="172">
        <v>1.6</v>
      </c>
      <c r="O613" s="172">
        <f>ROUND(E613*N613,2)</f>
        <v>1.6</v>
      </c>
      <c r="P613" s="172">
        <v>0</v>
      </c>
      <c r="Q613" s="172">
        <f>ROUND(E613*P613,2)</f>
        <v>0</v>
      </c>
      <c r="R613" s="172" t="s">
        <v>311</v>
      </c>
      <c r="S613" s="172" t="s">
        <v>202</v>
      </c>
      <c r="T613" s="173" t="s">
        <v>330</v>
      </c>
      <c r="U613" s="157">
        <v>0</v>
      </c>
      <c r="V613" s="157">
        <f>ROUND(E613*U613,2)</f>
        <v>0</v>
      </c>
      <c r="W613" s="157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 t="s">
        <v>312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>
      <c r="A614" s="155"/>
      <c r="B614" s="156"/>
      <c r="C614" s="235"/>
      <c r="D614" s="236"/>
      <c r="E614" s="236"/>
      <c r="F614" s="236"/>
      <c r="G614" s="236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 t="s">
        <v>206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>
      <c r="A615" s="167">
        <v>154</v>
      </c>
      <c r="B615" s="168" t="s">
        <v>1277</v>
      </c>
      <c r="C615" s="177" t="s">
        <v>2578</v>
      </c>
      <c r="D615" s="169" t="s">
        <v>310</v>
      </c>
      <c r="E615" s="170">
        <v>1</v>
      </c>
      <c r="F615" s="171"/>
      <c r="G615" s="172">
        <f>ROUND(E615*F615,2)</f>
        <v>0</v>
      </c>
      <c r="H615" s="171"/>
      <c r="I615" s="172">
        <f>ROUND(E615*H615,2)</f>
        <v>0</v>
      </c>
      <c r="J615" s="171"/>
      <c r="K615" s="172">
        <f>ROUND(E615*J615,2)</f>
        <v>0</v>
      </c>
      <c r="L615" s="172">
        <v>21</v>
      </c>
      <c r="M615" s="172">
        <f>G615*(1+L615/100)</f>
        <v>0</v>
      </c>
      <c r="N615" s="172">
        <v>7.0000000000000007E-2</v>
      </c>
      <c r="O615" s="172">
        <f>ROUND(E615*N615,2)</f>
        <v>7.0000000000000007E-2</v>
      </c>
      <c r="P615" s="172">
        <v>0</v>
      </c>
      <c r="Q615" s="172">
        <f>ROUND(E615*P615,2)</f>
        <v>0</v>
      </c>
      <c r="R615" s="172"/>
      <c r="S615" s="172" t="s">
        <v>304</v>
      </c>
      <c r="T615" s="173" t="s">
        <v>1249</v>
      </c>
      <c r="U615" s="157">
        <v>0</v>
      </c>
      <c r="V615" s="157">
        <f>ROUND(E615*U615,2)</f>
        <v>0</v>
      </c>
      <c r="W615" s="157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 t="s">
        <v>312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>
      <c r="A616" s="155"/>
      <c r="B616" s="156"/>
      <c r="C616" s="235"/>
      <c r="D616" s="236"/>
      <c r="E616" s="236"/>
      <c r="F616" s="236"/>
      <c r="G616" s="236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 t="s">
        <v>206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>
      <c r="A617" s="161" t="s">
        <v>196</v>
      </c>
      <c r="B617" s="162" t="s">
        <v>113</v>
      </c>
      <c r="C617" s="176" t="s">
        <v>114</v>
      </c>
      <c r="D617" s="163"/>
      <c r="E617" s="164"/>
      <c r="F617" s="165"/>
      <c r="G617" s="165">
        <f>SUMIF(AG618:AG624,"&lt;&gt;NOR",G618:G624)</f>
        <v>0</v>
      </c>
      <c r="H617" s="165"/>
      <c r="I617" s="165">
        <f>SUM(I618:I624)</f>
        <v>0</v>
      </c>
      <c r="J617" s="165"/>
      <c r="K617" s="165">
        <f>SUM(K618:K624)</f>
        <v>0</v>
      </c>
      <c r="L617" s="165"/>
      <c r="M617" s="165">
        <f>SUM(M618:M624)</f>
        <v>0</v>
      </c>
      <c r="N617" s="165"/>
      <c r="O617" s="165">
        <f>SUM(O618:O624)</f>
        <v>37.36</v>
      </c>
      <c r="P617" s="165"/>
      <c r="Q617" s="165">
        <f>SUM(Q618:Q624)</f>
        <v>0</v>
      </c>
      <c r="R617" s="165"/>
      <c r="S617" s="165"/>
      <c r="T617" s="166"/>
      <c r="U617" s="160"/>
      <c r="V617" s="160">
        <f>SUM(V618:V624)</f>
        <v>43.2</v>
      </c>
      <c r="W617" s="160"/>
      <c r="AG617" t="s">
        <v>197</v>
      </c>
    </row>
    <row r="618" spans="1:60" ht="22.5" outlineLevel="1">
      <c r="A618" s="167">
        <v>155</v>
      </c>
      <c r="B618" s="168" t="s">
        <v>1051</v>
      </c>
      <c r="C618" s="177" t="s">
        <v>1052</v>
      </c>
      <c r="D618" s="169" t="s">
        <v>268</v>
      </c>
      <c r="E618" s="170">
        <v>200</v>
      </c>
      <c r="F618" s="171"/>
      <c r="G618" s="172">
        <f>ROUND(E618*F618,2)</f>
        <v>0</v>
      </c>
      <c r="H618" s="171"/>
      <c r="I618" s="172">
        <f>ROUND(E618*H618,2)</f>
        <v>0</v>
      </c>
      <c r="J618" s="171"/>
      <c r="K618" s="172">
        <f>ROUND(E618*J618,2)</f>
        <v>0</v>
      </c>
      <c r="L618" s="172">
        <v>21</v>
      </c>
      <c r="M618" s="172">
        <f>G618*(1+L618/100)</f>
        <v>0</v>
      </c>
      <c r="N618" s="172">
        <v>0.14424000000000001</v>
      </c>
      <c r="O618" s="172">
        <f>ROUND(E618*N618,2)</f>
        <v>28.85</v>
      </c>
      <c r="P618" s="172">
        <v>0</v>
      </c>
      <c r="Q618" s="172">
        <f>ROUND(E618*P618,2)</f>
        <v>0</v>
      </c>
      <c r="R618" s="172" t="s">
        <v>1028</v>
      </c>
      <c r="S618" s="172" t="s">
        <v>202</v>
      </c>
      <c r="T618" s="173" t="s">
        <v>202</v>
      </c>
      <c r="U618" s="157">
        <v>0.21600000000000003</v>
      </c>
      <c r="V618" s="157">
        <f>ROUND(E618*U618,2)</f>
        <v>43.2</v>
      </c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 t="s">
        <v>214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>
      <c r="A619" s="155"/>
      <c r="B619" s="156"/>
      <c r="C619" s="241" t="s">
        <v>1053</v>
      </c>
      <c r="D619" s="242"/>
      <c r="E619" s="242"/>
      <c r="F619" s="242"/>
      <c r="G619" s="242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 t="s">
        <v>205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>
      <c r="A620" s="155"/>
      <c r="B620" s="156"/>
      <c r="C620" s="233"/>
      <c r="D620" s="234"/>
      <c r="E620" s="234"/>
      <c r="F620" s="234"/>
      <c r="G620" s="234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206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>
      <c r="A621" s="167">
        <v>156</v>
      </c>
      <c r="B621" s="168" t="s">
        <v>2295</v>
      </c>
      <c r="C621" s="177" t="s">
        <v>1066</v>
      </c>
      <c r="D621" s="169" t="s">
        <v>310</v>
      </c>
      <c r="E621" s="170">
        <v>105</v>
      </c>
      <c r="F621" s="171"/>
      <c r="G621" s="172">
        <f>ROUND(E621*F621,2)</f>
        <v>0</v>
      </c>
      <c r="H621" s="171"/>
      <c r="I621" s="172">
        <f>ROUND(E621*H621,2)</f>
        <v>0</v>
      </c>
      <c r="J621" s="171"/>
      <c r="K621" s="172">
        <f>ROUND(E621*J621,2)</f>
        <v>0</v>
      </c>
      <c r="L621" s="172">
        <v>21</v>
      </c>
      <c r="M621" s="172">
        <f>G621*(1+L621/100)</f>
        <v>0</v>
      </c>
      <c r="N621" s="172">
        <v>8.1000000000000003E-2</v>
      </c>
      <c r="O621" s="172">
        <f>ROUND(E621*N621,2)</f>
        <v>8.51</v>
      </c>
      <c r="P621" s="172">
        <v>0</v>
      </c>
      <c r="Q621" s="172">
        <f>ROUND(E621*P621,2)</f>
        <v>0</v>
      </c>
      <c r="R621" s="172" t="s">
        <v>311</v>
      </c>
      <c r="S621" s="172" t="s">
        <v>202</v>
      </c>
      <c r="T621" s="173" t="s">
        <v>202</v>
      </c>
      <c r="U621" s="157">
        <v>0</v>
      </c>
      <c r="V621" s="157">
        <f>ROUND(E621*U621,2)</f>
        <v>0</v>
      </c>
      <c r="W621" s="157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 t="s">
        <v>312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>
      <c r="A622" s="155"/>
      <c r="B622" s="156"/>
      <c r="C622" s="237" t="s">
        <v>2089</v>
      </c>
      <c r="D622" s="238"/>
      <c r="E622" s="238"/>
      <c r="F622" s="238"/>
      <c r="G622" s="238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 t="s">
        <v>247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>
      <c r="A623" s="155"/>
      <c r="B623" s="156"/>
      <c r="C623" s="178" t="s">
        <v>2579</v>
      </c>
      <c r="D623" s="158"/>
      <c r="E623" s="159">
        <v>105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 t="s">
        <v>217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>
      <c r="A624" s="155"/>
      <c r="B624" s="156"/>
      <c r="C624" s="233"/>
      <c r="D624" s="234"/>
      <c r="E624" s="234"/>
      <c r="F624" s="234"/>
      <c r="G624" s="234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 t="s">
        <v>206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>
      <c r="A625" s="161" t="s">
        <v>196</v>
      </c>
      <c r="B625" s="162" t="s">
        <v>121</v>
      </c>
      <c r="C625" s="176" t="s">
        <v>122</v>
      </c>
      <c r="D625" s="163"/>
      <c r="E625" s="164"/>
      <c r="F625" s="165"/>
      <c r="G625" s="165">
        <f>SUMIF(AG626:AG643,"&lt;&gt;NOR",G626:G643)</f>
        <v>0</v>
      </c>
      <c r="H625" s="165"/>
      <c r="I625" s="165">
        <f>SUM(I626:I643)</f>
        <v>0</v>
      </c>
      <c r="J625" s="165"/>
      <c r="K625" s="165">
        <f>SUM(K626:K643)</f>
        <v>0</v>
      </c>
      <c r="L625" s="165"/>
      <c r="M625" s="165">
        <f>SUM(M626:M643)</f>
        <v>0</v>
      </c>
      <c r="N625" s="165"/>
      <c r="O625" s="165">
        <f>SUM(O626:O643)</f>
        <v>26.86</v>
      </c>
      <c r="P625" s="165"/>
      <c r="Q625" s="165">
        <f>SUM(Q626:Q643)</f>
        <v>31.810000000000002</v>
      </c>
      <c r="R625" s="165"/>
      <c r="S625" s="165"/>
      <c r="T625" s="166"/>
      <c r="U625" s="160"/>
      <c r="V625" s="160">
        <f>SUM(V626:V643)</f>
        <v>91.580000000000013</v>
      </c>
      <c r="W625" s="160"/>
      <c r="AG625" t="s">
        <v>197</v>
      </c>
    </row>
    <row r="626" spans="1:60" outlineLevel="1">
      <c r="A626" s="167">
        <v>157</v>
      </c>
      <c r="B626" s="168" t="s">
        <v>2580</v>
      </c>
      <c r="C626" s="177" t="s">
        <v>2581</v>
      </c>
      <c r="D626" s="169" t="s">
        <v>321</v>
      </c>
      <c r="E626" s="170">
        <v>5</v>
      </c>
      <c r="F626" s="171"/>
      <c r="G626" s="172">
        <f>ROUND(E626*F626,2)</f>
        <v>0</v>
      </c>
      <c r="H626" s="171"/>
      <c r="I626" s="172">
        <f>ROUND(E626*H626,2)</f>
        <v>0</v>
      </c>
      <c r="J626" s="171"/>
      <c r="K626" s="172">
        <f>ROUND(E626*J626,2)</f>
        <v>0</v>
      </c>
      <c r="L626" s="172">
        <v>21</v>
      </c>
      <c r="M626" s="172">
        <f>G626*(1+L626/100)</f>
        <v>0</v>
      </c>
      <c r="N626" s="172">
        <v>0</v>
      </c>
      <c r="O626" s="172">
        <f>ROUND(E626*N626,2)</f>
        <v>0</v>
      </c>
      <c r="P626" s="172">
        <v>2.5300000000000002</v>
      </c>
      <c r="Q626" s="172">
        <f>ROUND(E626*P626,2)</f>
        <v>12.65</v>
      </c>
      <c r="R626" s="172"/>
      <c r="S626" s="172" t="s">
        <v>304</v>
      </c>
      <c r="T626" s="173" t="s">
        <v>322</v>
      </c>
      <c r="U626" s="157">
        <v>0.13100000000000001</v>
      </c>
      <c r="V626" s="157">
        <f>ROUND(E626*U626,2)</f>
        <v>0.66</v>
      </c>
      <c r="W626" s="157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214</v>
      </c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>
      <c r="A627" s="155"/>
      <c r="B627" s="156"/>
      <c r="C627" s="235"/>
      <c r="D627" s="236"/>
      <c r="E627" s="236"/>
      <c r="F627" s="236"/>
      <c r="G627" s="236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206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>
      <c r="A628" s="167">
        <v>158</v>
      </c>
      <c r="B628" s="168" t="s">
        <v>2582</v>
      </c>
      <c r="C628" s="177" t="s">
        <v>2583</v>
      </c>
      <c r="D628" s="169" t="s">
        <v>268</v>
      </c>
      <c r="E628" s="170">
        <v>100</v>
      </c>
      <c r="F628" s="171"/>
      <c r="G628" s="172">
        <f>ROUND(E628*F628,2)</f>
        <v>0</v>
      </c>
      <c r="H628" s="171"/>
      <c r="I628" s="172">
        <f>ROUND(E628*H628,2)</f>
        <v>0</v>
      </c>
      <c r="J628" s="171"/>
      <c r="K628" s="172">
        <f>ROUND(E628*J628,2)</f>
        <v>0</v>
      </c>
      <c r="L628" s="172">
        <v>21</v>
      </c>
      <c r="M628" s="172">
        <f>G628*(1+L628/100)</f>
        <v>0</v>
      </c>
      <c r="N628" s="172">
        <v>3.8000000000000002E-4</v>
      </c>
      <c r="O628" s="172">
        <f>ROUND(E628*N628,2)</f>
        <v>0.04</v>
      </c>
      <c r="P628" s="172">
        <v>3.7000000000000005E-2</v>
      </c>
      <c r="Q628" s="172">
        <f>ROUND(E628*P628,2)</f>
        <v>3.7</v>
      </c>
      <c r="R628" s="172"/>
      <c r="S628" s="172" t="s">
        <v>304</v>
      </c>
      <c r="T628" s="173" t="s">
        <v>322</v>
      </c>
      <c r="U628" s="157">
        <v>0.13100000000000001</v>
      </c>
      <c r="V628" s="157">
        <f>ROUND(E628*U628,2)</f>
        <v>13.1</v>
      </c>
      <c r="W628" s="157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214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>
      <c r="A629" s="155"/>
      <c r="B629" s="156"/>
      <c r="C629" s="235"/>
      <c r="D629" s="236"/>
      <c r="E629" s="236"/>
      <c r="F629" s="236"/>
      <c r="G629" s="236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 t="s">
        <v>206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>
      <c r="A630" s="167">
        <v>159</v>
      </c>
      <c r="B630" s="168" t="s">
        <v>2584</v>
      </c>
      <c r="C630" s="177" t="s">
        <v>2585</v>
      </c>
      <c r="D630" s="169" t="s">
        <v>268</v>
      </c>
      <c r="E630" s="170">
        <v>39</v>
      </c>
      <c r="F630" s="171"/>
      <c r="G630" s="172">
        <f>ROUND(E630*F630,2)</f>
        <v>0</v>
      </c>
      <c r="H630" s="171"/>
      <c r="I630" s="172">
        <f>ROUND(E630*H630,2)</f>
        <v>0</v>
      </c>
      <c r="J630" s="171"/>
      <c r="K630" s="172">
        <f>ROUND(E630*J630,2)</f>
        <v>0</v>
      </c>
      <c r="L630" s="172">
        <v>21</v>
      </c>
      <c r="M630" s="172">
        <f>G630*(1+L630/100)</f>
        <v>0</v>
      </c>
      <c r="N630" s="172">
        <v>3.8000000000000002E-4</v>
      </c>
      <c r="O630" s="172">
        <f>ROUND(E630*N630,2)</f>
        <v>0.01</v>
      </c>
      <c r="P630" s="172">
        <v>3.7000000000000005E-2</v>
      </c>
      <c r="Q630" s="172">
        <f>ROUND(E630*P630,2)</f>
        <v>1.44</v>
      </c>
      <c r="R630" s="172"/>
      <c r="S630" s="172" t="s">
        <v>304</v>
      </c>
      <c r="T630" s="173" t="s">
        <v>322</v>
      </c>
      <c r="U630" s="157">
        <v>0.13100000000000001</v>
      </c>
      <c r="V630" s="157">
        <f>ROUND(E630*U630,2)</f>
        <v>5.1100000000000003</v>
      </c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214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>
      <c r="A631" s="155"/>
      <c r="B631" s="156"/>
      <c r="C631" s="235"/>
      <c r="D631" s="236"/>
      <c r="E631" s="236"/>
      <c r="F631" s="236"/>
      <c r="G631" s="236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 t="s">
        <v>206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>
      <c r="A632" s="167">
        <v>160</v>
      </c>
      <c r="B632" s="168" t="s">
        <v>2586</v>
      </c>
      <c r="C632" s="177" t="s">
        <v>2587</v>
      </c>
      <c r="D632" s="169" t="s">
        <v>659</v>
      </c>
      <c r="E632" s="170">
        <v>25</v>
      </c>
      <c r="F632" s="171"/>
      <c r="G632" s="172">
        <f>ROUND(E632*F632,2)</f>
        <v>0</v>
      </c>
      <c r="H632" s="171"/>
      <c r="I632" s="172">
        <f>ROUND(E632*H632,2)</f>
        <v>0</v>
      </c>
      <c r="J632" s="171"/>
      <c r="K632" s="172">
        <f>ROUND(E632*J632,2)</f>
        <v>0</v>
      </c>
      <c r="L632" s="172">
        <v>21</v>
      </c>
      <c r="M632" s="172">
        <f>G632*(1+L632/100)</f>
        <v>0</v>
      </c>
      <c r="N632" s="172">
        <v>1.5000000000000001E-2</v>
      </c>
      <c r="O632" s="172">
        <f>ROUND(E632*N632,2)</f>
        <v>0.38</v>
      </c>
      <c r="P632" s="172">
        <v>3.0000000000000002E-2</v>
      </c>
      <c r="Q632" s="172">
        <f>ROUND(E632*P632,2)</f>
        <v>0.75</v>
      </c>
      <c r="R632" s="172"/>
      <c r="S632" s="172" t="s">
        <v>304</v>
      </c>
      <c r="T632" s="173" t="s">
        <v>322</v>
      </c>
      <c r="U632" s="157">
        <v>0.13100000000000001</v>
      </c>
      <c r="V632" s="157">
        <f>ROUND(E632*U632,2)</f>
        <v>3.28</v>
      </c>
      <c r="W632" s="157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 t="s">
        <v>214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>
      <c r="A633" s="155"/>
      <c r="B633" s="156"/>
      <c r="C633" s="178" t="s">
        <v>2588</v>
      </c>
      <c r="D633" s="158"/>
      <c r="E633" s="159">
        <v>25</v>
      </c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 t="s">
        <v>217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>
      <c r="A634" s="155"/>
      <c r="B634" s="156"/>
      <c r="C634" s="233"/>
      <c r="D634" s="234"/>
      <c r="E634" s="234"/>
      <c r="F634" s="234"/>
      <c r="G634" s="234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 t="s">
        <v>206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>
      <c r="A635" s="167">
        <v>161</v>
      </c>
      <c r="B635" s="168" t="s">
        <v>2589</v>
      </c>
      <c r="C635" s="177" t="s">
        <v>2590</v>
      </c>
      <c r="D635" s="169" t="s">
        <v>845</v>
      </c>
      <c r="E635" s="170">
        <v>503</v>
      </c>
      <c r="F635" s="171"/>
      <c r="G635" s="172">
        <f>ROUND(E635*F635,2)</f>
        <v>0</v>
      </c>
      <c r="H635" s="171"/>
      <c r="I635" s="172">
        <f>ROUND(E635*H635,2)</f>
        <v>0</v>
      </c>
      <c r="J635" s="171"/>
      <c r="K635" s="172">
        <f>ROUND(E635*J635,2)</f>
        <v>0</v>
      </c>
      <c r="L635" s="172">
        <v>21</v>
      </c>
      <c r="M635" s="172">
        <f>G635*(1+L635/100)</f>
        <v>0</v>
      </c>
      <c r="N635" s="172">
        <v>0.05</v>
      </c>
      <c r="O635" s="172">
        <f>ROUND(E635*N635,2)</f>
        <v>25.15</v>
      </c>
      <c r="P635" s="172">
        <v>2.5000000000000001E-2</v>
      </c>
      <c r="Q635" s="172">
        <f>ROUND(E635*P635,2)</f>
        <v>12.58</v>
      </c>
      <c r="R635" s="172"/>
      <c r="S635" s="172" t="s">
        <v>304</v>
      </c>
      <c r="T635" s="173" t="s">
        <v>322</v>
      </c>
      <c r="U635" s="157">
        <v>0.13100000000000001</v>
      </c>
      <c r="V635" s="157">
        <f>ROUND(E635*U635,2)</f>
        <v>65.89</v>
      </c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 t="s">
        <v>214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>
      <c r="A636" s="155"/>
      <c r="B636" s="156"/>
      <c r="C636" s="178" t="s">
        <v>2591</v>
      </c>
      <c r="D636" s="158"/>
      <c r="E636" s="159">
        <v>309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 t="s">
        <v>217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>
      <c r="A637" s="155"/>
      <c r="B637" s="156"/>
      <c r="C637" s="178" t="s">
        <v>2449</v>
      </c>
      <c r="D637" s="158"/>
      <c r="E637" s="159">
        <v>194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 t="s">
        <v>217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>
      <c r="A638" s="155"/>
      <c r="B638" s="156"/>
      <c r="C638" s="233"/>
      <c r="D638" s="234"/>
      <c r="E638" s="234"/>
      <c r="F638" s="234"/>
      <c r="G638" s="234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 t="s">
        <v>206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>
      <c r="A639" s="167">
        <v>162</v>
      </c>
      <c r="B639" s="168" t="s">
        <v>2592</v>
      </c>
      <c r="C639" s="177" t="s">
        <v>2593</v>
      </c>
      <c r="D639" s="169" t="s">
        <v>659</v>
      </c>
      <c r="E639" s="170">
        <v>2</v>
      </c>
      <c r="F639" s="171"/>
      <c r="G639" s="172">
        <f>ROUND(E639*F639,2)</f>
        <v>0</v>
      </c>
      <c r="H639" s="171"/>
      <c r="I639" s="172">
        <f>ROUND(E639*H639,2)</f>
        <v>0</v>
      </c>
      <c r="J639" s="171"/>
      <c r="K639" s="172">
        <f>ROUND(E639*J639,2)</f>
        <v>0</v>
      </c>
      <c r="L639" s="172">
        <v>21</v>
      </c>
      <c r="M639" s="172">
        <f>G639*(1+L639/100)</f>
        <v>0</v>
      </c>
      <c r="N639" s="172">
        <v>1.5000000000000001E-2</v>
      </c>
      <c r="O639" s="172">
        <f>ROUND(E639*N639,2)</f>
        <v>0.03</v>
      </c>
      <c r="P639" s="172">
        <v>3.0000000000000002E-2</v>
      </c>
      <c r="Q639" s="172">
        <f>ROUND(E639*P639,2)</f>
        <v>0.06</v>
      </c>
      <c r="R639" s="172"/>
      <c r="S639" s="172" t="s">
        <v>304</v>
      </c>
      <c r="T639" s="173" t="s">
        <v>322</v>
      </c>
      <c r="U639" s="157">
        <v>0.13100000000000001</v>
      </c>
      <c r="V639" s="157">
        <f>ROUND(E639*U639,2)</f>
        <v>0.26</v>
      </c>
      <c r="W639" s="157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 t="s">
        <v>214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>
      <c r="A640" s="155"/>
      <c r="B640" s="156"/>
      <c r="C640" s="235"/>
      <c r="D640" s="236"/>
      <c r="E640" s="236"/>
      <c r="F640" s="236"/>
      <c r="G640" s="236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 t="s">
        <v>206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>
      <c r="A641" s="167">
        <v>163</v>
      </c>
      <c r="B641" s="168" t="s">
        <v>2594</v>
      </c>
      <c r="C641" s="177" t="s">
        <v>2595</v>
      </c>
      <c r="D641" s="169" t="s">
        <v>845</v>
      </c>
      <c r="E641" s="170">
        <v>25</v>
      </c>
      <c r="F641" s="171"/>
      <c r="G641" s="172">
        <f>ROUND(E641*F641,2)</f>
        <v>0</v>
      </c>
      <c r="H641" s="171"/>
      <c r="I641" s="172">
        <f>ROUND(E641*H641,2)</f>
        <v>0</v>
      </c>
      <c r="J641" s="171"/>
      <c r="K641" s="172">
        <f>ROUND(E641*J641,2)</f>
        <v>0</v>
      </c>
      <c r="L641" s="172">
        <v>21</v>
      </c>
      <c r="M641" s="172">
        <f>G641*(1+L641/100)</f>
        <v>0</v>
      </c>
      <c r="N641" s="172">
        <v>0.05</v>
      </c>
      <c r="O641" s="172">
        <f>ROUND(E641*N641,2)</f>
        <v>1.25</v>
      </c>
      <c r="P641" s="172">
        <v>2.5000000000000001E-2</v>
      </c>
      <c r="Q641" s="172">
        <f>ROUND(E641*P641,2)</f>
        <v>0.63</v>
      </c>
      <c r="R641" s="172"/>
      <c r="S641" s="172" t="s">
        <v>304</v>
      </c>
      <c r="T641" s="173" t="s">
        <v>322</v>
      </c>
      <c r="U641" s="157">
        <v>0.13100000000000001</v>
      </c>
      <c r="V641" s="157">
        <f>ROUND(E641*U641,2)</f>
        <v>3.28</v>
      </c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 t="s">
        <v>214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>
      <c r="A642" s="155"/>
      <c r="B642" s="156"/>
      <c r="C642" s="178" t="s">
        <v>2596</v>
      </c>
      <c r="D642" s="158"/>
      <c r="E642" s="159">
        <v>25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 t="s">
        <v>217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>
      <c r="A643" s="155"/>
      <c r="B643" s="156"/>
      <c r="C643" s="233"/>
      <c r="D643" s="234"/>
      <c r="E643" s="234"/>
      <c r="F643" s="234"/>
      <c r="G643" s="234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 t="s">
        <v>206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>
      <c r="A644" s="161" t="s">
        <v>196</v>
      </c>
      <c r="B644" s="162" t="s">
        <v>123</v>
      </c>
      <c r="C644" s="176" t="s">
        <v>124</v>
      </c>
      <c r="D644" s="163"/>
      <c r="E644" s="164"/>
      <c r="F644" s="165"/>
      <c r="G644" s="165">
        <f>SUMIF(AG645:AG653,"&lt;&gt;NOR",G645:G653)</f>
        <v>0</v>
      </c>
      <c r="H644" s="165"/>
      <c r="I644" s="165">
        <f>SUM(I645:I653)</f>
        <v>0</v>
      </c>
      <c r="J644" s="165"/>
      <c r="K644" s="165">
        <f>SUM(K645:K653)</f>
        <v>0</v>
      </c>
      <c r="L644" s="165"/>
      <c r="M644" s="165">
        <f>SUM(M645:M653)</f>
        <v>0</v>
      </c>
      <c r="N644" s="165"/>
      <c r="O644" s="165">
        <f>SUM(O645:O653)</f>
        <v>0</v>
      </c>
      <c r="P644" s="165"/>
      <c r="Q644" s="165">
        <f>SUM(Q645:Q653)</f>
        <v>0</v>
      </c>
      <c r="R644" s="165"/>
      <c r="S644" s="165"/>
      <c r="T644" s="166"/>
      <c r="U644" s="160"/>
      <c r="V644" s="160">
        <f>SUM(V645:V653)</f>
        <v>210.09</v>
      </c>
      <c r="W644" s="160"/>
      <c r="AG644" t="s">
        <v>197</v>
      </c>
    </row>
    <row r="645" spans="1:60" ht="22.5" outlineLevel="1">
      <c r="A645" s="167">
        <v>164</v>
      </c>
      <c r="B645" s="168" t="s">
        <v>1279</v>
      </c>
      <c r="C645" s="177" t="s">
        <v>1280</v>
      </c>
      <c r="D645" s="169" t="s">
        <v>298</v>
      </c>
      <c r="E645" s="170">
        <v>1149.2789500000001</v>
      </c>
      <c r="F645" s="171"/>
      <c r="G645" s="172">
        <f>ROUND(E645*F645,2)</f>
        <v>0</v>
      </c>
      <c r="H645" s="171"/>
      <c r="I645" s="172">
        <f>ROUND(E645*H645,2)</f>
        <v>0</v>
      </c>
      <c r="J645" s="171"/>
      <c r="K645" s="172">
        <f>ROUND(E645*J645,2)</f>
        <v>0</v>
      </c>
      <c r="L645" s="172">
        <v>21</v>
      </c>
      <c r="M645" s="172">
        <f>G645*(1+L645/100)</f>
        <v>0</v>
      </c>
      <c r="N645" s="172">
        <v>0</v>
      </c>
      <c r="O645" s="172">
        <f>ROUND(E645*N645,2)</f>
        <v>0</v>
      </c>
      <c r="P645" s="172">
        <v>0</v>
      </c>
      <c r="Q645" s="172">
        <f>ROUND(E645*P645,2)</f>
        <v>0</v>
      </c>
      <c r="R645" s="172" t="s">
        <v>269</v>
      </c>
      <c r="S645" s="172" t="s">
        <v>202</v>
      </c>
      <c r="T645" s="173" t="s">
        <v>202</v>
      </c>
      <c r="U645" s="157">
        <v>0.18280000000000002</v>
      </c>
      <c r="V645" s="157">
        <f>ROUND(E645*U645,2)</f>
        <v>210.09</v>
      </c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 t="s">
        <v>567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>
      <c r="A646" s="155"/>
      <c r="B646" s="156"/>
      <c r="C646" s="241" t="s">
        <v>1281</v>
      </c>
      <c r="D646" s="242"/>
      <c r="E646" s="242"/>
      <c r="F646" s="242"/>
      <c r="G646" s="242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 t="s">
        <v>205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>
      <c r="A647" s="155"/>
      <c r="B647" s="156"/>
      <c r="C647" s="178" t="s">
        <v>569</v>
      </c>
      <c r="D647" s="158"/>
      <c r="E647" s="159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 t="s">
        <v>217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ht="22.5" outlineLevel="1">
      <c r="A648" s="155"/>
      <c r="B648" s="156"/>
      <c r="C648" s="178" t="s">
        <v>2597</v>
      </c>
      <c r="D648" s="158"/>
      <c r="E648" s="159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 t="s">
        <v>217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ht="22.5" outlineLevel="1">
      <c r="A649" s="155"/>
      <c r="B649" s="156"/>
      <c r="C649" s="178" t="s">
        <v>2598</v>
      </c>
      <c r="D649" s="158"/>
      <c r="E649" s="159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 t="s">
        <v>217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ht="22.5" outlineLevel="1">
      <c r="A650" s="155"/>
      <c r="B650" s="156"/>
      <c r="C650" s="178" t="s">
        <v>2599</v>
      </c>
      <c r="D650" s="158"/>
      <c r="E650" s="159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 t="s">
        <v>217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>
      <c r="A651" s="155"/>
      <c r="B651" s="156"/>
      <c r="C651" s="178" t="s">
        <v>2600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 t="s">
        <v>217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>
      <c r="A652" s="155"/>
      <c r="B652" s="156"/>
      <c r="C652" s="178" t="s">
        <v>2601</v>
      </c>
      <c r="D652" s="158"/>
      <c r="E652" s="159">
        <v>1149.2789500000001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 t="s">
        <v>217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>
      <c r="A653" s="155"/>
      <c r="B653" s="156"/>
      <c r="C653" s="233"/>
      <c r="D653" s="234"/>
      <c r="E653" s="234"/>
      <c r="F653" s="234"/>
      <c r="G653" s="234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 t="s">
        <v>206</v>
      </c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>
      <c r="A654" s="161" t="s">
        <v>196</v>
      </c>
      <c r="B654" s="162" t="s">
        <v>159</v>
      </c>
      <c r="C654" s="176" t="s">
        <v>160</v>
      </c>
      <c r="D654" s="163"/>
      <c r="E654" s="164"/>
      <c r="F654" s="165"/>
      <c r="G654" s="165">
        <f>SUMIF(AG655:AG656,"&lt;&gt;NOR",G655:G656)</f>
        <v>0</v>
      </c>
      <c r="H654" s="165"/>
      <c r="I654" s="165">
        <f>SUM(I655:I656)</f>
        <v>0</v>
      </c>
      <c r="J654" s="165"/>
      <c r="K654" s="165">
        <f>SUM(K655:K656)</f>
        <v>0</v>
      </c>
      <c r="L654" s="165"/>
      <c r="M654" s="165">
        <f>SUM(M655:M656)</f>
        <v>0</v>
      </c>
      <c r="N654" s="165"/>
      <c r="O654" s="165">
        <f>SUM(O655:O656)</f>
        <v>0</v>
      </c>
      <c r="P654" s="165"/>
      <c r="Q654" s="165">
        <f>SUM(Q655:Q656)</f>
        <v>0</v>
      </c>
      <c r="R654" s="165"/>
      <c r="S654" s="165"/>
      <c r="T654" s="166"/>
      <c r="U654" s="160"/>
      <c r="V654" s="160">
        <f>SUM(V655:V656)</f>
        <v>0.3</v>
      </c>
      <c r="W654" s="160"/>
      <c r="AG654" t="s">
        <v>197</v>
      </c>
    </row>
    <row r="655" spans="1:60" outlineLevel="1">
      <c r="A655" s="167">
        <v>165</v>
      </c>
      <c r="B655" s="168" t="s">
        <v>2602</v>
      </c>
      <c r="C655" s="177" t="s">
        <v>2603</v>
      </c>
      <c r="D655" s="169" t="s">
        <v>310</v>
      </c>
      <c r="E655" s="170">
        <v>3</v>
      </c>
      <c r="F655" s="171"/>
      <c r="G655" s="172">
        <f>ROUND(E655*F655,2)</f>
        <v>0</v>
      </c>
      <c r="H655" s="171"/>
      <c r="I655" s="172">
        <f>ROUND(E655*H655,2)</f>
        <v>0</v>
      </c>
      <c r="J655" s="171"/>
      <c r="K655" s="172">
        <f>ROUND(E655*J655,2)</f>
        <v>0</v>
      </c>
      <c r="L655" s="172">
        <v>21</v>
      </c>
      <c r="M655" s="172">
        <f>G655*(1+L655/100)</f>
        <v>0</v>
      </c>
      <c r="N655" s="172">
        <v>0</v>
      </c>
      <c r="O655" s="172">
        <f>ROUND(E655*N655,2)</f>
        <v>0</v>
      </c>
      <c r="P655" s="172">
        <v>0</v>
      </c>
      <c r="Q655" s="172">
        <f>ROUND(E655*P655,2)</f>
        <v>0</v>
      </c>
      <c r="R655" s="172"/>
      <c r="S655" s="172" t="s">
        <v>304</v>
      </c>
      <c r="T655" s="173" t="s">
        <v>322</v>
      </c>
      <c r="U655" s="157">
        <v>9.8670000000000008E-2</v>
      </c>
      <c r="V655" s="157">
        <f>ROUND(E655*U655,2)</f>
        <v>0.3</v>
      </c>
      <c r="W655" s="157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 t="s">
        <v>214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>
      <c r="A656" s="155"/>
      <c r="B656" s="156"/>
      <c r="C656" s="235"/>
      <c r="D656" s="236"/>
      <c r="E656" s="236"/>
      <c r="F656" s="236"/>
      <c r="G656" s="236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 t="s">
        <v>206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>
      <c r="A657" s="161" t="s">
        <v>196</v>
      </c>
      <c r="B657" s="162" t="s">
        <v>161</v>
      </c>
      <c r="C657" s="176" t="s">
        <v>162</v>
      </c>
      <c r="D657" s="163"/>
      <c r="E657" s="164"/>
      <c r="F657" s="165"/>
      <c r="G657" s="165">
        <f>SUMIF(AG658:AG671,"&lt;&gt;NOR",G658:G671)</f>
        <v>0</v>
      </c>
      <c r="H657" s="165"/>
      <c r="I657" s="165">
        <f>SUM(I658:I671)</f>
        <v>0</v>
      </c>
      <c r="J657" s="165"/>
      <c r="K657" s="165">
        <f>SUM(K658:K671)</f>
        <v>0</v>
      </c>
      <c r="L657" s="165"/>
      <c r="M657" s="165">
        <f>SUM(M658:M671)</f>
        <v>0</v>
      </c>
      <c r="N657" s="165"/>
      <c r="O657" s="165">
        <f>SUM(O658:O671)</f>
        <v>3.1399999999999997</v>
      </c>
      <c r="P657" s="165"/>
      <c r="Q657" s="165">
        <f>SUM(Q658:Q671)</f>
        <v>0</v>
      </c>
      <c r="R657" s="165"/>
      <c r="S657" s="165"/>
      <c r="T657" s="166"/>
      <c r="U657" s="160"/>
      <c r="V657" s="160">
        <f>SUM(V658:V671)</f>
        <v>23.12</v>
      </c>
      <c r="W657" s="160"/>
      <c r="AG657" t="s">
        <v>197</v>
      </c>
    </row>
    <row r="658" spans="1:60" outlineLevel="1">
      <c r="A658" s="167">
        <v>166</v>
      </c>
      <c r="B658" s="168" t="s">
        <v>2300</v>
      </c>
      <c r="C658" s="177" t="s">
        <v>2301</v>
      </c>
      <c r="D658" s="169" t="s">
        <v>268</v>
      </c>
      <c r="E658" s="170">
        <v>21</v>
      </c>
      <c r="F658" s="171"/>
      <c r="G658" s="172">
        <f>ROUND(E658*F658,2)</f>
        <v>0</v>
      </c>
      <c r="H658" s="171"/>
      <c r="I658" s="172">
        <f>ROUND(E658*H658,2)</f>
        <v>0</v>
      </c>
      <c r="J658" s="171"/>
      <c r="K658" s="172">
        <f>ROUND(E658*J658,2)</f>
        <v>0</v>
      </c>
      <c r="L658" s="172">
        <v>21</v>
      </c>
      <c r="M658" s="172">
        <f>G658*(1+L658/100)</f>
        <v>0</v>
      </c>
      <c r="N658" s="172">
        <v>0</v>
      </c>
      <c r="O658" s="172">
        <f>ROUND(E658*N658,2)</f>
        <v>0</v>
      </c>
      <c r="P658" s="172">
        <v>0</v>
      </c>
      <c r="Q658" s="172">
        <f>ROUND(E658*P658,2)</f>
        <v>0</v>
      </c>
      <c r="R658" s="172"/>
      <c r="S658" s="172" t="s">
        <v>202</v>
      </c>
      <c r="T658" s="173" t="s">
        <v>330</v>
      </c>
      <c r="U658" s="157">
        <v>0</v>
      </c>
      <c r="V658" s="157">
        <f>ROUND(E658*U658,2)</f>
        <v>0</v>
      </c>
      <c r="W658" s="157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 t="s">
        <v>2302</v>
      </c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>
      <c r="A659" s="155"/>
      <c r="B659" s="156"/>
      <c r="C659" s="235"/>
      <c r="D659" s="236"/>
      <c r="E659" s="236"/>
      <c r="F659" s="236"/>
      <c r="G659" s="236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 t="s">
        <v>206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>
      <c r="A660" s="167">
        <v>167</v>
      </c>
      <c r="B660" s="168" t="s">
        <v>2604</v>
      </c>
      <c r="C660" s="177" t="s">
        <v>2605</v>
      </c>
      <c r="D660" s="169" t="s">
        <v>268</v>
      </c>
      <c r="E660" s="170">
        <v>9</v>
      </c>
      <c r="F660" s="171"/>
      <c r="G660" s="172">
        <f>ROUND(E660*F660,2)</f>
        <v>0</v>
      </c>
      <c r="H660" s="171"/>
      <c r="I660" s="172">
        <f>ROUND(E660*H660,2)</f>
        <v>0</v>
      </c>
      <c r="J660" s="171"/>
      <c r="K660" s="172">
        <f>ROUND(E660*J660,2)</f>
        <v>0</v>
      </c>
      <c r="L660" s="172">
        <v>21</v>
      </c>
      <c r="M660" s="172">
        <f>G660*(1+L660/100)</f>
        <v>0</v>
      </c>
      <c r="N660" s="172">
        <v>2.7120000000000002E-2</v>
      </c>
      <c r="O660" s="172">
        <f>ROUND(E660*N660,2)</f>
        <v>0.24</v>
      </c>
      <c r="P660" s="172">
        <v>0</v>
      </c>
      <c r="Q660" s="172">
        <f>ROUND(E660*P660,2)</f>
        <v>0</v>
      </c>
      <c r="R660" s="172"/>
      <c r="S660" s="172" t="s">
        <v>202</v>
      </c>
      <c r="T660" s="173" t="s">
        <v>305</v>
      </c>
      <c r="U660" s="157">
        <v>0.49000000000000005</v>
      </c>
      <c r="V660" s="157">
        <f>ROUND(E660*U660,2)</f>
        <v>4.41</v>
      </c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 t="s">
        <v>988</v>
      </c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>
      <c r="A661" s="155"/>
      <c r="B661" s="156"/>
      <c r="C661" s="237" t="s">
        <v>1287</v>
      </c>
      <c r="D661" s="238"/>
      <c r="E661" s="238"/>
      <c r="F661" s="238"/>
      <c r="G661" s="238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 t="s">
        <v>247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74" t="str">
        <f>C661</f>
        <v>včetně montáže a dodávky vymezovacích objímek pro nasunutí sekce a koncových manžet k uzavření chráničky</v>
      </c>
      <c r="BB661" s="148"/>
      <c r="BC661" s="148"/>
      <c r="BD661" s="148"/>
      <c r="BE661" s="148"/>
      <c r="BF661" s="148"/>
      <c r="BG661" s="148"/>
      <c r="BH661" s="148"/>
    </row>
    <row r="662" spans="1:60" outlineLevel="1">
      <c r="A662" s="155"/>
      <c r="B662" s="156"/>
      <c r="C662" s="233"/>
      <c r="D662" s="234"/>
      <c r="E662" s="234"/>
      <c r="F662" s="234"/>
      <c r="G662" s="234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 t="s">
        <v>206</v>
      </c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>
      <c r="A663" s="167">
        <v>168</v>
      </c>
      <c r="B663" s="168" t="s">
        <v>2606</v>
      </c>
      <c r="C663" s="177" t="s">
        <v>1286</v>
      </c>
      <c r="D663" s="169" t="s">
        <v>268</v>
      </c>
      <c r="E663" s="170">
        <v>21</v>
      </c>
      <c r="F663" s="171"/>
      <c r="G663" s="172">
        <f>ROUND(E663*F663,2)</f>
        <v>0</v>
      </c>
      <c r="H663" s="171"/>
      <c r="I663" s="172">
        <f>ROUND(E663*H663,2)</f>
        <v>0</v>
      </c>
      <c r="J663" s="171"/>
      <c r="K663" s="172">
        <f>ROUND(E663*J663,2)</f>
        <v>0</v>
      </c>
      <c r="L663" s="172">
        <v>21</v>
      </c>
      <c r="M663" s="172">
        <f>G663*(1+L663/100)</f>
        <v>0</v>
      </c>
      <c r="N663" s="172">
        <v>3.261E-2</v>
      </c>
      <c r="O663" s="172">
        <f>ROUND(E663*N663,2)</f>
        <v>0.68</v>
      </c>
      <c r="P663" s="172">
        <v>0</v>
      </c>
      <c r="Q663" s="172">
        <f>ROUND(E663*P663,2)</f>
        <v>0</v>
      </c>
      <c r="R663" s="172"/>
      <c r="S663" s="172" t="s">
        <v>202</v>
      </c>
      <c r="T663" s="173" t="s">
        <v>305</v>
      </c>
      <c r="U663" s="157">
        <v>0.89100000000000001</v>
      </c>
      <c r="V663" s="157">
        <f>ROUND(E663*U663,2)</f>
        <v>18.71</v>
      </c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 t="s">
        <v>214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>
      <c r="A664" s="155"/>
      <c r="B664" s="156"/>
      <c r="C664" s="237" t="s">
        <v>1287</v>
      </c>
      <c r="D664" s="238"/>
      <c r="E664" s="238"/>
      <c r="F664" s="238"/>
      <c r="G664" s="238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 t="s">
        <v>247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74" t="str">
        <f>C664</f>
        <v>včetně montáže a dodávky vymezovacích objímek pro nasunutí sekce a koncových manžet k uzavření chráničky</v>
      </c>
      <c r="BB664" s="148"/>
      <c r="BC664" s="148"/>
      <c r="BD664" s="148"/>
      <c r="BE664" s="148"/>
      <c r="BF664" s="148"/>
      <c r="BG664" s="148"/>
      <c r="BH664" s="148"/>
    </row>
    <row r="665" spans="1:60" outlineLevel="1">
      <c r="A665" s="155"/>
      <c r="B665" s="156"/>
      <c r="C665" s="178" t="s">
        <v>2607</v>
      </c>
      <c r="D665" s="158"/>
      <c r="E665" s="159">
        <v>21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 t="s">
        <v>217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>
      <c r="A666" s="155"/>
      <c r="B666" s="156"/>
      <c r="C666" s="233"/>
      <c r="D666" s="234"/>
      <c r="E666" s="234"/>
      <c r="F666" s="234"/>
      <c r="G666" s="234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 t="s">
        <v>206</v>
      </c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>
      <c r="A667" s="167">
        <v>169</v>
      </c>
      <c r="B667" s="168" t="s">
        <v>1288</v>
      </c>
      <c r="C667" s="177" t="s">
        <v>1289</v>
      </c>
      <c r="D667" s="169" t="s">
        <v>268</v>
      </c>
      <c r="E667" s="170">
        <v>21</v>
      </c>
      <c r="F667" s="171"/>
      <c r="G667" s="172">
        <f>ROUND(E667*F667,2)</f>
        <v>0</v>
      </c>
      <c r="H667" s="171"/>
      <c r="I667" s="172">
        <f>ROUND(E667*H667,2)</f>
        <v>0</v>
      </c>
      <c r="J667" s="171"/>
      <c r="K667" s="172">
        <f>ROUND(E667*J667,2)</f>
        <v>0</v>
      </c>
      <c r="L667" s="172">
        <v>21</v>
      </c>
      <c r="M667" s="172">
        <f>G667*(1+L667/100)</f>
        <v>0</v>
      </c>
      <c r="N667" s="172">
        <v>0.10500000000000001</v>
      </c>
      <c r="O667" s="172">
        <f>ROUND(E667*N667,2)</f>
        <v>2.21</v>
      </c>
      <c r="P667" s="172">
        <v>0</v>
      </c>
      <c r="Q667" s="172">
        <f>ROUND(E667*P667,2)</f>
        <v>0</v>
      </c>
      <c r="R667" s="172"/>
      <c r="S667" s="172" t="s">
        <v>304</v>
      </c>
      <c r="T667" s="173" t="s">
        <v>322</v>
      </c>
      <c r="U667" s="157">
        <v>0</v>
      </c>
      <c r="V667" s="157">
        <f>ROUND(E667*U667,2)</f>
        <v>0</v>
      </c>
      <c r="W667" s="157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1290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>
      <c r="A668" s="155"/>
      <c r="B668" s="156"/>
      <c r="C668" s="235"/>
      <c r="D668" s="236"/>
      <c r="E668" s="236"/>
      <c r="F668" s="236"/>
      <c r="G668" s="236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 t="s">
        <v>206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ht="22.5" outlineLevel="1">
      <c r="A669" s="167">
        <v>170</v>
      </c>
      <c r="B669" s="168" t="s">
        <v>2608</v>
      </c>
      <c r="C669" s="177" t="s">
        <v>2609</v>
      </c>
      <c r="D669" s="169" t="s">
        <v>268</v>
      </c>
      <c r="E669" s="170">
        <v>9</v>
      </c>
      <c r="F669" s="171"/>
      <c r="G669" s="172">
        <f>ROUND(E669*F669,2)</f>
        <v>0</v>
      </c>
      <c r="H669" s="171"/>
      <c r="I669" s="172">
        <f>ROUND(E669*H669,2)</f>
        <v>0</v>
      </c>
      <c r="J669" s="171"/>
      <c r="K669" s="172">
        <f>ROUND(E669*J669,2)</f>
        <v>0</v>
      </c>
      <c r="L669" s="172">
        <v>21</v>
      </c>
      <c r="M669" s="172">
        <f>G669*(1+L669/100)</f>
        <v>0</v>
      </c>
      <c r="N669" s="172">
        <v>1.42E-3</v>
      </c>
      <c r="O669" s="172">
        <f>ROUND(E669*N669,2)</f>
        <v>0.01</v>
      </c>
      <c r="P669" s="172">
        <v>0</v>
      </c>
      <c r="Q669" s="172">
        <f>ROUND(E669*P669,2)</f>
        <v>0</v>
      </c>
      <c r="R669" s="172" t="s">
        <v>311</v>
      </c>
      <c r="S669" s="172" t="s">
        <v>202</v>
      </c>
      <c r="T669" s="173" t="s">
        <v>322</v>
      </c>
      <c r="U669" s="157">
        <v>0</v>
      </c>
      <c r="V669" s="157">
        <f>ROUND(E669*U669,2)</f>
        <v>0</v>
      </c>
      <c r="W669" s="157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 t="s">
        <v>312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>
      <c r="A670" s="155"/>
      <c r="B670" s="156"/>
      <c r="C670" s="237" t="s">
        <v>2610</v>
      </c>
      <c r="D670" s="238"/>
      <c r="E670" s="238"/>
      <c r="F670" s="238"/>
      <c r="G670" s="238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 t="s">
        <v>247</v>
      </c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>
      <c r="A671" s="155"/>
      <c r="B671" s="156"/>
      <c r="C671" s="233"/>
      <c r="D671" s="234"/>
      <c r="E671" s="234"/>
      <c r="F671" s="234"/>
      <c r="G671" s="234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 t="s">
        <v>206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>
      <c r="A672" s="161" t="s">
        <v>196</v>
      </c>
      <c r="B672" s="162" t="s">
        <v>167</v>
      </c>
      <c r="C672" s="176" t="s">
        <v>168</v>
      </c>
      <c r="D672" s="163"/>
      <c r="E672" s="164"/>
      <c r="F672" s="165"/>
      <c r="G672" s="165">
        <f>SUMIF(AG673:AG693,"&lt;&gt;NOR",G673:G693)</f>
        <v>0</v>
      </c>
      <c r="H672" s="165"/>
      <c r="I672" s="165">
        <f>SUM(I673:I693)</f>
        <v>0</v>
      </c>
      <c r="J672" s="165"/>
      <c r="K672" s="165">
        <f>SUM(K673:K693)</f>
        <v>0</v>
      </c>
      <c r="L672" s="165"/>
      <c r="M672" s="165">
        <f>SUM(M673:M693)</f>
        <v>0</v>
      </c>
      <c r="N672" s="165"/>
      <c r="O672" s="165">
        <f>SUM(O673:O693)</f>
        <v>0</v>
      </c>
      <c r="P672" s="165"/>
      <c r="Q672" s="165">
        <f>SUM(Q673:Q693)</f>
        <v>0</v>
      </c>
      <c r="R672" s="165"/>
      <c r="S672" s="165"/>
      <c r="T672" s="166"/>
      <c r="U672" s="160"/>
      <c r="V672" s="160">
        <f>SUM(V673:V693)</f>
        <v>36.22</v>
      </c>
      <c r="W672" s="160"/>
      <c r="AG672" t="s">
        <v>197</v>
      </c>
    </row>
    <row r="673" spans="1:60" outlineLevel="1">
      <c r="A673" s="167">
        <v>171</v>
      </c>
      <c r="B673" s="168" t="s">
        <v>2611</v>
      </c>
      <c r="C673" s="177" t="s">
        <v>2612</v>
      </c>
      <c r="D673" s="169" t="s">
        <v>298</v>
      </c>
      <c r="E673" s="170">
        <v>286.22700000000003</v>
      </c>
      <c r="F673" s="171"/>
      <c r="G673" s="172">
        <f>ROUND(E673*F673,2)</f>
        <v>0</v>
      </c>
      <c r="H673" s="171"/>
      <c r="I673" s="172">
        <f>ROUND(E673*H673,2)</f>
        <v>0</v>
      </c>
      <c r="J673" s="171"/>
      <c r="K673" s="172">
        <f>ROUND(E673*J673,2)</f>
        <v>0</v>
      </c>
      <c r="L673" s="172">
        <v>21</v>
      </c>
      <c r="M673" s="172">
        <f>G673*(1+L673/100)</f>
        <v>0</v>
      </c>
      <c r="N673" s="172">
        <v>0</v>
      </c>
      <c r="O673" s="172">
        <f>ROUND(E673*N673,2)</f>
        <v>0</v>
      </c>
      <c r="P673" s="172">
        <v>0</v>
      </c>
      <c r="Q673" s="172">
        <f>ROUND(E673*P673,2)</f>
        <v>0</v>
      </c>
      <c r="R673" s="172" t="s">
        <v>543</v>
      </c>
      <c r="S673" s="172" t="s">
        <v>202</v>
      </c>
      <c r="T673" s="173" t="s">
        <v>322</v>
      </c>
      <c r="U673" s="157">
        <v>0</v>
      </c>
      <c r="V673" s="157">
        <f>ROUND(E673*U673,2)</f>
        <v>0</v>
      </c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 t="s">
        <v>214</v>
      </c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>
      <c r="A674" s="155"/>
      <c r="B674" s="156"/>
      <c r="C674" s="237" t="s">
        <v>2613</v>
      </c>
      <c r="D674" s="238"/>
      <c r="E674" s="238"/>
      <c r="F674" s="238"/>
      <c r="G674" s="238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 t="s">
        <v>247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>
      <c r="A675" s="155"/>
      <c r="B675" s="156"/>
      <c r="C675" s="178" t="s">
        <v>2614</v>
      </c>
      <c r="D675" s="158"/>
      <c r="E675" s="159">
        <v>286.22700000000003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 t="s">
        <v>217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>
      <c r="A676" s="155"/>
      <c r="B676" s="156"/>
      <c r="C676" s="233"/>
      <c r="D676" s="234"/>
      <c r="E676" s="234"/>
      <c r="F676" s="234"/>
      <c r="G676" s="234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 t="s">
        <v>206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ht="22.5" outlineLevel="1">
      <c r="A677" s="167">
        <v>172</v>
      </c>
      <c r="B677" s="168" t="s">
        <v>2615</v>
      </c>
      <c r="C677" s="177" t="s">
        <v>2616</v>
      </c>
      <c r="D677" s="169" t="s">
        <v>298</v>
      </c>
      <c r="E677" s="170">
        <v>31.803000000000001</v>
      </c>
      <c r="F677" s="171"/>
      <c r="G677" s="172">
        <f>ROUND(E677*F677,2)</f>
        <v>0</v>
      </c>
      <c r="H677" s="171"/>
      <c r="I677" s="172">
        <f>ROUND(E677*H677,2)</f>
        <v>0</v>
      </c>
      <c r="J677" s="171"/>
      <c r="K677" s="172">
        <f>ROUND(E677*J677,2)</f>
        <v>0</v>
      </c>
      <c r="L677" s="172">
        <v>21</v>
      </c>
      <c r="M677" s="172">
        <f>G677*(1+L677/100)</f>
        <v>0</v>
      </c>
      <c r="N677" s="172">
        <v>0</v>
      </c>
      <c r="O677" s="172">
        <f>ROUND(E677*N677,2)</f>
        <v>0</v>
      </c>
      <c r="P677" s="172">
        <v>0</v>
      </c>
      <c r="Q677" s="172">
        <f>ROUND(E677*P677,2)</f>
        <v>0</v>
      </c>
      <c r="R677" s="172" t="s">
        <v>1189</v>
      </c>
      <c r="S677" s="172" t="s">
        <v>202</v>
      </c>
      <c r="T677" s="173" t="s">
        <v>322</v>
      </c>
      <c r="U677" s="157">
        <v>0.64900000000000002</v>
      </c>
      <c r="V677" s="157">
        <f>ROUND(E677*U677,2)</f>
        <v>20.64</v>
      </c>
      <c r="W677" s="157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 t="s">
        <v>1326</v>
      </c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1">
      <c r="A678" s="155"/>
      <c r="B678" s="156"/>
      <c r="C678" s="241" t="s">
        <v>2617</v>
      </c>
      <c r="D678" s="242"/>
      <c r="E678" s="242"/>
      <c r="F678" s="242"/>
      <c r="G678" s="242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 t="s">
        <v>205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>
      <c r="A679" s="155"/>
      <c r="B679" s="156"/>
      <c r="C679" s="178" t="s">
        <v>1327</v>
      </c>
      <c r="D679" s="158"/>
      <c r="E679" s="159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 t="s">
        <v>217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>
      <c r="A680" s="155"/>
      <c r="B680" s="156"/>
      <c r="C680" s="178" t="s">
        <v>2618</v>
      </c>
      <c r="D680" s="158"/>
      <c r="E680" s="159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 t="s">
        <v>217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>
      <c r="A681" s="155"/>
      <c r="B681" s="156"/>
      <c r="C681" s="178" t="s">
        <v>2619</v>
      </c>
      <c r="D681" s="158"/>
      <c r="E681" s="159">
        <v>31.803000000000001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 t="s">
        <v>217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>
      <c r="A682" s="155"/>
      <c r="B682" s="156"/>
      <c r="C682" s="233"/>
      <c r="D682" s="234"/>
      <c r="E682" s="234"/>
      <c r="F682" s="234"/>
      <c r="G682" s="234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 t="s">
        <v>206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>
      <c r="A683" s="167">
        <v>173</v>
      </c>
      <c r="B683" s="168" t="s">
        <v>2620</v>
      </c>
      <c r="C683" s="177" t="s">
        <v>2621</v>
      </c>
      <c r="D683" s="169" t="s">
        <v>298</v>
      </c>
      <c r="E683" s="170">
        <v>31.803000000000001</v>
      </c>
      <c r="F683" s="171"/>
      <c r="G683" s="172">
        <f>ROUND(E683*F683,2)</f>
        <v>0</v>
      </c>
      <c r="H683" s="171"/>
      <c r="I683" s="172">
        <f>ROUND(E683*H683,2)</f>
        <v>0</v>
      </c>
      <c r="J683" s="171"/>
      <c r="K683" s="172">
        <f>ROUND(E683*J683,2)</f>
        <v>0</v>
      </c>
      <c r="L683" s="172">
        <v>21</v>
      </c>
      <c r="M683" s="172">
        <f>G683*(1+L683/100)</f>
        <v>0</v>
      </c>
      <c r="N683" s="172">
        <v>0</v>
      </c>
      <c r="O683" s="172">
        <f>ROUND(E683*N683,2)</f>
        <v>0</v>
      </c>
      <c r="P683" s="172">
        <v>0</v>
      </c>
      <c r="Q683" s="172">
        <f>ROUND(E683*P683,2)</f>
        <v>0</v>
      </c>
      <c r="R683" s="172" t="s">
        <v>543</v>
      </c>
      <c r="S683" s="172" t="s">
        <v>202</v>
      </c>
      <c r="T683" s="173" t="s">
        <v>322</v>
      </c>
      <c r="U683" s="157">
        <v>0.49000000000000005</v>
      </c>
      <c r="V683" s="157">
        <f>ROUND(E683*U683,2)</f>
        <v>15.58</v>
      </c>
      <c r="W683" s="157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1326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>
      <c r="A684" s="155"/>
      <c r="B684" s="156"/>
      <c r="C684" s="237" t="s">
        <v>2622</v>
      </c>
      <c r="D684" s="238"/>
      <c r="E684" s="238"/>
      <c r="F684" s="238"/>
      <c r="G684" s="238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 t="s">
        <v>247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>
      <c r="A685" s="155"/>
      <c r="B685" s="156"/>
      <c r="C685" s="178" t="s">
        <v>1327</v>
      </c>
      <c r="D685" s="158"/>
      <c r="E685" s="159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 t="s">
        <v>217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>
      <c r="A686" s="155"/>
      <c r="B686" s="156"/>
      <c r="C686" s="178" t="s">
        <v>2618</v>
      </c>
      <c r="D686" s="158"/>
      <c r="E686" s="159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 t="s">
        <v>217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>
      <c r="A687" s="155"/>
      <c r="B687" s="156"/>
      <c r="C687" s="178" t="s">
        <v>2619</v>
      </c>
      <c r="D687" s="158"/>
      <c r="E687" s="159">
        <v>31.803000000000001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 t="s">
        <v>217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>
      <c r="A688" s="155"/>
      <c r="B688" s="156"/>
      <c r="C688" s="233"/>
      <c r="D688" s="234"/>
      <c r="E688" s="234"/>
      <c r="F688" s="234"/>
      <c r="G688" s="234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 t="s">
        <v>206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>
      <c r="A689" s="167">
        <v>174</v>
      </c>
      <c r="B689" s="168" t="s">
        <v>2623</v>
      </c>
      <c r="C689" s="177" t="s">
        <v>2624</v>
      </c>
      <c r="D689" s="169" t="s">
        <v>298</v>
      </c>
      <c r="E689" s="170">
        <v>31.803000000000001</v>
      </c>
      <c r="F689" s="171"/>
      <c r="G689" s="172">
        <f>ROUND(E689*F689,2)</f>
        <v>0</v>
      </c>
      <c r="H689" s="171"/>
      <c r="I689" s="172">
        <f>ROUND(E689*H689,2)</f>
        <v>0</v>
      </c>
      <c r="J689" s="171"/>
      <c r="K689" s="172">
        <f>ROUND(E689*J689,2)</f>
        <v>0</v>
      </c>
      <c r="L689" s="172">
        <v>21</v>
      </c>
      <c r="M689" s="172">
        <f>G689*(1+L689/100)</f>
        <v>0</v>
      </c>
      <c r="N689" s="172">
        <v>0</v>
      </c>
      <c r="O689" s="172">
        <f>ROUND(E689*N689,2)</f>
        <v>0</v>
      </c>
      <c r="P689" s="172">
        <v>0</v>
      </c>
      <c r="Q689" s="172">
        <f>ROUND(E689*P689,2)</f>
        <v>0</v>
      </c>
      <c r="R689" s="172" t="s">
        <v>543</v>
      </c>
      <c r="S689" s="172" t="s">
        <v>202</v>
      </c>
      <c r="T689" s="173" t="s">
        <v>322</v>
      </c>
      <c r="U689" s="157">
        <v>0</v>
      </c>
      <c r="V689" s="157">
        <f>ROUND(E689*U689,2)</f>
        <v>0</v>
      </c>
      <c r="W689" s="157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1326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>
      <c r="A690" s="155"/>
      <c r="B690" s="156"/>
      <c r="C690" s="178" t="s">
        <v>1327</v>
      </c>
      <c r="D690" s="158"/>
      <c r="E690" s="159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 t="s">
        <v>217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>
      <c r="A691" s="155"/>
      <c r="B691" s="156"/>
      <c r="C691" s="178" t="s">
        <v>2618</v>
      </c>
      <c r="D691" s="158"/>
      <c r="E691" s="159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 t="s">
        <v>217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>
      <c r="A692" s="155"/>
      <c r="B692" s="156"/>
      <c r="C692" s="178" t="s">
        <v>2619</v>
      </c>
      <c r="D692" s="158"/>
      <c r="E692" s="159">
        <v>31.803000000000001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 t="s">
        <v>217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>
      <c r="A693" s="155"/>
      <c r="B693" s="156"/>
      <c r="C693" s="233"/>
      <c r="D693" s="234"/>
      <c r="E693" s="234"/>
      <c r="F693" s="234"/>
      <c r="G693" s="234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 t="s">
        <v>206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>
      <c r="A694" s="5"/>
      <c r="B694" s="6"/>
      <c r="C694" s="179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AE694">
        <v>15</v>
      </c>
      <c r="AF694">
        <v>21</v>
      </c>
    </row>
    <row r="695" spans="1:60">
      <c r="A695" s="151"/>
      <c r="B695" s="152" t="s">
        <v>29</v>
      </c>
      <c r="C695" s="180"/>
      <c r="D695" s="153"/>
      <c r="E695" s="154"/>
      <c r="F695" s="154"/>
      <c r="G695" s="175">
        <f>G8+G177+G256+G264+G285+G355+G617+G625+G644+G654+G657+G672</f>
        <v>0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AE695">
        <f>SUMIF(L7:L693,AE694,G7:G693)</f>
        <v>0</v>
      </c>
      <c r="AF695">
        <f>SUMIF(L7:L693,AF694,G7:G693)</f>
        <v>0</v>
      </c>
      <c r="AG695" t="s">
        <v>953</v>
      </c>
    </row>
    <row r="696" spans="1:60">
      <c r="A696" s="252" t="s">
        <v>954</v>
      </c>
      <c r="B696" s="252"/>
      <c r="C696" s="179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60">
      <c r="A697" s="5"/>
      <c r="B697" s="6" t="s">
        <v>2309</v>
      </c>
      <c r="C697" s="179" t="s">
        <v>2310</v>
      </c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AG697" t="s">
        <v>957</v>
      </c>
    </row>
    <row r="698" spans="1:60">
      <c r="A698" s="5"/>
      <c r="B698" s="6" t="s">
        <v>2311</v>
      </c>
      <c r="C698" s="179" t="s">
        <v>2312</v>
      </c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AG698" t="s">
        <v>960</v>
      </c>
    </row>
    <row r="699" spans="1:60">
      <c r="A699" s="5"/>
      <c r="B699" s="6"/>
      <c r="C699" s="179" t="s">
        <v>961</v>
      </c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AG699" t="s">
        <v>962</v>
      </c>
    </row>
    <row r="700" spans="1:60">
      <c r="A700" s="5"/>
      <c r="B700" s="6"/>
      <c r="C700" s="179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60">
      <c r="C701" s="181"/>
      <c r="D701" s="139"/>
      <c r="AG701" t="s">
        <v>963</v>
      </c>
    </row>
    <row r="702" spans="1:60">
      <c r="D702" s="139"/>
    </row>
    <row r="703" spans="1:60">
      <c r="D703" s="139"/>
    </row>
    <row r="704" spans="1:60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  <row r="5001" spans="4:4">
      <c r="D5001" s="139"/>
    </row>
  </sheetData>
  <sheetProtection password="FC01" sheet="1" objects="1" scenarios="1"/>
  <mergeCells count="257">
    <mergeCell ref="A696:B696"/>
    <mergeCell ref="C10:G10"/>
    <mergeCell ref="C12:G12"/>
    <mergeCell ref="C14:G14"/>
    <mergeCell ref="C16:G16"/>
    <mergeCell ref="C18:G18"/>
    <mergeCell ref="C20:G20"/>
    <mergeCell ref="C22:G22"/>
    <mergeCell ref="C26:G26"/>
    <mergeCell ref="C28:G28"/>
    <mergeCell ref="C57:G57"/>
    <mergeCell ref="C59:G59"/>
    <mergeCell ref="C85:G85"/>
    <mergeCell ref="C98:G98"/>
    <mergeCell ref="C100:G100"/>
    <mergeCell ref="C120:G120"/>
    <mergeCell ref="C122:G122"/>
    <mergeCell ref="C131:G131"/>
    <mergeCell ref="C133:G133"/>
    <mergeCell ref="C86:G86"/>
    <mergeCell ref="C88:G88"/>
    <mergeCell ref="C90:G90"/>
    <mergeCell ref="C91:G91"/>
    <mergeCell ref="C93:G93"/>
    <mergeCell ref="A1:G1"/>
    <mergeCell ref="C2:G2"/>
    <mergeCell ref="C3:G3"/>
    <mergeCell ref="C4:G4"/>
    <mergeCell ref="C76:G76"/>
    <mergeCell ref="C78:G78"/>
    <mergeCell ref="C79:G79"/>
    <mergeCell ref="C81:G81"/>
    <mergeCell ref="C83:G83"/>
    <mergeCell ref="C61:G61"/>
    <mergeCell ref="C63:G63"/>
    <mergeCell ref="C70:G70"/>
    <mergeCell ref="C72:G72"/>
    <mergeCell ref="C73:G73"/>
    <mergeCell ref="C75:G75"/>
    <mergeCell ref="C95:G95"/>
    <mergeCell ref="C149:G149"/>
    <mergeCell ref="C161:G161"/>
    <mergeCell ref="C164:G164"/>
    <mergeCell ref="C167:G167"/>
    <mergeCell ref="C169:G169"/>
    <mergeCell ref="C170:G170"/>
    <mergeCell ref="C134:G134"/>
    <mergeCell ref="C136:G136"/>
    <mergeCell ref="C140:G140"/>
    <mergeCell ref="C142:G142"/>
    <mergeCell ref="C146:G146"/>
    <mergeCell ref="C148:G148"/>
    <mergeCell ref="C206:G206"/>
    <mergeCell ref="C207:G207"/>
    <mergeCell ref="C209:G209"/>
    <mergeCell ref="C210:G210"/>
    <mergeCell ref="C212:G212"/>
    <mergeCell ref="C220:G220"/>
    <mergeCell ref="C172:G172"/>
    <mergeCell ref="C173:G173"/>
    <mergeCell ref="C176:G176"/>
    <mergeCell ref="C180:G180"/>
    <mergeCell ref="C195:G195"/>
    <mergeCell ref="C204:G204"/>
    <mergeCell ref="C238:G238"/>
    <mergeCell ref="C240:G240"/>
    <mergeCell ref="C241:G241"/>
    <mergeCell ref="C243:G243"/>
    <mergeCell ref="C245:G245"/>
    <mergeCell ref="C250:G250"/>
    <mergeCell ref="C222:G222"/>
    <mergeCell ref="C223:G223"/>
    <mergeCell ref="C225:G225"/>
    <mergeCell ref="C227:G227"/>
    <mergeCell ref="C235:G235"/>
    <mergeCell ref="C237:G237"/>
    <mergeCell ref="C275:G275"/>
    <mergeCell ref="C276:G276"/>
    <mergeCell ref="C277:G277"/>
    <mergeCell ref="C278:G278"/>
    <mergeCell ref="C282:G282"/>
    <mergeCell ref="C284:G284"/>
    <mergeCell ref="C255:G255"/>
    <mergeCell ref="C259:G259"/>
    <mergeCell ref="C261:G261"/>
    <mergeCell ref="C263:G263"/>
    <mergeCell ref="C266:G266"/>
    <mergeCell ref="C273:G273"/>
    <mergeCell ref="C320:G320"/>
    <mergeCell ref="C322:G322"/>
    <mergeCell ref="C330:G330"/>
    <mergeCell ref="C332:G332"/>
    <mergeCell ref="C335:G335"/>
    <mergeCell ref="C344:G344"/>
    <mergeCell ref="C287:G287"/>
    <mergeCell ref="C294:G294"/>
    <mergeCell ref="C297:G297"/>
    <mergeCell ref="C307:G307"/>
    <mergeCell ref="C316:G316"/>
    <mergeCell ref="C318:G318"/>
    <mergeCell ref="C361:G361"/>
    <mergeCell ref="C363:G363"/>
    <mergeCell ref="C365:G365"/>
    <mergeCell ref="C367:G367"/>
    <mergeCell ref="C369:G369"/>
    <mergeCell ref="C372:G372"/>
    <mergeCell ref="C347:G347"/>
    <mergeCell ref="C350:G350"/>
    <mergeCell ref="C352:G352"/>
    <mergeCell ref="C354:G354"/>
    <mergeCell ref="C357:G357"/>
    <mergeCell ref="C358:G358"/>
    <mergeCell ref="C385:G385"/>
    <mergeCell ref="C387:G387"/>
    <mergeCell ref="C389:G389"/>
    <mergeCell ref="C392:G392"/>
    <mergeCell ref="C394:G394"/>
    <mergeCell ref="C397:G397"/>
    <mergeCell ref="C374:G374"/>
    <mergeCell ref="C377:G377"/>
    <mergeCell ref="C379:G379"/>
    <mergeCell ref="C380:G380"/>
    <mergeCell ref="C382:G382"/>
    <mergeCell ref="C383:G383"/>
    <mergeCell ref="C411:G411"/>
    <mergeCell ref="C413:G413"/>
    <mergeCell ref="C415:G415"/>
    <mergeCell ref="C417:G417"/>
    <mergeCell ref="C419:G419"/>
    <mergeCell ref="C421:G421"/>
    <mergeCell ref="C399:G399"/>
    <mergeCell ref="C401:G401"/>
    <mergeCell ref="C403:G403"/>
    <mergeCell ref="C405:G405"/>
    <mergeCell ref="C408:G408"/>
    <mergeCell ref="C410:G410"/>
    <mergeCell ref="C430:G430"/>
    <mergeCell ref="C432:G432"/>
    <mergeCell ref="C433:G433"/>
    <mergeCell ref="C435:G435"/>
    <mergeCell ref="C436:G436"/>
    <mergeCell ref="C438:G438"/>
    <mergeCell ref="C422:G422"/>
    <mergeCell ref="C424:G424"/>
    <mergeCell ref="C425:G425"/>
    <mergeCell ref="C427:G427"/>
    <mergeCell ref="C428:G428"/>
    <mergeCell ref="C429:G429"/>
    <mergeCell ref="C451:G451"/>
    <mergeCell ref="C452:G452"/>
    <mergeCell ref="C454:G454"/>
    <mergeCell ref="C457:G457"/>
    <mergeCell ref="C459:G459"/>
    <mergeCell ref="C460:G460"/>
    <mergeCell ref="C439:G439"/>
    <mergeCell ref="C441:G441"/>
    <mergeCell ref="C442:G442"/>
    <mergeCell ref="C444:G444"/>
    <mergeCell ref="C447:G447"/>
    <mergeCell ref="C449:G449"/>
    <mergeCell ref="C479:G479"/>
    <mergeCell ref="C482:G482"/>
    <mergeCell ref="C484:G484"/>
    <mergeCell ref="C487:G487"/>
    <mergeCell ref="C489:G489"/>
    <mergeCell ref="C491:G491"/>
    <mergeCell ref="C462:G462"/>
    <mergeCell ref="C467:G467"/>
    <mergeCell ref="C469:G469"/>
    <mergeCell ref="C472:G472"/>
    <mergeCell ref="C474:G474"/>
    <mergeCell ref="C477:G477"/>
    <mergeCell ref="C506:G506"/>
    <mergeCell ref="C509:G509"/>
    <mergeCell ref="C512:G512"/>
    <mergeCell ref="C515:G515"/>
    <mergeCell ref="C518:G518"/>
    <mergeCell ref="C521:G521"/>
    <mergeCell ref="C493:G493"/>
    <mergeCell ref="C495:G495"/>
    <mergeCell ref="C497:G497"/>
    <mergeCell ref="C500:G500"/>
    <mergeCell ref="C502:G502"/>
    <mergeCell ref="C504:G504"/>
    <mergeCell ref="C539:G539"/>
    <mergeCell ref="C541:G541"/>
    <mergeCell ref="C543:G543"/>
    <mergeCell ref="C545:G545"/>
    <mergeCell ref="C547:G547"/>
    <mergeCell ref="C549:G549"/>
    <mergeCell ref="C524:G524"/>
    <mergeCell ref="C527:G527"/>
    <mergeCell ref="C531:G531"/>
    <mergeCell ref="C533:G533"/>
    <mergeCell ref="C535:G535"/>
    <mergeCell ref="C537:G537"/>
    <mergeCell ref="C530:G530"/>
    <mergeCell ref="C565:G565"/>
    <mergeCell ref="C567:G567"/>
    <mergeCell ref="C569:G569"/>
    <mergeCell ref="C571:G571"/>
    <mergeCell ref="C573:G573"/>
    <mergeCell ref="C575:G575"/>
    <mergeCell ref="C551:G551"/>
    <mergeCell ref="C553:G553"/>
    <mergeCell ref="C555:G555"/>
    <mergeCell ref="C557:G557"/>
    <mergeCell ref="C559:G559"/>
    <mergeCell ref="C563:G563"/>
    <mergeCell ref="C591:G591"/>
    <mergeCell ref="C593:G593"/>
    <mergeCell ref="C595:G595"/>
    <mergeCell ref="C597:G597"/>
    <mergeCell ref="C599:G599"/>
    <mergeCell ref="C601:G601"/>
    <mergeCell ref="C579:G579"/>
    <mergeCell ref="C581:G581"/>
    <mergeCell ref="C583:G583"/>
    <mergeCell ref="C585:G585"/>
    <mergeCell ref="C587:G587"/>
    <mergeCell ref="C589:G589"/>
    <mergeCell ref="C616:G616"/>
    <mergeCell ref="C619:G619"/>
    <mergeCell ref="C620:G620"/>
    <mergeCell ref="C622:G622"/>
    <mergeCell ref="C624:G624"/>
    <mergeCell ref="C627:G627"/>
    <mergeCell ref="C604:G604"/>
    <mergeCell ref="C606:G606"/>
    <mergeCell ref="C608:G608"/>
    <mergeCell ref="C610:G610"/>
    <mergeCell ref="C612:G612"/>
    <mergeCell ref="C614:G614"/>
    <mergeCell ref="C646:G646"/>
    <mergeCell ref="C653:G653"/>
    <mergeCell ref="C656:G656"/>
    <mergeCell ref="C659:G659"/>
    <mergeCell ref="C661:G661"/>
    <mergeCell ref="C662:G662"/>
    <mergeCell ref="C629:G629"/>
    <mergeCell ref="C631:G631"/>
    <mergeCell ref="C634:G634"/>
    <mergeCell ref="C638:G638"/>
    <mergeCell ref="C640:G640"/>
    <mergeCell ref="C643:G643"/>
    <mergeCell ref="C676:G676"/>
    <mergeCell ref="C678:G678"/>
    <mergeCell ref="C682:G682"/>
    <mergeCell ref="C684:G684"/>
    <mergeCell ref="C688:G688"/>
    <mergeCell ref="C693:G693"/>
    <mergeCell ref="C664:G664"/>
    <mergeCell ref="C666:G666"/>
    <mergeCell ref="C668:G668"/>
    <mergeCell ref="C670:G670"/>
    <mergeCell ref="C671:G671"/>
    <mergeCell ref="C674:G6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67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72</v>
      </c>
      <c r="C3" s="246" t="s">
        <v>73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60</v>
      </c>
      <c r="C4" s="249" t="s">
        <v>76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SUMIF(AG9:AG98,"&lt;&gt;NOR",G9:G98)</f>
        <v>0</v>
      </c>
      <c r="H8" s="165"/>
      <c r="I8" s="165">
        <f>SUM(I9:I98)</f>
        <v>0</v>
      </c>
      <c r="J8" s="165"/>
      <c r="K8" s="165">
        <f>SUM(K9:K98)</f>
        <v>0</v>
      </c>
      <c r="L8" s="165"/>
      <c r="M8" s="165">
        <f>SUM(M9:M98)</f>
        <v>0</v>
      </c>
      <c r="N8" s="165"/>
      <c r="O8" s="165">
        <f>SUM(O9:O98)</f>
        <v>76.64</v>
      </c>
      <c r="P8" s="165"/>
      <c r="Q8" s="165">
        <f>SUM(Q9:Q98)</f>
        <v>0</v>
      </c>
      <c r="R8" s="165"/>
      <c r="S8" s="165"/>
      <c r="T8" s="166"/>
      <c r="U8" s="160"/>
      <c r="V8" s="160">
        <f>SUM(V9:V98)</f>
        <v>120.05999999999999</v>
      </c>
      <c r="W8" s="160"/>
      <c r="AG8" t="s">
        <v>197</v>
      </c>
    </row>
    <row r="9" spans="1:60" ht="22.5" outlineLevel="1">
      <c r="A9" s="167">
        <v>1</v>
      </c>
      <c r="B9" s="168" t="s">
        <v>1601</v>
      </c>
      <c r="C9" s="177" t="s">
        <v>1602</v>
      </c>
      <c r="D9" s="169" t="s">
        <v>268</v>
      </c>
      <c r="E9" s="170">
        <v>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1.0700000000000001E-2</v>
      </c>
      <c r="O9" s="172">
        <f>ROUND(E9*N9,2)</f>
        <v>0.04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0.90800000000000003</v>
      </c>
      <c r="V9" s="157">
        <f>ROUND(E9*U9,2)</f>
        <v>3.63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1603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78" t="s">
        <v>2625</v>
      </c>
      <c r="D11" s="158"/>
      <c r="E11" s="159">
        <v>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233"/>
      <c r="D12" s="234"/>
      <c r="E12" s="234"/>
      <c r="F12" s="234"/>
      <c r="G12" s="23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7">
        <v>2</v>
      </c>
      <c r="B13" s="168" t="s">
        <v>1609</v>
      </c>
      <c r="C13" s="177" t="s">
        <v>1610</v>
      </c>
      <c r="D13" s="169" t="s">
        <v>268</v>
      </c>
      <c r="E13" s="170">
        <v>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2.4780000000000003E-2</v>
      </c>
      <c r="O13" s="172">
        <f>ROUND(E13*N13,2)</f>
        <v>0.1</v>
      </c>
      <c r="P13" s="172">
        <v>0</v>
      </c>
      <c r="Q13" s="172">
        <f>ROUND(E13*P13,2)</f>
        <v>0</v>
      </c>
      <c r="R13" s="172" t="s">
        <v>201</v>
      </c>
      <c r="S13" s="172" t="s">
        <v>202</v>
      </c>
      <c r="T13" s="173" t="s">
        <v>202</v>
      </c>
      <c r="U13" s="157">
        <v>0</v>
      </c>
      <c r="V13" s="157">
        <f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>
      <c r="A14" s="155"/>
      <c r="B14" s="156"/>
      <c r="C14" s="241" t="s">
        <v>1603</v>
      </c>
      <c r="D14" s="242"/>
      <c r="E14" s="242"/>
      <c r="F14" s="242"/>
      <c r="G14" s="24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78" t="s">
        <v>2626</v>
      </c>
      <c r="D15" s="158"/>
      <c r="E15" s="159">
        <v>4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3"/>
      <c r="D16" s="234"/>
      <c r="E16" s="234"/>
      <c r="F16" s="234"/>
      <c r="G16" s="23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67">
        <v>3</v>
      </c>
      <c r="B17" s="168" t="s">
        <v>1613</v>
      </c>
      <c r="C17" s="177" t="s">
        <v>1614</v>
      </c>
      <c r="D17" s="169" t="s">
        <v>213</v>
      </c>
      <c r="E17" s="170">
        <v>11.88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201</v>
      </c>
      <c r="S17" s="172" t="s">
        <v>202</v>
      </c>
      <c r="T17" s="173" t="s">
        <v>202</v>
      </c>
      <c r="U17" s="157">
        <v>0</v>
      </c>
      <c r="V17" s="157">
        <f>ROUND(E17*U17,2)</f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241" t="s">
        <v>1615</v>
      </c>
      <c r="D18" s="242"/>
      <c r="E18" s="242"/>
      <c r="F18" s="242"/>
      <c r="G18" s="242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příplatek k cenám vykopávek za ztížení vykopávky v blízkosti podzemního vedení nebo výbušnin v horninách jakékoliv třídy,</v>
      </c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78" t="s">
        <v>2627</v>
      </c>
      <c r="D19" s="158"/>
      <c r="E19" s="159">
        <v>7.04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78" t="s">
        <v>2628</v>
      </c>
      <c r="D20" s="158"/>
      <c r="E20" s="159">
        <v>4.8400000000000007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233"/>
      <c r="D21" s="234"/>
      <c r="E21" s="234"/>
      <c r="F21" s="234"/>
      <c r="G21" s="23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67">
        <v>4</v>
      </c>
      <c r="B22" s="168" t="s">
        <v>1126</v>
      </c>
      <c r="C22" s="177" t="s">
        <v>1127</v>
      </c>
      <c r="D22" s="169" t="s">
        <v>213</v>
      </c>
      <c r="E22" s="170">
        <v>215.14500000000001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201</v>
      </c>
      <c r="S22" s="172" t="s">
        <v>202</v>
      </c>
      <c r="T22" s="173" t="s">
        <v>202</v>
      </c>
      <c r="U22" s="157">
        <v>0.16600000000000001</v>
      </c>
      <c r="V22" s="157">
        <f>ROUND(E22*U22,2)</f>
        <v>35.71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33.75" outlineLevel="1">
      <c r="A23" s="155"/>
      <c r="B23" s="156"/>
      <c r="C23" s="241" t="s">
        <v>1128</v>
      </c>
      <c r="D23" s="242"/>
      <c r="E23" s="242"/>
      <c r="F23" s="242"/>
      <c r="G23" s="24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4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8" t="s">
        <v>2629</v>
      </c>
      <c r="D24" s="158"/>
      <c r="E24" s="159">
        <v>238.05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8" t="s">
        <v>1654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2630</v>
      </c>
      <c r="D26" s="158"/>
      <c r="E26" s="159">
        <v>-12.914999999999999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8" t="s">
        <v>2631</v>
      </c>
      <c r="D27" s="158"/>
      <c r="E27" s="159">
        <v>-9.9899999999999984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3"/>
      <c r="D28" s="234"/>
      <c r="E28" s="234"/>
      <c r="F28" s="234"/>
      <c r="G28" s="23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7">
        <v>5</v>
      </c>
      <c r="B29" s="168" t="s">
        <v>1134</v>
      </c>
      <c r="C29" s="177" t="s">
        <v>1135</v>
      </c>
      <c r="D29" s="169" t="s">
        <v>213</v>
      </c>
      <c r="E29" s="170">
        <v>64.543500000000009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201</v>
      </c>
      <c r="S29" s="172" t="s">
        <v>202</v>
      </c>
      <c r="T29" s="173" t="s">
        <v>202</v>
      </c>
      <c r="U29" s="157">
        <v>8.5000000000000006E-2</v>
      </c>
      <c r="V29" s="157">
        <f>ROUND(E29*U29,2)</f>
        <v>5.49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214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>
      <c r="A30" s="155"/>
      <c r="B30" s="156"/>
      <c r="C30" s="241" t="s">
        <v>1128</v>
      </c>
      <c r="D30" s="242"/>
      <c r="E30" s="242"/>
      <c r="F30" s="242"/>
      <c r="G30" s="242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2632</v>
      </c>
      <c r="D31" s="158"/>
      <c r="E31" s="159">
        <v>64.543500000000009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33"/>
      <c r="D32" s="234"/>
      <c r="E32" s="234"/>
      <c r="F32" s="234"/>
      <c r="G32" s="23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67">
        <v>6</v>
      </c>
      <c r="B33" s="168" t="s">
        <v>1145</v>
      </c>
      <c r="C33" s="177" t="s">
        <v>1146</v>
      </c>
      <c r="D33" s="169" t="s">
        <v>213</v>
      </c>
      <c r="E33" s="170">
        <v>107.57250000000001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 t="s">
        <v>201</v>
      </c>
      <c r="S33" s="172" t="s">
        <v>202</v>
      </c>
      <c r="T33" s="173" t="s">
        <v>202</v>
      </c>
      <c r="U33" s="157">
        <v>0.34500000000000003</v>
      </c>
      <c r="V33" s="157">
        <f>ROUND(E33*U33,2)</f>
        <v>37.11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241" t="s">
        <v>241</v>
      </c>
      <c r="D34" s="242"/>
      <c r="E34" s="242"/>
      <c r="F34" s="242"/>
      <c r="G34" s="242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205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4" t="str">
        <f>C34</f>
        <v>bez naložení do dopravní nádoby, ale s vyprázdněním dopravní nádoby na hromadu nebo na dopravní prostředek,</v>
      </c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2633</v>
      </c>
      <c r="D35" s="158"/>
      <c r="E35" s="159">
        <v>107.57250000000001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7</v>
      </c>
      <c r="B37" s="168" t="s">
        <v>1747</v>
      </c>
      <c r="C37" s="177" t="s">
        <v>1748</v>
      </c>
      <c r="D37" s="169" t="s">
        <v>213</v>
      </c>
      <c r="E37" s="170">
        <v>221.77800000000002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201</v>
      </c>
      <c r="S37" s="172" t="s">
        <v>202</v>
      </c>
      <c r="T37" s="173" t="s">
        <v>202</v>
      </c>
      <c r="U37" s="157">
        <v>1.1000000000000001E-2</v>
      </c>
      <c r="V37" s="157">
        <f>ROUND(E37*U37,2)</f>
        <v>2.44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41" t="s">
        <v>245</v>
      </c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9" t="s">
        <v>246</v>
      </c>
      <c r="D39" s="240"/>
      <c r="E39" s="240"/>
      <c r="F39" s="240"/>
      <c r="G39" s="24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247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8" t="s">
        <v>2634</v>
      </c>
      <c r="D40" s="158"/>
      <c r="E40" s="159">
        <v>211.78800000000001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8" t="s">
        <v>2635</v>
      </c>
      <c r="D41" s="158"/>
      <c r="E41" s="159">
        <v>9.99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33"/>
      <c r="D42" s="234"/>
      <c r="E42" s="234"/>
      <c r="F42" s="234"/>
      <c r="G42" s="23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>
      <c r="A43" s="167">
        <v>8</v>
      </c>
      <c r="B43" s="168" t="s">
        <v>249</v>
      </c>
      <c r="C43" s="177" t="s">
        <v>250</v>
      </c>
      <c r="D43" s="169" t="s">
        <v>213</v>
      </c>
      <c r="E43" s="170">
        <v>109.251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201</v>
      </c>
      <c r="S43" s="172" t="s">
        <v>202</v>
      </c>
      <c r="T43" s="173" t="s">
        <v>202</v>
      </c>
      <c r="U43" s="157">
        <v>1.1000000000000001E-2</v>
      </c>
      <c r="V43" s="157">
        <f>ROUND(E43*U43,2)</f>
        <v>1.2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241" t="s">
        <v>245</v>
      </c>
      <c r="D44" s="242"/>
      <c r="E44" s="242"/>
      <c r="F44" s="242"/>
      <c r="G44" s="24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205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39" t="s">
        <v>1751</v>
      </c>
      <c r="D45" s="240"/>
      <c r="E45" s="240"/>
      <c r="F45" s="240"/>
      <c r="G45" s="24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247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2636</v>
      </c>
      <c r="D46" s="158"/>
      <c r="E46" s="159">
        <v>109.251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233"/>
      <c r="D47" s="234"/>
      <c r="E47" s="234"/>
      <c r="F47" s="234"/>
      <c r="G47" s="23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206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>
      <c r="A48" s="167">
        <v>9</v>
      </c>
      <c r="B48" s="168" t="s">
        <v>253</v>
      </c>
      <c r="C48" s="177" t="s">
        <v>254</v>
      </c>
      <c r="D48" s="169" t="s">
        <v>213</v>
      </c>
      <c r="E48" s="170">
        <v>115.884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201</v>
      </c>
      <c r="S48" s="172" t="s">
        <v>202</v>
      </c>
      <c r="T48" s="173" t="s">
        <v>202</v>
      </c>
      <c r="U48" s="157">
        <v>0</v>
      </c>
      <c r="V48" s="157">
        <f>ROUND(E48*U48,2)</f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2637</v>
      </c>
      <c r="D49" s="158"/>
      <c r="E49" s="159">
        <v>105.89400000000001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2635</v>
      </c>
      <c r="D50" s="158"/>
      <c r="E50" s="159">
        <v>9.99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233"/>
      <c r="D51" s="234"/>
      <c r="E51" s="234"/>
      <c r="F51" s="234"/>
      <c r="G51" s="234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206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>
      <c r="A52" s="167">
        <v>10</v>
      </c>
      <c r="B52" s="168" t="s">
        <v>255</v>
      </c>
      <c r="C52" s="177" t="s">
        <v>256</v>
      </c>
      <c r="D52" s="169" t="s">
        <v>213</v>
      </c>
      <c r="E52" s="170">
        <v>57.942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201</v>
      </c>
      <c r="S52" s="172" t="s">
        <v>202</v>
      </c>
      <c r="T52" s="173" t="s">
        <v>202</v>
      </c>
      <c r="U52" s="157">
        <v>0</v>
      </c>
      <c r="V52" s="157">
        <f>ROUND(E52*U52,2)</f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2638</v>
      </c>
      <c r="D53" s="158"/>
      <c r="E53" s="159">
        <v>52.947000000000003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2639</v>
      </c>
      <c r="D54" s="158"/>
      <c r="E54" s="159">
        <v>4.9950000000000001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33"/>
      <c r="D55" s="234"/>
      <c r="E55" s="234"/>
      <c r="F55" s="234"/>
      <c r="G55" s="234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206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>
      <c r="A56" s="167">
        <v>11</v>
      </c>
      <c r="B56" s="168" t="s">
        <v>258</v>
      </c>
      <c r="C56" s="177" t="s">
        <v>259</v>
      </c>
      <c r="D56" s="169" t="s">
        <v>213</v>
      </c>
      <c r="E56" s="170">
        <v>105.89400000000001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201</v>
      </c>
      <c r="S56" s="172" t="s">
        <v>202</v>
      </c>
      <c r="T56" s="173" t="s">
        <v>202</v>
      </c>
      <c r="U56" s="157">
        <v>0.20200000000000001</v>
      </c>
      <c r="V56" s="157">
        <f>ROUND(E56*U56,2)</f>
        <v>21.39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241" t="s">
        <v>260</v>
      </c>
      <c r="D57" s="242"/>
      <c r="E57" s="242"/>
      <c r="F57" s="242"/>
      <c r="G57" s="242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178" t="s">
        <v>2640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178" t="s">
        <v>2641</v>
      </c>
      <c r="D59" s="158"/>
      <c r="E59" s="159">
        <v>105.89400000000001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233"/>
      <c r="D60" s="234"/>
      <c r="E60" s="234"/>
      <c r="F60" s="234"/>
      <c r="G60" s="234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206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67">
        <v>12</v>
      </c>
      <c r="B61" s="168" t="s">
        <v>1152</v>
      </c>
      <c r="C61" s="177" t="s">
        <v>1153</v>
      </c>
      <c r="D61" s="169" t="s">
        <v>213</v>
      </c>
      <c r="E61" s="170">
        <v>42.435000000000002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 t="s">
        <v>201</v>
      </c>
      <c r="S61" s="172" t="s">
        <v>202</v>
      </c>
      <c r="T61" s="173" t="s">
        <v>202</v>
      </c>
      <c r="U61" s="157">
        <v>0</v>
      </c>
      <c r="V61" s="157">
        <f>ROUND(E61*U61,2)</f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203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>
      <c r="A62" s="155"/>
      <c r="B62" s="156"/>
      <c r="C62" s="241" t="s">
        <v>1154</v>
      </c>
      <c r="D62" s="242"/>
      <c r="E62" s="242"/>
      <c r="F62" s="242"/>
      <c r="G62" s="242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205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74" t="str">
        <f>C62</f>
        <v>sypaninou z vhodných hornin tř. 1 - 4 nebo materiálem připraveným podél výkopu ve vzdálenosti do 3 m od jeho kraje, pro jakoukoliv hloubku výkopu a jakoukoliv míru zhutnění,</v>
      </c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178" t="s">
        <v>2642</v>
      </c>
      <c r="D63" s="158"/>
      <c r="E63" s="159">
        <v>42.435000000000002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233"/>
      <c r="D64" s="234"/>
      <c r="E64" s="234"/>
      <c r="F64" s="234"/>
      <c r="G64" s="234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206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67">
        <v>13</v>
      </c>
      <c r="B65" s="168" t="s">
        <v>985</v>
      </c>
      <c r="C65" s="177" t="s">
        <v>986</v>
      </c>
      <c r="D65" s="169" t="s">
        <v>288</v>
      </c>
      <c r="E65" s="170">
        <v>66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987</v>
      </c>
      <c r="S65" s="172" t="s">
        <v>202</v>
      </c>
      <c r="T65" s="173" t="s">
        <v>202</v>
      </c>
      <c r="U65" s="157">
        <v>0</v>
      </c>
      <c r="V65" s="157">
        <f>ROUND(E65*U65,2)</f>
        <v>0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988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41" t="s">
        <v>989</v>
      </c>
      <c r="D66" s="242"/>
      <c r="E66" s="242"/>
      <c r="F66" s="242"/>
      <c r="G66" s="242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178" t="s">
        <v>2640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78" t="s">
        <v>2643</v>
      </c>
      <c r="D68" s="158"/>
      <c r="E68" s="159">
        <v>66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233"/>
      <c r="D69" s="234"/>
      <c r="E69" s="234"/>
      <c r="F69" s="234"/>
      <c r="G69" s="234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>
      <c r="A70" s="167">
        <v>14</v>
      </c>
      <c r="B70" s="168" t="s">
        <v>1160</v>
      </c>
      <c r="C70" s="177" t="s">
        <v>1161</v>
      </c>
      <c r="D70" s="169" t="s">
        <v>288</v>
      </c>
      <c r="E70" s="170">
        <v>66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201</v>
      </c>
      <c r="S70" s="172" t="s">
        <v>202</v>
      </c>
      <c r="T70" s="173" t="s">
        <v>202</v>
      </c>
      <c r="U70" s="157">
        <v>2.8000000000000001E-2</v>
      </c>
      <c r="V70" s="157">
        <f>ROUND(E70*U70,2)</f>
        <v>1.85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988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>
      <c r="A71" s="155"/>
      <c r="B71" s="156"/>
      <c r="C71" s="241" t="s">
        <v>995</v>
      </c>
      <c r="D71" s="242"/>
      <c r="E71" s="242"/>
      <c r="F71" s="242"/>
      <c r="G71" s="242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205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s případným nutným přemístěním hromad nebo dočasných skládek na místo potřeby ze vzdálenosti do 30 m, v rovině nebo ve svahu do 1 : 5,</v>
      </c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3"/>
      <c r="D72" s="234"/>
      <c r="E72" s="234"/>
      <c r="F72" s="234"/>
      <c r="G72" s="23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67">
        <v>15</v>
      </c>
      <c r="B73" s="168" t="s">
        <v>264</v>
      </c>
      <c r="C73" s="177" t="s">
        <v>265</v>
      </c>
      <c r="D73" s="169" t="s">
        <v>213</v>
      </c>
      <c r="E73" s="170">
        <v>109.251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 t="s">
        <v>201</v>
      </c>
      <c r="S73" s="172" t="s">
        <v>202</v>
      </c>
      <c r="T73" s="173" t="s">
        <v>202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55"/>
      <c r="B74" s="156"/>
      <c r="C74" s="235"/>
      <c r="D74" s="236"/>
      <c r="E74" s="236"/>
      <c r="F74" s="236"/>
      <c r="G74" s="23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206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67">
        <v>16</v>
      </c>
      <c r="B75" s="168" t="s">
        <v>1832</v>
      </c>
      <c r="C75" s="177" t="s">
        <v>1833</v>
      </c>
      <c r="D75" s="169" t="s">
        <v>1834</v>
      </c>
      <c r="E75" s="170">
        <v>9.99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304</v>
      </c>
      <c r="T75" s="173" t="s">
        <v>322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988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178" t="s">
        <v>2640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2644</v>
      </c>
      <c r="D77" s="158"/>
      <c r="E77" s="159">
        <v>9.99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3"/>
      <c r="D78" s="234"/>
      <c r="E78" s="234"/>
      <c r="F78" s="234"/>
      <c r="G78" s="23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67">
        <v>17</v>
      </c>
      <c r="B79" s="168" t="s">
        <v>1303</v>
      </c>
      <c r="C79" s="177" t="s">
        <v>1304</v>
      </c>
      <c r="D79" s="169" t="s">
        <v>213</v>
      </c>
      <c r="E79" s="170">
        <v>49.446000000000005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/>
      <c r="S79" s="172" t="s">
        <v>304</v>
      </c>
      <c r="T79" s="173" t="s">
        <v>322</v>
      </c>
      <c r="U79" s="157">
        <v>0.20200000000000001</v>
      </c>
      <c r="V79" s="157">
        <f>ROUND(E79*U79,2)</f>
        <v>9.99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7" t="s">
        <v>1847</v>
      </c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247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239" t="s">
        <v>1306</v>
      </c>
      <c r="D81" s="240"/>
      <c r="E81" s="240"/>
      <c r="F81" s="240"/>
      <c r="G81" s="240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247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178" t="s">
        <v>2640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2645</v>
      </c>
      <c r="D83" s="158"/>
      <c r="E83" s="159">
        <v>49.446000000000005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3"/>
      <c r="D84" s="234"/>
      <c r="E84" s="234"/>
      <c r="F84" s="234"/>
      <c r="G84" s="23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67">
        <v>18</v>
      </c>
      <c r="B85" s="168" t="s">
        <v>1877</v>
      </c>
      <c r="C85" s="177" t="s">
        <v>1878</v>
      </c>
      <c r="D85" s="169" t="s">
        <v>268</v>
      </c>
      <c r="E85" s="170">
        <v>4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/>
      <c r="S85" s="172" t="s">
        <v>304</v>
      </c>
      <c r="T85" s="173" t="s">
        <v>322</v>
      </c>
      <c r="U85" s="157">
        <v>0.31333000000000005</v>
      </c>
      <c r="V85" s="157">
        <f>ROUND(E85*U85,2)</f>
        <v>1.25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214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5"/>
      <c r="D86" s="236"/>
      <c r="E86" s="236"/>
      <c r="F86" s="236"/>
      <c r="G86" s="23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206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67">
        <v>19</v>
      </c>
      <c r="B87" s="168" t="s">
        <v>1000</v>
      </c>
      <c r="C87" s="177" t="s">
        <v>1001</v>
      </c>
      <c r="D87" s="169" t="s">
        <v>945</v>
      </c>
      <c r="E87" s="170">
        <v>58.46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1E-3</v>
      </c>
      <c r="O87" s="172">
        <f>ROUND(E87*N87,2)</f>
        <v>0.06</v>
      </c>
      <c r="P87" s="172">
        <v>0</v>
      </c>
      <c r="Q87" s="172">
        <f>ROUND(E87*P87,2)</f>
        <v>0</v>
      </c>
      <c r="R87" s="172" t="s">
        <v>311</v>
      </c>
      <c r="S87" s="172" t="s">
        <v>202</v>
      </c>
      <c r="T87" s="173" t="s">
        <v>202</v>
      </c>
      <c r="U87" s="157">
        <v>0</v>
      </c>
      <c r="V87" s="157">
        <f>ROUND(E87*U87,2)</f>
        <v>0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312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178" t="s">
        <v>2646</v>
      </c>
      <c r="D88" s="158"/>
      <c r="E88" s="159">
        <v>58.46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233"/>
      <c r="D89" s="234"/>
      <c r="E89" s="234"/>
      <c r="F89" s="234"/>
      <c r="G89" s="23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206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67">
        <v>20</v>
      </c>
      <c r="B90" s="168" t="s">
        <v>1880</v>
      </c>
      <c r="C90" s="177" t="s">
        <v>1881</v>
      </c>
      <c r="D90" s="169" t="s">
        <v>321</v>
      </c>
      <c r="E90" s="170">
        <v>4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5.5000000000000005E-3</v>
      </c>
      <c r="O90" s="172">
        <f>ROUND(E90*N90,2)</f>
        <v>0.02</v>
      </c>
      <c r="P90" s="172">
        <v>0</v>
      </c>
      <c r="Q90" s="172">
        <f>ROUND(E90*P90,2)</f>
        <v>0</v>
      </c>
      <c r="R90" s="172"/>
      <c r="S90" s="172" t="s">
        <v>304</v>
      </c>
      <c r="T90" s="173" t="s">
        <v>322</v>
      </c>
      <c r="U90" s="157">
        <v>0</v>
      </c>
      <c r="V90" s="157">
        <f>ROUND(E90*U90,2)</f>
        <v>0</v>
      </c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312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237" t="s">
        <v>1882</v>
      </c>
      <c r="D91" s="238"/>
      <c r="E91" s="238"/>
      <c r="F91" s="238"/>
      <c r="G91" s="238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247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233"/>
      <c r="D92" s="234"/>
      <c r="E92" s="234"/>
      <c r="F92" s="234"/>
      <c r="G92" s="23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206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67">
        <v>21</v>
      </c>
      <c r="B93" s="168" t="s">
        <v>1883</v>
      </c>
      <c r="C93" s="177" t="s">
        <v>1884</v>
      </c>
      <c r="D93" s="169" t="s">
        <v>321</v>
      </c>
      <c r="E93" s="170">
        <v>8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5.5000000000000005E-3</v>
      </c>
      <c r="O93" s="172">
        <f>ROUND(E93*N93,2)</f>
        <v>0.04</v>
      </c>
      <c r="P93" s="172">
        <v>0</v>
      </c>
      <c r="Q93" s="172">
        <f>ROUND(E93*P93,2)</f>
        <v>0</v>
      </c>
      <c r="R93" s="172"/>
      <c r="S93" s="172" t="s">
        <v>304</v>
      </c>
      <c r="T93" s="173" t="s">
        <v>322</v>
      </c>
      <c r="U93" s="157">
        <v>0</v>
      </c>
      <c r="V93" s="157">
        <f>ROUND(E93*U93,2)</f>
        <v>0</v>
      </c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312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237" t="s">
        <v>1885</v>
      </c>
      <c r="D94" s="238"/>
      <c r="E94" s="238"/>
      <c r="F94" s="238"/>
      <c r="G94" s="238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247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233"/>
      <c r="D95" s="234"/>
      <c r="E95" s="234"/>
      <c r="F95" s="234"/>
      <c r="G95" s="23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206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67">
        <v>22</v>
      </c>
      <c r="B96" s="168" t="s">
        <v>1165</v>
      </c>
      <c r="C96" s="177" t="s">
        <v>1166</v>
      </c>
      <c r="D96" s="169" t="s">
        <v>298</v>
      </c>
      <c r="E96" s="170">
        <v>76.38300000000001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1</v>
      </c>
      <c r="O96" s="172">
        <f>ROUND(E96*N96,2)</f>
        <v>76.38</v>
      </c>
      <c r="P96" s="172">
        <v>0</v>
      </c>
      <c r="Q96" s="172">
        <f>ROUND(E96*P96,2)</f>
        <v>0</v>
      </c>
      <c r="R96" s="172" t="s">
        <v>311</v>
      </c>
      <c r="S96" s="172" t="s">
        <v>202</v>
      </c>
      <c r="T96" s="173" t="s">
        <v>202</v>
      </c>
      <c r="U96" s="157">
        <v>0</v>
      </c>
      <c r="V96" s="157">
        <f>ROUND(E96*U96,2)</f>
        <v>0</v>
      </c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331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78" t="s">
        <v>2647</v>
      </c>
      <c r="D97" s="158"/>
      <c r="E97" s="159">
        <v>76.38300000000001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233"/>
      <c r="D98" s="234"/>
      <c r="E98" s="234"/>
      <c r="F98" s="234"/>
      <c r="G98" s="23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206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>
      <c r="A99" s="161" t="s">
        <v>196</v>
      </c>
      <c r="B99" s="162" t="s">
        <v>89</v>
      </c>
      <c r="C99" s="176" t="s">
        <v>90</v>
      </c>
      <c r="D99" s="163"/>
      <c r="E99" s="164"/>
      <c r="F99" s="165"/>
      <c r="G99" s="165">
        <f>SUMIF(AG100:AG126,"&lt;&gt;NOR",G100:G126)</f>
        <v>0</v>
      </c>
      <c r="H99" s="165"/>
      <c r="I99" s="165">
        <f>SUM(I100:I126)</f>
        <v>0</v>
      </c>
      <c r="J99" s="165"/>
      <c r="K99" s="165">
        <f>SUM(K100:K126)</f>
        <v>0</v>
      </c>
      <c r="L99" s="165"/>
      <c r="M99" s="165">
        <f>SUM(M100:M126)</f>
        <v>0</v>
      </c>
      <c r="N99" s="165"/>
      <c r="O99" s="165">
        <f>SUM(O100:O126)</f>
        <v>0</v>
      </c>
      <c r="P99" s="165"/>
      <c r="Q99" s="165">
        <f>SUM(Q100:Q126)</f>
        <v>40.599999999999994</v>
      </c>
      <c r="R99" s="165"/>
      <c r="S99" s="165"/>
      <c r="T99" s="166"/>
      <c r="U99" s="160"/>
      <c r="V99" s="160">
        <f>SUM(V100:V126)</f>
        <v>10.709999999999999</v>
      </c>
      <c r="W99" s="160"/>
      <c r="AG99" t="s">
        <v>197</v>
      </c>
    </row>
    <row r="100" spans="1:60" ht="22.5" outlineLevel="1">
      <c r="A100" s="167">
        <v>23</v>
      </c>
      <c r="B100" s="168" t="s">
        <v>1310</v>
      </c>
      <c r="C100" s="177" t="s">
        <v>1311</v>
      </c>
      <c r="D100" s="169" t="s">
        <v>288</v>
      </c>
      <c r="E100" s="170">
        <v>36.900000000000006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0.44</v>
      </c>
      <c r="Q100" s="172">
        <f>ROUND(E100*P100,2)</f>
        <v>16.239999999999998</v>
      </c>
      <c r="R100" s="172" t="s">
        <v>1028</v>
      </c>
      <c r="S100" s="172" t="s">
        <v>202</v>
      </c>
      <c r="T100" s="173" t="s">
        <v>202</v>
      </c>
      <c r="U100" s="157">
        <v>7.3000000000000009E-2</v>
      </c>
      <c r="V100" s="157">
        <f>ROUND(E100*U100,2)</f>
        <v>2.69</v>
      </c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203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78" t="s">
        <v>2640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178" t="s">
        <v>2648</v>
      </c>
      <c r="D102" s="158"/>
      <c r="E102" s="159">
        <v>36.900000000000006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233"/>
      <c r="D103" s="234"/>
      <c r="E103" s="234"/>
      <c r="F103" s="234"/>
      <c r="G103" s="234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206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>
      <c r="A104" s="167">
        <v>24</v>
      </c>
      <c r="B104" s="168" t="s">
        <v>1952</v>
      </c>
      <c r="C104" s="177" t="s">
        <v>1953</v>
      </c>
      <c r="D104" s="169" t="s">
        <v>288</v>
      </c>
      <c r="E104" s="170">
        <v>36.900000000000006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0.33</v>
      </c>
      <c r="Q104" s="172">
        <f>ROUND(E104*P104,2)</f>
        <v>12.18</v>
      </c>
      <c r="R104" s="172" t="s">
        <v>1028</v>
      </c>
      <c r="S104" s="172" t="s">
        <v>202</v>
      </c>
      <c r="T104" s="173" t="s">
        <v>202</v>
      </c>
      <c r="U104" s="157">
        <v>0.113</v>
      </c>
      <c r="V104" s="157">
        <f>ROUND(E104*U104,2)</f>
        <v>4.17</v>
      </c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37" t="s">
        <v>1931</v>
      </c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247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233"/>
      <c r="D106" s="234"/>
      <c r="E106" s="234"/>
      <c r="F106" s="234"/>
      <c r="G106" s="23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206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>
      <c r="A107" s="167">
        <v>25</v>
      </c>
      <c r="B107" s="168" t="s">
        <v>1963</v>
      </c>
      <c r="C107" s="177" t="s">
        <v>1964</v>
      </c>
      <c r="D107" s="169" t="s">
        <v>288</v>
      </c>
      <c r="E107" s="170">
        <v>110.7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</v>
      </c>
      <c r="O107" s="172">
        <f>ROUND(E107*N107,2)</f>
        <v>0</v>
      </c>
      <c r="P107" s="172">
        <v>0.11</v>
      </c>
      <c r="Q107" s="172">
        <f>ROUND(E107*P107,2)</f>
        <v>12.18</v>
      </c>
      <c r="R107" s="172" t="s">
        <v>1028</v>
      </c>
      <c r="S107" s="172" t="s">
        <v>202</v>
      </c>
      <c r="T107" s="173" t="s">
        <v>202</v>
      </c>
      <c r="U107" s="157">
        <v>3.1100000000000003E-2</v>
      </c>
      <c r="V107" s="157">
        <f>ROUND(E107*U107,2)</f>
        <v>3.44</v>
      </c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>
      <c r="A108" s="155"/>
      <c r="B108" s="156"/>
      <c r="C108" s="241" t="s">
        <v>1962</v>
      </c>
      <c r="D108" s="242"/>
      <c r="E108" s="242"/>
      <c r="F108" s="242"/>
      <c r="G108" s="242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205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74" t="str">
        <f>C108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239" t="s">
        <v>1965</v>
      </c>
      <c r="D109" s="240"/>
      <c r="E109" s="240"/>
      <c r="F109" s="240"/>
      <c r="G109" s="24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247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178" t="s">
        <v>2640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78" t="s">
        <v>2649</v>
      </c>
      <c r="D111" s="158"/>
      <c r="E111" s="159">
        <v>110.7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233"/>
      <c r="D112" s="234"/>
      <c r="E112" s="234"/>
      <c r="F112" s="234"/>
      <c r="G112" s="234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206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>
      <c r="A113" s="167">
        <v>26</v>
      </c>
      <c r="B113" s="168" t="s">
        <v>1320</v>
      </c>
      <c r="C113" s="177" t="s">
        <v>1321</v>
      </c>
      <c r="D113" s="169" t="s">
        <v>298</v>
      </c>
      <c r="E113" s="170">
        <v>365.31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</v>
      </c>
      <c r="O113" s="172">
        <f>ROUND(E113*N113,2)</f>
        <v>0</v>
      </c>
      <c r="P113" s="172">
        <v>0</v>
      </c>
      <c r="Q113" s="172">
        <f>ROUND(E113*P113,2)</f>
        <v>0</v>
      </c>
      <c r="R113" s="172" t="s">
        <v>1028</v>
      </c>
      <c r="S113" s="172" t="s">
        <v>202</v>
      </c>
      <c r="T113" s="173" t="s">
        <v>202</v>
      </c>
      <c r="U113" s="157">
        <v>0</v>
      </c>
      <c r="V113" s="157">
        <f>ROUND(E113*U113,2)</f>
        <v>0</v>
      </c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237" t="s">
        <v>1322</v>
      </c>
      <c r="D114" s="238"/>
      <c r="E114" s="238"/>
      <c r="F114" s="238"/>
      <c r="G114" s="238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247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2650</v>
      </c>
      <c r="D115" s="158"/>
      <c r="E115" s="159">
        <v>365.31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233"/>
      <c r="D116" s="234"/>
      <c r="E116" s="234"/>
      <c r="F116" s="234"/>
      <c r="G116" s="23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206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>
      <c r="A117" s="167">
        <v>27</v>
      </c>
      <c r="B117" s="168" t="s">
        <v>1324</v>
      </c>
      <c r="C117" s="177" t="s">
        <v>1325</v>
      </c>
      <c r="D117" s="169" t="s">
        <v>298</v>
      </c>
      <c r="E117" s="170">
        <v>40.590000000000003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2" t="s">
        <v>1028</v>
      </c>
      <c r="S117" s="172" t="s">
        <v>202</v>
      </c>
      <c r="T117" s="173" t="s">
        <v>202</v>
      </c>
      <c r="U117" s="157">
        <v>0.01</v>
      </c>
      <c r="V117" s="157">
        <f>ROUND(E117*U117,2)</f>
        <v>0.41</v>
      </c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1326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178" t="s">
        <v>1327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78" t="s">
        <v>2651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178" t="s">
        <v>2652</v>
      </c>
      <c r="D120" s="158"/>
      <c r="E120" s="159">
        <v>40.590000000000003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233"/>
      <c r="D121" s="234"/>
      <c r="E121" s="234"/>
      <c r="F121" s="234"/>
      <c r="G121" s="234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206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67">
        <v>28</v>
      </c>
      <c r="B122" s="168" t="s">
        <v>2016</v>
      </c>
      <c r="C122" s="177" t="s">
        <v>2017</v>
      </c>
      <c r="D122" s="169" t="s">
        <v>298</v>
      </c>
      <c r="E122" s="170">
        <v>40.590000000000003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304</v>
      </c>
      <c r="T122" s="173" t="s">
        <v>322</v>
      </c>
      <c r="U122" s="157">
        <v>0</v>
      </c>
      <c r="V122" s="157">
        <f>ROUND(E122*U122,2)</f>
        <v>0</v>
      </c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178" t="s">
        <v>1327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178" t="s">
        <v>2651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78" t="s">
        <v>2652</v>
      </c>
      <c r="D125" s="158"/>
      <c r="E125" s="159">
        <v>40.590000000000003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233"/>
      <c r="D126" s="234"/>
      <c r="E126" s="234"/>
      <c r="F126" s="234"/>
      <c r="G126" s="234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206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>
      <c r="A127" s="161" t="s">
        <v>196</v>
      </c>
      <c r="B127" s="162" t="s">
        <v>99</v>
      </c>
      <c r="C127" s="176" t="s">
        <v>100</v>
      </c>
      <c r="D127" s="163"/>
      <c r="E127" s="164"/>
      <c r="F127" s="165"/>
      <c r="G127" s="165">
        <f>SUMIF(AG128:AG133,"&lt;&gt;NOR",G128:G133)</f>
        <v>0</v>
      </c>
      <c r="H127" s="165"/>
      <c r="I127" s="165">
        <f>SUM(I128:I133)</f>
        <v>0</v>
      </c>
      <c r="J127" s="165"/>
      <c r="K127" s="165">
        <f>SUM(K128:K133)</f>
        <v>0</v>
      </c>
      <c r="L127" s="165"/>
      <c r="M127" s="165">
        <f>SUM(M128:M133)</f>
        <v>0</v>
      </c>
      <c r="N127" s="165"/>
      <c r="O127" s="165">
        <f>SUM(O128:O133)</f>
        <v>17.779999999999998</v>
      </c>
      <c r="P127" s="165"/>
      <c r="Q127" s="165">
        <f>SUM(Q128:Q133)</f>
        <v>0</v>
      </c>
      <c r="R127" s="165"/>
      <c r="S127" s="165"/>
      <c r="T127" s="166"/>
      <c r="U127" s="160"/>
      <c r="V127" s="160">
        <f>SUM(V128:V133)</f>
        <v>26.38</v>
      </c>
      <c r="W127" s="160"/>
      <c r="AG127" t="s">
        <v>197</v>
      </c>
    </row>
    <row r="128" spans="1:60" outlineLevel="1">
      <c r="A128" s="167">
        <v>29</v>
      </c>
      <c r="B128" s="168" t="s">
        <v>2020</v>
      </c>
      <c r="C128" s="177" t="s">
        <v>1182</v>
      </c>
      <c r="D128" s="169" t="s">
        <v>213</v>
      </c>
      <c r="E128" s="170">
        <v>15.525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1.1322000000000001</v>
      </c>
      <c r="O128" s="172">
        <f>ROUND(E128*N128,2)</f>
        <v>17.579999999999998</v>
      </c>
      <c r="P128" s="172">
        <v>0</v>
      </c>
      <c r="Q128" s="172">
        <f>ROUND(E128*P128,2)</f>
        <v>0</v>
      </c>
      <c r="R128" s="172" t="s">
        <v>269</v>
      </c>
      <c r="S128" s="172" t="s">
        <v>202</v>
      </c>
      <c r="T128" s="173" t="s">
        <v>202</v>
      </c>
      <c r="U128" s="157">
        <v>1.6950000000000001</v>
      </c>
      <c r="V128" s="157">
        <f>ROUND(E128*U128,2)</f>
        <v>26.31</v>
      </c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241" t="s">
        <v>1183</v>
      </c>
      <c r="D129" s="242"/>
      <c r="E129" s="242"/>
      <c r="F129" s="242"/>
      <c r="G129" s="242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205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178" t="s">
        <v>2653</v>
      </c>
      <c r="D130" s="158"/>
      <c r="E130" s="159">
        <v>15.525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233"/>
      <c r="D131" s="234"/>
      <c r="E131" s="234"/>
      <c r="F131" s="234"/>
      <c r="G131" s="234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206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67">
        <v>30</v>
      </c>
      <c r="B132" s="168" t="s">
        <v>2409</v>
      </c>
      <c r="C132" s="177" t="s">
        <v>2410</v>
      </c>
      <c r="D132" s="169" t="s">
        <v>1834</v>
      </c>
      <c r="E132" s="170">
        <v>0.4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0.50666000000000011</v>
      </c>
      <c r="O132" s="172">
        <f>ROUND(E132*N132,2)</f>
        <v>0.2</v>
      </c>
      <c r="P132" s="172">
        <v>0</v>
      </c>
      <c r="Q132" s="172">
        <f>ROUND(E132*P132,2)</f>
        <v>0</v>
      </c>
      <c r="R132" s="172"/>
      <c r="S132" s="172" t="s">
        <v>304</v>
      </c>
      <c r="T132" s="173" t="s">
        <v>322</v>
      </c>
      <c r="U132" s="157">
        <v>0.16300000000000001</v>
      </c>
      <c r="V132" s="157">
        <f>ROUND(E132*U132,2)</f>
        <v>7.0000000000000007E-2</v>
      </c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203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235"/>
      <c r="D133" s="236"/>
      <c r="E133" s="236"/>
      <c r="F133" s="236"/>
      <c r="G133" s="236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>
      <c r="A134" s="161" t="s">
        <v>196</v>
      </c>
      <c r="B134" s="162" t="s">
        <v>101</v>
      </c>
      <c r="C134" s="176" t="s">
        <v>102</v>
      </c>
      <c r="D134" s="163"/>
      <c r="E134" s="164"/>
      <c r="F134" s="165"/>
      <c r="G134" s="165">
        <f>SUMIF(AG135:AG153,"&lt;&gt;NOR",G135:G153)</f>
        <v>0</v>
      </c>
      <c r="H134" s="165"/>
      <c r="I134" s="165">
        <f>SUM(I135:I153)</f>
        <v>0</v>
      </c>
      <c r="J134" s="165"/>
      <c r="K134" s="165">
        <f>SUM(K135:K153)</f>
        <v>0</v>
      </c>
      <c r="L134" s="165"/>
      <c r="M134" s="165">
        <f>SUM(M135:M153)</f>
        <v>0</v>
      </c>
      <c r="N134" s="165"/>
      <c r="O134" s="165">
        <f>SUM(O135:O153)</f>
        <v>48.269999999999996</v>
      </c>
      <c r="P134" s="165"/>
      <c r="Q134" s="165">
        <f>SUM(Q135:Q153)</f>
        <v>0</v>
      </c>
      <c r="R134" s="165"/>
      <c r="S134" s="165"/>
      <c r="T134" s="166"/>
      <c r="U134" s="160"/>
      <c r="V134" s="160">
        <f>SUM(V135:V153)</f>
        <v>12.18</v>
      </c>
      <c r="W134" s="160"/>
      <c r="AG134" t="s">
        <v>197</v>
      </c>
    </row>
    <row r="135" spans="1:60" ht="22.5" outlineLevel="1">
      <c r="A135" s="167">
        <v>31</v>
      </c>
      <c r="B135" s="168" t="s">
        <v>2057</v>
      </c>
      <c r="C135" s="177" t="s">
        <v>2058</v>
      </c>
      <c r="D135" s="169" t="s">
        <v>288</v>
      </c>
      <c r="E135" s="170">
        <v>36.900000000000006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0.28800000000000003</v>
      </c>
      <c r="O135" s="172">
        <f>ROUND(E135*N135,2)</f>
        <v>10.63</v>
      </c>
      <c r="P135" s="172">
        <v>0</v>
      </c>
      <c r="Q135" s="172">
        <f>ROUND(E135*P135,2)</f>
        <v>0</v>
      </c>
      <c r="R135" s="172" t="s">
        <v>1028</v>
      </c>
      <c r="S135" s="172" t="s">
        <v>202</v>
      </c>
      <c r="T135" s="173" t="s">
        <v>202</v>
      </c>
      <c r="U135" s="157">
        <v>2.3000000000000003E-2</v>
      </c>
      <c r="V135" s="157">
        <f>ROUND(E135*U135,2)</f>
        <v>0.85</v>
      </c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178" t="s">
        <v>2640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178" t="s">
        <v>2648</v>
      </c>
      <c r="D137" s="158"/>
      <c r="E137" s="159">
        <v>36.900000000000006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233"/>
      <c r="D138" s="234"/>
      <c r="E138" s="234"/>
      <c r="F138" s="234"/>
      <c r="G138" s="234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206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>
      <c r="A139" s="167">
        <v>32</v>
      </c>
      <c r="B139" s="168" t="s">
        <v>1033</v>
      </c>
      <c r="C139" s="177" t="s">
        <v>1034</v>
      </c>
      <c r="D139" s="169" t="s">
        <v>288</v>
      </c>
      <c r="E139" s="170">
        <v>36.900000000000006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0.378</v>
      </c>
      <c r="O139" s="172">
        <f>ROUND(E139*N139,2)</f>
        <v>13.95</v>
      </c>
      <c r="P139" s="172">
        <v>0</v>
      </c>
      <c r="Q139" s="172">
        <f>ROUND(E139*P139,2)</f>
        <v>0</v>
      </c>
      <c r="R139" s="172" t="s">
        <v>1028</v>
      </c>
      <c r="S139" s="172" t="s">
        <v>202</v>
      </c>
      <c r="T139" s="173" t="s">
        <v>202</v>
      </c>
      <c r="U139" s="157">
        <v>2.6000000000000002E-2</v>
      </c>
      <c r="V139" s="157">
        <f>ROUND(E139*U139,2)</f>
        <v>0.96</v>
      </c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55"/>
      <c r="B140" s="156"/>
      <c r="C140" s="235"/>
      <c r="D140" s="236"/>
      <c r="E140" s="236"/>
      <c r="F140" s="236"/>
      <c r="G140" s="236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206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>
      <c r="A141" s="167">
        <v>33</v>
      </c>
      <c r="B141" s="168" t="s">
        <v>2061</v>
      </c>
      <c r="C141" s="177" t="s">
        <v>2062</v>
      </c>
      <c r="D141" s="169" t="s">
        <v>288</v>
      </c>
      <c r="E141" s="170">
        <v>36.900000000000006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0.13188000000000002</v>
      </c>
      <c r="O141" s="172">
        <f>ROUND(E141*N141,2)</f>
        <v>4.87</v>
      </c>
      <c r="P141" s="172">
        <v>0</v>
      </c>
      <c r="Q141" s="172">
        <f>ROUND(E141*P141,2)</f>
        <v>0</v>
      </c>
      <c r="R141" s="172" t="s">
        <v>1028</v>
      </c>
      <c r="S141" s="172" t="s">
        <v>202</v>
      </c>
      <c r="T141" s="173" t="s">
        <v>202</v>
      </c>
      <c r="U141" s="157">
        <v>4.9000000000000002E-2</v>
      </c>
      <c r="V141" s="157">
        <f>ROUND(E141*U141,2)</f>
        <v>1.81</v>
      </c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241" t="s">
        <v>2063</v>
      </c>
      <c r="D142" s="242"/>
      <c r="E142" s="242"/>
      <c r="F142" s="242"/>
      <c r="G142" s="242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205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233"/>
      <c r="D143" s="234"/>
      <c r="E143" s="234"/>
      <c r="F143" s="234"/>
      <c r="G143" s="234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>
      <c r="A144" s="167">
        <v>34</v>
      </c>
      <c r="B144" s="168" t="s">
        <v>2069</v>
      </c>
      <c r="C144" s="177" t="s">
        <v>2070</v>
      </c>
      <c r="D144" s="169" t="s">
        <v>288</v>
      </c>
      <c r="E144" s="170">
        <v>36.900000000000006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6.1000000000000008E-4</v>
      </c>
      <c r="O144" s="172">
        <f>ROUND(E144*N144,2)</f>
        <v>0.02</v>
      </c>
      <c r="P144" s="172">
        <v>0</v>
      </c>
      <c r="Q144" s="172">
        <f>ROUND(E144*P144,2)</f>
        <v>0</v>
      </c>
      <c r="R144" s="172" t="s">
        <v>1028</v>
      </c>
      <c r="S144" s="172" t="s">
        <v>202</v>
      </c>
      <c r="T144" s="173" t="s">
        <v>202</v>
      </c>
      <c r="U144" s="157">
        <v>2E-3</v>
      </c>
      <c r="V144" s="157">
        <f>ROUND(E144*U144,2)</f>
        <v>7.0000000000000007E-2</v>
      </c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235"/>
      <c r="D145" s="236"/>
      <c r="E145" s="236"/>
      <c r="F145" s="236"/>
      <c r="G145" s="236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206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>
      <c r="A146" s="167">
        <v>35</v>
      </c>
      <c r="B146" s="168" t="s">
        <v>1037</v>
      </c>
      <c r="C146" s="177" t="s">
        <v>1038</v>
      </c>
      <c r="D146" s="169" t="s">
        <v>288</v>
      </c>
      <c r="E146" s="170">
        <v>36.900000000000006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3.1000000000000005E-4</v>
      </c>
      <c r="O146" s="172">
        <f>ROUND(E146*N146,2)</f>
        <v>0.01</v>
      </c>
      <c r="P146" s="172">
        <v>0</v>
      </c>
      <c r="Q146" s="172">
        <f>ROUND(E146*P146,2)</f>
        <v>0</v>
      </c>
      <c r="R146" s="172" t="s">
        <v>1028</v>
      </c>
      <c r="S146" s="172" t="s">
        <v>202</v>
      </c>
      <c r="T146" s="173" t="s">
        <v>202</v>
      </c>
      <c r="U146" s="157">
        <v>2E-3</v>
      </c>
      <c r="V146" s="157">
        <f>ROUND(E146*U146,2)</f>
        <v>7.0000000000000007E-2</v>
      </c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235"/>
      <c r="D147" s="236"/>
      <c r="E147" s="236"/>
      <c r="F147" s="236"/>
      <c r="G147" s="23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206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>
      <c r="A148" s="167">
        <v>36</v>
      </c>
      <c r="B148" s="168" t="s">
        <v>1039</v>
      </c>
      <c r="C148" s="177" t="s">
        <v>1040</v>
      </c>
      <c r="D148" s="169" t="s">
        <v>288</v>
      </c>
      <c r="E148" s="170">
        <v>36.900000000000006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0.12966000000000003</v>
      </c>
      <c r="O148" s="172">
        <f>ROUND(E148*N148,2)</f>
        <v>4.78</v>
      </c>
      <c r="P148" s="172">
        <v>0</v>
      </c>
      <c r="Q148" s="172">
        <f>ROUND(E148*P148,2)</f>
        <v>0</v>
      </c>
      <c r="R148" s="172" t="s">
        <v>1028</v>
      </c>
      <c r="S148" s="172" t="s">
        <v>202</v>
      </c>
      <c r="T148" s="173" t="s">
        <v>202</v>
      </c>
      <c r="U148" s="157">
        <v>7.2000000000000008E-2</v>
      </c>
      <c r="V148" s="157">
        <f>ROUND(E148*U148,2)</f>
        <v>2.66</v>
      </c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214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235"/>
      <c r="D149" s="236"/>
      <c r="E149" s="236"/>
      <c r="F149" s="236"/>
      <c r="G149" s="236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206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>
      <c r="A150" s="167">
        <v>37</v>
      </c>
      <c r="B150" s="168" t="s">
        <v>1041</v>
      </c>
      <c r="C150" s="177" t="s">
        <v>1042</v>
      </c>
      <c r="D150" s="169" t="s">
        <v>288</v>
      </c>
      <c r="E150" s="170">
        <v>36.900000000000006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0.12966000000000003</v>
      </c>
      <c r="O150" s="172">
        <f>ROUND(E150*N150,2)</f>
        <v>4.78</v>
      </c>
      <c r="P150" s="172">
        <v>0</v>
      </c>
      <c r="Q150" s="172">
        <f>ROUND(E150*P150,2)</f>
        <v>0</v>
      </c>
      <c r="R150" s="172" t="s">
        <v>1028</v>
      </c>
      <c r="S150" s="172" t="s">
        <v>202</v>
      </c>
      <c r="T150" s="173" t="s">
        <v>202</v>
      </c>
      <c r="U150" s="157">
        <v>7.2000000000000008E-2</v>
      </c>
      <c r="V150" s="157">
        <f>ROUND(E150*U150,2)</f>
        <v>2.66</v>
      </c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214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235"/>
      <c r="D151" s="236"/>
      <c r="E151" s="236"/>
      <c r="F151" s="236"/>
      <c r="G151" s="23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206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67">
        <v>38</v>
      </c>
      <c r="B152" s="168" t="s">
        <v>2085</v>
      </c>
      <c r="C152" s="177" t="s">
        <v>2086</v>
      </c>
      <c r="D152" s="169" t="s">
        <v>288</v>
      </c>
      <c r="E152" s="170">
        <v>36.900000000000006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0.25</v>
      </c>
      <c r="O152" s="172">
        <f>ROUND(E152*N152,2)</f>
        <v>9.23</v>
      </c>
      <c r="P152" s="172">
        <v>0</v>
      </c>
      <c r="Q152" s="172">
        <f>ROUND(E152*P152,2)</f>
        <v>0</v>
      </c>
      <c r="R152" s="172"/>
      <c r="S152" s="172" t="s">
        <v>304</v>
      </c>
      <c r="T152" s="173" t="s">
        <v>322</v>
      </c>
      <c r="U152" s="157">
        <v>8.4000000000000005E-2</v>
      </c>
      <c r="V152" s="157">
        <f>ROUND(E152*U152,2)</f>
        <v>3.1</v>
      </c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235"/>
      <c r="D153" s="236"/>
      <c r="E153" s="236"/>
      <c r="F153" s="236"/>
      <c r="G153" s="236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206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>
      <c r="A154" s="161" t="s">
        <v>196</v>
      </c>
      <c r="B154" s="162" t="s">
        <v>111</v>
      </c>
      <c r="C154" s="176" t="s">
        <v>112</v>
      </c>
      <c r="D154" s="163"/>
      <c r="E154" s="164"/>
      <c r="F154" s="165"/>
      <c r="G154" s="165">
        <f>SUMIF(AG155:AG187,"&lt;&gt;NOR",G155:G187)</f>
        <v>0</v>
      </c>
      <c r="H154" s="165"/>
      <c r="I154" s="165">
        <f>SUM(I155:I187)</f>
        <v>0</v>
      </c>
      <c r="J154" s="165"/>
      <c r="K154" s="165">
        <f>SUM(K155:K187)</f>
        <v>0</v>
      </c>
      <c r="L154" s="165"/>
      <c r="M154" s="165">
        <f>SUM(M155:M187)</f>
        <v>0</v>
      </c>
      <c r="N154" s="165"/>
      <c r="O154" s="165">
        <f>SUM(O155:O187)</f>
        <v>0.57000000000000006</v>
      </c>
      <c r="P154" s="165"/>
      <c r="Q154" s="165">
        <f>SUM(Q155:Q187)</f>
        <v>0</v>
      </c>
      <c r="R154" s="165"/>
      <c r="S154" s="165"/>
      <c r="T154" s="166"/>
      <c r="U154" s="160"/>
      <c r="V154" s="160">
        <f>SUM(V155:V187)</f>
        <v>63.24</v>
      </c>
      <c r="W154" s="160"/>
      <c r="AG154" t="s">
        <v>197</v>
      </c>
    </row>
    <row r="155" spans="1:60" ht="22.5" outlineLevel="1">
      <c r="A155" s="167">
        <v>39</v>
      </c>
      <c r="B155" s="168" t="s">
        <v>2654</v>
      </c>
      <c r="C155" s="177" t="s">
        <v>2655</v>
      </c>
      <c r="D155" s="169" t="s">
        <v>268</v>
      </c>
      <c r="E155" s="170">
        <v>172.5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269</v>
      </c>
      <c r="S155" s="172" t="s">
        <v>202</v>
      </c>
      <c r="T155" s="173" t="s">
        <v>202</v>
      </c>
      <c r="U155" s="157">
        <v>0.17200000000000001</v>
      </c>
      <c r="V155" s="157">
        <f>ROUND(E155*U155,2)</f>
        <v>29.67</v>
      </c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241" t="s">
        <v>1183</v>
      </c>
      <c r="D156" s="242"/>
      <c r="E156" s="242"/>
      <c r="F156" s="242"/>
      <c r="G156" s="242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205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239" t="s">
        <v>2656</v>
      </c>
      <c r="D157" s="240"/>
      <c r="E157" s="240"/>
      <c r="F157" s="240"/>
      <c r="G157" s="240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247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178" t="s">
        <v>2657</v>
      </c>
      <c r="D158" s="158"/>
      <c r="E158" s="159">
        <v>172.5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233"/>
      <c r="D159" s="234"/>
      <c r="E159" s="234"/>
      <c r="F159" s="234"/>
      <c r="G159" s="234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206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67">
        <v>40</v>
      </c>
      <c r="B160" s="168" t="s">
        <v>2658</v>
      </c>
      <c r="C160" s="177" t="s">
        <v>2659</v>
      </c>
      <c r="D160" s="169" t="s">
        <v>310</v>
      </c>
      <c r="E160" s="170">
        <v>21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2" t="s">
        <v>269</v>
      </c>
      <c r="S160" s="172" t="s">
        <v>202</v>
      </c>
      <c r="T160" s="173" t="s">
        <v>202</v>
      </c>
      <c r="U160" s="157">
        <v>0.32328000000000001</v>
      </c>
      <c r="V160" s="157">
        <f>ROUND(E160*U160,2)</f>
        <v>6.79</v>
      </c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41" t="s">
        <v>1183</v>
      </c>
      <c r="D161" s="242"/>
      <c r="E161" s="242"/>
      <c r="F161" s="242"/>
      <c r="G161" s="242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55"/>
      <c r="B162" s="156"/>
      <c r="C162" s="178" t="s">
        <v>2660</v>
      </c>
      <c r="D162" s="158"/>
      <c r="E162" s="159">
        <v>21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217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33"/>
      <c r="D163" s="234"/>
      <c r="E163" s="234"/>
      <c r="F163" s="234"/>
      <c r="G163" s="234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206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>
      <c r="A164" s="167">
        <v>41</v>
      </c>
      <c r="B164" s="168" t="s">
        <v>2661</v>
      </c>
      <c r="C164" s="177" t="s">
        <v>2662</v>
      </c>
      <c r="D164" s="169" t="s">
        <v>268</v>
      </c>
      <c r="E164" s="170">
        <v>172.5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2" t="s">
        <v>269</v>
      </c>
      <c r="S164" s="172" t="s">
        <v>202</v>
      </c>
      <c r="T164" s="173" t="s">
        <v>202</v>
      </c>
      <c r="U164" s="157">
        <v>4.8000000000000001E-2</v>
      </c>
      <c r="V164" s="157">
        <f>ROUND(E164*U164,2)</f>
        <v>8.2799999999999994</v>
      </c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241" t="s">
        <v>1211</v>
      </c>
      <c r="D165" s="242"/>
      <c r="E165" s="242"/>
      <c r="F165" s="242"/>
      <c r="G165" s="242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205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178" t="s">
        <v>2657</v>
      </c>
      <c r="D166" s="158"/>
      <c r="E166" s="159">
        <v>172.5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233"/>
      <c r="D167" s="234"/>
      <c r="E167" s="234"/>
      <c r="F167" s="234"/>
      <c r="G167" s="234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206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3.75" outlineLevel="1">
      <c r="A168" s="167">
        <v>42</v>
      </c>
      <c r="B168" s="168" t="s">
        <v>1212</v>
      </c>
      <c r="C168" s="177" t="s">
        <v>1213</v>
      </c>
      <c r="D168" s="169" t="s">
        <v>1214</v>
      </c>
      <c r="E168" s="170">
        <v>1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1.7000000000000001E-4</v>
      </c>
      <c r="O168" s="172">
        <f>ROUND(E168*N168,2)</f>
        <v>0</v>
      </c>
      <c r="P168" s="172">
        <v>0</v>
      </c>
      <c r="Q168" s="172">
        <f>ROUND(E168*P168,2)</f>
        <v>0</v>
      </c>
      <c r="R168" s="172" t="s">
        <v>269</v>
      </c>
      <c r="S168" s="172" t="s">
        <v>202</v>
      </c>
      <c r="T168" s="173" t="s">
        <v>202</v>
      </c>
      <c r="U168" s="157">
        <v>7.1000000000000005</v>
      </c>
      <c r="V168" s="157">
        <f>ROUND(E168*U168,2)</f>
        <v>7.1</v>
      </c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214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241" t="s">
        <v>1211</v>
      </c>
      <c r="D169" s="242"/>
      <c r="E169" s="242"/>
      <c r="F169" s="242"/>
      <c r="G169" s="242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205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233"/>
      <c r="D170" s="234"/>
      <c r="E170" s="234"/>
      <c r="F170" s="234"/>
      <c r="G170" s="234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206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67">
        <v>43</v>
      </c>
      <c r="B171" s="168" t="s">
        <v>2663</v>
      </c>
      <c r="C171" s="177" t="s">
        <v>2664</v>
      </c>
      <c r="D171" s="169" t="s">
        <v>268</v>
      </c>
      <c r="E171" s="170">
        <v>190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269</v>
      </c>
      <c r="S171" s="172" t="s">
        <v>202</v>
      </c>
      <c r="T171" s="173" t="s">
        <v>202</v>
      </c>
      <c r="U171" s="157">
        <v>2.6000000000000002E-2</v>
      </c>
      <c r="V171" s="157">
        <f>ROUND(E171*U171,2)</f>
        <v>4.9400000000000004</v>
      </c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235"/>
      <c r="D172" s="236"/>
      <c r="E172" s="236"/>
      <c r="F172" s="236"/>
      <c r="G172" s="236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206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67">
        <v>44</v>
      </c>
      <c r="B173" s="168" t="s">
        <v>2477</v>
      </c>
      <c r="C173" s="177" t="s">
        <v>2478</v>
      </c>
      <c r="D173" s="169" t="s">
        <v>268</v>
      </c>
      <c r="E173" s="170">
        <v>190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8.0000000000000007E-5</v>
      </c>
      <c r="O173" s="172">
        <f>ROUND(E173*N173,2)</f>
        <v>0.02</v>
      </c>
      <c r="P173" s="172">
        <v>0</v>
      </c>
      <c r="Q173" s="172">
        <f>ROUND(E173*P173,2)</f>
        <v>0</v>
      </c>
      <c r="R173" s="172" t="s">
        <v>269</v>
      </c>
      <c r="S173" s="172" t="s">
        <v>202</v>
      </c>
      <c r="T173" s="173" t="s">
        <v>202</v>
      </c>
      <c r="U173" s="157">
        <v>3.4000000000000002E-2</v>
      </c>
      <c r="V173" s="157">
        <f>ROUND(E173*U173,2)</f>
        <v>6.46</v>
      </c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214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/>
      <c r="B174" s="156"/>
      <c r="C174" s="235"/>
      <c r="D174" s="236"/>
      <c r="E174" s="236"/>
      <c r="F174" s="236"/>
      <c r="G174" s="236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206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67">
        <v>45</v>
      </c>
      <c r="B175" s="168" t="s">
        <v>2665</v>
      </c>
      <c r="C175" s="177" t="s">
        <v>2666</v>
      </c>
      <c r="D175" s="169" t="s">
        <v>310</v>
      </c>
      <c r="E175" s="170">
        <v>4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2">
        <f>ROUND(E175*P175,2)</f>
        <v>0</v>
      </c>
      <c r="R175" s="172" t="s">
        <v>311</v>
      </c>
      <c r="S175" s="172" t="s">
        <v>202</v>
      </c>
      <c r="T175" s="173" t="s">
        <v>202</v>
      </c>
      <c r="U175" s="157">
        <v>0</v>
      </c>
      <c r="V175" s="157">
        <f>ROUND(E175*U175,2)</f>
        <v>0</v>
      </c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312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235"/>
      <c r="D176" s="236"/>
      <c r="E176" s="236"/>
      <c r="F176" s="236"/>
      <c r="G176" s="236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206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>
      <c r="A177" s="167">
        <v>46</v>
      </c>
      <c r="B177" s="168" t="s">
        <v>2667</v>
      </c>
      <c r="C177" s="177" t="s">
        <v>2668</v>
      </c>
      <c r="D177" s="169" t="s">
        <v>310</v>
      </c>
      <c r="E177" s="170">
        <v>1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 t="s">
        <v>311</v>
      </c>
      <c r="S177" s="172" t="s">
        <v>202</v>
      </c>
      <c r="T177" s="173" t="s">
        <v>202</v>
      </c>
      <c r="U177" s="157">
        <v>0</v>
      </c>
      <c r="V177" s="157">
        <f>ROUND(E177*U177,2)</f>
        <v>0</v>
      </c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312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235"/>
      <c r="D178" s="236"/>
      <c r="E178" s="236"/>
      <c r="F178" s="236"/>
      <c r="G178" s="236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206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>
      <c r="A179" s="167">
        <v>47</v>
      </c>
      <c r="B179" s="168" t="s">
        <v>2669</v>
      </c>
      <c r="C179" s="177" t="s">
        <v>2670</v>
      </c>
      <c r="D179" s="169" t="s">
        <v>268</v>
      </c>
      <c r="E179" s="170">
        <v>175.08750000000001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3.1400000000000004E-3</v>
      </c>
      <c r="O179" s="172">
        <f>ROUND(E179*N179,2)</f>
        <v>0.55000000000000004</v>
      </c>
      <c r="P179" s="172">
        <v>0</v>
      </c>
      <c r="Q179" s="172">
        <f>ROUND(E179*P179,2)</f>
        <v>0</v>
      </c>
      <c r="R179" s="172" t="s">
        <v>311</v>
      </c>
      <c r="S179" s="172" t="s">
        <v>202</v>
      </c>
      <c r="T179" s="173" t="s">
        <v>202</v>
      </c>
      <c r="U179" s="157">
        <v>0</v>
      </c>
      <c r="V179" s="157">
        <f>ROUND(E179*U179,2)</f>
        <v>0</v>
      </c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312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178" t="s">
        <v>2671</v>
      </c>
      <c r="D180" s="158"/>
      <c r="E180" s="159">
        <v>175.08750000000001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217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>
      <c r="A181" s="155"/>
      <c r="B181" s="156"/>
      <c r="C181" s="233"/>
      <c r="D181" s="234"/>
      <c r="E181" s="234"/>
      <c r="F181" s="234"/>
      <c r="G181" s="23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206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>
      <c r="A182" s="167">
        <v>48</v>
      </c>
      <c r="B182" s="168" t="s">
        <v>2672</v>
      </c>
      <c r="C182" s="177" t="s">
        <v>2673</v>
      </c>
      <c r="D182" s="169" t="s">
        <v>310</v>
      </c>
      <c r="E182" s="170">
        <v>3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7.400000000000001E-4</v>
      </c>
      <c r="O182" s="172">
        <f>ROUND(E182*N182,2)</f>
        <v>0</v>
      </c>
      <c r="P182" s="172">
        <v>0</v>
      </c>
      <c r="Q182" s="172">
        <f>ROUND(E182*P182,2)</f>
        <v>0</v>
      </c>
      <c r="R182" s="172" t="s">
        <v>311</v>
      </c>
      <c r="S182" s="172" t="s">
        <v>202</v>
      </c>
      <c r="T182" s="173" t="s">
        <v>202</v>
      </c>
      <c r="U182" s="157">
        <v>0</v>
      </c>
      <c r="V182" s="157">
        <f>ROUND(E182*U182,2)</f>
        <v>0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312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235"/>
      <c r="D183" s="236"/>
      <c r="E183" s="236"/>
      <c r="F183" s="236"/>
      <c r="G183" s="23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67">
        <v>49</v>
      </c>
      <c r="B184" s="168" t="s">
        <v>2674</v>
      </c>
      <c r="C184" s="177" t="s">
        <v>2675</v>
      </c>
      <c r="D184" s="169" t="s">
        <v>310</v>
      </c>
      <c r="E184" s="170">
        <v>1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2">
        <v>1.0500000000000002E-3</v>
      </c>
      <c r="O184" s="172">
        <f>ROUND(E184*N184,2)</f>
        <v>0</v>
      </c>
      <c r="P184" s="172">
        <v>0</v>
      </c>
      <c r="Q184" s="172">
        <f>ROUND(E184*P184,2)</f>
        <v>0</v>
      </c>
      <c r="R184" s="172"/>
      <c r="S184" s="172" t="s">
        <v>304</v>
      </c>
      <c r="T184" s="173" t="s">
        <v>202</v>
      </c>
      <c r="U184" s="157">
        <v>0</v>
      </c>
      <c r="V184" s="157">
        <f>ROUND(E184*U184,2)</f>
        <v>0</v>
      </c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312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55"/>
      <c r="B185" s="156"/>
      <c r="C185" s="235"/>
      <c r="D185" s="236"/>
      <c r="E185" s="236"/>
      <c r="F185" s="236"/>
      <c r="G185" s="236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206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>
      <c r="A186" s="167">
        <v>50</v>
      </c>
      <c r="B186" s="168" t="s">
        <v>2676</v>
      </c>
      <c r="C186" s="177" t="s">
        <v>2677</v>
      </c>
      <c r="D186" s="169" t="s">
        <v>310</v>
      </c>
      <c r="E186" s="170">
        <v>2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1.7000000000000001E-3</v>
      </c>
      <c r="O186" s="172">
        <f>ROUND(E186*N186,2)</f>
        <v>0</v>
      </c>
      <c r="P186" s="172">
        <v>0</v>
      </c>
      <c r="Q186" s="172">
        <f>ROUND(E186*P186,2)</f>
        <v>0</v>
      </c>
      <c r="R186" s="172"/>
      <c r="S186" s="172" t="s">
        <v>304</v>
      </c>
      <c r="T186" s="173" t="s">
        <v>322</v>
      </c>
      <c r="U186" s="157">
        <v>0</v>
      </c>
      <c r="V186" s="157">
        <f>ROUND(E186*U186,2)</f>
        <v>0</v>
      </c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312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235"/>
      <c r="D187" s="236"/>
      <c r="E187" s="236"/>
      <c r="F187" s="236"/>
      <c r="G187" s="236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>
      <c r="A188" s="161" t="s">
        <v>196</v>
      </c>
      <c r="B188" s="162" t="s">
        <v>123</v>
      </c>
      <c r="C188" s="176" t="s">
        <v>124</v>
      </c>
      <c r="D188" s="163"/>
      <c r="E188" s="164"/>
      <c r="F188" s="165"/>
      <c r="G188" s="165">
        <f>SUMIF(AG189:AG194,"&lt;&gt;NOR",G189:G194)</f>
        <v>0</v>
      </c>
      <c r="H188" s="165"/>
      <c r="I188" s="165">
        <f>SUM(I189:I194)</f>
        <v>0</v>
      </c>
      <c r="J188" s="165"/>
      <c r="K188" s="165">
        <f>SUM(K189:K194)</f>
        <v>0</v>
      </c>
      <c r="L188" s="165"/>
      <c r="M188" s="165">
        <f>SUM(M189:M194)</f>
        <v>0</v>
      </c>
      <c r="N188" s="165"/>
      <c r="O188" s="165">
        <f>SUM(O189:O194)</f>
        <v>0</v>
      </c>
      <c r="P188" s="165"/>
      <c r="Q188" s="165">
        <f>SUM(Q189:Q194)</f>
        <v>0</v>
      </c>
      <c r="R188" s="165"/>
      <c r="S188" s="165"/>
      <c r="T188" s="166"/>
      <c r="U188" s="160"/>
      <c r="V188" s="160">
        <f>SUM(V189:V194)</f>
        <v>26.19</v>
      </c>
      <c r="W188" s="160"/>
      <c r="AG188" t="s">
        <v>197</v>
      </c>
    </row>
    <row r="189" spans="1:60" ht="22.5" outlineLevel="1">
      <c r="A189" s="167">
        <v>51</v>
      </c>
      <c r="B189" s="168" t="s">
        <v>1279</v>
      </c>
      <c r="C189" s="177" t="s">
        <v>1280</v>
      </c>
      <c r="D189" s="169" t="s">
        <v>298</v>
      </c>
      <c r="E189" s="170">
        <v>143.27089000000001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269</v>
      </c>
      <c r="S189" s="172" t="s">
        <v>202</v>
      </c>
      <c r="T189" s="173" t="s">
        <v>202</v>
      </c>
      <c r="U189" s="157">
        <v>0.18280000000000002</v>
      </c>
      <c r="V189" s="157">
        <f>ROUND(E189*U189,2)</f>
        <v>26.19</v>
      </c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567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55"/>
      <c r="B190" s="156"/>
      <c r="C190" s="241" t="s">
        <v>1281</v>
      </c>
      <c r="D190" s="242"/>
      <c r="E190" s="242"/>
      <c r="F190" s="242"/>
      <c r="G190" s="242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205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178" t="s">
        <v>569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217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>
      <c r="A192" s="155"/>
      <c r="B192" s="156"/>
      <c r="C192" s="178" t="s">
        <v>2678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217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2679</v>
      </c>
      <c r="D193" s="158"/>
      <c r="E193" s="159">
        <v>143.27089000000001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233"/>
      <c r="D194" s="234"/>
      <c r="E194" s="234"/>
      <c r="F194" s="234"/>
      <c r="G194" s="23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206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>
      <c r="A195" s="5"/>
      <c r="B195" s="6"/>
      <c r="C195" s="179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E195">
        <v>15</v>
      </c>
      <c r="AF195">
        <v>21</v>
      </c>
    </row>
    <row r="196" spans="1:60">
      <c r="A196" s="151"/>
      <c r="B196" s="152" t="s">
        <v>29</v>
      </c>
      <c r="C196" s="180"/>
      <c r="D196" s="153"/>
      <c r="E196" s="154"/>
      <c r="F196" s="154"/>
      <c r="G196" s="175">
        <f>G8+G99+G127+G134+G154+G188</f>
        <v>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E196">
        <f>SUMIF(L7:L194,AE195,G7:G194)</f>
        <v>0</v>
      </c>
      <c r="AF196">
        <f>SUMIF(L7:L194,AF195,G7:G194)</f>
        <v>0</v>
      </c>
      <c r="AG196" t="s">
        <v>953</v>
      </c>
    </row>
    <row r="197" spans="1:60">
      <c r="A197" s="252" t="s">
        <v>954</v>
      </c>
      <c r="B197" s="252"/>
      <c r="C197" s="179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60">
      <c r="A198" s="5"/>
      <c r="B198" s="6" t="s">
        <v>2309</v>
      </c>
      <c r="C198" s="179" t="s">
        <v>2310</v>
      </c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AG198" t="s">
        <v>957</v>
      </c>
    </row>
    <row r="199" spans="1:60">
      <c r="A199" s="5"/>
      <c r="B199" s="6" t="s">
        <v>2311</v>
      </c>
      <c r="C199" s="179" t="s">
        <v>2312</v>
      </c>
      <c r="D199" s="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AG199" t="s">
        <v>960</v>
      </c>
    </row>
    <row r="200" spans="1:60">
      <c r="A200" s="5"/>
      <c r="B200" s="6"/>
      <c r="C200" s="179" t="s">
        <v>961</v>
      </c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AG200" t="s">
        <v>962</v>
      </c>
    </row>
    <row r="201" spans="1:60">
      <c r="A201" s="5"/>
      <c r="B201" s="6"/>
      <c r="C201" s="179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60">
      <c r="C202" s="181"/>
      <c r="D202" s="139"/>
      <c r="AG202" t="s">
        <v>963</v>
      </c>
    </row>
    <row r="203" spans="1:60">
      <c r="D203" s="139"/>
    </row>
    <row r="204" spans="1:60">
      <c r="D204" s="139"/>
    </row>
    <row r="205" spans="1:60">
      <c r="D205" s="139"/>
    </row>
    <row r="206" spans="1:60">
      <c r="D206" s="139"/>
    </row>
    <row r="207" spans="1:60">
      <c r="D207" s="139"/>
    </row>
    <row r="208" spans="1:60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86">
    <mergeCell ref="A197:B197"/>
    <mergeCell ref="C10:G10"/>
    <mergeCell ref="C12:G12"/>
    <mergeCell ref="C14:G14"/>
    <mergeCell ref="C16:G16"/>
    <mergeCell ref="C18:G18"/>
    <mergeCell ref="C34:G34"/>
    <mergeCell ref="C23:G23"/>
    <mergeCell ref="C28:G28"/>
    <mergeCell ref="C30:G30"/>
    <mergeCell ref="C32:G32"/>
    <mergeCell ref="C62:G62"/>
    <mergeCell ref="C36:G36"/>
    <mergeCell ref="C38:G38"/>
    <mergeCell ref="C39:G39"/>
    <mergeCell ref="C42:G42"/>
    <mergeCell ref="A1:G1"/>
    <mergeCell ref="C2:G2"/>
    <mergeCell ref="C3:G3"/>
    <mergeCell ref="C4:G4"/>
    <mergeCell ref="C21:G21"/>
    <mergeCell ref="C44:G44"/>
    <mergeCell ref="C45:G45"/>
    <mergeCell ref="C47:G47"/>
    <mergeCell ref="C51:G51"/>
    <mergeCell ref="C55:G55"/>
    <mergeCell ref="C57:G57"/>
    <mergeCell ref="C60:G60"/>
    <mergeCell ref="C89:G89"/>
    <mergeCell ref="C64:G64"/>
    <mergeCell ref="C66:G66"/>
    <mergeCell ref="C69:G69"/>
    <mergeCell ref="C71:G71"/>
    <mergeCell ref="C72:G72"/>
    <mergeCell ref="C74:G74"/>
    <mergeCell ref="C78:G78"/>
    <mergeCell ref="C80:G80"/>
    <mergeCell ref="C81:G81"/>
    <mergeCell ref="C84:G84"/>
    <mergeCell ref="C86:G86"/>
    <mergeCell ref="C114:G114"/>
    <mergeCell ref="C91:G91"/>
    <mergeCell ref="C92:G92"/>
    <mergeCell ref="C94:G94"/>
    <mergeCell ref="C95:G95"/>
    <mergeCell ref="C98:G98"/>
    <mergeCell ref="C103:G103"/>
    <mergeCell ref="C105:G105"/>
    <mergeCell ref="C106:G106"/>
    <mergeCell ref="C108:G108"/>
    <mergeCell ref="C109:G109"/>
    <mergeCell ref="C112:G112"/>
    <mergeCell ref="C147:G147"/>
    <mergeCell ref="C116:G116"/>
    <mergeCell ref="C121:G121"/>
    <mergeCell ref="C126:G126"/>
    <mergeCell ref="C129:G129"/>
    <mergeCell ref="C131:G131"/>
    <mergeCell ref="C133:G133"/>
    <mergeCell ref="C138:G138"/>
    <mergeCell ref="C140:G140"/>
    <mergeCell ref="C142:G142"/>
    <mergeCell ref="C143:G143"/>
    <mergeCell ref="C145:G145"/>
    <mergeCell ref="C170:G170"/>
    <mergeCell ref="C149:G149"/>
    <mergeCell ref="C151:G151"/>
    <mergeCell ref="C153:G153"/>
    <mergeCell ref="C156:G156"/>
    <mergeCell ref="C157:G157"/>
    <mergeCell ref="C159:G159"/>
    <mergeCell ref="C161:G161"/>
    <mergeCell ref="C163:G163"/>
    <mergeCell ref="C165:G165"/>
    <mergeCell ref="C167:G167"/>
    <mergeCell ref="C169:G169"/>
    <mergeCell ref="C185:G185"/>
    <mergeCell ref="C187:G187"/>
    <mergeCell ref="C190:G190"/>
    <mergeCell ref="C194:G194"/>
    <mergeCell ref="C172:G172"/>
    <mergeCell ref="C174:G174"/>
    <mergeCell ref="C176:G176"/>
    <mergeCell ref="C178:G178"/>
    <mergeCell ref="C181:G181"/>
    <mergeCell ref="C183:G1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44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77</v>
      </c>
      <c r="C3" s="246" t="s">
        <v>78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79</v>
      </c>
      <c r="C4" s="249" t="s">
        <v>80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77</v>
      </c>
      <c r="C8" s="176" t="s">
        <v>27</v>
      </c>
      <c r="D8" s="163"/>
      <c r="E8" s="164"/>
      <c r="F8" s="165"/>
      <c r="G8" s="165">
        <f>SUMIF(AG9:AG52,"&lt;&gt;NOR",G9:G52)</f>
        <v>0</v>
      </c>
      <c r="H8" s="165"/>
      <c r="I8" s="165">
        <f>SUM(I9:I52)</f>
        <v>0</v>
      </c>
      <c r="J8" s="165"/>
      <c r="K8" s="165">
        <f>SUM(K9:K52)</f>
        <v>0</v>
      </c>
      <c r="L8" s="165"/>
      <c r="M8" s="165">
        <f>SUM(M9:M52)</f>
        <v>0</v>
      </c>
      <c r="N8" s="165"/>
      <c r="O8" s="165">
        <f>SUM(O9:O52)</f>
        <v>0</v>
      </c>
      <c r="P8" s="165"/>
      <c r="Q8" s="165">
        <f>SUM(Q9:Q52)</f>
        <v>0</v>
      </c>
      <c r="R8" s="165"/>
      <c r="S8" s="165"/>
      <c r="T8" s="166"/>
      <c r="U8" s="160"/>
      <c r="V8" s="160">
        <f>SUM(V9:V52)</f>
        <v>0</v>
      </c>
      <c r="W8" s="160"/>
      <c r="AG8" t="s">
        <v>197</v>
      </c>
    </row>
    <row r="9" spans="1:60" outlineLevel="1">
      <c r="A9" s="167">
        <v>1</v>
      </c>
      <c r="B9" s="168" t="s">
        <v>2680</v>
      </c>
      <c r="C9" s="177" t="s">
        <v>2681</v>
      </c>
      <c r="D9" s="169" t="s">
        <v>2682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202</v>
      </c>
      <c r="T9" s="173" t="s">
        <v>322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2683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7" t="s">
        <v>2759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>
      <c r="A11" s="155"/>
      <c r="B11" s="156"/>
      <c r="C11" s="239" t="s">
        <v>2684</v>
      </c>
      <c r="D11" s="240"/>
      <c r="E11" s="240"/>
      <c r="F11" s="240"/>
      <c r="G11" s="240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74" t="str">
        <f>C11</f>
        <v>Vyhotovení protokolu o vytyčení stavby se seznamem souřadnic vytyčených bodů a jejich polohopisnými (S-JTSK) a výškopisnými (Bpv) hodnotami.</v>
      </c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233"/>
      <c r="D12" s="234"/>
      <c r="E12" s="234"/>
      <c r="F12" s="234"/>
      <c r="G12" s="23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7">
        <v>2</v>
      </c>
      <c r="B13" s="168" t="s">
        <v>2685</v>
      </c>
      <c r="C13" s="177" t="s">
        <v>2686</v>
      </c>
      <c r="D13" s="169" t="s">
        <v>2682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202</v>
      </c>
      <c r="T13" s="173" t="s">
        <v>322</v>
      </c>
      <c r="U13" s="157">
        <v>0</v>
      </c>
      <c r="V13" s="157">
        <f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2683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7" t="s">
        <v>2687</v>
      </c>
      <c r="D14" s="238"/>
      <c r="E14" s="238"/>
      <c r="F14" s="238"/>
      <c r="G14" s="23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Zaměření a vytýčení stávajících inženýrských sítí v místě stavby z hlediska jejich ochrany při provádění stavby.</v>
      </c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233"/>
      <c r="D15" s="234"/>
      <c r="E15" s="234"/>
      <c r="F15" s="234"/>
      <c r="G15" s="234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67">
        <v>3</v>
      </c>
      <c r="B16" s="168" t="s">
        <v>2688</v>
      </c>
      <c r="C16" s="177" t="s">
        <v>2689</v>
      </c>
      <c r="D16" s="169" t="s">
        <v>2682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202</v>
      </c>
      <c r="T16" s="173" t="s">
        <v>322</v>
      </c>
      <c r="U16" s="157">
        <v>0</v>
      </c>
      <c r="V16" s="157">
        <f>ROUND(E16*U16,2)</f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2683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7" t="s">
        <v>2690</v>
      </c>
      <c r="D17" s="238"/>
      <c r="E17" s="238"/>
      <c r="F17" s="238"/>
      <c r="G17" s="238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247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239" t="s">
        <v>2691</v>
      </c>
      <c r="D18" s="240"/>
      <c r="E18" s="240"/>
      <c r="F18" s="240"/>
      <c r="G18" s="24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247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Sejmutí ornice, hrubá úprava terénu a zpevnění ploch pro osazení objektů sociálního zařízení staveniště a kanceláří stavby.</v>
      </c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9" t="s">
        <v>2692</v>
      </c>
      <c r="D19" s="240"/>
      <c r="E19" s="240"/>
      <c r="F19" s="240"/>
      <c r="G19" s="24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247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9" t="s">
        <v>2693</v>
      </c>
      <c r="D20" s="240"/>
      <c r="E20" s="240"/>
      <c r="F20" s="240"/>
      <c r="G20" s="24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247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239" t="s">
        <v>2694</v>
      </c>
      <c r="D21" s="240"/>
      <c r="E21" s="240"/>
      <c r="F21" s="240"/>
      <c r="G21" s="24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247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39" t="s">
        <v>2695</v>
      </c>
      <c r="D22" s="240"/>
      <c r="E22" s="240"/>
      <c r="F22" s="240"/>
      <c r="G22" s="24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247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9" t="s">
        <v>2696</v>
      </c>
      <c r="D23" s="240"/>
      <c r="E23" s="240"/>
      <c r="F23" s="240"/>
      <c r="G23" s="240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247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4" t="str">
        <f>C23</f>
        <v>Zřízení dočasných ochranných zařízení (plachty, stěny, stany), jestliže jsou vyžadovány technologií montáže.</v>
      </c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239" t="s">
        <v>2697</v>
      </c>
      <c r="D24" s="240"/>
      <c r="E24" s="240"/>
      <c r="F24" s="240"/>
      <c r="G24" s="24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247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233"/>
      <c r="D25" s="234"/>
      <c r="E25" s="234"/>
      <c r="F25" s="234"/>
      <c r="G25" s="234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67">
        <v>4</v>
      </c>
      <c r="B26" s="168" t="s">
        <v>2698</v>
      </c>
      <c r="C26" s="177" t="s">
        <v>2699</v>
      </c>
      <c r="D26" s="169" t="s">
        <v>2682</v>
      </c>
      <c r="E26" s="170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202</v>
      </c>
      <c r="T26" s="173" t="s">
        <v>322</v>
      </c>
      <c r="U26" s="157">
        <v>0</v>
      </c>
      <c r="V26" s="157">
        <f>ROUND(E26*U26,2)</f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2683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7" t="s">
        <v>2700</v>
      </c>
      <c r="D27" s="238"/>
      <c r="E27" s="238"/>
      <c r="F27" s="238"/>
      <c r="G27" s="23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247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9" t="s">
        <v>2760</v>
      </c>
      <c r="D28" s="240"/>
      <c r="E28" s="240"/>
      <c r="F28" s="240"/>
      <c r="G28" s="24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247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239" t="s">
        <v>2701</v>
      </c>
      <c r="D29" s="240"/>
      <c r="E29" s="240"/>
      <c r="F29" s="240"/>
      <c r="G29" s="240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39" t="s">
        <v>2702</v>
      </c>
      <c r="D30" s="240"/>
      <c r="E30" s="240"/>
      <c r="F30" s="240"/>
      <c r="G30" s="24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247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239" t="s">
        <v>2761</v>
      </c>
      <c r="D31" s="240"/>
      <c r="E31" s="240"/>
      <c r="F31" s="240"/>
      <c r="G31" s="240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39" t="s">
        <v>2703</v>
      </c>
      <c r="D32" s="240"/>
      <c r="E32" s="240"/>
      <c r="F32" s="240"/>
      <c r="G32" s="24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247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39" t="s">
        <v>2704</v>
      </c>
      <c r="D33" s="240"/>
      <c r="E33" s="240"/>
      <c r="F33" s="240"/>
      <c r="G33" s="24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247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239" t="s">
        <v>2705</v>
      </c>
      <c r="D34" s="240"/>
      <c r="E34" s="240"/>
      <c r="F34" s="240"/>
      <c r="G34" s="24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247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239" t="s">
        <v>2706</v>
      </c>
      <c r="D35" s="240"/>
      <c r="E35" s="240"/>
      <c r="F35" s="240"/>
      <c r="G35" s="240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4" t="str">
        <f>C35</f>
        <v>Spotřeba vody a elektrické energie, nebo pohonných hmot pro potřebu sociálních zařízení a kanceláří stavby.</v>
      </c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5</v>
      </c>
      <c r="B37" s="168" t="s">
        <v>2707</v>
      </c>
      <c r="C37" s="177" t="s">
        <v>2708</v>
      </c>
      <c r="D37" s="169" t="s">
        <v>2682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202</v>
      </c>
      <c r="T37" s="173" t="s">
        <v>322</v>
      </c>
      <c r="U37" s="157">
        <v>0</v>
      </c>
      <c r="V37" s="157">
        <f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2683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37" t="s">
        <v>2709</v>
      </c>
      <c r="D38" s="238"/>
      <c r="E38" s="238"/>
      <c r="F38" s="238"/>
      <c r="G38" s="23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247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9" t="s">
        <v>2762</v>
      </c>
      <c r="D39" s="240"/>
      <c r="E39" s="240"/>
      <c r="F39" s="240"/>
      <c r="G39" s="24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247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Uvedení zpevněných ploch pro osazení objektů sociálního zařízení staveniště a kanceláří stavby do původního stavu.</v>
      </c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239" t="s">
        <v>2710</v>
      </c>
      <c r="D40" s="240"/>
      <c r="E40" s="240"/>
      <c r="F40" s="240"/>
      <c r="G40" s="24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247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239" t="s">
        <v>2711</v>
      </c>
      <c r="D41" s="240"/>
      <c r="E41" s="240"/>
      <c r="F41" s="240"/>
      <c r="G41" s="240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247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39" t="s">
        <v>2712</v>
      </c>
      <c r="D42" s="240"/>
      <c r="E42" s="240"/>
      <c r="F42" s="240"/>
      <c r="G42" s="24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247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74" t="str">
        <f>C42</f>
        <v>Odvoz mobilních kanceláří stavby a technického dozoru, nebo uvedení do původního stavu prostor pronajatých.</v>
      </c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239" t="s">
        <v>2713</v>
      </c>
      <c r="D43" s="240"/>
      <c r="E43" s="240"/>
      <c r="F43" s="240"/>
      <c r="G43" s="240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247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239" t="s">
        <v>2714</v>
      </c>
      <c r="D44" s="240"/>
      <c r="E44" s="240"/>
      <c r="F44" s="240"/>
      <c r="G44" s="24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247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74" t="str">
        <f>C44</f>
        <v>Zrušení vnitrostaveništního rozvodu energie včetně rozvaděčů a osvětlení staveniště (včetně stožárů a osvětlovacích těles).</v>
      </c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239" t="s">
        <v>2715</v>
      </c>
      <c r="D45" s="240"/>
      <c r="E45" s="240"/>
      <c r="F45" s="240"/>
      <c r="G45" s="24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247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233"/>
      <c r="D46" s="234"/>
      <c r="E46" s="234"/>
      <c r="F46" s="234"/>
      <c r="G46" s="23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67">
        <v>6</v>
      </c>
      <c r="B47" s="168" t="s">
        <v>2716</v>
      </c>
      <c r="C47" s="177" t="s">
        <v>2717</v>
      </c>
      <c r="D47" s="169" t="s">
        <v>2682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202</v>
      </c>
      <c r="T47" s="173" t="s">
        <v>322</v>
      </c>
      <c r="U47" s="157">
        <v>0</v>
      </c>
      <c r="V47" s="157">
        <f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2683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1">
      <c r="A48" s="155"/>
      <c r="B48" s="156"/>
      <c r="C48" s="237" t="s">
        <v>2718</v>
      </c>
      <c r="D48" s="238"/>
      <c r="E48" s="238"/>
      <c r="F48" s="238"/>
      <c r="G48" s="23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247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74" t="str">
        <f>C48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233"/>
      <c r="D49" s="234"/>
      <c r="E49" s="234"/>
      <c r="F49" s="234"/>
      <c r="G49" s="234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206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67">
        <v>7</v>
      </c>
      <c r="B50" s="168" t="s">
        <v>2719</v>
      </c>
      <c r="C50" s="177" t="s">
        <v>2720</v>
      </c>
      <c r="D50" s="169" t="s">
        <v>2682</v>
      </c>
      <c r="E50" s="170">
        <v>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202</v>
      </c>
      <c r="T50" s="173" t="s">
        <v>322</v>
      </c>
      <c r="U50" s="157">
        <v>0</v>
      </c>
      <c r="V50" s="157">
        <f>ROUND(E50*U50,2)</f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2683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237" t="s">
        <v>2721</v>
      </c>
      <c r="D51" s="238"/>
      <c r="E51" s="238"/>
      <c r="F51" s="238"/>
      <c r="G51" s="23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247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33"/>
      <c r="D52" s="234"/>
      <c r="E52" s="234"/>
      <c r="F52" s="234"/>
      <c r="G52" s="234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>
      <c r="A53" s="161" t="s">
        <v>196</v>
      </c>
      <c r="B53" s="162" t="s">
        <v>170</v>
      </c>
      <c r="C53" s="176" t="s">
        <v>28</v>
      </c>
      <c r="D53" s="163"/>
      <c r="E53" s="164"/>
      <c r="F53" s="165"/>
      <c r="G53" s="165">
        <f>SUMIF(AG54:AG90,"&lt;&gt;NOR",G54:G90)</f>
        <v>0</v>
      </c>
      <c r="H53" s="165"/>
      <c r="I53" s="165">
        <f>SUM(I54:I90)</f>
        <v>0</v>
      </c>
      <c r="J53" s="165"/>
      <c r="K53" s="165">
        <f>SUM(K54:K90)</f>
        <v>0</v>
      </c>
      <c r="L53" s="165"/>
      <c r="M53" s="165">
        <f>SUM(M54:M90)</f>
        <v>0</v>
      </c>
      <c r="N53" s="165"/>
      <c r="O53" s="165">
        <f>SUM(O54:O90)</f>
        <v>0</v>
      </c>
      <c r="P53" s="165"/>
      <c r="Q53" s="165">
        <f>SUM(Q54:Q90)</f>
        <v>0</v>
      </c>
      <c r="R53" s="165"/>
      <c r="S53" s="165"/>
      <c r="T53" s="166"/>
      <c r="U53" s="160"/>
      <c r="V53" s="160">
        <f>SUM(V54:V90)</f>
        <v>0</v>
      </c>
      <c r="W53" s="160"/>
      <c r="AG53" t="s">
        <v>197</v>
      </c>
    </row>
    <row r="54" spans="1:60" outlineLevel="1">
      <c r="A54" s="167">
        <v>8</v>
      </c>
      <c r="B54" s="168" t="s">
        <v>2722</v>
      </c>
      <c r="C54" s="177" t="s">
        <v>2723</v>
      </c>
      <c r="D54" s="169" t="s">
        <v>2682</v>
      </c>
      <c r="E54" s="170">
        <v>1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/>
      <c r="S54" s="172" t="s">
        <v>202</v>
      </c>
      <c r="T54" s="173" t="s">
        <v>322</v>
      </c>
      <c r="U54" s="157">
        <v>0</v>
      </c>
      <c r="V54" s="157">
        <f>ROUND(E54*U54,2)</f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2683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>
      <c r="A55" s="155"/>
      <c r="B55" s="156"/>
      <c r="C55" s="237" t="s">
        <v>2724</v>
      </c>
      <c r="D55" s="238"/>
      <c r="E55" s="238"/>
      <c r="F55" s="238"/>
      <c r="G55" s="23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247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74" t="str">
        <f>C55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233"/>
      <c r="D56" s="234"/>
      <c r="E56" s="234"/>
      <c r="F56" s="234"/>
      <c r="G56" s="23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67">
        <v>9</v>
      </c>
      <c r="B57" s="168" t="s">
        <v>2725</v>
      </c>
      <c r="C57" s="177" t="s">
        <v>2726</v>
      </c>
      <c r="D57" s="169" t="s">
        <v>2682</v>
      </c>
      <c r="E57" s="170">
        <v>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202</v>
      </c>
      <c r="T57" s="173" t="s">
        <v>322</v>
      </c>
      <c r="U57" s="157">
        <v>0</v>
      </c>
      <c r="V57" s="157">
        <f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2683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>
      <c r="A58" s="155"/>
      <c r="B58" s="156"/>
      <c r="C58" s="237" t="s">
        <v>2727</v>
      </c>
      <c r="D58" s="238"/>
      <c r="E58" s="238"/>
      <c r="F58" s="238"/>
      <c r="G58" s="23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247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4" t="str">
        <f>C58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233"/>
      <c r="D59" s="234"/>
      <c r="E59" s="234"/>
      <c r="F59" s="234"/>
      <c r="G59" s="234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67">
        <v>10</v>
      </c>
      <c r="B60" s="168" t="s">
        <v>2728</v>
      </c>
      <c r="C60" s="177" t="s">
        <v>2729</v>
      </c>
      <c r="D60" s="169" t="s">
        <v>2682</v>
      </c>
      <c r="E60" s="170">
        <v>1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2" t="s">
        <v>202</v>
      </c>
      <c r="T60" s="173" t="s">
        <v>322</v>
      </c>
      <c r="U60" s="157">
        <v>0</v>
      </c>
      <c r="V60" s="157">
        <f>ROUND(E60*U60,2)</f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2683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7" t="s">
        <v>2730</v>
      </c>
      <c r="D61" s="238"/>
      <c r="E61" s="238"/>
      <c r="F61" s="238"/>
      <c r="G61" s="238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247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74" t="str">
        <f>C61</f>
        <v>Náklady zhotovitele na účast na zkušebním provozu včetně všech rizik vyplývajících z nutnosti zásahu či úprav zkoušeného zařízení.</v>
      </c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233"/>
      <c r="D62" s="234"/>
      <c r="E62" s="234"/>
      <c r="F62" s="234"/>
      <c r="G62" s="234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206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67">
        <v>11</v>
      </c>
      <c r="B63" s="168" t="s">
        <v>2731</v>
      </c>
      <c r="C63" s="177" t="s">
        <v>2732</v>
      </c>
      <c r="D63" s="169" t="s">
        <v>2682</v>
      </c>
      <c r="E63" s="170">
        <v>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202</v>
      </c>
      <c r="T63" s="173" t="s">
        <v>322</v>
      </c>
      <c r="U63" s="157">
        <v>0</v>
      </c>
      <c r="V63" s="157">
        <f>ROUND(E63*U63,2)</f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2683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>
      <c r="A64" s="155"/>
      <c r="B64" s="156"/>
      <c r="C64" s="237" t="s">
        <v>2733</v>
      </c>
      <c r="D64" s="238"/>
      <c r="E64" s="238"/>
      <c r="F64" s="238"/>
      <c r="G64" s="23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247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74" t="str">
        <f>C64</f>
        <v>Náklady zhotovitele, související s prováděním zkoušek a revizí předepsaných technickými normami nebo objednatelem a které jsou pro provedení díla nezbytné.</v>
      </c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239" t="s">
        <v>2734</v>
      </c>
      <c r="D65" s="240"/>
      <c r="E65" s="240"/>
      <c r="F65" s="240"/>
      <c r="G65" s="240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247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233"/>
      <c r="D66" s="234"/>
      <c r="E66" s="234"/>
      <c r="F66" s="234"/>
      <c r="G66" s="23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206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67">
        <v>12</v>
      </c>
      <c r="B67" s="168" t="s">
        <v>2735</v>
      </c>
      <c r="C67" s="177" t="s">
        <v>2736</v>
      </c>
      <c r="D67" s="169" t="s">
        <v>2682</v>
      </c>
      <c r="E67" s="170">
        <v>1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/>
      <c r="S67" s="172" t="s">
        <v>202</v>
      </c>
      <c r="T67" s="173" t="s">
        <v>322</v>
      </c>
      <c r="U67" s="157">
        <v>0</v>
      </c>
      <c r="V67" s="157">
        <f>ROUND(E67*U67,2)</f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2683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>
      <c r="A68" s="155"/>
      <c r="B68" s="156"/>
      <c r="C68" s="237" t="s">
        <v>2737</v>
      </c>
      <c r="D68" s="238"/>
      <c r="E68" s="238"/>
      <c r="F68" s="238"/>
      <c r="G68" s="238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247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4" t="str">
        <f>C68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233"/>
      <c r="D69" s="234"/>
      <c r="E69" s="234"/>
      <c r="F69" s="234"/>
      <c r="G69" s="234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67">
        <v>13</v>
      </c>
      <c r="B70" s="168" t="s">
        <v>2738</v>
      </c>
      <c r="C70" s="177" t="s">
        <v>2739</v>
      </c>
      <c r="D70" s="169" t="s">
        <v>2682</v>
      </c>
      <c r="E70" s="170">
        <v>1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202</v>
      </c>
      <c r="T70" s="173" t="s">
        <v>322</v>
      </c>
      <c r="U70" s="157">
        <v>0</v>
      </c>
      <c r="V70" s="157">
        <f>ROUND(E70*U70,2)</f>
        <v>0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2683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237" t="s">
        <v>2740</v>
      </c>
      <c r="D71" s="238"/>
      <c r="E71" s="238"/>
      <c r="F71" s="238"/>
      <c r="G71" s="238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247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Náklady zhotovitele, které vzniknou v souvislosti s povinnostmi zhotovitele při předání a převzetí díla.</v>
      </c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3"/>
      <c r="D72" s="234"/>
      <c r="E72" s="234"/>
      <c r="F72" s="234"/>
      <c r="G72" s="23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67">
        <v>14</v>
      </c>
      <c r="B73" s="168" t="s">
        <v>2741</v>
      </c>
      <c r="C73" s="177" t="s">
        <v>2742</v>
      </c>
      <c r="D73" s="169" t="s">
        <v>2682</v>
      </c>
      <c r="E73" s="170">
        <v>1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202</v>
      </c>
      <c r="T73" s="173" t="s">
        <v>322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2683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55"/>
      <c r="B74" s="156"/>
      <c r="C74" s="237" t="s">
        <v>2743</v>
      </c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247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74" t="str">
        <f>C74</f>
        <v>Náklady na vyhotovení dokumentace skutečného provedení stavby a její předání objednateli v požadované formě a požadovaném počtu.</v>
      </c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233"/>
      <c r="D75" s="234"/>
      <c r="E75" s="234"/>
      <c r="F75" s="234"/>
      <c r="G75" s="234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206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67">
        <v>15</v>
      </c>
      <c r="B76" s="168" t="s">
        <v>2744</v>
      </c>
      <c r="C76" s="177" t="s">
        <v>2745</v>
      </c>
      <c r="D76" s="169" t="s">
        <v>2682</v>
      </c>
      <c r="E76" s="170">
        <v>1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202</v>
      </c>
      <c r="T76" s="173" t="s">
        <v>322</v>
      </c>
      <c r="U76" s="157">
        <v>0</v>
      </c>
      <c r="V76" s="157">
        <f>ROUND(E76*U76,2)</f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2683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237" t="s">
        <v>2746</v>
      </c>
      <c r="D77" s="238"/>
      <c r="E77" s="238"/>
      <c r="F77" s="238"/>
      <c r="G77" s="238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247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Náklady na provedení skutečného zaměření stavby v rozsahu nezbytném pro zápis změny do katastru nemovitostí.</v>
      </c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233"/>
      <c r="D78" s="234"/>
      <c r="E78" s="234"/>
      <c r="F78" s="234"/>
      <c r="G78" s="23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206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67">
        <v>16</v>
      </c>
      <c r="B79" s="168" t="s">
        <v>2747</v>
      </c>
      <c r="C79" s="177" t="s">
        <v>2748</v>
      </c>
      <c r="D79" s="169" t="s">
        <v>2682</v>
      </c>
      <c r="E79" s="170">
        <v>1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/>
      <c r="S79" s="172" t="s">
        <v>202</v>
      </c>
      <c r="T79" s="173" t="s">
        <v>322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2683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7" t="s">
        <v>2749</v>
      </c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247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4" t="str">
        <f>C80</f>
        <v>Náklady spojené s povinným pojištěním dodavatele nebo stavebního díla či jeho části, v rozsahu obchodních podmínek.</v>
      </c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233"/>
      <c r="D81" s="234"/>
      <c r="E81" s="234"/>
      <c r="F81" s="234"/>
      <c r="G81" s="23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67">
        <v>17</v>
      </c>
      <c r="B82" s="168" t="s">
        <v>2750</v>
      </c>
      <c r="C82" s="177" t="s">
        <v>2751</v>
      </c>
      <c r="D82" s="169" t="s">
        <v>2682</v>
      </c>
      <c r="E82" s="170">
        <v>1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202</v>
      </c>
      <c r="T82" s="173" t="s">
        <v>322</v>
      </c>
      <c r="U82" s="157">
        <v>0</v>
      </c>
      <c r="V82" s="157">
        <f>ROUND(E82*U82,2)</f>
        <v>0</v>
      </c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2683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>
      <c r="A83" s="155"/>
      <c r="B83" s="156"/>
      <c r="C83" s="237" t="s">
        <v>2752</v>
      </c>
      <c r="D83" s="238"/>
      <c r="E83" s="238"/>
      <c r="F83" s="238"/>
      <c r="G83" s="238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247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74" t="str">
        <f>C83</f>
        <v>Finanční rezerva požadovaná objednatelem jako součást smluvní ceny. Způsob jejího stanovení, čerpání a vykazování definuje objednatel.</v>
      </c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233"/>
      <c r="D84" s="234"/>
      <c r="E84" s="234"/>
      <c r="F84" s="234"/>
      <c r="G84" s="23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67">
        <v>18</v>
      </c>
      <c r="B85" s="168" t="s">
        <v>2753</v>
      </c>
      <c r="C85" s="177" t="s">
        <v>2754</v>
      </c>
      <c r="D85" s="169" t="s">
        <v>2682</v>
      </c>
      <c r="E85" s="170">
        <v>1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/>
      <c r="S85" s="172" t="s">
        <v>304</v>
      </c>
      <c r="T85" s="173" t="s">
        <v>322</v>
      </c>
      <c r="U85" s="157">
        <v>0</v>
      </c>
      <c r="V85" s="157">
        <f>ROUND(E85*U85,2)</f>
        <v>0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2683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7" t="s">
        <v>2755</v>
      </c>
      <c r="D86" s="238"/>
      <c r="E86" s="238"/>
      <c r="F86" s="238"/>
      <c r="G86" s="238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247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233"/>
      <c r="D87" s="234"/>
      <c r="E87" s="234"/>
      <c r="F87" s="234"/>
      <c r="G87" s="234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206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67">
        <v>19</v>
      </c>
      <c r="B88" s="168" t="s">
        <v>2756</v>
      </c>
      <c r="C88" s="177" t="s">
        <v>2757</v>
      </c>
      <c r="D88" s="169" t="s">
        <v>2682</v>
      </c>
      <c r="E88" s="170">
        <v>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/>
      <c r="S88" s="172" t="s">
        <v>304</v>
      </c>
      <c r="T88" s="173" t="s">
        <v>322</v>
      </c>
      <c r="U88" s="157">
        <v>0</v>
      </c>
      <c r="V88" s="157">
        <f>ROUND(E88*U88,2)</f>
        <v>0</v>
      </c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2683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>
      <c r="A89" s="155"/>
      <c r="B89" s="156"/>
      <c r="C89" s="237" t="s">
        <v>2758</v>
      </c>
      <c r="D89" s="238"/>
      <c r="E89" s="238"/>
      <c r="F89" s="238"/>
      <c r="G89" s="238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247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Zdokumentování pozemních a jiných objektů v blízkosti stavby před jejím zahájením(fotodokumentace,video,popisy).Před zahájením stavby a v průběhu stavby.</v>
      </c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33"/>
      <c r="D90" s="234"/>
      <c r="E90" s="234"/>
      <c r="F90" s="234"/>
      <c r="G90" s="23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206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>
      <c r="A91" s="5"/>
      <c r="B91" s="6"/>
      <c r="C91" s="179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v>15</v>
      </c>
      <c r="AF91">
        <v>21</v>
      </c>
    </row>
    <row r="92" spans="1:60">
      <c r="A92" s="151"/>
      <c r="B92" s="152" t="s">
        <v>29</v>
      </c>
      <c r="C92" s="180"/>
      <c r="D92" s="153"/>
      <c r="E92" s="154"/>
      <c r="F92" s="154"/>
      <c r="G92" s="175">
        <f>G8+G53</f>
        <v>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f>SUMIF(L7:L90,AE91,G7:G90)</f>
        <v>0</v>
      </c>
      <c r="AF92">
        <f>SUMIF(L7:L90,AF91,G7:G90)</f>
        <v>0</v>
      </c>
      <c r="AG92" t="s">
        <v>953</v>
      </c>
    </row>
    <row r="93" spans="1:60">
      <c r="A93" s="252" t="s">
        <v>954</v>
      </c>
      <c r="B93" s="252"/>
      <c r="C93" s="179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>
      <c r="A94" s="5"/>
      <c r="B94" s="6" t="s">
        <v>2309</v>
      </c>
      <c r="C94" s="179" t="s">
        <v>2310</v>
      </c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G94" t="s">
        <v>957</v>
      </c>
    </row>
    <row r="95" spans="1:60">
      <c r="A95" s="5"/>
      <c r="B95" s="6" t="s">
        <v>2311</v>
      </c>
      <c r="C95" s="179" t="s">
        <v>2312</v>
      </c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G95" t="s">
        <v>960</v>
      </c>
    </row>
    <row r="96" spans="1:60">
      <c r="A96" s="5"/>
      <c r="B96" s="6"/>
      <c r="C96" s="179" t="s">
        <v>961</v>
      </c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G96" t="s">
        <v>962</v>
      </c>
    </row>
    <row r="97" spans="1:33">
      <c r="A97" s="5"/>
      <c r="B97" s="6"/>
      <c r="C97" s="179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>
      <c r="C98" s="181"/>
      <c r="D98" s="139"/>
      <c r="AG98" t="s">
        <v>963</v>
      </c>
    </row>
    <row r="99" spans="1:33">
      <c r="D99" s="139"/>
    </row>
    <row r="100" spans="1:33">
      <c r="D100" s="139"/>
    </row>
    <row r="101" spans="1:33">
      <c r="D101" s="139"/>
    </row>
    <row r="102" spans="1:33">
      <c r="D102" s="139"/>
    </row>
    <row r="103" spans="1:33">
      <c r="D103" s="139"/>
    </row>
    <row r="104" spans="1:33">
      <c r="D104" s="139"/>
    </row>
    <row r="105" spans="1:33">
      <c r="D105" s="139"/>
    </row>
    <row r="106" spans="1:33">
      <c r="D106" s="139"/>
    </row>
    <row r="107" spans="1:33">
      <c r="D107" s="139"/>
    </row>
    <row r="108" spans="1:33">
      <c r="D108" s="139"/>
    </row>
    <row r="109" spans="1:33">
      <c r="D109" s="139"/>
    </row>
    <row r="110" spans="1:33">
      <c r="D110" s="139"/>
    </row>
    <row r="111" spans="1:33">
      <c r="D111" s="139"/>
    </row>
    <row r="112" spans="1:33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67">
    <mergeCell ref="A1:G1"/>
    <mergeCell ref="C2:G2"/>
    <mergeCell ref="C3:G3"/>
    <mergeCell ref="C4:G4"/>
    <mergeCell ref="A93:B93"/>
    <mergeCell ref="C10:G10"/>
    <mergeCell ref="C11:G11"/>
    <mergeCell ref="C12:G12"/>
    <mergeCell ref="C14:G14"/>
    <mergeCell ref="C15:G15"/>
    <mergeCell ref="C29:G29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7:G27"/>
    <mergeCell ref="C28:G28"/>
    <mergeCell ref="C42:G42"/>
    <mergeCell ref="C30:G30"/>
    <mergeCell ref="C31:G31"/>
    <mergeCell ref="C32:G32"/>
    <mergeCell ref="C33:G33"/>
    <mergeCell ref="C34:G34"/>
    <mergeCell ref="C35:G35"/>
    <mergeCell ref="C36:G36"/>
    <mergeCell ref="C38:G38"/>
    <mergeCell ref="C39:G39"/>
    <mergeCell ref="C40:G40"/>
    <mergeCell ref="C41:G41"/>
    <mergeCell ref="C59:G59"/>
    <mergeCell ref="C43:G43"/>
    <mergeCell ref="C44:G44"/>
    <mergeCell ref="C45:G45"/>
    <mergeCell ref="C46:G46"/>
    <mergeCell ref="C48:G48"/>
    <mergeCell ref="C49:G49"/>
    <mergeCell ref="C51:G51"/>
    <mergeCell ref="C52:G52"/>
    <mergeCell ref="C55:G55"/>
    <mergeCell ref="C56:G56"/>
    <mergeCell ref="C58:G58"/>
    <mergeCell ref="C77:G77"/>
    <mergeCell ref="C61:G61"/>
    <mergeCell ref="C62:G62"/>
    <mergeCell ref="C64:G64"/>
    <mergeCell ref="C65:G65"/>
    <mergeCell ref="C66:G66"/>
    <mergeCell ref="C68:G68"/>
    <mergeCell ref="C69:G69"/>
    <mergeCell ref="C71:G71"/>
    <mergeCell ref="C72:G72"/>
    <mergeCell ref="C74:G74"/>
    <mergeCell ref="C75:G75"/>
    <mergeCell ref="C87:G87"/>
    <mergeCell ref="C89:G89"/>
    <mergeCell ref="C90:G90"/>
    <mergeCell ref="C78:G78"/>
    <mergeCell ref="C80:G80"/>
    <mergeCell ref="C81:G81"/>
    <mergeCell ref="C83:G83"/>
    <mergeCell ref="C84:G84"/>
    <mergeCell ref="C86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workbookViewId="0">
      <pane ySplit="7" topLeftCell="A239" activePane="bottomLeft" state="frozen"/>
      <selection pane="bottomLeft" activeCell="Y277" sqref="Y277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77</v>
      </c>
      <c r="C3" s="246" t="s">
        <v>78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56</v>
      </c>
      <c r="C4" s="249" t="s">
        <v>81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87</v>
      </c>
      <c r="C8" s="176" t="s">
        <v>88</v>
      </c>
      <c r="D8" s="163"/>
      <c r="E8" s="164"/>
      <c r="F8" s="165"/>
      <c r="G8" s="165">
        <f>SUMIF(AG9:AG123,"&lt;&gt;NOR",G9:G123)</f>
        <v>0</v>
      </c>
      <c r="H8" s="165"/>
      <c r="I8" s="165">
        <f>SUM(I9:I123)</f>
        <v>0</v>
      </c>
      <c r="J8" s="165"/>
      <c r="K8" s="165">
        <f>SUM(K9:K123)</f>
        <v>0</v>
      </c>
      <c r="L8" s="165"/>
      <c r="M8" s="165">
        <f>SUM(M9:M123)</f>
        <v>0</v>
      </c>
      <c r="N8" s="165"/>
      <c r="O8" s="165">
        <f>SUM(O9:O123)</f>
        <v>1077.68</v>
      </c>
      <c r="P8" s="165"/>
      <c r="Q8" s="165">
        <f>SUM(Q9:Q123)</f>
        <v>0</v>
      </c>
      <c r="R8" s="165"/>
      <c r="S8" s="165"/>
      <c r="T8" s="166"/>
      <c r="U8" s="160"/>
      <c r="V8" s="160">
        <f>SUM(V9:V123)</f>
        <v>6176.0499999999993</v>
      </c>
      <c r="W8" s="160"/>
      <c r="AG8" t="s">
        <v>197</v>
      </c>
    </row>
    <row r="9" spans="1:60" ht="22.5" outlineLevel="1">
      <c r="A9" s="167">
        <v>1</v>
      </c>
      <c r="B9" s="168" t="s">
        <v>198</v>
      </c>
      <c r="C9" s="177" t="s">
        <v>199</v>
      </c>
      <c r="D9" s="169" t="s">
        <v>200</v>
      </c>
      <c r="E9" s="170">
        <v>475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201</v>
      </c>
      <c r="S9" s="172" t="s">
        <v>202</v>
      </c>
      <c r="T9" s="173" t="s">
        <v>202</v>
      </c>
      <c r="U9" s="157">
        <v>0.20300000000000001</v>
      </c>
      <c r="V9" s="157">
        <f>ROUND(E9*U9,2)</f>
        <v>96.43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204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>
      <c r="A12" s="167">
        <v>2</v>
      </c>
      <c r="B12" s="168" t="s">
        <v>207</v>
      </c>
      <c r="C12" s="177" t="s">
        <v>208</v>
      </c>
      <c r="D12" s="169" t="s">
        <v>209</v>
      </c>
      <c r="E12" s="170">
        <v>95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201</v>
      </c>
      <c r="S12" s="172" t="s">
        <v>202</v>
      </c>
      <c r="T12" s="173" t="s">
        <v>202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>
      <c r="A13" s="155"/>
      <c r="B13" s="156"/>
      <c r="C13" s="241" t="s">
        <v>210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7">
        <v>3</v>
      </c>
      <c r="B15" s="168" t="s">
        <v>1601</v>
      </c>
      <c r="C15" s="177" t="s">
        <v>1602</v>
      </c>
      <c r="D15" s="169" t="s">
        <v>268</v>
      </c>
      <c r="E15" s="170">
        <v>662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1.0700000000000001E-2</v>
      </c>
      <c r="O15" s="172">
        <f>ROUND(E15*N15,2)</f>
        <v>7.08</v>
      </c>
      <c r="P15" s="172">
        <v>0</v>
      </c>
      <c r="Q15" s="172">
        <f>ROUND(E15*P15,2)</f>
        <v>0</v>
      </c>
      <c r="R15" s="172" t="s">
        <v>201</v>
      </c>
      <c r="S15" s="172" t="s">
        <v>202</v>
      </c>
      <c r="T15" s="173" t="s">
        <v>305</v>
      </c>
      <c r="U15" s="157">
        <v>0.90800000000000003</v>
      </c>
      <c r="V15" s="157">
        <f>ROUND(E15*U15,2)</f>
        <v>601.1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>
      <c r="A16" s="155"/>
      <c r="B16" s="156"/>
      <c r="C16" s="241" t="s">
        <v>1603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2763</v>
      </c>
      <c r="D17" s="158"/>
      <c r="E17" s="159">
        <v>290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2764</v>
      </c>
      <c r="D18" s="158"/>
      <c r="E18" s="159">
        <v>372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233"/>
      <c r="D19" s="234"/>
      <c r="E19" s="234"/>
      <c r="F19" s="234"/>
      <c r="G19" s="23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>
      <c r="A20" s="167">
        <v>4</v>
      </c>
      <c r="B20" s="168" t="s">
        <v>1606</v>
      </c>
      <c r="C20" s="177" t="s">
        <v>1607</v>
      </c>
      <c r="D20" s="169" t="s">
        <v>268</v>
      </c>
      <c r="E20" s="170">
        <v>110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1.2710000000000001E-2</v>
      </c>
      <c r="O20" s="172">
        <f>ROUND(E20*N20,2)</f>
        <v>1.4</v>
      </c>
      <c r="P20" s="172">
        <v>0</v>
      </c>
      <c r="Q20" s="172">
        <f>ROUND(E20*P20,2)</f>
        <v>0</v>
      </c>
      <c r="R20" s="172" t="s">
        <v>201</v>
      </c>
      <c r="S20" s="172" t="s">
        <v>202</v>
      </c>
      <c r="T20" s="173" t="s">
        <v>202</v>
      </c>
      <c r="U20" s="157">
        <v>1.153</v>
      </c>
      <c r="V20" s="157">
        <f>ROUND(E20*U20,2)</f>
        <v>126.83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>
      <c r="A21" s="155"/>
      <c r="B21" s="156"/>
      <c r="C21" s="241" t="s">
        <v>1603</v>
      </c>
      <c r="D21" s="242"/>
      <c r="E21" s="242"/>
      <c r="F21" s="242"/>
      <c r="G21" s="24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2765</v>
      </c>
      <c r="D22" s="158"/>
      <c r="E22" s="159">
        <v>110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3"/>
      <c r="D23" s="234"/>
      <c r="E23" s="234"/>
      <c r="F23" s="234"/>
      <c r="G23" s="23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67">
        <v>5</v>
      </c>
      <c r="B24" s="168" t="s">
        <v>1609</v>
      </c>
      <c r="C24" s="177" t="s">
        <v>1610</v>
      </c>
      <c r="D24" s="169" t="s">
        <v>268</v>
      </c>
      <c r="E24" s="170">
        <v>510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2.4780000000000003E-2</v>
      </c>
      <c r="O24" s="172">
        <f>ROUND(E24*N24,2)</f>
        <v>12.64</v>
      </c>
      <c r="P24" s="172">
        <v>0</v>
      </c>
      <c r="Q24" s="172">
        <f>ROUND(E24*P24,2)</f>
        <v>0</v>
      </c>
      <c r="R24" s="172" t="s">
        <v>201</v>
      </c>
      <c r="S24" s="172" t="s">
        <v>202</v>
      </c>
      <c r="T24" s="173" t="s">
        <v>202</v>
      </c>
      <c r="U24" s="157">
        <v>0</v>
      </c>
      <c r="V24" s="157">
        <f>ROUND(E24*U24,2)</f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>
      <c r="A25" s="155"/>
      <c r="B25" s="156"/>
      <c r="C25" s="241" t="s">
        <v>1603</v>
      </c>
      <c r="D25" s="242"/>
      <c r="E25" s="242"/>
      <c r="F25" s="242"/>
      <c r="G25" s="242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4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2766</v>
      </c>
      <c r="D26" s="158"/>
      <c r="E26" s="159">
        <v>380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8" t="s">
        <v>2767</v>
      </c>
      <c r="D27" s="158"/>
      <c r="E27" s="159">
        <v>130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233"/>
      <c r="D28" s="234"/>
      <c r="E28" s="234"/>
      <c r="F28" s="234"/>
      <c r="G28" s="23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7">
        <v>6</v>
      </c>
      <c r="B29" s="168" t="s">
        <v>1613</v>
      </c>
      <c r="C29" s="177" t="s">
        <v>1614</v>
      </c>
      <c r="D29" s="169" t="s">
        <v>213</v>
      </c>
      <c r="E29" s="170">
        <v>2203.96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201</v>
      </c>
      <c r="S29" s="172" t="s">
        <v>202</v>
      </c>
      <c r="T29" s="173" t="s">
        <v>202</v>
      </c>
      <c r="U29" s="157">
        <v>0</v>
      </c>
      <c r="V29" s="157">
        <f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41" t="s">
        <v>1615</v>
      </c>
      <c r="D30" s="242"/>
      <c r="E30" s="242"/>
      <c r="F30" s="242"/>
      <c r="G30" s="242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příplatek k cenám vykopávek za ztížení vykopávky v blízkosti podzemního vedení nebo výbušnin v horninách jakékoliv třídy,</v>
      </c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2768</v>
      </c>
      <c r="D31" s="158"/>
      <c r="E31" s="159">
        <v>510.40000000000003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2769</v>
      </c>
      <c r="D32" s="158"/>
      <c r="E32" s="159">
        <v>531.96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78" t="s">
        <v>2770</v>
      </c>
      <c r="D33" s="158"/>
      <c r="E33" s="159">
        <v>254.10000000000002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2771</v>
      </c>
      <c r="D34" s="158"/>
      <c r="E34" s="159">
        <v>508.20000000000005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2772</v>
      </c>
      <c r="D35" s="158"/>
      <c r="E35" s="159">
        <v>399.3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7</v>
      </c>
      <c r="B37" s="168" t="s">
        <v>1126</v>
      </c>
      <c r="C37" s="177" t="s">
        <v>1127</v>
      </c>
      <c r="D37" s="169" t="s">
        <v>213</v>
      </c>
      <c r="E37" s="170">
        <v>2391.5100000000002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201</v>
      </c>
      <c r="S37" s="172" t="s">
        <v>202</v>
      </c>
      <c r="T37" s="173" t="s">
        <v>202</v>
      </c>
      <c r="U37" s="157">
        <v>0.16600000000000001</v>
      </c>
      <c r="V37" s="157">
        <f>ROUND(E37*U37,2)</f>
        <v>396.99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33.75" outlineLevel="1">
      <c r="A38" s="155"/>
      <c r="B38" s="156"/>
      <c r="C38" s="241" t="s">
        <v>1128</v>
      </c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74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78" t="s">
        <v>2773</v>
      </c>
      <c r="D39" s="158"/>
      <c r="E39" s="159">
        <v>2706.3960000000002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8" t="s">
        <v>1654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8" t="s">
        <v>2774</v>
      </c>
      <c r="D41" s="158"/>
      <c r="E41" s="159">
        <v>-75.074999999999989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8" t="s">
        <v>2775</v>
      </c>
      <c r="D42" s="158"/>
      <c r="E42" s="159">
        <v>-122.496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2776</v>
      </c>
      <c r="D43" s="158"/>
      <c r="E43" s="159">
        <v>-28.049999999999997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8" t="s">
        <v>2777</v>
      </c>
      <c r="D44" s="158"/>
      <c r="E44" s="159">
        <v>-33.989999999999995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78" t="s">
        <v>2778</v>
      </c>
      <c r="D45" s="158"/>
      <c r="E45" s="159">
        <v>-55.274999999999999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233"/>
      <c r="D46" s="234"/>
      <c r="E46" s="234"/>
      <c r="F46" s="234"/>
      <c r="G46" s="23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206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67">
        <v>8</v>
      </c>
      <c r="B47" s="168" t="s">
        <v>1134</v>
      </c>
      <c r="C47" s="177" t="s">
        <v>1135</v>
      </c>
      <c r="D47" s="169" t="s">
        <v>213</v>
      </c>
      <c r="E47" s="170">
        <v>717.45300000000009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201</v>
      </c>
      <c r="S47" s="172" t="s">
        <v>202</v>
      </c>
      <c r="T47" s="173" t="s">
        <v>202</v>
      </c>
      <c r="U47" s="157">
        <v>8.5000000000000006E-2</v>
      </c>
      <c r="V47" s="157">
        <f>ROUND(E47*U47,2)</f>
        <v>60.98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1">
      <c r="A48" s="155"/>
      <c r="B48" s="156"/>
      <c r="C48" s="241" t="s">
        <v>1128</v>
      </c>
      <c r="D48" s="242"/>
      <c r="E48" s="242"/>
      <c r="F48" s="242"/>
      <c r="G48" s="242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205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74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2779</v>
      </c>
      <c r="D49" s="158"/>
      <c r="E49" s="159">
        <v>717.45300000000009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233"/>
      <c r="D50" s="234"/>
      <c r="E50" s="234"/>
      <c r="F50" s="234"/>
      <c r="G50" s="234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206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>
      <c r="A51" s="167">
        <v>9</v>
      </c>
      <c r="B51" s="168" t="s">
        <v>1728</v>
      </c>
      <c r="C51" s="177" t="s">
        <v>1729</v>
      </c>
      <c r="D51" s="169" t="s">
        <v>288</v>
      </c>
      <c r="E51" s="170">
        <v>4920.72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8.6000000000000009E-4</v>
      </c>
      <c r="O51" s="172">
        <f>ROUND(E51*N51,2)</f>
        <v>4.2300000000000004</v>
      </c>
      <c r="P51" s="172">
        <v>0</v>
      </c>
      <c r="Q51" s="172">
        <f>ROUND(E51*P51,2)</f>
        <v>0</v>
      </c>
      <c r="R51" s="172" t="s">
        <v>201</v>
      </c>
      <c r="S51" s="172" t="s">
        <v>202</v>
      </c>
      <c r="T51" s="173" t="s">
        <v>202</v>
      </c>
      <c r="U51" s="157">
        <v>0.47900000000000004</v>
      </c>
      <c r="V51" s="157">
        <f>ROUND(E51*U51,2)</f>
        <v>2357.02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241" t="s">
        <v>1139</v>
      </c>
      <c r="D52" s="242"/>
      <c r="E52" s="242"/>
      <c r="F52" s="242"/>
      <c r="G52" s="242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205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2780</v>
      </c>
      <c r="D53" s="158"/>
      <c r="E53" s="159">
        <v>4920.72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233"/>
      <c r="D54" s="234"/>
      <c r="E54" s="234"/>
      <c r="F54" s="234"/>
      <c r="G54" s="234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206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67">
        <v>10</v>
      </c>
      <c r="B55" s="168" t="s">
        <v>1744</v>
      </c>
      <c r="C55" s="177" t="s">
        <v>1745</v>
      </c>
      <c r="D55" s="169" t="s">
        <v>288</v>
      </c>
      <c r="E55" s="170">
        <v>4920.72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201</v>
      </c>
      <c r="S55" s="172" t="s">
        <v>202</v>
      </c>
      <c r="T55" s="173" t="s">
        <v>202</v>
      </c>
      <c r="U55" s="157">
        <v>0.32700000000000001</v>
      </c>
      <c r="V55" s="157">
        <f>ROUND(E55*U55,2)</f>
        <v>1609.08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214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241" t="s">
        <v>1144</v>
      </c>
      <c r="D56" s="242"/>
      <c r="E56" s="242"/>
      <c r="F56" s="242"/>
      <c r="G56" s="242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233"/>
      <c r="D57" s="234"/>
      <c r="E57" s="234"/>
      <c r="F57" s="234"/>
      <c r="G57" s="234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206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67">
        <v>11</v>
      </c>
      <c r="B58" s="168" t="s">
        <v>1145</v>
      </c>
      <c r="C58" s="177" t="s">
        <v>1146</v>
      </c>
      <c r="D58" s="169" t="s">
        <v>213</v>
      </c>
      <c r="E58" s="170">
        <v>1195.7550000000001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 t="s">
        <v>201</v>
      </c>
      <c r="S58" s="172" t="s">
        <v>202</v>
      </c>
      <c r="T58" s="173" t="s">
        <v>202</v>
      </c>
      <c r="U58" s="157">
        <v>0.34500000000000003</v>
      </c>
      <c r="V58" s="157">
        <f>ROUND(E58*U58,2)</f>
        <v>412.54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214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241" t="s">
        <v>241</v>
      </c>
      <c r="D59" s="242"/>
      <c r="E59" s="242"/>
      <c r="F59" s="242"/>
      <c r="G59" s="242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4" t="str">
        <f>C59</f>
        <v>bez naložení do dopravní nádoby, ale s vyprázdněním dopravní nádoby na hromadu nebo na dopravní prostředek,</v>
      </c>
      <c r="BB59" s="148"/>
      <c r="BC59" s="148"/>
      <c r="BD59" s="148"/>
      <c r="BE59" s="148"/>
      <c r="BF59" s="148"/>
      <c r="BG59" s="148"/>
      <c r="BH59" s="148"/>
    </row>
    <row r="60" spans="1:60" outlineLevel="1">
      <c r="A60" s="155"/>
      <c r="B60" s="156"/>
      <c r="C60" s="178" t="s">
        <v>2781</v>
      </c>
      <c r="D60" s="158"/>
      <c r="E60" s="159">
        <v>1195.7550000000001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3"/>
      <c r="D61" s="234"/>
      <c r="E61" s="234"/>
      <c r="F61" s="234"/>
      <c r="G61" s="234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206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67">
        <v>12</v>
      </c>
      <c r="B62" s="168" t="s">
        <v>1747</v>
      </c>
      <c r="C62" s="177" t="s">
        <v>1748</v>
      </c>
      <c r="D62" s="169" t="s">
        <v>213</v>
      </c>
      <c r="E62" s="170">
        <v>1838.9250000000002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201</v>
      </c>
      <c r="S62" s="172" t="s">
        <v>202</v>
      </c>
      <c r="T62" s="173" t="s">
        <v>202</v>
      </c>
      <c r="U62" s="157">
        <v>1.1000000000000001E-2</v>
      </c>
      <c r="V62" s="157">
        <f>ROUND(E62*U62,2)</f>
        <v>20.23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41" t="s">
        <v>245</v>
      </c>
      <c r="D63" s="242"/>
      <c r="E63" s="242"/>
      <c r="F63" s="242"/>
      <c r="G63" s="24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239" t="s">
        <v>246</v>
      </c>
      <c r="D64" s="240"/>
      <c r="E64" s="240"/>
      <c r="F64" s="240"/>
      <c r="G64" s="24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247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2782</v>
      </c>
      <c r="D65" s="158"/>
      <c r="E65" s="159">
        <v>1783.65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78" t="s">
        <v>2783</v>
      </c>
      <c r="D66" s="158"/>
      <c r="E66" s="159">
        <v>55.275000000000006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233"/>
      <c r="D67" s="234"/>
      <c r="E67" s="234"/>
      <c r="F67" s="234"/>
      <c r="G67" s="234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206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>
      <c r="A68" s="167">
        <v>13</v>
      </c>
      <c r="B68" s="168" t="s">
        <v>249</v>
      </c>
      <c r="C68" s="177" t="s">
        <v>250</v>
      </c>
      <c r="D68" s="169" t="s">
        <v>213</v>
      </c>
      <c r="E68" s="170">
        <v>1499.6850000000002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 t="s">
        <v>201</v>
      </c>
      <c r="S68" s="172" t="s">
        <v>202</v>
      </c>
      <c r="T68" s="173" t="s">
        <v>202</v>
      </c>
      <c r="U68" s="157">
        <v>1.1000000000000001E-2</v>
      </c>
      <c r="V68" s="157">
        <f>ROUND(E68*U68,2)</f>
        <v>16.5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214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241" t="s">
        <v>245</v>
      </c>
      <c r="D69" s="242"/>
      <c r="E69" s="242"/>
      <c r="F69" s="242"/>
      <c r="G69" s="242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205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239" t="s">
        <v>1751</v>
      </c>
      <c r="D70" s="240"/>
      <c r="E70" s="240"/>
      <c r="F70" s="240"/>
      <c r="G70" s="240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247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78" t="s">
        <v>2784</v>
      </c>
      <c r="D71" s="158"/>
      <c r="E71" s="159">
        <v>1499.6850000000002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233"/>
      <c r="D72" s="234"/>
      <c r="E72" s="234"/>
      <c r="F72" s="234"/>
      <c r="G72" s="23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206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>
      <c r="A73" s="167">
        <v>14</v>
      </c>
      <c r="B73" s="168" t="s">
        <v>253</v>
      </c>
      <c r="C73" s="177" t="s">
        <v>254</v>
      </c>
      <c r="D73" s="169" t="s">
        <v>213</v>
      </c>
      <c r="E73" s="170">
        <v>947.1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 t="s">
        <v>201</v>
      </c>
      <c r="S73" s="172" t="s">
        <v>202</v>
      </c>
      <c r="T73" s="173" t="s">
        <v>202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55"/>
      <c r="B74" s="156"/>
      <c r="C74" s="178" t="s">
        <v>2785</v>
      </c>
      <c r="D74" s="158"/>
      <c r="E74" s="159">
        <v>891.82500000000005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217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178" t="s">
        <v>2783</v>
      </c>
      <c r="D75" s="158"/>
      <c r="E75" s="159">
        <v>55.275000000000006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33"/>
      <c r="D76" s="234"/>
      <c r="E76" s="234"/>
      <c r="F76" s="234"/>
      <c r="G76" s="23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>
      <c r="A77" s="167">
        <v>15</v>
      </c>
      <c r="B77" s="168" t="s">
        <v>255</v>
      </c>
      <c r="C77" s="177" t="s">
        <v>256</v>
      </c>
      <c r="D77" s="169" t="s">
        <v>213</v>
      </c>
      <c r="E77" s="170">
        <v>473.55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2" t="s">
        <v>201</v>
      </c>
      <c r="S77" s="172" t="s">
        <v>202</v>
      </c>
      <c r="T77" s="173" t="s">
        <v>202</v>
      </c>
      <c r="U77" s="157">
        <v>0</v>
      </c>
      <c r="V77" s="157">
        <f>ROUND(E77*U77,2)</f>
        <v>0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203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178" t="s">
        <v>2786</v>
      </c>
      <c r="D78" s="158"/>
      <c r="E78" s="159">
        <v>445.91250000000002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178" t="s">
        <v>2787</v>
      </c>
      <c r="D79" s="158"/>
      <c r="E79" s="159">
        <v>27.637500000000003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233"/>
      <c r="D80" s="234"/>
      <c r="E80" s="234"/>
      <c r="F80" s="234"/>
      <c r="G80" s="234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206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>
      <c r="A81" s="167">
        <v>16</v>
      </c>
      <c r="B81" s="168" t="s">
        <v>258</v>
      </c>
      <c r="C81" s="177" t="s">
        <v>259</v>
      </c>
      <c r="D81" s="169" t="s">
        <v>213</v>
      </c>
      <c r="E81" s="170">
        <v>891.82500000000005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 t="s">
        <v>201</v>
      </c>
      <c r="S81" s="172" t="s">
        <v>202</v>
      </c>
      <c r="T81" s="173" t="s">
        <v>202</v>
      </c>
      <c r="U81" s="157">
        <v>0.20200000000000001</v>
      </c>
      <c r="V81" s="157">
        <f>ROUND(E81*U81,2)</f>
        <v>180.15</v>
      </c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203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241" t="s">
        <v>260</v>
      </c>
      <c r="D82" s="242"/>
      <c r="E82" s="242"/>
      <c r="F82" s="242"/>
      <c r="G82" s="242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205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2788</v>
      </c>
      <c r="D83" s="158"/>
      <c r="E83" s="159">
        <v>224.4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178" t="s">
        <v>2789</v>
      </c>
      <c r="D84" s="158"/>
      <c r="E84" s="159">
        <v>169.95000000000002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178" t="s">
        <v>2790</v>
      </c>
      <c r="D85" s="158"/>
      <c r="E85" s="159">
        <v>497.47500000000002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233"/>
      <c r="D86" s="234"/>
      <c r="E86" s="234"/>
      <c r="F86" s="234"/>
      <c r="G86" s="23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206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67">
        <v>17</v>
      </c>
      <c r="B87" s="168" t="s">
        <v>1152</v>
      </c>
      <c r="C87" s="177" t="s">
        <v>1153</v>
      </c>
      <c r="D87" s="169" t="s">
        <v>213</v>
      </c>
      <c r="E87" s="170">
        <v>579.94200000000001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201</v>
      </c>
      <c r="S87" s="172" t="s">
        <v>202</v>
      </c>
      <c r="T87" s="173" t="s">
        <v>202</v>
      </c>
      <c r="U87" s="157">
        <v>0</v>
      </c>
      <c r="V87" s="157">
        <f>ROUND(E87*U87,2)</f>
        <v>0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203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>
      <c r="A88" s="155"/>
      <c r="B88" s="156"/>
      <c r="C88" s="241" t="s">
        <v>1154</v>
      </c>
      <c r="D88" s="242"/>
      <c r="E88" s="242"/>
      <c r="F88" s="242"/>
      <c r="G88" s="242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205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4" t="str">
        <f>C88</f>
        <v>sypaninou z vhodných hornin tř. 1 - 4 nebo materiálem připraveným podél výkopu ve vzdálenosti do 3 m od jeho kraje, pro jakoukoliv hloubku výkopu a jakoukoliv míru zhutnění,</v>
      </c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178" t="s">
        <v>2791</v>
      </c>
      <c r="D89" s="158"/>
      <c r="E89" s="159">
        <v>579.94200000000001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233"/>
      <c r="D90" s="234"/>
      <c r="E90" s="234"/>
      <c r="F90" s="234"/>
      <c r="G90" s="23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206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67">
        <v>18</v>
      </c>
      <c r="B91" s="168" t="s">
        <v>985</v>
      </c>
      <c r="C91" s="177" t="s">
        <v>986</v>
      </c>
      <c r="D91" s="169" t="s">
        <v>288</v>
      </c>
      <c r="E91" s="170">
        <v>368.5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2" t="s">
        <v>987</v>
      </c>
      <c r="S91" s="172" t="s">
        <v>202</v>
      </c>
      <c r="T91" s="173" t="s">
        <v>202</v>
      </c>
      <c r="U91" s="157">
        <v>0</v>
      </c>
      <c r="V91" s="157">
        <f>ROUND(E91*U91,2)</f>
        <v>0</v>
      </c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988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241" t="s">
        <v>989</v>
      </c>
      <c r="D92" s="242"/>
      <c r="E92" s="242"/>
      <c r="F92" s="242"/>
      <c r="G92" s="242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205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2792</v>
      </c>
      <c r="D93" s="158"/>
      <c r="E93" s="159">
        <v>368.5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233"/>
      <c r="D94" s="234"/>
      <c r="E94" s="234"/>
      <c r="F94" s="234"/>
      <c r="G94" s="23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206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>
      <c r="A95" s="167">
        <v>19</v>
      </c>
      <c r="B95" s="168" t="s">
        <v>1160</v>
      </c>
      <c r="C95" s="177" t="s">
        <v>1161</v>
      </c>
      <c r="D95" s="169" t="s">
        <v>288</v>
      </c>
      <c r="E95" s="170">
        <v>368.5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2" t="s">
        <v>201</v>
      </c>
      <c r="S95" s="172" t="s">
        <v>202</v>
      </c>
      <c r="T95" s="173" t="s">
        <v>202</v>
      </c>
      <c r="U95" s="157">
        <v>2.8000000000000001E-2</v>
      </c>
      <c r="V95" s="157">
        <f>ROUND(E95*U95,2)</f>
        <v>10.32</v>
      </c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988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>
      <c r="A96" s="155"/>
      <c r="B96" s="156"/>
      <c r="C96" s="241" t="s">
        <v>995</v>
      </c>
      <c r="D96" s="242"/>
      <c r="E96" s="242"/>
      <c r="F96" s="242"/>
      <c r="G96" s="242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205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74" t="str">
        <f>C96</f>
        <v>s případným nutným přemístěním hromad nebo dočasných skládek na místo potřeby ze vzdálenosti do 30 m, v rovině nebo ve svahu do 1 : 5,</v>
      </c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233"/>
      <c r="D97" s="234"/>
      <c r="E97" s="234"/>
      <c r="F97" s="234"/>
      <c r="G97" s="234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206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67">
        <v>20</v>
      </c>
      <c r="B98" s="168" t="s">
        <v>264</v>
      </c>
      <c r="C98" s="177" t="s">
        <v>265</v>
      </c>
      <c r="D98" s="169" t="s">
        <v>213</v>
      </c>
      <c r="E98" s="170">
        <v>1499.6850000000002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2" t="s">
        <v>201</v>
      </c>
      <c r="S98" s="172" t="s">
        <v>202</v>
      </c>
      <c r="T98" s="173" t="s">
        <v>202</v>
      </c>
      <c r="U98" s="157">
        <v>0</v>
      </c>
      <c r="V98" s="157">
        <f>ROUND(E98*U98,2)</f>
        <v>0</v>
      </c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203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235"/>
      <c r="D99" s="236"/>
      <c r="E99" s="236"/>
      <c r="F99" s="236"/>
      <c r="G99" s="23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206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67">
        <v>21</v>
      </c>
      <c r="B100" s="168" t="s">
        <v>1832</v>
      </c>
      <c r="C100" s="177" t="s">
        <v>1833</v>
      </c>
      <c r="D100" s="169" t="s">
        <v>1834</v>
      </c>
      <c r="E100" s="170">
        <v>55.275000000000006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2"/>
      <c r="S100" s="172" t="s">
        <v>304</v>
      </c>
      <c r="T100" s="173" t="s">
        <v>322</v>
      </c>
      <c r="U100" s="157">
        <v>0</v>
      </c>
      <c r="V100" s="157">
        <f>ROUND(E100*U100,2)</f>
        <v>0</v>
      </c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988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78" t="s">
        <v>2793</v>
      </c>
      <c r="D101" s="158"/>
      <c r="E101" s="159">
        <v>55.275000000000006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233"/>
      <c r="D102" s="234"/>
      <c r="E102" s="234"/>
      <c r="F102" s="234"/>
      <c r="G102" s="23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206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67">
        <v>22</v>
      </c>
      <c r="B103" s="168" t="s">
        <v>1303</v>
      </c>
      <c r="C103" s="177" t="s">
        <v>1304</v>
      </c>
      <c r="D103" s="169" t="s">
        <v>213</v>
      </c>
      <c r="E103" s="170">
        <v>634.06200000000001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2"/>
      <c r="S103" s="172" t="s">
        <v>304</v>
      </c>
      <c r="T103" s="173" t="s">
        <v>322</v>
      </c>
      <c r="U103" s="157">
        <v>0.20200000000000001</v>
      </c>
      <c r="V103" s="157">
        <f>ROUND(E103*U103,2)</f>
        <v>128.08000000000001</v>
      </c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237" t="s">
        <v>1847</v>
      </c>
      <c r="D104" s="238"/>
      <c r="E104" s="238"/>
      <c r="F104" s="238"/>
      <c r="G104" s="238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247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239" t="s">
        <v>1306</v>
      </c>
      <c r="D105" s="240"/>
      <c r="E105" s="240"/>
      <c r="F105" s="240"/>
      <c r="G105" s="240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247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178" t="s">
        <v>2794</v>
      </c>
      <c r="D106" s="158"/>
      <c r="E106" s="159">
        <v>235.95000000000002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78" t="s">
        <v>2795</v>
      </c>
      <c r="D107" s="158"/>
      <c r="E107" s="159">
        <v>398.11200000000002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233"/>
      <c r="D108" s="234"/>
      <c r="E108" s="234"/>
      <c r="F108" s="234"/>
      <c r="G108" s="23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206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67">
        <v>23</v>
      </c>
      <c r="B109" s="168" t="s">
        <v>1877</v>
      </c>
      <c r="C109" s="177" t="s">
        <v>1878</v>
      </c>
      <c r="D109" s="169" t="s">
        <v>268</v>
      </c>
      <c r="E109" s="170">
        <v>510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2"/>
      <c r="S109" s="172" t="s">
        <v>304</v>
      </c>
      <c r="T109" s="173" t="s">
        <v>322</v>
      </c>
      <c r="U109" s="157">
        <v>0.31333000000000005</v>
      </c>
      <c r="V109" s="157">
        <f>ROUND(E109*U109,2)</f>
        <v>159.80000000000001</v>
      </c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235"/>
      <c r="D110" s="236"/>
      <c r="E110" s="236"/>
      <c r="F110" s="236"/>
      <c r="G110" s="236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206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67">
        <v>24</v>
      </c>
      <c r="B111" s="168" t="s">
        <v>1000</v>
      </c>
      <c r="C111" s="177" t="s">
        <v>1001</v>
      </c>
      <c r="D111" s="169" t="s">
        <v>945</v>
      </c>
      <c r="E111" s="170">
        <v>7.37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1E-3</v>
      </c>
      <c r="O111" s="172">
        <f>ROUND(E111*N111,2)</f>
        <v>0.01</v>
      </c>
      <c r="P111" s="172">
        <v>0</v>
      </c>
      <c r="Q111" s="172">
        <f>ROUND(E111*P111,2)</f>
        <v>0</v>
      </c>
      <c r="R111" s="172" t="s">
        <v>311</v>
      </c>
      <c r="S111" s="172" t="s">
        <v>202</v>
      </c>
      <c r="T111" s="173" t="s">
        <v>202</v>
      </c>
      <c r="U111" s="157">
        <v>0</v>
      </c>
      <c r="V111" s="157">
        <f>ROUND(E111*U111,2)</f>
        <v>0</v>
      </c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312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178" t="s">
        <v>2796</v>
      </c>
      <c r="D112" s="158"/>
      <c r="E112" s="159">
        <v>7.37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233"/>
      <c r="D113" s="234"/>
      <c r="E113" s="234"/>
      <c r="F113" s="234"/>
      <c r="G113" s="234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206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67">
        <v>25</v>
      </c>
      <c r="B114" s="168" t="s">
        <v>1880</v>
      </c>
      <c r="C114" s="177" t="s">
        <v>1881</v>
      </c>
      <c r="D114" s="169" t="s">
        <v>321</v>
      </c>
      <c r="E114" s="170">
        <v>510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5.5000000000000005E-3</v>
      </c>
      <c r="O114" s="172">
        <f>ROUND(E114*N114,2)</f>
        <v>2.81</v>
      </c>
      <c r="P114" s="172">
        <v>0</v>
      </c>
      <c r="Q114" s="172">
        <f>ROUND(E114*P114,2)</f>
        <v>0</v>
      </c>
      <c r="R114" s="172"/>
      <c r="S114" s="172" t="s">
        <v>304</v>
      </c>
      <c r="T114" s="173" t="s">
        <v>322</v>
      </c>
      <c r="U114" s="157">
        <v>0</v>
      </c>
      <c r="V114" s="157">
        <f>ROUND(E114*U114,2)</f>
        <v>0</v>
      </c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312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237" t="s">
        <v>1882</v>
      </c>
      <c r="D115" s="238"/>
      <c r="E115" s="238"/>
      <c r="F115" s="238"/>
      <c r="G115" s="238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247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233"/>
      <c r="D116" s="234"/>
      <c r="E116" s="234"/>
      <c r="F116" s="234"/>
      <c r="G116" s="23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206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67">
        <v>26</v>
      </c>
      <c r="B117" s="168" t="s">
        <v>1883</v>
      </c>
      <c r="C117" s="177" t="s">
        <v>1884</v>
      </c>
      <c r="D117" s="169" t="s">
        <v>321</v>
      </c>
      <c r="E117" s="170">
        <v>1020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5.5000000000000005E-3</v>
      </c>
      <c r="O117" s="172">
        <f>ROUND(E117*N117,2)</f>
        <v>5.61</v>
      </c>
      <c r="P117" s="172">
        <v>0</v>
      </c>
      <c r="Q117" s="172">
        <f>ROUND(E117*P117,2)</f>
        <v>0</v>
      </c>
      <c r="R117" s="172"/>
      <c r="S117" s="172" t="s">
        <v>304</v>
      </c>
      <c r="T117" s="173" t="s">
        <v>322</v>
      </c>
      <c r="U117" s="157">
        <v>0</v>
      </c>
      <c r="V117" s="157">
        <f>ROUND(E117*U117,2)</f>
        <v>0</v>
      </c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312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237" t="s">
        <v>1885</v>
      </c>
      <c r="D118" s="238"/>
      <c r="E118" s="238"/>
      <c r="F118" s="238"/>
      <c r="G118" s="238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247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78" t="s">
        <v>2797</v>
      </c>
      <c r="D119" s="158"/>
      <c r="E119" s="159">
        <v>1020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233"/>
      <c r="D120" s="234"/>
      <c r="E120" s="234"/>
      <c r="F120" s="234"/>
      <c r="G120" s="234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206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67">
        <v>27</v>
      </c>
      <c r="B121" s="168" t="s">
        <v>1165</v>
      </c>
      <c r="C121" s="177" t="s">
        <v>1166</v>
      </c>
      <c r="D121" s="169" t="s">
        <v>298</v>
      </c>
      <c r="E121" s="170">
        <v>1043.8956000000001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1</v>
      </c>
      <c r="O121" s="172">
        <f>ROUND(E121*N121,2)</f>
        <v>1043.9000000000001</v>
      </c>
      <c r="P121" s="172">
        <v>0</v>
      </c>
      <c r="Q121" s="172">
        <f>ROUND(E121*P121,2)</f>
        <v>0</v>
      </c>
      <c r="R121" s="172" t="s">
        <v>311</v>
      </c>
      <c r="S121" s="172" t="s">
        <v>202</v>
      </c>
      <c r="T121" s="173" t="s">
        <v>202</v>
      </c>
      <c r="U121" s="157">
        <v>0</v>
      </c>
      <c r="V121" s="157">
        <f>ROUND(E121*U121,2)</f>
        <v>0</v>
      </c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331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55"/>
      <c r="B122" s="156"/>
      <c r="C122" s="178" t="s">
        <v>2798</v>
      </c>
      <c r="D122" s="158"/>
      <c r="E122" s="159">
        <v>1043.8956000000001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233"/>
      <c r="D123" s="234"/>
      <c r="E123" s="234"/>
      <c r="F123" s="234"/>
      <c r="G123" s="234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206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>
      <c r="A124" s="161" t="s">
        <v>196</v>
      </c>
      <c r="B124" s="162" t="s">
        <v>89</v>
      </c>
      <c r="C124" s="176" t="s">
        <v>90</v>
      </c>
      <c r="D124" s="163"/>
      <c r="E124" s="164"/>
      <c r="F124" s="165"/>
      <c r="G124" s="165">
        <f>SUMIF(AG125:AG180,"&lt;&gt;NOR",G125:G180)</f>
        <v>0</v>
      </c>
      <c r="H124" s="165"/>
      <c r="I124" s="165">
        <f>SUM(I125:I180)</f>
        <v>0</v>
      </c>
      <c r="J124" s="165"/>
      <c r="K124" s="165">
        <f>SUM(K125:K180)</f>
        <v>0</v>
      </c>
      <c r="L124" s="165"/>
      <c r="M124" s="165">
        <f>SUM(M125:M180)</f>
        <v>0</v>
      </c>
      <c r="N124" s="165"/>
      <c r="O124" s="165">
        <f>SUM(O125:O180)</f>
        <v>0</v>
      </c>
      <c r="P124" s="165"/>
      <c r="Q124" s="165">
        <f>SUM(Q125:Q180)</f>
        <v>987.98</v>
      </c>
      <c r="R124" s="165"/>
      <c r="S124" s="165"/>
      <c r="T124" s="166"/>
      <c r="U124" s="160"/>
      <c r="V124" s="160">
        <f>SUM(V125:V180)</f>
        <v>332.07000000000005</v>
      </c>
      <c r="W124" s="160"/>
      <c r="AG124" t="s">
        <v>197</v>
      </c>
    </row>
    <row r="125" spans="1:60" ht="22.5" outlineLevel="1">
      <c r="A125" s="167">
        <v>28</v>
      </c>
      <c r="B125" s="168" t="s">
        <v>1888</v>
      </c>
      <c r="C125" s="177" t="s">
        <v>1889</v>
      </c>
      <c r="D125" s="169" t="s">
        <v>288</v>
      </c>
      <c r="E125" s="170">
        <v>135.96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0</v>
      </c>
      <c r="O125" s="172">
        <f>ROUND(E125*N125,2)</f>
        <v>0</v>
      </c>
      <c r="P125" s="172">
        <v>0.22500000000000001</v>
      </c>
      <c r="Q125" s="172">
        <f>ROUND(E125*P125,2)</f>
        <v>30.59</v>
      </c>
      <c r="R125" s="172" t="s">
        <v>1028</v>
      </c>
      <c r="S125" s="172" t="s">
        <v>202</v>
      </c>
      <c r="T125" s="173" t="s">
        <v>202</v>
      </c>
      <c r="U125" s="157">
        <v>0</v>
      </c>
      <c r="V125" s="157">
        <f>ROUND(E125*U125,2)</f>
        <v>0</v>
      </c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203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241" t="s">
        <v>1890</v>
      </c>
      <c r="D126" s="242"/>
      <c r="E126" s="242"/>
      <c r="F126" s="242"/>
      <c r="G126" s="242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205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178" t="s">
        <v>2799</v>
      </c>
      <c r="D127" s="158"/>
      <c r="E127" s="159">
        <v>135.96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/>
      <c r="B128" s="156"/>
      <c r="C128" s="233"/>
      <c r="D128" s="234"/>
      <c r="E128" s="234"/>
      <c r="F128" s="234"/>
      <c r="G128" s="234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206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>
      <c r="A129" s="167">
        <v>29</v>
      </c>
      <c r="B129" s="168" t="s">
        <v>1897</v>
      </c>
      <c r="C129" s="177" t="s">
        <v>1898</v>
      </c>
      <c r="D129" s="169" t="s">
        <v>288</v>
      </c>
      <c r="E129" s="170">
        <v>322.96000000000004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0.33</v>
      </c>
      <c r="Q129" s="172">
        <f>ROUND(E129*P129,2)</f>
        <v>106.58</v>
      </c>
      <c r="R129" s="172" t="s">
        <v>1028</v>
      </c>
      <c r="S129" s="172" t="s">
        <v>202</v>
      </c>
      <c r="T129" s="173" t="s">
        <v>202</v>
      </c>
      <c r="U129" s="157">
        <v>6.0000000000000005E-2</v>
      </c>
      <c r="V129" s="157">
        <f>ROUND(E129*U129,2)</f>
        <v>19.38</v>
      </c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178" t="s">
        <v>2800</v>
      </c>
      <c r="D130" s="158"/>
      <c r="E130" s="159">
        <v>187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178" t="s">
        <v>2799</v>
      </c>
      <c r="D131" s="158"/>
      <c r="E131" s="159">
        <v>135.96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55"/>
      <c r="B132" s="156"/>
      <c r="C132" s="233"/>
      <c r="D132" s="234"/>
      <c r="E132" s="234"/>
      <c r="F132" s="234"/>
      <c r="G132" s="234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206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>
      <c r="A133" s="167">
        <v>30</v>
      </c>
      <c r="B133" s="168" t="s">
        <v>1310</v>
      </c>
      <c r="C133" s="177" t="s">
        <v>1311</v>
      </c>
      <c r="D133" s="169" t="s">
        <v>288</v>
      </c>
      <c r="E133" s="170">
        <v>597.30000000000007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0.44</v>
      </c>
      <c r="Q133" s="172">
        <f>ROUND(E133*P133,2)</f>
        <v>262.81</v>
      </c>
      <c r="R133" s="172" t="s">
        <v>1028</v>
      </c>
      <c r="S133" s="172" t="s">
        <v>202</v>
      </c>
      <c r="T133" s="173" t="s">
        <v>202</v>
      </c>
      <c r="U133" s="157">
        <v>7.3000000000000009E-2</v>
      </c>
      <c r="V133" s="157">
        <f>ROUND(E133*U133,2)</f>
        <v>43.6</v>
      </c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203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55"/>
      <c r="B134" s="156"/>
      <c r="C134" s="178" t="s">
        <v>2801</v>
      </c>
      <c r="D134" s="158"/>
      <c r="E134" s="159">
        <v>214.5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217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178" t="s">
        <v>2802</v>
      </c>
      <c r="D135" s="158"/>
      <c r="E135" s="159">
        <v>382.8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233"/>
      <c r="D136" s="234"/>
      <c r="E136" s="234"/>
      <c r="F136" s="234"/>
      <c r="G136" s="234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206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>
      <c r="A137" s="167">
        <v>31</v>
      </c>
      <c r="B137" s="168" t="s">
        <v>1929</v>
      </c>
      <c r="C137" s="177" t="s">
        <v>1930</v>
      </c>
      <c r="D137" s="169" t="s">
        <v>288</v>
      </c>
      <c r="E137" s="170">
        <v>522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0</v>
      </c>
      <c r="O137" s="172">
        <f>ROUND(E137*N137,2)</f>
        <v>0</v>
      </c>
      <c r="P137" s="172">
        <v>0.24200000000000002</v>
      </c>
      <c r="Q137" s="172">
        <f>ROUND(E137*P137,2)</f>
        <v>126.32</v>
      </c>
      <c r="R137" s="172" t="s">
        <v>1028</v>
      </c>
      <c r="S137" s="172" t="s">
        <v>202</v>
      </c>
      <c r="T137" s="173" t="s">
        <v>202</v>
      </c>
      <c r="U137" s="157">
        <v>7.8400000000000011E-2</v>
      </c>
      <c r="V137" s="157">
        <f>ROUND(E137*U137,2)</f>
        <v>40.92</v>
      </c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237" t="s">
        <v>1931</v>
      </c>
      <c r="D138" s="238"/>
      <c r="E138" s="238"/>
      <c r="F138" s="238"/>
      <c r="G138" s="238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247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>
      <c r="A139" s="155"/>
      <c r="B139" s="156"/>
      <c r="C139" s="178" t="s">
        <v>2803</v>
      </c>
      <c r="D139" s="158"/>
      <c r="E139" s="159">
        <v>522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55"/>
      <c r="B140" s="156"/>
      <c r="C140" s="233"/>
      <c r="D140" s="234"/>
      <c r="E140" s="234"/>
      <c r="F140" s="234"/>
      <c r="G140" s="234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206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>
      <c r="A141" s="167">
        <v>32</v>
      </c>
      <c r="B141" s="168" t="s">
        <v>1952</v>
      </c>
      <c r="C141" s="177" t="s">
        <v>1953</v>
      </c>
      <c r="D141" s="169" t="s">
        <v>288</v>
      </c>
      <c r="E141" s="170">
        <v>448.5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0.33</v>
      </c>
      <c r="Q141" s="172">
        <f>ROUND(E141*P141,2)</f>
        <v>148.01</v>
      </c>
      <c r="R141" s="172" t="s">
        <v>1028</v>
      </c>
      <c r="S141" s="172" t="s">
        <v>202</v>
      </c>
      <c r="T141" s="173" t="s">
        <v>202</v>
      </c>
      <c r="U141" s="157">
        <v>0.113</v>
      </c>
      <c r="V141" s="157">
        <f>ROUND(E141*U141,2)</f>
        <v>50.68</v>
      </c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237" t="s">
        <v>1931</v>
      </c>
      <c r="D142" s="238"/>
      <c r="E142" s="238"/>
      <c r="F142" s="238"/>
      <c r="G142" s="238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247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178" t="s">
        <v>2804</v>
      </c>
      <c r="D143" s="158"/>
      <c r="E143" s="159">
        <v>448.5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217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55"/>
      <c r="B144" s="156"/>
      <c r="C144" s="233"/>
      <c r="D144" s="234"/>
      <c r="E144" s="234"/>
      <c r="F144" s="234"/>
      <c r="G144" s="234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206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>
      <c r="A145" s="167">
        <v>33</v>
      </c>
      <c r="B145" s="168" t="s">
        <v>1960</v>
      </c>
      <c r="C145" s="177" t="s">
        <v>1961</v>
      </c>
      <c r="D145" s="169" t="s">
        <v>288</v>
      </c>
      <c r="E145" s="170">
        <v>522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0</v>
      </c>
      <c r="O145" s="172">
        <f>ROUND(E145*N145,2)</f>
        <v>0</v>
      </c>
      <c r="P145" s="172">
        <v>8.8000000000000009E-2</v>
      </c>
      <c r="Q145" s="172">
        <f>ROUND(E145*P145,2)</f>
        <v>45.94</v>
      </c>
      <c r="R145" s="172" t="s">
        <v>1028</v>
      </c>
      <c r="S145" s="172" t="s">
        <v>202</v>
      </c>
      <c r="T145" s="173" t="s">
        <v>202</v>
      </c>
      <c r="U145" s="157">
        <v>3.0400000000000003E-2</v>
      </c>
      <c r="V145" s="157">
        <f>ROUND(E145*U145,2)</f>
        <v>15.87</v>
      </c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>
      <c r="A146" s="155"/>
      <c r="B146" s="156"/>
      <c r="C146" s="241" t="s">
        <v>1962</v>
      </c>
      <c r="D146" s="242"/>
      <c r="E146" s="242"/>
      <c r="F146" s="242"/>
      <c r="G146" s="242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205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74" t="str">
        <f>C146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178" t="s">
        <v>2803</v>
      </c>
      <c r="D147" s="158"/>
      <c r="E147" s="159">
        <v>522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233"/>
      <c r="D148" s="234"/>
      <c r="E148" s="234"/>
      <c r="F148" s="234"/>
      <c r="G148" s="234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206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33.75" outlineLevel="1">
      <c r="A149" s="167">
        <v>34</v>
      </c>
      <c r="B149" s="168" t="s">
        <v>1963</v>
      </c>
      <c r="C149" s="177" t="s">
        <v>1964</v>
      </c>
      <c r="D149" s="169" t="s">
        <v>288</v>
      </c>
      <c r="E149" s="170">
        <v>1228.5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0</v>
      </c>
      <c r="O149" s="172">
        <f>ROUND(E149*N149,2)</f>
        <v>0</v>
      </c>
      <c r="P149" s="172">
        <v>0.11</v>
      </c>
      <c r="Q149" s="172">
        <f>ROUND(E149*P149,2)</f>
        <v>135.13999999999999</v>
      </c>
      <c r="R149" s="172" t="s">
        <v>1028</v>
      </c>
      <c r="S149" s="172" t="s">
        <v>202</v>
      </c>
      <c r="T149" s="173" t="s">
        <v>202</v>
      </c>
      <c r="U149" s="157">
        <v>3.1100000000000003E-2</v>
      </c>
      <c r="V149" s="157">
        <f>ROUND(E149*U149,2)</f>
        <v>38.21</v>
      </c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>
      <c r="A150" s="155"/>
      <c r="B150" s="156"/>
      <c r="C150" s="241" t="s">
        <v>1962</v>
      </c>
      <c r="D150" s="242"/>
      <c r="E150" s="242"/>
      <c r="F150" s="242"/>
      <c r="G150" s="242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205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74" t="str">
        <f>C150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239" t="s">
        <v>2393</v>
      </c>
      <c r="D151" s="240"/>
      <c r="E151" s="240"/>
      <c r="F151" s="240"/>
      <c r="G151" s="240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247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55"/>
      <c r="B152" s="156"/>
      <c r="C152" s="178" t="s">
        <v>2805</v>
      </c>
      <c r="D152" s="158"/>
      <c r="E152" s="159">
        <v>331.5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178" t="s">
        <v>2806</v>
      </c>
      <c r="D153" s="158"/>
      <c r="E153" s="159">
        <v>448.5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55"/>
      <c r="B154" s="156"/>
      <c r="C154" s="178" t="s">
        <v>2806</v>
      </c>
      <c r="D154" s="158"/>
      <c r="E154" s="159">
        <v>448.5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233"/>
      <c r="D155" s="234"/>
      <c r="E155" s="234"/>
      <c r="F155" s="234"/>
      <c r="G155" s="234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206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>
      <c r="A156" s="167">
        <v>35</v>
      </c>
      <c r="B156" s="168" t="s">
        <v>1974</v>
      </c>
      <c r="C156" s="177" t="s">
        <v>1975</v>
      </c>
      <c r="D156" s="169" t="s">
        <v>288</v>
      </c>
      <c r="E156" s="170">
        <v>522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0</v>
      </c>
      <c r="O156" s="172">
        <f>ROUND(E156*N156,2)</f>
        <v>0</v>
      </c>
      <c r="P156" s="172">
        <v>0.15400000000000003</v>
      </c>
      <c r="Q156" s="172">
        <f>ROUND(E156*P156,2)</f>
        <v>80.39</v>
      </c>
      <c r="R156" s="172" t="s">
        <v>1028</v>
      </c>
      <c r="S156" s="172" t="s">
        <v>202</v>
      </c>
      <c r="T156" s="173" t="s">
        <v>202</v>
      </c>
      <c r="U156" s="157">
        <v>4.8800000000000003E-2</v>
      </c>
      <c r="V156" s="157">
        <f>ROUND(E156*U156,2)</f>
        <v>25.47</v>
      </c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214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>
      <c r="A157" s="155"/>
      <c r="B157" s="156"/>
      <c r="C157" s="241" t="s">
        <v>1962</v>
      </c>
      <c r="D157" s="242"/>
      <c r="E157" s="242"/>
      <c r="F157" s="242"/>
      <c r="G157" s="242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205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74" t="str">
        <f>C157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233"/>
      <c r="D158" s="234"/>
      <c r="E158" s="234"/>
      <c r="F158" s="234"/>
      <c r="G158" s="234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206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67">
        <v>36</v>
      </c>
      <c r="B159" s="168" t="s">
        <v>1976</v>
      </c>
      <c r="C159" s="177" t="s">
        <v>1977</v>
      </c>
      <c r="D159" s="169" t="s">
        <v>268</v>
      </c>
      <c r="E159" s="170">
        <v>360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0.14500000000000002</v>
      </c>
      <c r="Q159" s="172">
        <f>ROUND(E159*P159,2)</f>
        <v>52.2</v>
      </c>
      <c r="R159" s="172" t="s">
        <v>1028</v>
      </c>
      <c r="S159" s="172" t="s">
        <v>202</v>
      </c>
      <c r="T159" s="173" t="s">
        <v>202</v>
      </c>
      <c r="U159" s="157">
        <v>0.13300000000000001</v>
      </c>
      <c r="V159" s="157">
        <f>ROUND(E159*U159,2)</f>
        <v>47.88</v>
      </c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214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241" t="s">
        <v>1978</v>
      </c>
      <c r="D160" s="242"/>
      <c r="E160" s="242"/>
      <c r="F160" s="242"/>
      <c r="G160" s="242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205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s vybouráním lože, s přemístěním hmot na skládku na vzdálenost do 3 m nebo naložením na dopravní prostředek</v>
      </c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233"/>
      <c r="D161" s="234"/>
      <c r="E161" s="234"/>
      <c r="F161" s="234"/>
      <c r="G161" s="234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206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67">
        <v>37</v>
      </c>
      <c r="B162" s="168" t="s">
        <v>1979</v>
      </c>
      <c r="C162" s="177" t="s">
        <v>1980</v>
      </c>
      <c r="D162" s="169" t="s">
        <v>268</v>
      </c>
      <c r="E162" s="170">
        <v>1086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2" t="s">
        <v>1028</v>
      </c>
      <c r="S162" s="172" t="s">
        <v>202</v>
      </c>
      <c r="T162" s="173" t="s">
        <v>202</v>
      </c>
      <c r="U162" s="157">
        <v>3.7000000000000005E-2</v>
      </c>
      <c r="V162" s="157">
        <f>ROUND(E162*U162,2)</f>
        <v>40.18</v>
      </c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203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55"/>
      <c r="B163" s="156"/>
      <c r="C163" s="241" t="s">
        <v>1318</v>
      </c>
      <c r="D163" s="242"/>
      <c r="E163" s="242"/>
      <c r="F163" s="242"/>
      <c r="G163" s="242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205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178" t="s">
        <v>2807</v>
      </c>
      <c r="D164" s="158"/>
      <c r="E164" s="159">
        <v>390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178" t="s">
        <v>2808</v>
      </c>
      <c r="D165" s="158"/>
      <c r="E165" s="159">
        <v>696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233"/>
      <c r="D166" s="234"/>
      <c r="E166" s="234"/>
      <c r="F166" s="234"/>
      <c r="G166" s="234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206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>
      <c r="A167" s="167">
        <v>38</v>
      </c>
      <c r="B167" s="168" t="s">
        <v>1320</v>
      </c>
      <c r="C167" s="177" t="s">
        <v>1321</v>
      </c>
      <c r="D167" s="169" t="s">
        <v>298</v>
      </c>
      <c r="E167" s="170">
        <v>8891.7120000000014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1028</v>
      </c>
      <c r="S167" s="172" t="s">
        <v>202</v>
      </c>
      <c r="T167" s="173" t="s">
        <v>202</v>
      </c>
      <c r="U167" s="157">
        <v>0</v>
      </c>
      <c r="V167" s="157">
        <f>ROUND(E167*U167,2)</f>
        <v>0</v>
      </c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214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55"/>
      <c r="B168" s="156"/>
      <c r="C168" s="237" t="s">
        <v>1322</v>
      </c>
      <c r="D168" s="238"/>
      <c r="E168" s="238"/>
      <c r="F168" s="238"/>
      <c r="G168" s="238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247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178" t="s">
        <v>2809</v>
      </c>
      <c r="D169" s="158"/>
      <c r="E169" s="159">
        <v>8891.7120000000014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55"/>
      <c r="B170" s="156"/>
      <c r="C170" s="233"/>
      <c r="D170" s="234"/>
      <c r="E170" s="234"/>
      <c r="F170" s="234"/>
      <c r="G170" s="234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206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>
      <c r="A171" s="167">
        <v>39</v>
      </c>
      <c r="B171" s="168" t="s">
        <v>1324</v>
      </c>
      <c r="C171" s="177" t="s">
        <v>1325</v>
      </c>
      <c r="D171" s="169" t="s">
        <v>298</v>
      </c>
      <c r="E171" s="170">
        <v>987.96780000000001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1028</v>
      </c>
      <c r="S171" s="172" t="s">
        <v>202</v>
      </c>
      <c r="T171" s="173" t="s">
        <v>202</v>
      </c>
      <c r="U171" s="157">
        <v>0.01</v>
      </c>
      <c r="V171" s="157">
        <f>ROUND(E171*U171,2)</f>
        <v>9.8800000000000008</v>
      </c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1326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178" t="s">
        <v>1327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217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178" t="s">
        <v>2395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/>
      <c r="B174" s="156"/>
      <c r="C174" s="178" t="s">
        <v>2810</v>
      </c>
      <c r="D174" s="158"/>
      <c r="E174" s="159">
        <v>987.96780000000001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217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233"/>
      <c r="D175" s="234"/>
      <c r="E175" s="234"/>
      <c r="F175" s="234"/>
      <c r="G175" s="234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206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67">
        <v>40</v>
      </c>
      <c r="B176" s="168" t="s">
        <v>2016</v>
      </c>
      <c r="C176" s="177" t="s">
        <v>2017</v>
      </c>
      <c r="D176" s="169" t="s">
        <v>298</v>
      </c>
      <c r="E176" s="170">
        <v>987.96780000000001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2"/>
      <c r="S176" s="172" t="s">
        <v>304</v>
      </c>
      <c r="T176" s="173" t="s">
        <v>322</v>
      </c>
      <c r="U176" s="157">
        <v>0</v>
      </c>
      <c r="V176" s="157">
        <f>ROUND(E176*U176,2)</f>
        <v>0</v>
      </c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1326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>
      <c r="A177" s="155"/>
      <c r="B177" s="156"/>
      <c r="C177" s="178" t="s">
        <v>1327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217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178" t="s">
        <v>2395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55"/>
      <c r="B179" s="156"/>
      <c r="C179" s="178" t="s">
        <v>2810</v>
      </c>
      <c r="D179" s="158"/>
      <c r="E179" s="159">
        <v>987.96780000000001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233"/>
      <c r="D180" s="234"/>
      <c r="E180" s="234"/>
      <c r="F180" s="234"/>
      <c r="G180" s="234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206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>
      <c r="A181" s="161" t="s">
        <v>196</v>
      </c>
      <c r="B181" s="162" t="s">
        <v>99</v>
      </c>
      <c r="C181" s="176" t="s">
        <v>100</v>
      </c>
      <c r="D181" s="163"/>
      <c r="E181" s="164"/>
      <c r="F181" s="165"/>
      <c r="G181" s="165">
        <f>SUMIF(AG182:AG194,"&lt;&gt;NOR",G182:G194)</f>
        <v>0</v>
      </c>
      <c r="H181" s="165"/>
      <c r="I181" s="165">
        <f>SUM(I182:I194)</f>
        <v>0</v>
      </c>
      <c r="J181" s="165"/>
      <c r="K181" s="165">
        <f>SUM(K182:K194)</f>
        <v>0</v>
      </c>
      <c r="L181" s="165"/>
      <c r="M181" s="165">
        <f>SUM(M182:M194)</f>
        <v>0</v>
      </c>
      <c r="N181" s="165"/>
      <c r="O181" s="165">
        <f>SUM(O182:O194)</f>
        <v>263.41999999999996</v>
      </c>
      <c r="P181" s="165"/>
      <c r="Q181" s="165">
        <f>SUM(Q182:Q194)</f>
        <v>0</v>
      </c>
      <c r="R181" s="165"/>
      <c r="S181" s="165"/>
      <c r="T181" s="166"/>
      <c r="U181" s="160"/>
      <c r="V181" s="160">
        <f>SUM(V182:V194)</f>
        <v>425.78000000000003</v>
      </c>
      <c r="W181" s="160"/>
      <c r="AG181" t="s">
        <v>197</v>
      </c>
    </row>
    <row r="182" spans="1:60" outlineLevel="1">
      <c r="A182" s="167">
        <v>41</v>
      </c>
      <c r="B182" s="168" t="s">
        <v>2020</v>
      </c>
      <c r="C182" s="177" t="s">
        <v>1182</v>
      </c>
      <c r="D182" s="169" t="s">
        <v>213</v>
      </c>
      <c r="E182" s="170">
        <v>193.31400000000002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1.1322000000000001</v>
      </c>
      <c r="O182" s="172">
        <f>ROUND(E182*N182,2)</f>
        <v>218.87</v>
      </c>
      <c r="P182" s="172">
        <v>0</v>
      </c>
      <c r="Q182" s="172">
        <f>ROUND(E182*P182,2)</f>
        <v>0</v>
      </c>
      <c r="R182" s="172" t="s">
        <v>269</v>
      </c>
      <c r="S182" s="172" t="s">
        <v>202</v>
      </c>
      <c r="T182" s="173" t="s">
        <v>202</v>
      </c>
      <c r="U182" s="157">
        <v>1.6950000000000001</v>
      </c>
      <c r="V182" s="157">
        <f>ROUND(E182*U182,2)</f>
        <v>327.67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214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241" t="s">
        <v>1183</v>
      </c>
      <c r="D183" s="242"/>
      <c r="E183" s="242"/>
      <c r="F183" s="242"/>
      <c r="G183" s="242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>
      <c r="A184" s="155"/>
      <c r="B184" s="156"/>
      <c r="C184" s="178" t="s">
        <v>2811</v>
      </c>
      <c r="D184" s="158"/>
      <c r="E184" s="159">
        <v>193.31400000000002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217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>
      <c r="A185" s="155"/>
      <c r="B185" s="156"/>
      <c r="C185" s="233"/>
      <c r="D185" s="234"/>
      <c r="E185" s="234"/>
      <c r="F185" s="234"/>
      <c r="G185" s="234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206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>
      <c r="A186" s="167">
        <v>42</v>
      </c>
      <c r="B186" s="168" t="s">
        <v>2040</v>
      </c>
      <c r="C186" s="177" t="s">
        <v>2041</v>
      </c>
      <c r="D186" s="169" t="s">
        <v>213</v>
      </c>
      <c r="E186" s="170">
        <v>17.664000000000001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2.5</v>
      </c>
      <c r="O186" s="172">
        <f>ROUND(E186*N186,2)</f>
        <v>44.16</v>
      </c>
      <c r="P186" s="172">
        <v>0</v>
      </c>
      <c r="Q186" s="172">
        <f>ROUND(E186*P186,2)</f>
        <v>0</v>
      </c>
      <c r="R186" s="172" t="s">
        <v>269</v>
      </c>
      <c r="S186" s="172" t="s">
        <v>202</v>
      </c>
      <c r="T186" s="173" t="s">
        <v>202</v>
      </c>
      <c r="U186" s="157">
        <v>1.4490000000000001</v>
      </c>
      <c r="V186" s="157">
        <f>ROUND(E186*U186,2)</f>
        <v>25.6</v>
      </c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214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241" t="s">
        <v>1340</v>
      </c>
      <c r="D187" s="242"/>
      <c r="E187" s="242"/>
      <c r="F187" s="242"/>
      <c r="G187" s="242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55"/>
      <c r="B188" s="156"/>
      <c r="C188" s="239" t="s">
        <v>2812</v>
      </c>
      <c r="D188" s="240"/>
      <c r="E188" s="240"/>
      <c r="F188" s="240"/>
      <c r="G188" s="240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247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178" t="s">
        <v>2813</v>
      </c>
      <c r="D189" s="158"/>
      <c r="E189" s="159">
        <v>17.664000000000001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55"/>
      <c r="B190" s="156"/>
      <c r="C190" s="233"/>
      <c r="D190" s="234"/>
      <c r="E190" s="234"/>
      <c r="F190" s="234"/>
      <c r="G190" s="234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206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>
      <c r="A191" s="167">
        <v>43</v>
      </c>
      <c r="B191" s="168" t="s">
        <v>2044</v>
      </c>
      <c r="C191" s="177" t="s">
        <v>2045</v>
      </c>
      <c r="D191" s="169" t="s">
        <v>288</v>
      </c>
      <c r="E191" s="170">
        <v>88.320000000000007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4.4200000000000003E-3</v>
      </c>
      <c r="O191" s="172">
        <f>ROUND(E191*N191,2)</f>
        <v>0.39</v>
      </c>
      <c r="P191" s="172">
        <v>0</v>
      </c>
      <c r="Q191" s="172">
        <f>ROUND(E191*P191,2)</f>
        <v>0</v>
      </c>
      <c r="R191" s="172" t="s">
        <v>269</v>
      </c>
      <c r="S191" s="172" t="s">
        <v>202</v>
      </c>
      <c r="T191" s="173" t="s">
        <v>202</v>
      </c>
      <c r="U191" s="157">
        <v>0.82100000000000006</v>
      </c>
      <c r="V191" s="157">
        <f>ROUND(E191*U191,2)</f>
        <v>72.510000000000005</v>
      </c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>
      <c r="A192" s="155"/>
      <c r="B192" s="156"/>
      <c r="C192" s="241" t="s">
        <v>1183</v>
      </c>
      <c r="D192" s="242"/>
      <c r="E192" s="242"/>
      <c r="F192" s="242"/>
      <c r="G192" s="242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205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>
      <c r="A193" s="155"/>
      <c r="B193" s="156"/>
      <c r="C193" s="178" t="s">
        <v>2814</v>
      </c>
      <c r="D193" s="158"/>
      <c r="E193" s="159">
        <v>88.320000000000007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55"/>
      <c r="B194" s="156"/>
      <c r="C194" s="233"/>
      <c r="D194" s="234"/>
      <c r="E194" s="234"/>
      <c r="F194" s="234"/>
      <c r="G194" s="23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206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>
      <c r="A195" s="161" t="s">
        <v>196</v>
      </c>
      <c r="B195" s="162" t="s">
        <v>101</v>
      </c>
      <c r="C195" s="176" t="s">
        <v>102</v>
      </c>
      <c r="D195" s="163"/>
      <c r="E195" s="164"/>
      <c r="F195" s="165"/>
      <c r="G195" s="165">
        <f>SUMIF(AG196:AG245,"&lt;&gt;NOR",G196:G245)</f>
        <v>0</v>
      </c>
      <c r="H195" s="165"/>
      <c r="I195" s="165">
        <f>SUM(I196:I245)</f>
        <v>0</v>
      </c>
      <c r="J195" s="165"/>
      <c r="K195" s="165">
        <f>SUM(K196:K245)</f>
        <v>0</v>
      </c>
      <c r="L195" s="165"/>
      <c r="M195" s="165">
        <f>SUM(M196:M245)</f>
        <v>0</v>
      </c>
      <c r="N195" s="165"/>
      <c r="O195" s="165">
        <f>SUM(O196:O245)</f>
        <v>1216.67</v>
      </c>
      <c r="P195" s="165"/>
      <c r="Q195" s="165">
        <f>SUM(Q196:Q245)</f>
        <v>0</v>
      </c>
      <c r="R195" s="165"/>
      <c r="S195" s="165"/>
      <c r="T195" s="166"/>
      <c r="U195" s="160"/>
      <c r="V195" s="160">
        <f>SUM(V196:V245)</f>
        <v>341.95</v>
      </c>
      <c r="W195" s="160"/>
      <c r="AG195" t="s">
        <v>197</v>
      </c>
    </row>
    <row r="196" spans="1:60" outlineLevel="1">
      <c r="A196" s="167">
        <v>44</v>
      </c>
      <c r="B196" s="168" t="s">
        <v>2054</v>
      </c>
      <c r="C196" s="177" t="s">
        <v>2055</v>
      </c>
      <c r="D196" s="169" t="s">
        <v>288</v>
      </c>
      <c r="E196" s="170">
        <v>187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0.71644000000000008</v>
      </c>
      <c r="O196" s="172">
        <f>ROUND(E196*N196,2)</f>
        <v>133.97</v>
      </c>
      <c r="P196" s="172">
        <v>0</v>
      </c>
      <c r="Q196" s="172">
        <f>ROUND(E196*P196,2)</f>
        <v>0</v>
      </c>
      <c r="R196" s="172" t="s">
        <v>1028</v>
      </c>
      <c r="S196" s="172" t="s">
        <v>202</v>
      </c>
      <c r="T196" s="173" t="s">
        <v>202</v>
      </c>
      <c r="U196" s="157">
        <v>7.3000000000000009E-2</v>
      </c>
      <c r="V196" s="157">
        <f>ROUND(E196*U196,2)</f>
        <v>13.65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214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55"/>
      <c r="B197" s="156"/>
      <c r="C197" s="241" t="s">
        <v>1032</v>
      </c>
      <c r="D197" s="242"/>
      <c r="E197" s="242"/>
      <c r="F197" s="242"/>
      <c r="G197" s="242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205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74" t="str">
        <f>C197</f>
        <v>kamenivo hrubé drcené vel. 32 - 63 mm s výplňovým kamenivem (vibrovaný štěrk), s rozprostřením, vlhčením a zhutněním</v>
      </c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178" t="s">
        <v>2800</v>
      </c>
      <c r="D198" s="158"/>
      <c r="E198" s="159">
        <v>187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233"/>
      <c r="D199" s="234"/>
      <c r="E199" s="234"/>
      <c r="F199" s="234"/>
      <c r="G199" s="23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206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>
      <c r="A200" s="167">
        <v>45</v>
      </c>
      <c r="B200" s="168" t="s">
        <v>2057</v>
      </c>
      <c r="C200" s="177" t="s">
        <v>2058</v>
      </c>
      <c r="D200" s="169" t="s">
        <v>288</v>
      </c>
      <c r="E200" s="170">
        <v>214.5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0.28800000000000003</v>
      </c>
      <c r="O200" s="172">
        <f>ROUND(E200*N200,2)</f>
        <v>61.78</v>
      </c>
      <c r="P200" s="172">
        <v>0</v>
      </c>
      <c r="Q200" s="172">
        <f>ROUND(E200*P200,2)</f>
        <v>0</v>
      </c>
      <c r="R200" s="172" t="s">
        <v>1028</v>
      </c>
      <c r="S200" s="172" t="s">
        <v>202</v>
      </c>
      <c r="T200" s="173" t="s">
        <v>305</v>
      </c>
      <c r="U200" s="157">
        <v>2.3000000000000003E-2</v>
      </c>
      <c r="V200" s="157">
        <f>ROUND(E200*U200,2)</f>
        <v>4.93</v>
      </c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214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78" t="s">
        <v>2801</v>
      </c>
      <c r="D201" s="158"/>
      <c r="E201" s="159">
        <v>214.5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233"/>
      <c r="D202" s="234"/>
      <c r="E202" s="234"/>
      <c r="F202" s="234"/>
      <c r="G202" s="23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206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>
      <c r="A203" s="167">
        <v>46</v>
      </c>
      <c r="B203" s="168" t="s">
        <v>1033</v>
      </c>
      <c r="C203" s="177" t="s">
        <v>1034</v>
      </c>
      <c r="D203" s="169" t="s">
        <v>288</v>
      </c>
      <c r="E203" s="170">
        <v>597.30000000000007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2">
        <v>0.378</v>
      </c>
      <c r="O203" s="172">
        <f>ROUND(E203*N203,2)</f>
        <v>225.78</v>
      </c>
      <c r="P203" s="172">
        <v>0</v>
      </c>
      <c r="Q203" s="172">
        <f>ROUND(E203*P203,2)</f>
        <v>0</v>
      </c>
      <c r="R203" s="172" t="s">
        <v>1028</v>
      </c>
      <c r="S203" s="172" t="s">
        <v>202</v>
      </c>
      <c r="T203" s="173" t="s">
        <v>305</v>
      </c>
      <c r="U203" s="157">
        <v>2.6000000000000002E-2</v>
      </c>
      <c r="V203" s="157">
        <f>ROUND(E203*U203,2)</f>
        <v>15.53</v>
      </c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214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178" t="s">
        <v>2801</v>
      </c>
      <c r="D204" s="158"/>
      <c r="E204" s="159">
        <v>214.5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217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>
      <c r="A205" s="155"/>
      <c r="B205" s="156"/>
      <c r="C205" s="178" t="s">
        <v>2802</v>
      </c>
      <c r="D205" s="158"/>
      <c r="E205" s="159">
        <v>382.8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>
      <c r="A206" s="155"/>
      <c r="B206" s="156"/>
      <c r="C206" s="233"/>
      <c r="D206" s="234"/>
      <c r="E206" s="234"/>
      <c r="F206" s="234"/>
      <c r="G206" s="234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206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>
      <c r="A207" s="167">
        <v>47</v>
      </c>
      <c r="B207" s="168" t="s">
        <v>2059</v>
      </c>
      <c r="C207" s="177" t="s">
        <v>2060</v>
      </c>
      <c r="D207" s="169" t="s">
        <v>288</v>
      </c>
      <c r="E207" s="170">
        <v>135.96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0.378</v>
      </c>
      <c r="O207" s="172">
        <f>ROUND(E207*N207,2)</f>
        <v>51.39</v>
      </c>
      <c r="P207" s="172">
        <v>0</v>
      </c>
      <c r="Q207" s="172">
        <f>ROUND(E207*P207,2)</f>
        <v>0</v>
      </c>
      <c r="R207" s="172" t="s">
        <v>1028</v>
      </c>
      <c r="S207" s="172" t="s">
        <v>202</v>
      </c>
      <c r="T207" s="173" t="s">
        <v>305</v>
      </c>
      <c r="U207" s="157">
        <v>2.6000000000000002E-2</v>
      </c>
      <c r="V207" s="157">
        <f>ROUND(E207*U207,2)</f>
        <v>3.53</v>
      </c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214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>
      <c r="A208" s="155"/>
      <c r="B208" s="156"/>
      <c r="C208" s="178" t="s">
        <v>2799</v>
      </c>
      <c r="D208" s="158"/>
      <c r="E208" s="159">
        <v>135.96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233"/>
      <c r="D209" s="234"/>
      <c r="E209" s="234"/>
      <c r="F209" s="234"/>
      <c r="G209" s="234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206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>
      <c r="A210" s="167">
        <v>48</v>
      </c>
      <c r="B210" s="168" t="s">
        <v>1035</v>
      </c>
      <c r="C210" s="177" t="s">
        <v>1036</v>
      </c>
      <c r="D210" s="169" t="s">
        <v>288</v>
      </c>
      <c r="E210" s="170">
        <v>382.8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0.441</v>
      </c>
      <c r="O210" s="172">
        <f>ROUND(E210*N210,2)</f>
        <v>168.81</v>
      </c>
      <c r="P210" s="172">
        <v>0</v>
      </c>
      <c r="Q210" s="172">
        <f>ROUND(E210*P210,2)</f>
        <v>0</v>
      </c>
      <c r="R210" s="172" t="s">
        <v>1028</v>
      </c>
      <c r="S210" s="172" t="s">
        <v>202</v>
      </c>
      <c r="T210" s="173" t="s">
        <v>305</v>
      </c>
      <c r="U210" s="157">
        <v>2.9000000000000001E-2</v>
      </c>
      <c r="V210" s="157">
        <f>ROUND(E210*U210,2)</f>
        <v>11.1</v>
      </c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214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178" t="s">
        <v>2802</v>
      </c>
      <c r="D211" s="158"/>
      <c r="E211" s="159">
        <v>382.8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55"/>
      <c r="B212" s="156"/>
      <c r="C212" s="233"/>
      <c r="D212" s="234"/>
      <c r="E212" s="234"/>
      <c r="F212" s="234"/>
      <c r="G212" s="234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206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>
      <c r="A213" s="167">
        <v>49</v>
      </c>
      <c r="B213" s="168" t="s">
        <v>2061</v>
      </c>
      <c r="C213" s="177" t="s">
        <v>2062</v>
      </c>
      <c r="D213" s="169" t="s">
        <v>288</v>
      </c>
      <c r="E213" s="170">
        <v>331.5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0.13188000000000002</v>
      </c>
      <c r="O213" s="172">
        <f>ROUND(E213*N213,2)</f>
        <v>43.72</v>
      </c>
      <c r="P213" s="172">
        <v>0</v>
      </c>
      <c r="Q213" s="172">
        <f>ROUND(E213*P213,2)</f>
        <v>0</v>
      </c>
      <c r="R213" s="172" t="s">
        <v>1028</v>
      </c>
      <c r="S213" s="172" t="s">
        <v>202</v>
      </c>
      <c r="T213" s="173" t="s">
        <v>202</v>
      </c>
      <c r="U213" s="157">
        <v>4.9000000000000002E-2</v>
      </c>
      <c r="V213" s="157">
        <f>ROUND(E213*U213,2)</f>
        <v>16.239999999999998</v>
      </c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214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241" t="s">
        <v>2063</v>
      </c>
      <c r="D214" s="242"/>
      <c r="E214" s="242"/>
      <c r="F214" s="242"/>
      <c r="G214" s="242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205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178" t="s">
        <v>2805</v>
      </c>
      <c r="D215" s="158"/>
      <c r="E215" s="159">
        <v>331.5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>
      <c r="A216" s="155"/>
      <c r="B216" s="156"/>
      <c r="C216" s="233"/>
      <c r="D216" s="234"/>
      <c r="E216" s="234"/>
      <c r="F216" s="234"/>
      <c r="G216" s="234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206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>
      <c r="A217" s="167">
        <v>50</v>
      </c>
      <c r="B217" s="168" t="s">
        <v>2064</v>
      </c>
      <c r="C217" s="177" t="s">
        <v>2065</v>
      </c>
      <c r="D217" s="169" t="s">
        <v>288</v>
      </c>
      <c r="E217" s="170">
        <v>522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2">
        <v>0.18463000000000002</v>
      </c>
      <c r="O217" s="172">
        <f>ROUND(E217*N217,2)</f>
        <v>96.38</v>
      </c>
      <c r="P217" s="172">
        <v>0</v>
      </c>
      <c r="Q217" s="172">
        <f>ROUND(E217*P217,2)</f>
        <v>0</v>
      </c>
      <c r="R217" s="172" t="s">
        <v>1028</v>
      </c>
      <c r="S217" s="172" t="s">
        <v>202</v>
      </c>
      <c r="T217" s="173" t="s">
        <v>202</v>
      </c>
      <c r="U217" s="157">
        <v>6.4000000000000001E-2</v>
      </c>
      <c r="V217" s="157">
        <f>ROUND(E217*U217,2)</f>
        <v>33.409999999999997</v>
      </c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55"/>
      <c r="B218" s="156"/>
      <c r="C218" s="241" t="s">
        <v>2063</v>
      </c>
      <c r="D218" s="242"/>
      <c r="E218" s="242"/>
      <c r="F218" s="242"/>
      <c r="G218" s="242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205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55"/>
      <c r="B219" s="156"/>
      <c r="C219" s="178" t="s">
        <v>2803</v>
      </c>
      <c r="D219" s="158"/>
      <c r="E219" s="159">
        <v>522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>
      <c r="A220" s="155"/>
      <c r="B220" s="156"/>
      <c r="C220" s="233"/>
      <c r="D220" s="234"/>
      <c r="E220" s="234"/>
      <c r="F220" s="234"/>
      <c r="G220" s="234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206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22.5" outlineLevel="1">
      <c r="A221" s="167">
        <v>51</v>
      </c>
      <c r="B221" s="168" t="s">
        <v>2069</v>
      </c>
      <c r="C221" s="177" t="s">
        <v>2070</v>
      </c>
      <c r="D221" s="169" t="s">
        <v>288</v>
      </c>
      <c r="E221" s="170">
        <v>331.5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6.1000000000000008E-4</v>
      </c>
      <c r="O221" s="172">
        <f>ROUND(E221*N221,2)</f>
        <v>0.2</v>
      </c>
      <c r="P221" s="172">
        <v>0</v>
      </c>
      <c r="Q221" s="172">
        <f>ROUND(E221*P221,2)</f>
        <v>0</v>
      </c>
      <c r="R221" s="172" t="s">
        <v>1028</v>
      </c>
      <c r="S221" s="172" t="s">
        <v>202</v>
      </c>
      <c r="T221" s="173" t="s">
        <v>202</v>
      </c>
      <c r="U221" s="157">
        <v>2E-3</v>
      </c>
      <c r="V221" s="157">
        <f>ROUND(E221*U221,2)</f>
        <v>0.66</v>
      </c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214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>
      <c r="A222" s="155"/>
      <c r="B222" s="156"/>
      <c r="C222" s="235"/>
      <c r="D222" s="236"/>
      <c r="E222" s="236"/>
      <c r="F222" s="236"/>
      <c r="G222" s="236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206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>
      <c r="A223" s="167">
        <v>52</v>
      </c>
      <c r="B223" s="168" t="s">
        <v>1037</v>
      </c>
      <c r="C223" s="177" t="s">
        <v>1038</v>
      </c>
      <c r="D223" s="169" t="s">
        <v>288</v>
      </c>
      <c r="E223" s="170">
        <v>970.5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3.1000000000000005E-4</v>
      </c>
      <c r="O223" s="172">
        <f>ROUND(E223*N223,2)</f>
        <v>0.3</v>
      </c>
      <c r="P223" s="172">
        <v>0</v>
      </c>
      <c r="Q223" s="172">
        <f>ROUND(E223*P223,2)</f>
        <v>0</v>
      </c>
      <c r="R223" s="172" t="s">
        <v>1028</v>
      </c>
      <c r="S223" s="172" t="s">
        <v>202</v>
      </c>
      <c r="T223" s="173" t="s">
        <v>202</v>
      </c>
      <c r="U223" s="157">
        <v>2E-3</v>
      </c>
      <c r="V223" s="157">
        <f>ROUND(E223*U223,2)</f>
        <v>1.94</v>
      </c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214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>
      <c r="A224" s="155"/>
      <c r="B224" s="156"/>
      <c r="C224" s="178" t="s">
        <v>2804</v>
      </c>
      <c r="D224" s="158"/>
      <c r="E224" s="159">
        <v>448.5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217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178" t="s">
        <v>2803</v>
      </c>
      <c r="D225" s="158"/>
      <c r="E225" s="159">
        <v>522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>
      <c r="A226" s="155"/>
      <c r="B226" s="156"/>
      <c r="C226" s="233"/>
      <c r="D226" s="234"/>
      <c r="E226" s="234"/>
      <c r="F226" s="234"/>
      <c r="G226" s="234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206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>
      <c r="A227" s="167">
        <v>53</v>
      </c>
      <c r="B227" s="168" t="s">
        <v>2074</v>
      </c>
      <c r="C227" s="177" t="s">
        <v>2075</v>
      </c>
      <c r="D227" s="169" t="s">
        <v>288</v>
      </c>
      <c r="E227" s="170">
        <v>522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2">
        <v>0.10373</v>
      </c>
      <c r="O227" s="172">
        <f>ROUND(E227*N227,2)</f>
        <v>54.15</v>
      </c>
      <c r="P227" s="172">
        <v>0</v>
      </c>
      <c r="Q227" s="172">
        <f>ROUND(E227*P227,2)</f>
        <v>0</v>
      </c>
      <c r="R227" s="172" t="s">
        <v>1028</v>
      </c>
      <c r="S227" s="172" t="s">
        <v>202</v>
      </c>
      <c r="T227" s="173" t="s">
        <v>202</v>
      </c>
      <c r="U227" s="157">
        <v>6.4000000000000001E-2</v>
      </c>
      <c r="V227" s="157">
        <f>ROUND(E227*U227,2)</f>
        <v>33.409999999999997</v>
      </c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214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55"/>
      <c r="B228" s="156"/>
      <c r="C228" s="235"/>
      <c r="D228" s="236"/>
      <c r="E228" s="236"/>
      <c r="F228" s="236"/>
      <c r="G228" s="236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206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>
      <c r="A229" s="167">
        <v>54</v>
      </c>
      <c r="B229" s="168" t="s">
        <v>1039</v>
      </c>
      <c r="C229" s="177" t="s">
        <v>1040</v>
      </c>
      <c r="D229" s="169" t="s">
        <v>288</v>
      </c>
      <c r="E229" s="170">
        <v>448.5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0.12966000000000003</v>
      </c>
      <c r="O229" s="172">
        <f>ROUND(E229*N229,2)</f>
        <v>58.15</v>
      </c>
      <c r="P229" s="172">
        <v>0</v>
      </c>
      <c r="Q229" s="172">
        <f>ROUND(E229*P229,2)</f>
        <v>0</v>
      </c>
      <c r="R229" s="172" t="s">
        <v>1028</v>
      </c>
      <c r="S229" s="172" t="s">
        <v>202</v>
      </c>
      <c r="T229" s="173" t="s">
        <v>202</v>
      </c>
      <c r="U229" s="157">
        <v>7.2000000000000008E-2</v>
      </c>
      <c r="V229" s="157">
        <f>ROUND(E229*U229,2)</f>
        <v>32.29</v>
      </c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214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235"/>
      <c r="D230" s="236"/>
      <c r="E230" s="236"/>
      <c r="F230" s="236"/>
      <c r="G230" s="23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206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22.5" outlineLevel="1">
      <c r="A231" s="167">
        <v>55</v>
      </c>
      <c r="B231" s="168" t="s">
        <v>1041</v>
      </c>
      <c r="C231" s="177" t="s">
        <v>1042</v>
      </c>
      <c r="D231" s="169" t="s">
        <v>288</v>
      </c>
      <c r="E231" s="170">
        <v>448.5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0.12966000000000003</v>
      </c>
      <c r="O231" s="172">
        <f>ROUND(E231*N231,2)</f>
        <v>58.15</v>
      </c>
      <c r="P231" s="172">
        <v>0</v>
      </c>
      <c r="Q231" s="172">
        <f>ROUND(E231*P231,2)</f>
        <v>0</v>
      </c>
      <c r="R231" s="172" t="s">
        <v>1028</v>
      </c>
      <c r="S231" s="172" t="s">
        <v>202</v>
      </c>
      <c r="T231" s="173" t="s">
        <v>202</v>
      </c>
      <c r="U231" s="157">
        <v>7.2000000000000008E-2</v>
      </c>
      <c r="V231" s="157">
        <f>ROUND(E231*U231,2)</f>
        <v>32.29</v>
      </c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214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>
      <c r="A232" s="155"/>
      <c r="B232" s="156"/>
      <c r="C232" s="178" t="s">
        <v>2804</v>
      </c>
      <c r="D232" s="158"/>
      <c r="E232" s="159">
        <v>448.5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>
      <c r="A233" s="155"/>
      <c r="B233" s="156"/>
      <c r="C233" s="233"/>
      <c r="D233" s="234"/>
      <c r="E233" s="234"/>
      <c r="F233" s="234"/>
      <c r="G233" s="234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206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67">
        <v>56</v>
      </c>
      <c r="B234" s="168" t="s">
        <v>2080</v>
      </c>
      <c r="C234" s="177" t="s">
        <v>2081</v>
      </c>
      <c r="D234" s="169" t="s">
        <v>288</v>
      </c>
      <c r="E234" s="170">
        <v>135.96</v>
      </c>
      <c r="F234" s="171"/>
      <c r="G234" s="172">
        <f>ROUND(E234*F234,2)</f>
        <v>0</v>
      </c>
      <c r="H234" s="171"/>
      <c r="I234" s="172">
        <f>ROUND(E234*H234,2)</f>
        <v>0</v>
      </c>
      <c r="J234" s="171"/>
      <c r="K234" s="172">
        <f>ROUND(E234*J234,2)</f>
        <v>0</v>
      </c>
      <c r="L234" s="172">
        <v>21</v>
      </c>
      <c r="M234" s="172">
        <f>G234*(1+L234/100)</f>
        <v>0</v>
      </c>
      <c r="N234" s="172">
        <v>7.3900000000000007E-2</v>
      </c>
      <c r="O234" s="172">
        <f>ROUND(E234*N234,2)</f>
        <v>10.050000000000001</v>
      </c>
      <c r="P234" s="172">
        <v>0</v>
      </c>
      <c r="Q234" s="172">
        <f>ROUND(E234*P234,2)</f>
        <v>0</v>
      </c>
      <c r="R234" s="172" t="s">
        <v>1028</v>
      </c>
      <c r="S234" s="172" t="s">
        <v>202</v>
      </c>
      <c r="T234" s="173" t="s">
        <v>202</v>
      </c>
      <c r="U234" s="157">
        <v>0.45200000000000001</v>
      </c>
      <c r="V234" s="157">
        <f>ROUND(E234*U234,2)</f>
        <v>61.45</v>
      </c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214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1">
      <c r="A235" s="155"/>
      <c r="B235" s="156"/>
      <c r="C235" s="241" t="s">
        <v>2082</v>
      </c>
      <c r="D235" s="242"/>
      <c r="E235" s="242"/>
      <c r="F235" s="242"/>
      <c r="G235" s="242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205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74" t="str">
        <f>C235</f>
        <v>s provedením lože z kameniva drceného, s vyplněním spár, s dvojitým hutněním a se smetením přebytečného materiálu na krajnici. S dodáním hmot pro lože a výplň spár.</v>
      </c>
      <c r="BB235" s="148"/>
      <c r="BC235" s="148"/>
      <c r="BD235" s="148"/>
      <c r="BE235" s="148"/>
      <c r="BF235" s="148"/>
      <c r="BG235" s="148"/>
      <c r="BH235" s="148"/>
    </row>
    <row r="236" spans="1:60" outlineLevel="1">
      <c r="A236" s="155"/>
      <c r="B236" s="156"/>
      <c r="C236" s="178" t="s">
        <v>2799</v>
      </c>
      <c r="D236" s="158"/>
      <c r="E236" s="159">
        <v>135.96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233"/>
      <c r="D237" s="234"/>
      <c r="E237" s="234"/>
      <c r="F237" s="234"/>
      <c r="G237" s="234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206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67">
        <v>57</v>
      </c>
      <c r="B238" s="168" t="s">
        <v>2083</v>
      </c>
      <c r="C238" s="177" t="s">
        <v>2084</v>
      </c>
      <c r="D238" s="169" t="s">
        <v>288</v>
      </c>
      <c r="E238" s="170">
        <v>522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21</v>
      </c>
      <c r="M238" s="172">
        <f>G238*(1+L238/100)</f>
        <v>0</v>
      </c>
      <c r="N238" s="172">
        <v>0.25</v>
      </c>
      <c r="O238" s="172">
        <f>ROUND(E238*N238,2)</f>
        <v>130.5</v>
      </c>
      <c r="P238" s="172">
        <v>0</v>
      </c>
      <c r="Q238" s="172">
        <f>ROUND(E238*P238,2)</f>
        <v>0</v>
      </c>
      <c r="R238" s="172"/>
      <c r="S238" s="172" t="s">
        <v>304</v>
      </c>
      <c r="T238" s="173" t="s">
        <v>322</v>
      </c>
      <c r="U238" s="157">
        <v>8.4000000000000005E-2</v>
      </c>
      <c r="V238" s="157">
        <f>ROUND(E238*U238,2)</f>
        <v>43.85</v>
      </c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214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55"/>
      <c r="B239" s="156"/>
      <c r="C239" s="235"/>
      <c r="D239" s="236"/>
      <c r="E239" s="236"/>
      <c r="F239" s="236"/>
      <c r="G239" s="236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206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67">
        <v>58</v>
      </c>
      <c r="B240" s="168" t="s">
        <v>2085</v>
      </c>
      <c r="C240" s="177" t="s">
        <v>2086</v>
      </c>
      <c r="D240" s="169" t="s">
        <v>288</v>
      </c>
      <c r="E240" s="170">
        <v>448.5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0.25</v>
      </c>
      <c r="O240" s="172">
        <f>ROUND(E240*N240,2)</f>
        <v>112.13</v>
      </c>
      <c r="P240" s="172">
        <v>0</v>
      </c>
      <c r="Q240" s="172">
        <f>ROUND(E240*P240,2)</f>
        <v>0</v>
      </c>
      <c r="R240" s="172"/>
      <c r="S240" s="172" t="s">
        <v>304</v>
      </c>
      <c r="T240" s="173" t="s">
        <v>322</v>
      </c>
      <c r="U240" s="157">
        <v>8.4000000000000005E-2</v>
      </c>
      <c r="V240" s="157">
        <f>ROUND(E240*U240,2)</f>
        <v>37.67</v>
      </c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214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>
      <c r="A241" s="155"/>
      <c r="B241" s="156"/>
      <c r="C241" s="235"/>
      <c r="D241" s="236"/>
      <c r="E241" s="236"/>
      <c r="F241" s="236"/>
      <c r="G241" s="236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206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67">
        <v>59</v>
      </c>
      <c r="B242" s="168" t="s">
        <v>2087</v>
      </c>
      <c r="C242" s="177" t="s">
        <v>2088</v>
      </c>
      <c r="D242" s="169" t="s">
        <v>288</v>
      </c>
      <c r="E242" s="170">
        <v>64.89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2">
        <v>0.17280000000000001</v>
      </c>
      <c r="O242" s="172">
        <f>ROUND(E242*N242,2)</f>
        <v>11.21</v>
      </c>
      <c r="P242" s="172">
        <v>0</v>
      </c>
      <c r="Q242" s="172">
        <f>ROUND(E242*P242,2)</f>
        <v>0</v>
      </c>
      <c r="R242" s="172" t="s">
        <v>311</v>
      </c>
      <c r="S242" s="172" t="s">
        <v>202</v>
      </c>
      <c r="T242" s="173" t="s">
        <v>202</v>
      </c>
      <c r="U242" s="157">
        <v>0</v>
      </c>
      <c r="V242" s="157">
        <f>ROUND(E242*U242,2)</f>
        <v>0</v>
      </c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312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237" t="s">
        <v>2089</v>
      </c>
      <c r="D243" s="238"/>
      <c r="E243" s="238"/>
      <c r="F243" s="238"/>
      <c r="G243" s="238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247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55"/>
      <c r="B244" s="156"/>
      <c r="C244" s="178" t="s">
        <v>2815</v>
      </c>
      <c r="D244" s="158"/>
      <c r="E244" s="159">
        <v>64.89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217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233"/>
      <c r="D245" s="234"/>
      <c r="E245" s="234"/>
      <c r="F245" s="234"/>
      <c r="G245" s="234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206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>
      <c r="A246" s="161" t="s">
        <v>196</v>
      </c>
      <c r="B246" s="162" t="s">
        <v>111</v>
      </c>
      <c r="C246" s="176" t="s">
        <v>112</v>
      </c>
      <c r="D246" s="163"/>
      <c r="E246" s="164"/>
      <c r="F246" s="165"/>
      <c r="G246" s="165">
        <f>SUMIF(AG247:AG281,"&lt;&gt;NOR",G247:G281)</f>
        <v>0</v>
      </c>
      <c r="H246" s="165"/>
      <c r="I246" s="165">
        <f>SUM(I247:I281)</f>
        <v>0</v>
      </c>
      <c r="J246" s="165"/>
      <c r="K246" s="165">
        <f>SUM(K247:K281)</f>
        <v>0</v>
      </c>
      <c r="L246" s="165"/>
      <c r="M246" s="165">
        <f>SUM(M247:M281)</f>
        <v>0</v>
      </c>
      <c r="N246" s="165"/>
      <c r="O246" s="165">
        <f>SUM(O247:O281)</f>
        <v>21.259999999999998</v>
      </c>
      <c r="P246" s="165"/>
      <c r="Q246" s="165">
        <f>SUM(Q247:Q281)</f>
        <v>0</v>
      </c>
      <c r="R246" s="165"/>
      <c r="S246" s="165"/>
      <c r="T246" s="166"/>
      <c r="U246" s="160"/>
      <c r="V246" s="160">
        <f>SUM(V247:V281)</f>
        <v>653.78</v>
      </c>
      <c r="W246" s="160"/>
      <c r="AG246" t="s">
        <v>197</v>
      </c>
    </row>
    <row r="247" spans="1:60" outlineLevel="1">
      <c r="A247" s="167">
        <v>60</v>
      </c>
      <c r="B247" s="168" t="s">
        <v>2816</v>
      </c>
      <c r="C247" s="177" t="s">
        <v>2817</v>
      </c>
      <c r="D247" s="169" t="s">
        <v>268</v>
      </c>
      <c r="E247" s="170">
        <v>1171.6000000000001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0</v>
      </c>
      <c r="O247" s="172">
        <f>ROUND(E247*N247,2)</f>
        <v>0</v>
      </c>
      <c r="P247" s="172">
        <v>0</v>
      </c>
      <c r="Q247" s="172">
        <f>ROUND(E247*P247,2)</f>
        <v>0</v>
      </c>
      <c r="R247" s="172" t="s">
        <v>269</v>
      </c>
      <c r="S247" s="172" t="s">
        <v>202</v>
      </c>
      <c r="T247" s="173" t="s">
        <v>202</v>
      </c>
      <c r="U247" s="157">
        <v>6.6000000000000003E-2</v>
      </c>
      <c r="V247" s="157">
        <f>ROUND(E247*U247,2)</f>
        <v>77.33</v>
      </c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214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>
      <c r="A248" s="155"/>
      <c r="B248" s="156"/>
      <c r="C248" s="241" t="s">
        <v>1202</v>
      </c>
      <c r="D248" s="242"/>
      <c r="E248" s="242"/>
      <c r="F248" s="242"/>
      <c r="G248" s="242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205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>
      <c r="A249" s="155"/>
      <c r="B249" s="156"/>
      <c r="C249" s="233"/>
      <c r="D249" s="234"/>
      <c r="E249" s="234"/>
      <c r="F249" s="234"/>
      <c r="G249" s="234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206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>
      <c r="A250" s="167">
        <v>61</v>
      </c>
      <c r="B250" s="168" t="s">
        <v>1205</v>
      </c>
      <c r="C250" s="177" t="s">
        <v>1206</v>
      </c>
      <c r="D250" s="169" t="s">
        <v>310</v>
      </c>
      <c r="E250" s="170">
        <v>269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4.0000000000000003E-5</v>
      </c>
      <c r="O250" s="172">
        <f>ROUND(E250*N250,2)</f>
        <v>0.01</v>
      </c>
      <c r="P250" s="172">
        <v>0</v>
      </c>
      <c r="Q250" s="172">
        <f>ROUND(E250*P250,2)</f>
        <v>0</v>
      </c>
      <c r="R250" s="172" t="s">
        <v>269</v>
      </c>
      <c r="S250" s="172" t="s">
        <v>202</v>
      </c>
      <c r="T250" s="173" t="s">
        <v>202</v>
      </c>
      <c r="U250" s="157">
        <v>0.38</v>
      </c>
      <c r="V250" s="157">
        <f>ROUND(E250*U250,2)</f>
        <v>102.22</v>
      </c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214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>
      <c r="A251" s="155"/>
      <c r="B251" s="156"/>
      <c r="C251" s="241" t="s">
        <v>1183</v>
      </c>
      <c r="D251" s="242"/>
      <c r="E251" s="242"/>
      <c r="F251" s="242"/>
      <c r="G251" s="242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205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>
      <c r="A252" s="155"/>
      <c r="B252" s="156"/>
      <c r="C252" s="233"/>
      <c r="D252" s="234"/>
      <c r="E252" s="234"/>
      <c r="F252" s="234"/>
      <c r="G252" s="234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206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>
      <c r="A253" s="167">
        <v>62</v>
      </c>
      <c r="B253" s="168" t="s">
        <v>2818</v>
      </c>
      <c r="C253" s="177" t="s">
        <v>2819</v>
      </c>
      <c r="D253" s="169" t="s">
        <v>310</v>
      </c>
      <c r="E253" s="170">
        <v>269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21</v>
      </c>
      <c r="M253" s="172">
        <f>G253*(1+L253/100)</f>
        <v>0</v>
      </c>
      <c r="N253" s="172">
        <v>1.0000000000000001E-5</v>
      </c>
      <c r="O253" s="172">
        <f>ROUND(E253*N253,2)</f>
        <v>0</v>
      </c>
      <c r="P253" s="172">
        <v>0</v>
      </c>
      <c r="Q253" s="172">
        <f>ROUND(E253*P253,2)</f>
        <v>0</v>
      </c>
      <c r="R253" s="172" t="s">
        <v>269</v>
      </c>
      <c r="S253" s="172" t="s">
        <v>202</v>
      </c>
      <c r="T253" s="173" t="s">
        <v>202</v>
      </c>
      <c r="U253" s="157">
        <v>0.17600000000000002</v>
      </c>
      <c r="V253" s="157">
        <f>ROUND(E253*U253,2)</f>
        <v>47.34</v>
      </c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214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>
      <c r="A254" s="155"/>
      <c r="B254" s="156"/>
      <c r="C254" s="241" t="s">
        <v>1183</v>
      </c>
      <c r="D254" s="242"/>
      <c r="E254" s="242"/>
      <c r="F254" s="242"/>
      <c r="G254" s="242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205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>
      <c r="A255" s="155"/>
      <c r="B255" s="156"/>
      <c r="C255" s="233"/>
      <c r="D255" s="234"/>
      <c r="E255" s="234"/>
      <c r="F255" s="234"/>
      <c r="G255" s="234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206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>
      <c r="A256" s="167">
        <v>63</v>
      </c>
      <c r="B256" s="168" t="s">
        <v>2820</v>
      </c>
      <c r="C256" s="177" t="s">
        <v>2821</v>
      </c>
      <c r="D256" s="169" t="s">
        <v>268</v>
      </c>
      <c r="E256" s="170">
        <v>1171.6000000000001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2">
        <v>0</v>
      </c>
      <c r="O256" s="172">
        <f>ROUND(E256*N256,2)</f>
        <v>0</v>
      </c>
      <c r="P256" s="172">
        <v>0</v>
      </c>
      <c r="Q256" s="172">
        <f>ROUND(E256*P256,2)</f>
        <v>0</v>
      </c>
      <c r="R256" s="172" t="s">
        <v>269</v>
      </c>
      <c r="S256" s="172" t="s">
        <v>202</v>
      </c>
      <c r="T256" s="173" t="s">
        <v>202</v>
      </c>
      <c r="U256" s="157">
        <v>5.9000000000000004E-2</v>
      </c>
      <c r="V256" s="157">
        <f>ROUND(E256*U256,2)</f>
        <v>69.12</v>
      </c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203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>
      <c r="A257" s="155"/>
      <c r="B257" s="156"/>
      <c r="C257" s="241" t="s">
        <v>1211</v>
      </c>
      <c r="D257" s="242"/>
      <c r="E257" s="242"/>
      <c r="F257" s="242"/>
      <c r="G257" s="242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205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>
      <c r="A258" s="155"/>
      <c r="B258" s="156"/>
      <c r="C258" s="233"/>
      <c r="D258" s="234"/>
      <c r="E258" s="234"/>
      <c r="F258" s="234"/>
      <c r="G258" s="234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206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>
      <c r="A259" s="167">
        <v>64</v>
      </c>
      <c r="B259" s="168" t="s">
        <v>1212</v>
      </c>
      <c r="C259" s="177" t="s">
        <v>1213</v>
      </c>
      <c r="D259" s="169" t="s">
        <v>1214</v>
      </c>
      <c r="E259" s="170">
        <v>10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1.7000000000000001E-4</v>
      </c>
      <c r="O259" s="172">
        <f>ROUND(E259*N259,2)</f>
        <v>0</v>
      </c>
      <c r="P259" s="172">
        <v>0</v>
      </c>
      <c r="Q259" s="172">
        <f>ROUND(E259*P259,2)</f>
        <v>0</v>
      </c>
      <c r="R259" s="172" t="s">
        <v>269</v>
      </c>
      <c r="S259" s="172" t="s">
        <v>202</v>
      </c>
      <c r="T259" s="173" t="s">
        <v>202</v>
      </c>
      <c r="U259" s="157">
        <v>0</v>
      </c>
      <c r="V259" s="157">
        <f>ROUND(E259*U259,2)</f>
        <v>0</v>
      </c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203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>
      <c r="A260" s="155"/>
      <c r="B260" s="156"/>
      <c r="C260" s="241" t="s">
        <v>1211</v>
      </c>
      <c r="D260" s="242"/>
      <c r="E260" s="242"/>
      <c r="F260" s="242"/>
      <c r="G260" s="242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205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>
      <c r="A261" s="155"/>
      <c r="B261" s="156"/>
      <c r="C261" s="233"/>
      <c r="D261" s="234"/>
      <c r="E261" s="234"/>
      <c r="F261" s="234"/>
      <c r="G261" s="234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206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>
      <c r="A262" s="167">
        <v>65</v>
      </c>
      <c r="B262" s="168" t="s">
        <v>2822</v>
      </c>
      <c r="C262" s="177" t="s">
        <v>2823</v>
      </c>
      <c r="D262" s="169" t="s">
        <v>310</v>
      </c>
      <c r="E262" s="170">
        <v>269</v>
      </c>
      <c r="F262" s="171"/>
      <c r="G262" s="172">
        <f>ROUND(E262*F262,2)</f>
        <v>0</v>
      </c>
      <c r="H262" s="171"/>
      <c r="I262" s="172">
        <f>ROUND(E262*H262,2)</f>
        <v>0</v>
      </c>
      <c r="J262" s="171"/>
      <c r="K262" s="172">
        <f>ROUND(E262*J262,2)</f>
        <v>0</v>
      </c>
      <c r="L262" s="172">
        <v>21</v>
      </c>
      <c r="M262" s="172">
        <f>G262*(1+L262/100)</f>
        <v>0</v>
      </c>
      <c r="N262" s="172">
        <v>0</v>
      </c>
      <c r="O262" s="172">
        <f>ROUND(E262*N262,2)</f>
        <v>0</v>
      </c>
      <c r="P262" s="172">
        <v>0</v>
      </c>
      <c r="Q262" s="172">
        <f>ROUND(E262*P262,2)</f>
        <v>0</v>
      </c>
      <c r="R262" s="172" t="s">
        <v>269</v>
      </c>
      <c r="S262" s="172" t="s">
        <v>202</v>
      </c>
      <c r="T262" s="173" t="s">
        <v>330</v>
      </c>
      <c r="U262" s="157">
        <v>0.65</v>
      </c>
      <c r="V262" s="157">
        <f>ROUND(E262*U262,2)</f>
        <v>174.85</v>
      </c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214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>
      <c r="A263" s="155"/>
      <c r="B263" s="156"/>
      <c r="C263" s="235"/>
      <c r="D263" s="236"/>
      <c r="E263" s="236"/>
      <c r="F263" s="236"/>
      <c r="G263" s="236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206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>
      <c r="A264" s="167">
        <v>66</v>
      </c>
      <c r="B264" s="168" t="s">
        <v>2824</v>
      </c>
      <c r="C264" s="177" t="s">
        <v>2825</v>
      </c>
      <c r="D264" s="169" t="s">
        <v>310</v>
      </c>
      <c r="E264" s="170">
        <v>269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2">
        <v>4.6800000000000001E-3</v>
      </c>
      <c r="O264" s="172">
        <f>ROUND(E264*N264,2)</f>
        <v>1.26</v>
      </c>
      <c r="P264" s="172">
        <v>0</v>
      </c>
      <c r="Q264" s="172">
        <f>ROUND(E264*P264,2)</f>
        <v>0</v>
      </c>
      <c r="R264" s="172" t="s">
        <v>269</v>
      </c>
      <c r="S264" s="172" t="s">
        <v>202</v>
      </c>
      <c r="T264" s="173" t="s">
        <v>330</v>
      </c>
      <c r="U264" s="157">
        <v>0.68</v>
      </c>
      <c r="V264" s="157">
        <f>ROUND(E264*U264,2)</f>
        <v>182.92</v>
      </c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214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>
      <c r="A265" s="155"/>
      <c r="B265" s="156"/>
      <c r="C265" s="235"/>
      <c r="D265" s="236"/>
      <c r="E265" s="236"/>
      <c r="F265" s="236"/>
      <c r="G265" s="23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206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>
      <c r="A266" s="167">
        <v>67</v>
      </c>
      <c r="B266" s="168" t="s">
        <v>2826</v>
      </c>
      <c r="C266" s="177" t="s">
        <v>2827</v>
      </c>
      <c r="D266" s="169" t="s">
        <v>310</v>
      </c>
      <c r="E266" s="170">
        <v>402.24933000000004</v>
      </c>
      <c r="F266" s="171"/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2">
        <v>8.7000000000000011E-3</v>
      </c>
      <c r="O266" s="172">
        <f>ROUND(E266*N266,2)</f>
        <v>3.5</v>
      </c>
      <c r="P266" s="172">
        <v>0</v>
      </c>
      <c r="Q266" s="172">
        <f>ROUND(E266*P266,2)</f>
        <v>0</v>
      </c>
      <c r="R266" s="172" t="s">
        <v>311</v>
      </c>
      <c r="S266" s="172" t="s">
        <v>202</v>
      </c>
      <c r="T266" s="173" t="s">
        <v>202</v>
      </c>
      <c r="U266" s="157">
        <v>0</v>
      </c>
      <c r="V266" s="157">
        <f>ROUND(E266*U266,2)</f>
        <v>0</v>
      </c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312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>
      <c r="A267" s="155"/>
      <c r="B267" s="156"/>
      <c r="C267" s="178" t="s">
        <v>2828</v>
      </c>
      <c r="D267" s="158"/>
      <c r="E267" s="159">
        <v>402.24933000000004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217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>
      <c r="A268" s="155"/>
      <c r="B268" s="156"/>
      <c r="C268" s="237" t="s">
        <v>2916</v>
      </c>
      <c r="D268" s="238"/>
      <c r="E268" s="238"/>
      <c r="F268" s="238"/>
      <c r="G268" s="23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>
      <c r="A269" s="155"/>
      <c r="B269" s="156"/>
      <c r="C269" s="233"/>
      <c r="D269" s="234"/>
      <c r="E269" s="234"/>
      <c r="F269" s="234"/>
      <c r="G269" s="234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206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1">
      <c r="A270" s="167">
        <v>68</v>
      </c>
      <c r="B270" s="168" t="s">
        <v>2829</v>
      </c>
      <c r="C270" s="177" t="s">
        <v>2830</v>
      </c>
      <c r="D270" s="169" t="s">
        <v>310</v>
      </c>
      <c r="E270" s="170">
        <v>269</v>
      </c>
      <c r="F270" s="171"/>
      <c r="G270" s="172">
        <f>ROUND(E270*F270,2)</f>
        <v>0</v>
      </c>
      <c r="H270" s="171"/>
      <c r="I270" s="172">
        <f>ROUND(E270*H270,2)</f>
        <v>0</v>
      </c>
      <c r="J270" s="171"/>
      <c r="K270" s="172">
        <f>ROUND(E270*J270,2)</f>
        <v>0</v>
      </c>
      <c r="L270" s="172">
        <v>21</v>
      </c>
      <c r="M270" s="172">
        <f>G270*(1+L270/100)</f>
        <v>0</v>
      </c>
      <c r="N270" s="172">
        <v>5.0000000000000001E-3</v>
      </c>
      <c r="O270" s="172">
        <f>ROUND(E270*N270,2)</f>
        <v>1.35</v>
      </c>
      <c r="P270" s="172">
        <v>0</v>
      </c>
      <c r="Q270" s="172">
        <f>ROUND(E270*P270,2)</f>
        <v>0</v>
      </c>
      <c r="R270" s="172" t="s">
        <v>311</v>
      </c>
      <c r="S270" s="172" t="s">
        <v>202</v>
      </c>
      <c r="T270" s="173" t="s">
        <v>202</v>
      </c>
      <c r="U270" s="157">
        <v>0</v>
      </c>
      <c r="V270" s="157">
        <f>ROUND(E270*U270,2)</f>
        <v>0</v>
      </c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312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>
      <c r="A271" s="155"/>
      <c r="B271" s="156"/>
      <c r="C271" s="235"/>
      <c r="D271" s="236"/>
      <c r="E271" s="236"/>
      <c r="F271" s="236"/>
      <c r="G271" s="236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206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>
      <c r="A272" s="167">
        <v>69</v>
      </c>
      <c r="B272" s="168" t="s">
        <v>2831</v>
      </c>
      <c r="C272" s="177" t="s">
        <v>2832</v>
      </c>
      <c r="D272" s="169" t="s">
        <v>310</v>
      </c>
      <c r="E272" s="170">
        <v>269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2">
        <v>8.0000000000000004E-4</v>
      </c>
      <c r="O272" s="172">
        <f>ROUND(E272*N272,2)</f>
        <v>0.22</v>
      </c>
      <c r="P272" s="172">
        <v>0</v>
      </c>
      <c r="Q272" s="172">
        <f>ROUND(E272*P272,2)</f>
        <v>0</v>
      </c>
      <c r="R272" s="172" t="s">
        <v>311</v>
      </c>
      <c r="S272" s="172" t="s">
        <v>202</v>
      </c>
      <c r="T272" s="173" t="s">
        <v>202</v>
      </c>
      <c r="U272" s="157">
        <v>0</v>
      </c>
      <c r="V272" s="157">
        <f>ROUND(E272*U272,2)</f>
        <v>0</v>
      </c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312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>
      <c r="A273" s="155"/>
      <c r="B273" s="156"/>
      <c r="C273" s="235"/>
      <c r="D273" s="236"/>
      <c r="E273" s="236"/>
      <c r="F273" s="236"/>
      <c r="G273" s="236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206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>
      <c r="A274" s="167">
        <v>70</v>
      </c>
      <c r="B274" s="168" t="s">
        <v>2833</v>
      </c>
      <c r="C274" s="177" t="s">
        <v>2834</v>
      </c>
      <c r="D274" s="169" t="s">
        <v>310</v>
      </c>
      <c r="E274" s="170">
        <v>269</v>
      </c>
      <c r="F274" s="171"/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2">
        <v>1.2E-2</v>
      </c>
      <c r="O274" s="172">
        <f>ROUND(E274*N274,2)</f>
        <v>3.23</v>
      </c>
      <c r="P274" s="172">
        <v>0</v>
      </c>
      <c r="Q274" s="172">
        <f>ROUND(E274*P274,2)</f>
        <v>0</v>
      </c>
      <c r="R274" s="172" t="s">
        <v>311</v>
      </c>
      <c r="S274" s="172" t="s">
        <v>202</v>
      </c>
      <c r="T274" s="173" t="s">
        <v>305</v>
      </c>
      <c r="U274" s="157">
        <v>0</v>
      </c>
      <c r="V274" s="157">
        <f>ROUND(E274*U274,2)</f>
        <v>0</v>
      </c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312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>
      <c r="A275" s="155"/>
      <c r="B275" s="156"/>
      <c r="C275" s="235"/>
      <c r="D275" s="236"/>
      <c r="E275" s="236"/>
      <c r="F275" s="236"/>
      <c r="G275" s="236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206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>
      <c r="A276" s="167">
        <v>71</v>
      </c>
      <c r="B276" s="168" t="s">
        <v>2835</v>
      </c>
      <c r="C276" s="177" t="s">
        <v>2836</v>
      </c>
      <c r="D276" s="169" t="s">
        <v>310</v>
      </c>
      <c r="E276" s="170">
        <v>269</v>
      </c>
      <c r="F276" s="171"/>
      <c r="G276" s="172">
        <f>ROUND(E276*F276,2)</f>
        <v>0</v>
      </c>
      <c r="H276" s="171"/>
      <c r="I276" s="172">
        <f>ROUND(E276*H276,2)</f>
        <v>0</v>
      </c>
      <c r="J276" s="171"/>
      <c r="K276" s="172">
        <f>ROUND(E276*J276,2)</f>
        <v>0</v>
      </c>
      <c r="L276" s="172">
        <v>21</v>
      </c>
      <c r="M276" s="172">
        <f>G276*(1+L276/100)</f>
        <v>0</v>
      </c>
      <c r="N276" s="172">
        <v>7.2500000000000004E-3</v>
      </c>
      <c r="O276" s="172">
        <f>ROUND(E276*N276,2)</f>
        <v>1.95</v>
      </c>
      <c r="P276" s="172">
        <v>0</v>
      </c>
      <c r="Q276" s="172">
        <f>ROUND(E276*P276,2)</f>
        <v>0</v>
      </c>
      <c r="R276" s="172" t="s">
        <v>311</v>
      </c>
      <c r="S276" s="172" t="s">
        <v>202</v>
      </c>
      <c r="T276" s="173" t="s">
        <v>305</v>
      </c>
      <c r="U276" s="157">
        <v>0</v>
      </c>
      <c r="V276" s="157">
        <f>ROUND(E276*U276,2)</f>
        <v>0</v>
      </c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312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>
      <c r="A277" s="155"/>
      <c r="B277" s="156"/>
      <c r="C277" s="235"/>
      <c r="D277" s="236"/>
      <c r="E277" s="236"/>
      <c r="F277" s="236"/>
      <c r="G277" s="23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206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>
      <c r="A278" s="167">
        <v>72</v>
      </c>
      <c r="B278" s="168" t="s">
        <v>2837</v>
      </c>
      <c r="C278" s="177" t="s">
        <v>2838</v>
      </c>
      <c r="D278" s="169" t="s">
        <v>310</v>
      </c>
      <c r="E278" s="170">
        <v>269</v>
      </c>
      <c r="F278" s="171"/>
      <c r="G278" s="172">
        <f>ROUND(E278*F278,2)</f>
        <v>0</v>
      </c>
      <c r="H278" s="171"/>
      <c r="I278" s="172">
        <f>ROUND(E278*H278,2)</f>
        <v>0</v>
      </c>
      <c r="J278" s="171"/>
      <c r="K278" s="172">
        <f>ROUND(E278*J278,2)</f>
        <v>0</v>
      </c>
      <c r="L278" s="172">
        <v>21</v>
      </c>
      <c r="M278" s="172">
        <f>G278*(1+L278/100)</f>
        <v>0</v>
      </c>
      <c r="N278" s="172">
        <v>7.2000000000000007E-3</v>
      </c>
      <c r="O278" s="172">
        <f>ROUND(E278*N278,2)</f>
        <v>1.94</v>
      </c>
      <c r="P278" s="172">
        <v>0</v>
      </c>
      <c r="Q278" s="172">
        <f>ROUND(E278*P278,2)</f>
        <v>0</v>
      </c>
      <c r="R278" s="172" t="s">
        <v>311</v>
      </c>
      <c r="S278" s="172" t="s">
        <v>202</v>
      </c>
      <c r="T278" s="173" t="s">
        <v>305</v>
      </c>
      <c r="U278" s="157">
        <v>0</v>
      </c>
      <c r="V278" s="157">
        <f>ROUND(E278*U278,2)</f>
        <v>0</v>
      </c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312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>
      <c r="A279" s="155"/>
      <c r="B279" s="156"/>
      <c r="C279" s="235"/>
      <c r="D279" s="236"/>
      <c r="E279" s="236"/>
      <c r="F279" s="236"/>
      <c r="G279" s="236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206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>
      <c r="A280" s="167">
        <v>73</v>
      </c>
      <c r="B280" s="168" t="s">
        <v>2839</v>
      </c>
      <c r="C280" s="177" t="s">
        <v>2840</v>
      </c>
      <c r="D280" s="169" t="s">
        <v>310</v>
      </c>
      <c r="E280" s="170">
        <v>269</v>
      </c>
      <c r="F280" s="171"/>
      <c r="G280" s="172">
        <f>ROUND(E280*F280,2)</f>
        <v>0</v>
      </c>
      <c r="H280" s="171"/>
      <c r="I280" s="172">
        <f>ROUND(E280*H280,2)</f>
        <v>0</v>
      </c>
      <c r="J280" s="171"/>
      <c r="K280" s="172">
        <f>ROUND(E280*J280,2)</f>
        <v>0</v>
      </c>
      <c r="L280" s="172">
        <v>21</v>
      </c>
      <c r="M280" s="172">
        <f>G280*(1+L280/100)</f>
        <v>0</v>
      </c>
      <c r="N280" s="172">
        <v>2.9000000000000001E-2</v>
      </c>
      <c r="O280" s="172">
        <f>ROUND(E280*N280,2)</f>
        <v>7.8</v>
      </c>
      <c r="P280" s="172">
        <v>0</v>
      </c>
      <c r="Q280" s="172">
        <f>ROUND(E280*P280,2)</f>
        <v>0</v>
      </c>
      <c r="R280" s="172" t="s">
        <v>311</v>
      </c>
      <c r="S280" s="172" t="s">
        <v>202</v>
      </c>
      <c r="T280" s="173" t="s">
        <v>305</v>
      </c>
      <c r="U280" s="157">
        <v>0</v>
      </c>
      <c r="V280" s="157">
        <f>ROUND(E280*U280,2)</f>
        <v>0</v>
      </c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312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>
      <c r="A281" s="155"/>
      <c r="B281" s="156"/>
      <c r="C281" s="235"/>
      <c r="D281" s="236"/>
      <c r="E281" s="236"/>
      <c r="F281" s="236"/>
      <c r="G281" s="236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206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>
      <c r="A282" s="161" t="s">
        <v>196</v>
      </c>
      <c r="B282" s="162" t="s">
        <v>113</v>
      </c>
      <c r="C282" s="176" t="s">
        <v>114</v>
      </c>
      <c r="D282" s="163"/>
      <c r="E282" s="164"/>
      <c r="F282" s="165"/>
      <c r="G282" s="165">
        <f>SUMIF(AG283:AG296,"&lt;&gt;NOR",G283:G296)</f>
        <v>0</v>
      </c>
      <c r="H282" s="165"/>
      <c r="I282" s="165">
        <f>SUM(I283:I296)</f>
        <v>0</v>
      </c>
      <c r="J282" s="165"/>
      <c r="K282" s="165">
        <f>SUM(K283:K296)</f>
        <v>0</v>
      </c>
      <c r="L282" s="165"/>
      <c r="M282" s="165">
        <f>SUM(M283:M296)</f>
        <v>0</v>
      </c>
      <c r="N282" s="165"/>
      <c r="O282" s="165">
        <f>SUM(O283:O296)</f>
        <v>65.52</v>
      </c>
      <c r="P282" s="165"/>
      <c r="Q282" s="165">
        <f>SUM(Q283:Q296)</f>
        <v>0</v>
      </c>
      <c r="R282" s="165"/>
      <c r="S282" s="165"/>
      <c r="T282" s="166"/>
      <c r="U282" s="160"/>
      <c r="V282" s="160">
        <f>SUM(V283:V296)</f>
        <v>113.26</v>
      </c>
      <c r="W282" s="160"/>
      <c r="AG282" t="s">
        <v>197</v>
      </c>
    </row>
    <row r="283" spans="1:60" ht="22.5" outlineLevel="1">
      <c r="A283" s="167">
        <v>74</v>
      </c>
      <c r="B283" s="168" t="s">
        <v>1051</v>
      </c>
      <c r="C283" s="177" t="s">
        <v>1052</v>
      </c>
      <c r="D283" s="169" t="s">
        <v>268</v>
      </c>
      <c r="E283" s="170">
        <v>360</v>
      </c>
      <c r="F283" s="171"/>
      <c r="G283" s="172">
        <f>ROUND(E283*F283,2)</f>
        <v>0</v>
      </c>
      <c r="H283" s="171"/>
      <c r="I283" s="172">
        <f>ROUND(E283*H283,2)</f>
        <v>0</v>
      </c>
      <c r="J283" s="171"/>
      <c r="K283" s="172">
        <f>ROUND(E283*J283,2)</f>
        <v>0</v>
      </c>
      <c r="L283" s="172">
        <v>21</v>
      </c>
      <c r="M283" s="172">
        <f>G283*(1+L283/100)</f>
        <v>0</v>
      </c>
      <c r="N283" s="172">
        <v>0.14424000000000001</v>
      </c>
      <c r="O283" s="172">
        <f>ROUND(E283*N283,2)</f>
        <v>51.93</v>
      </c>
      <c r="P283" s="172">
        <v>0</v>
      </c>
      <c r="Q283" s="172">
        <f>ROUND(E283*P283,2)</f>
        <v>0</v>
      </c>
      <c r="R283" s="172" t="s">
        <v>1028</v>
      </c>
      <c r="S283" s="172" t="s">
        <v>202</v>
      </c>
      <c r="T283" s="173" t="s">
        <v>202</v>
      </c>
      <c r="U283" s="157">
        <v>0.21600000000000003</v>
      </c>
      <c r="V283" s="157">
        <f>ROUND(E283*U283,2)</f>
        <v>77.760000000000005</v>
      </c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214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>
      <c r="A284" s="155"/>
      <c r="B284" s="156"/>
      <c r="C284" s="241" t="s">
        <v>1053</v>
      </c>
      <c r="D284" s="242"/>
      <c r="E284" s="242"/>
      <c r="F284" s="242"/>
      <c r="G284" s="242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205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>
      <c r="A285" s="155"/>
      <c r="B285" s="156"/>
      <c r="C285" s="233"/>
      <c r="D285" s="234"/>
      <c r="E285" s="234"/>
      <c r="F285" s="234"/>
      <c r="G285" s="234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206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>
      <c r="A286" s="167">
        <v>75</v>
      </c>
      <c r="B286" s="168" t="s">
        <v>2289</v>
      </c>
      <c r="C286" s="177" t="s">
        <v>2290</v>
      </c>
      <c r="D286" s="169" t="s">
        <v>268</v>
      </c>
      <c r="E286" s="170">
        <v>355</v>
      </c>
      <c r="F286" s="171"/>
      <c r="G286" s="172">
        <f>ROUND(E286*F286,2)</f>
        <v>0</v>
      </c>
      <c r="H286" s="171"/>
      <c r="I286" s="172">
        <f>ROUND(E286*H286,2)</f>
        <v>0</v>
      </c>
      <c r="J286" s="171"/>
      <c r="K286" s="172">
        <f>ROUND(E286*J286,2)</f>
        <v>0</v>
      </c>
      <c r="L286" s="172">
        <v>21</v>
      </c>
      <c r="M286" s="172">
        <f>G286*(1+L286/100)</f>
        <v>0</v>
      </c>
      <c r="N286" s="172">
        <v>1.8100000000000002E-3</v>
      </c>
      <c r="O286" s="172">
        <f>ROUND(E286*N286,2)</f>
        <v>0.64</v>
      </c>
      <c r="P286" s="172">
        <v>0</v>
      </c>
      <c r="Q286" s="172">
        <f>ROUND(E286*P286,2)</f>
        <v>0</v>
      </c>
      <c r="R286" s="172"/>
      <c r="S286" s="172" t="s">
        <v>304</v>
      </c>
      <c r="T286" s="173" t="s">
        <v>322</v>
      </c>
      <c r="U286" s="157">
        <v>0.1</v>
      </c>
      <c r="V286" s="157">
        <f>ROUND(E286*U286,2)</f>
        <v>35.5</v>
      </c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203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>
      <c r="A287" s="155"/>
      <c r="B287" s="156"/>
      <c r="C287" s="237" t="s">
        <v>1050</v>
      </c>
      <c r="D287" s="238"/>
      <c r="E287" s="238"/>
      <c r="F287" s="238"/>
      <c r="G287" s="23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247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>
      <c r="A288" s="155"/>
      <c r="B288" s="156"/>
      <c r="C288" s="233"/>
      <c r="D288" s="234"/>
      <c r="E288" s="234"/>
      <c r="F288" s="234"/>
      <c r="G288" s="234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206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>
      <c r="A289" s="167">
        <v>76</v>
      </c>
      <c r="B289" s="168" t="s">
        <v>2291</v>
      </c>
      <c r="C289" s="177" t="s">
        <v>2292</v>
      </c>
      <c r="D289" s="169" t="s">
        <v>310</v>
      </c>
      <c r="E289" s="170">
        <v>91.800000000000011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6.0000000000000005E-2</v>
      </c>
      <c r="O289" s="172">
        <f>ROUND(E289*N289,2)</f>
        <v>5.51</v>
      </c>
      <c r="P289" s="172">
        <v>0</v>
      </c>
      <c r="Q289" s="172">
        <f>ROUND(E289*P289,2)</f>
        <v>0</v>
      </c>
      <c r="R289" s="172" t="s">
        <v>311</v>
      </c>
      <c r="S289" s="172" t="s">
        <v>202</v>
      </c>
      <c r="T289" s="173" t="s">
        <v>202</v>
      </c>
      <c r="U289" s="157">
        <v>0</v>
      </c>
      <c r="V289" s="157">
        <f>ROUND(E289*U289,2)</f>
        <v>0</v>
      </c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312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>
      <c r="A290" s="155"/>
      <c r="B290" s="156"/>
      <c r="C290" s="237" t="s">
        <v>2293</v>
      </c>
      <c r="D290" s="238"/>
      <c r="E290" s="238"/>
      <c r="F290" s="238"/>
      <c r="G290" s="23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247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>
      <c r="A291" s="155"/>
      <c r="B291" s="156"/>
      <c r="C291" s="178" t="s">
        <v>2841</v>
      </c>
      <c r="D291" s="158"/>
      <c r="E291" s="159">
        <v>91.800000000000011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217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>
      <c r="A292" s="155"/>
      <c r="B292" s="156"/>
      <c r="C292" s="233"/>
      <c r="D292" s="234"/>
      <c r="E292" s="234"/>
      <c r="F292" s="234"/>
      <c r="G292" s="234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206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>
      <c r="A293" s="167">
        <v>77</v>
      </c>
      <c r="B293" s="168" t="s">
        <v>2295</v>
      </c>
      <c r="C293" s="177" t="s">
        <v>1066</v>
      </c>
      <c r="D293" s="169" t="s">
        <v>310</v>
      </c>
      <c r="E293" s="170">
        <v>91.800000000000011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8.1000000000000003E-2</v>
      </c>
      <c r="O293" s="172">
        <f>ROUND(E293*N293,2)</f>
        <v>7.44</v>
      </c>
      <c r="P293" s="172">
        <v>0</v>
      </c>
      <c r="Q293" s="172">
        <f>ROUND(E293*P293,2)</f>
        <v>0</v>
      </c>
      <c r="R293" s="172" t="s">
        <v>311</v>
      </c>
      <c r="S293" s="172" t="s">
        <v>202</v>
      </c>
      <c r="T293" s="173" t="s">
        <v>202</v>
      </c>
      <c r="U293" s="157">
        <v>0</v>
      </c>
      <c r="V293" s="157">
        <f>ROUND(E293*U293,2)</f>
        <v>0</v>
      </c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312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>
      <c r="A294" s="155"/>
      <c r="B294" s="156"/>
      <c r="C294" s="237" t="s">
        <v>2089</v>
      </c>
      <c r="D294" s="238"/>
      <c r="E294" s="238"/>
      <c r="F294" s="238"/>
      <c r="G294" s="23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247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>
      <c r="A295" s="155"/>
      <c r="B295" s="156"/>
      <c r="C295" s="178" t="s">
        <v>2841</v>
      </c>
      <c r="D295" s="158"/>
      <c r="E295" s="159">
        <v>91.800000000000011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217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>
      <c r="A296" s="155"/>
      <c r="B296" s="156"/>
      <c r="C296" s="233"/>
      <c r="D296" s="234"/>
      <c r="E296" s="234"/>
      <c r="F296" s="234"/>
      <c r="G296" s="234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206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>
      <c r="A297" s="161" t="s">
        <v>196</v>
      </c>
      <c r="B297" s="162" t="s">
        <v>123</v>
      </c>
      <c r="C297" s="176" t="s">
        <v>124</v>
      </c>
      <c r="D297" s="163"/>
      <c r="E297" s="164"/>
      <c r="F297" s="165"/>
      <c r="G297" s="165">
        <f>SUMIF(AG298:AG304,"&lt;&gt;NOR",G298:G304)</f>
        <v>0</v>
      </c>
      <c r="H297" s="165"/>
      <c r="I297" s="165">
        <f>SUM(I298:I304)</f>
        <v>0</v>
      </c>
      <c r="J297" s="165"/>
      <c r="K297" s="165">
        <f>SUM(K298:K304)</f>
        <v>0</v>
      </c>
      <c r="L297" s="165"/>
      <c r="M297" s="165">
        <f>SUM(M298:M304)</f>
        <v>0</v>
      </c>
      <c r="N297" s="165"/>
      <c r="O297" s="165">
        <f>SUM(O298:O304)</f>
        <v>0</v>
      </c>
      <c r="P297" s="165"/>
      <c r="Q297" s="165">
        <f>SUM(Q298:Q304)</f>
        <v>0</v>
      </c>
      <c r="R297" s="165"/>
      <c r="S297" s="165"/>
      <c r="T297" s="166"/>
      <c r="U297" s="160"/>
      <c r="V297" s="160">
        <f>SUM(V298:V304)</f>
        <v>483.42</v>
      </c>
      <c r="W297" s="160"/>
      <c r="AG297" t="s">
        <v>197</v>
      </c>
    </row>
    <row r="298" spans="1:60" ht="22.5" outlineLevel="1">
      <c r="A298" s="167">
        <v>78</v>
      </c>
      <c r="B298" s="168" t="s">
        <v>1279</v>
      </c>
      <c r="C298" s="177" t="s">
        <v>1280</v>
      </c>
      <c r="D298" s="169" t="s">
        <v>298</v>
      </c>
      <c r="E298" s="170">
        <v>2644.5252400000004</v>
      </c>
      <c r="F298" s="171"/>
      <c r="G298" s="172">
        <f>ROUND(E298*F298,2)</f>
        <v>0</v>
      </c>
      <c r="H298" s="171"/>
      <c r="I298" s="172">
        <f>ROUND(E298*H298,2)</f>
        <v>0</v>
      </c>
      <c r="J298" s="171"/>
      <c r="K298" s="172">
        <f>ROUND(E298*J298,2)</f>
        <v>0</v>
      </c>
      <c r="L298" s="172">
        <v>21</v>
      </c>
      <c r="M298" s="172">
        <f>G298*(1+L298/100)</f>
        <v>0</v>
      </c>
      <c r="N298" s="172">
        <v>0</v>
      </c>
      <c r="O298" s="172">
        <f>ROUND(E298*N298,2)</f>
        <v>0</v>
      </c>
      <c r="P298" s="172">
        <v>0</v>
      </c>
      <c r="Q298" s="172">
        <f>ROUND(E298*P298,2)</f>
        <v>0</v>
      </c>
      <c r="R298" s="172" t="s">
        <v>269</v>
      </c>
      <c r="S298" s="172" t="s">
        <v>202</v>
      </c>
      <c r="T298" s="173" t="s">
        <v>202</v>
      </c>
      <c r="U298" s="157">
        <v>0.18280000000000002</v>
      </c>
      <c r="V298" s="157">
        <f>ROUND(E298*U298,2)</f>
        <v>483.42</v>
      </c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567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>
      <c r="A299" s="155"/>
      <c r="B299" s="156"/>
      <c r="C299" s="241" t="s">
        <v>1281</v>
      </c>
      <c r="D299" s="242"/>
      <c r="E299" s="242"/>
      <c r="F299" s="242"/>
      <c r="G299" s="242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205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>
      <c r="A300" s="155"/>
      <c r="B300" s="156"/>
      <c r="C300" s="178" t="s">
        <v>569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217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1">
      <c r="A301" s="155"/>
      <c r="B301" s="156"/>
      <c r="C301" s="178" t="s">
        <v>2842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217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>
      <c r="A302" s="155"/>
      <c r="B302" s="156"/>
      <c r="C302" s="178" t="s">
        <v>2843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217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>
      <c r="A303" s="155"/>
      <c r="B303" s="156"/>
      <c r="C303" s="178" t="s">
        <v>2844</v>
      </c>
      <c r="D303" s="158"/>
      <c r="E303" s="159">
        <v>2644.5252400000004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217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>
      <c r="A304" s="155"/>
      <c r="B304" s="156"/>
      <c r="C304" s="233"/>
      <c r="D304" s="234"/>
      <c r="E304" s="234"/>
      <c r="F304" s="234"/>
      <c r="G304" s="234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206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33">
      <c r="A305" s="5"/>
      <c r="B305" s="6"/>
      <c r="C305" s="179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AE305">
        <v>15</v>
      </c>
      <c r="AF305">
        <v>21</v>
      </c>
    </row>
    <row r="306" spans="1:33">
      <c r="A306" s="151"/>
      <c r="B306" s="152" t="s">
        <v>29</v>
      </c>
      <c r="C306" s="180"/>
      <c r="D306" s="153"/>
      <c r="E306" s="154"/>
      <c r="F306" s="154"/>
      <c r="G306" s="175">
        <f>G8+G124+G181+G195+G246+G282+G297</f>
        <v>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AE306">
        <f>SUMIF(L7:L304,AE305,G7:G304)</f>
        <v>0</v>
      </c>
      <c r="AF306">
        <f>SUMIF(L7:L304,AF305,G7:G304)</f>
        <v>0</v>
      </c>
      <c r="AG306" t="s">
        <v>953</v>
      </c>
    </row>
    <row r="307" spans="1:33">
      <c r="A307" s="252" t="s">
        <v>954</v>
      </c>
      <c r="B307" s="252"/>
      <c r="C307" s="179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33">
      <c r="A308" s="5"/>
      <c r="B308" s="6" t="s">
        <v>2309</v>
      </c>
      <c r="C308" s="179" t="s">
        <v>2310</v>
      </c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AG308" t="s">
        <v>957</v>
      </c>
    </row>
    <row r="309" spans="1:33">
      <c r="A309" s="5"/>
      <c r="B309" s="6" t="s">
        <v>2311</v>
      </c>
      <c r="C309" s="179" t="s">
        <v>2312</v>
      </c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AG309" t="s">
        <v>960</v>
      </c>
    </row>
    <row r="310" spans="1:33">
      <c r="A310" s="5"/>
      <c r="B310" s="6"/>
      <c r="C310" s="179" t="s">
        <v>961</v>
      </c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AG310" t="s">
        <v>962</v>
      </c>
    </row>
    <row r="311" spans="1:33">
      <c r="A311" s="5"/>
      <c r="B311" s="6"/>
      <c r="C311" s="179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33">
      <c r="C312" s="181"/>
      <c r="D312" s="139"/>
      <c r="AG312" t="s">
        <v>963</v>
      </c>
    </row>
    <row r="313" spans="1:33">
      <c r="D313" s="139"/>
    </row>
    <row r="314" spans="1:33">
      <c r="D314" s="139"/>
    </row>
    <row r="315" spans="1:33">
      <c r="D315" s="139"/>
    </row>
    <row r="316" spans="1:33">
      <c r="D316" s="139"/>
    </row>
    <row r="317" spans="1:33">
      <c r="D317" s="139"/>
    </row>
    <row r="318" spans="1:33">
      <c r="D318" s="139"/>
    </row>
    <row r="319" spans="1:33">
      <c r="D319" s="139"/>
    </row>
    <row r="320" spans="1:33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  <row r="5001" spans="4:4">
      <c r="D5001" s="139"/>
    </row>
  </sheetData>
  <sheetProtection password="FC01" sheet="1" objects="1" scenarios="1"/>
  <mergeCells count="136">
    <mergeCell ref="A307:B307"/>
    <mergeCell ref="C10:G10"/>
    <mergeCell ref="C11:G11"/>
    <mergeCell ref="C13:G13"/>
    <mergeCell ref="C14:G14"/>
    <mergeCell ref="C16:G16"/>
    <mergeCell ref="C19:G19"/>
    <mergeCell ref="C21:G21"/>
    <mergeCell ref="C23:G23"/>
    <mergeCell ref="C25:G25"/>
    <mergeCell ref="C28:G28"/>
    <mergeCell ref="C30:G30"/>
    <mergeCell ref="C63:G63"/>
    <mergeCell ref="C80:G80"/>
    <mergeCell ref="C82:G82"/>
    <mergeCell ref="C86:G86"/>
    <mergeCell ref="C88:G88"/>
    <mergeCell ref="C90:G90"/>
    <mergeCell ref="C92:G92"/>
    <mergeCell ref="C64:G64"/>
    <mergeCell ref="C67:G67"/>
    <mergeCell ref="C69:G69"/>
    <mergeCell ref="C70:G70"/>
    <mergeCell ref="C72:G72"/>
    <mergeCell ref="A1:G1"/>
    <mergeCell ref="C2:G2"/>
    <mergeCell ref="C3:G3"/>
    <mergeCell ref="C4:G4"/>
    <mergeCell ref="C54:G54"/>
    <mergeCell ref="C56:G56"/>
    <mergeCell ref="C57:G57"/>
    <mergeCell ref="C59:G59"/>
    <mergeCell ref="C61:G61"/>
    <mergeCell ref="C36:G36"/>
    <mergeCell ref="C38:G38"/>
    <mergeCell ref="C46:G46"/>
    <mergeCell ref="C48:G48"/>
    <mergeCell ref="C50:G50"/>
    <mergeCell ref="C52:G52"/>
    <mergeCell ref="C76:G76"/>
    <mergeCell ref="C105:G105"/>
    <mergeCell ref="C108:G108"/>
    <mergeCell ref="C110:G110"/>
    <mergeCell ref="C113:G113"/>
    <mergeCell ref="C115:G115"/>
    <mergeCell ref="C116:G116"/>
    <mergeCell ref="C94:G94"/>
    <mergeCell ref="C96:G96"/>
    <mergeCell ref="C97:G97"/>
    <mergeCell ref="C99:G99"/>
    <mergeCell ref="C102:G102"/>
    <mergeCell ref="C104:G104"/>
    <mergeCell ref="C136:G136"/>
    <mergeCell ref="C138:G138"/>
    <mergeCell ref="C140:G140"/>
    <mergeCell ref="C142:G142"/>
    <mergeCell ref="C144:G144"/>
    <mergeCell ref="C146:G146"/>
    <mergeCell ref="C118:G118"/>
    <mergeCell ref="C120:G120"/>
    <mergeCell ref="C123:G123"/>
    <mergeCell ref="C126:G126"/>
    <mergeCell ref="C128:G128"/>
    <mergeCell ref="C132:G132"/>
    <mergeCell ref="C160:G160"/>
    <mergeCell ref="C161:G161"/>
    <mergeCell ref="C163:G163"/>
    <mergeCell ref="C166:G166"/>
    <mergeCell ref="C168:G168"/>
    <mergeCell ref="C170:G170"/>
    <mergeCell ref="C148:G148"/>
    <mergeCell ref="C150:G150"/>
    <mergeCell ref="C151:G151"/>
    <mergeCell ref="C155:G155"/>
    <mergeCell ref="C157:G157"/>
    <mergeCell ref="C158:G158"/>
    <mergeCell ref="C190:G190"/>
    <mergeCell ref="C192:G192"/>
    <mergeCell ref="C194:G194"/>
    <mergeCell ref="C197:G197"/>
    <mergeCell ref="C199:G199"/>
    <mergeCell ref="C202:G202"/>
    <mergeCell ref="C175:G175"/>
    <mergeCell ref="C180:G180"/>
    <mergeCell ref="C183:G183"/>
    <mergeCell ref="C185:G185"/>
    <mergeCell ref="C187:G187"/>
    <mergeCell ref="C188:G188"/>
    <mergeCell ref="C220:G220"/>
    <mergeCell ref="C222:G222"/>
    <mergeCell ref="C226:G226"/>
    <mergeCell ref="C228:G228"/>
    <mergeCell ref="C230:G230"/>
    <mergeCell ref="C233:G233"/>
    <mergeCell ref="C206:G206"/>
    <mergeCell ref="C209:G209"/>
    <mergeCell ref="C212:G212"/>
    <mergeCell ref="C214:G214"/>
    <mergeCell ref="C216:G216"/>
    <mergeCell ref="C218:G218"/>
    <mergeCell ref="C248:G248"/>
    <mergeCell ref="C249:G249"/>
    <mergeCell ref="C251:G251"/>
    <mergeCell ref="C252:G252"/>
    <mergeCell ref="C254:G254"/>
    <mergeCell ref="C255:G255"/>
    <mergeCell ref="C235:G235"/>
    <mergeCell ref="C237:G237"/>
    <mergeCell ref="C239:G239"/>
    <mergeCell ref="C241:G241"/>
    <mergeCell ref="C243:G243"/>
    <mergeCell ref="C245:G245"/>
    <mergeCell ref="C269:G269"/>
    <mergeCell ref="C271:G271"/>
    <mergeCell ref="C273:G273"/>
    <mergeCell ref="C275:G275"/>
    <mergeCell ref="C277:G277"/>
    <mergeCell ref="C279:G279"/>
    <mergeCell ref="C257:G257"/>
    <mergeCell ref="C258:G258"/>
    <mergeCell ref="C260:G260"/>
    <mergeCell ref="C261:G261"/>
    <mergeCell ref="C263:G263"/>
    <mergeCell ref="C265:G265"/>
    <mergeCell ref="C268:G268"/>
    <mergeCell ref="C292:G292"/>
    <mergeCell ref="C294:G294"/>
    <mergeCell ref="C296:G296"/>
    <mergeCell ref="C299:G299"/>
    <mergeCell ref="C304:G304"/>
    <mergeCell ref="C281:G281"/>
    <mergeCell ref="C284:G284"/>
    <mergeCell ref="C285:G285"/>
    <mergeCell ref="C287:G287"/>
    <mergeCell ref="C288:G288"/>
    <mergeCell ref="C290:G2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07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77</v>
      </c>
      <c r="C3" s="246" t="s">
        <v>78</v>
      </c>
      <c r="D3" s="247"/>
      <c r="E3" s="247"/>
      <c r="F3" s="247"/>
      <c r="G3" s="248"/>
      <c r="AC3" s="87" t="s">
        <v>1600</v>
      </c>
      <c r="AG3" t="s">
        <v>174</v>
      </c>
    </row>
    <row r="4" spans="1:60" ht="24.95" customHeight="1">
      <c r="A4" s="141" t="s">
        <v>9</v>
      </c>
      <c r="B4" s="142" t="s">
        <v>58</v>
      </c>
      <c r="C4" s="249" t="s">
        <v>82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89</v>
      </c>
      <c r="C8" s="176" t="s">
        <v>90</v>
      </c>
      <c r="D8" s="163"/>
      <c r="E8" s="164"/>
      <c r="F8" s="165"/>
      <c r="G8" s="165">
        <f>SUMIF(AG9:AG73,"&lt;&gt;NOR",G9:G73)</f>
        <v>0</v>
      </c>
      <c r="H8" s="165"/>
      <c r="I8" s="165">
        <f>SUM(I9:I73)</f>
        <v>0</v>
      </c>
      <c r="J8" s="165"/>
      <c r="K8" s="165">
        <f>SUM(K9:K73)</f>
        <v>0</v>
      </c>
      <c r="L8" s="165"/>
      <c r="M8" s="165">
        <f>SUM(M9:M73)</f>
        <v>0</v>
      </c>
      <c r="N8" s="165"/>
      <c r="O8" s="165">
        <f>SUM(O9:O73)</f>
        <v>0</v>
      </c>
      <c r="P8" s="165"/>
      <c r="Q8" s="165">
        <f>SUM(Q9:Q73)</f>
        <v>1738.25</v>
      </c>
      <c r="R8" s="165"/>
      <c r="S8" s="165"/>
      <c r="T8" s="166"/>
      <c r="U8" s="160"/>
      <c r="V8" s="160">
        <f>SUM(V9:V73)</f>
        <v>573.31000000000006</v>
      </c>
      <c r="W8" s="160"/>
      <c r="AG8" t="s">
        <v>197</v>
      </c>
    </row>
    <row r="9" spans="1:60" ht="33.75" outlineLevel="1">
      <c r="A9" s="167">
        <v>1</v>
      </c>
      <c r="B9" s="168" t="s">
        <v>1960</v>
      </c>
      <c r="C9" s="177" t="s">
        <v>1961</v>
      </c>
      <c r="D9" s="169" t="s">
        <v>288</v>
      </c>
      <c r="E9" s="170">
        <v>5982.38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8.8000000000000009E-2</v>
      </c>
      <c r="Q9" s="172">
        <f>ROUND(E9*P9,2)</f>
        <v>526.45000000000005</v>
      </c>
      <c r="R9" s="172" t="s">
        <v>1028</v>
      </c>
      <c r="S9" s="172" t="s">
        <v>202</v>
      </c>
      <c r="T9" s="173" t="s">
        <v>202</v>
      </c>
      <c r="U9" s="157">
        <v>3.0400000000000003E-2</v>
      </c>
      <c r="V9" s="157">
        <f>ROUND(E9*U9,2)</f>
        <v>181.86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241" t="s">
        <v>1962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78" t="s">
        <v>1655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78" t="s">
        <v>2845</v>
      </c>
      <c r="D12" s="158"/>
      <c r="E12" s="159">
        <v>420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178" t="s">
        <v>1669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178" t="s">
        <v>2846</v>
      </c>
      <c r="D14" s="158"/>
      <c r="E14" s="159">
        <v>26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78" t="s">
        <v>1679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78" t="s">
        <v>2847</v>
      </c>
      <c r="D16" s="158"/>
      <c r="E16" s="159">
        <v>188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78" t="s">
        <v>1685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8" t="s">
        <v>2848</v>
      </c>
      <c r="D18" s="158"/>
      <c r="E18" s="159">
        <v>2246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78" t="s">
        <v>1690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78" t="s">
        <v>2849</v>
      </c>
      <c r="D20" s="158"/>
      <c r="E20" s="159">
        <v>32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178" t="s">
        <v>1694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8" t="s">
        <v>2850</v>
      </c>
      <c r="D22" s="158"/>
      <c r="E22" s="159">
        <v>64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78" t="s">
        <v>1697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8" t="s">
        <v>2851</v>
      </c>
      <c r="D24" s="158"/>
      <c r="E24" s="159">
        <v>2484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8" t="s">
        <v>1699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78" t="s">
        <v>2852</v>
      </c>
      <c r="D26" s="158"/>
      <c r="E26" s="159">
        <v>1176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8" t="s">
        <v>1704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178" t="s">
        <v>2853</v>
      </c>
      <c r="D28" s="158"/>
      <c r="E28" s="159">
        <v>212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217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178" t="s">
        <v>1706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8" t="s">
        <v>2854</v>
      </c>
      <c r="D30" s="158"/>
      <c r="E30" s="159">
        <v>1776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78" t="s">
        <v>1710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78" t="s">
        <v>2855</v>
      </c>
      <c r="D32" s="158"/>
      <c r="E32" s="159">
        <v>20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78" t="s">
        <v>1713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8" t="s">
        <v>2856</v>
      </c>
      <c r="D34" s="158"/>
      <c r="E34" s="159">
        <v>2200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78" t="s">
        <v>1717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78" t="s">
        <v>2857</v>
      </c>
      <c r="D36" s="158"/>
      <c r="E36" s="159">
        <v>156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78" t="s">
        <v>2858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78" t="s">
        <v>2859</v>
      </c>
      <c r="D38" s="158"/>
      <c r="E38" s="159">
        <v>-4495.62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78" t="s">
        <v>2860</v>
      </c>
      <c r="D39" s="158"/>
      <c r="E39" s="159">
        <v>-522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233"/>
      <c r="D40" s="234"/>
      <c r="E40" s="234"/>
      <c r="F40" s="234"/>
      <c r="G40" s="23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206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>
      <c r="A41" s="167">
        <v>2</v>
      </c>
      <c r="B41" s="168" t="s">
        <v>1963</v>
      </c>
      <c r="C41" s="177" t="s">
        <v>1964</v>
      </c>
      <c r="D41" s="169" t="s">
        <v>288</v>
      </c>
      <c r="E41" s="170">
        <v>2641.59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0.11</v>
      </c>
      <c r="Q41" s="172">
        <f>ROUND(E41*P41,2)</f>
        <v>290.57</v>
      </c>
      <c r="R41" s="172" t="s">
        <v>1028</v>
      </c>
      <c r="S41" s="172" t="s">
        <v>202</v>
      </c>
      <c r="T41" s="173" t="s">
        <v>202</v>
      </c>
      <c r="U41" s="157">
        <v>3.1100000000000003E-2</v>
      </c>
      <c r="V41" s="157">
        <f>ROUND(E41*U41,2)</f>
        <v>82.15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214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>
      <c r="A42" s="155"/>
      <c r="B42" s="156"/>
      <c r="C42" s="241" t="s">
        <v>1962</v>
      </c>
      <c r="D42" s="242"/>
      <c r="E42" s="242"/>
      <c r="F42" s="242"/>
      <c r="G42" s="242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74" t="str">
        <f>C42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2" s="148"/>
      <c r="BC42" s="148"/>
      <c r="BD42" s="148"/>
      <c r="BE42" s="148"/>
      <c r="BF42" s="148"/>
      <c r="BG42" s="148"/>
      <c r="BH42" s="148"/>
    </row>
    <row r="43" spans="1:60" outlineLevel="1">
      <c r="A43" s="155"/>
      <c r="B43" s="156"/>
      <c r="C43" s="178" t="s">
        <v>1655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8" t="s">
        <v>2861</v>
      </c>
      <c r="D44" s="158"/>
      <c r="E44" s="159">
        <v>2254.2000000000003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78" t="s">
        <v>1664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8" t="s">
        <v>2862</v>
      </c>
      <c r="D46" s="158"/>
      <c r="E46" s="159">
        <v>3072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78" t="s">
        <v>1673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8" t="s">
        <v>2863</v>
      </c>
      <c r="D48" s="158"/>
      <c r="E48" s="159">
        <v>30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78" t="s">
        <v>1699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8" t="s">
        <v>2864</v>
      </c>
      <c r="D50" s="158"/>
      <c r="E50" s="159">
        <v>42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78" t="s">
        <v>1704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78" t="s">
        <v>2863</v>
      </c>
      <c r="D52" s="158"/>
      <c r="E52" s="159">
        <v>30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78" t="s">
        <v>2865</v>
      </c>
      <c r="D53" s="158"/>
      <c r="E53" s="159">
        <v>-2301.2099999999996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78" t="s">
        <v>2866</v>
      </c>
      <c r="D54" s="158"/>
      <c r="E54" s="159">
        <v>-36.9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217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178" t="s">
        <v>2867</v>
      </c>
      <c r="D55" s="158"/>
      <c r="E55" s="159">
        <v>-448.5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233"/>
      <c r="D56" s="234"/>
      <c r="E56" s="234"/>
      <c r="F56" s="234"/>
      <c r="G56" s="23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206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33.75" outlineLevel="1">
      <c r="A57" s="167">
        <v>3</v>
      </c>
      <c r="B57" s="168" t="s">
        <v>1974</v>
      </c>
      <c r="C57" s="177" t="s">
        <v>1975</v>
      </c>
      <c r="D57" s="169" t="s">
        <v>288</v>
      </c>
      <c r="E57" s="170">
        <v>5982.0380000000005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0.15400000000000003</v>
      </c>
      <c r="Q57" s="172">
        <f>ROUND(E57*P57,2)</f>
        <v>921.23</v>
      </c>
      <c r="R57" s="172" t="s">
        <v>1028</v>
      </c>
      <c r="S57" s="172" t="s">
        <v>202</v>
      </c>
      <c r="T57" s="173" t="s">
        <v>202</v>
      </c>
      <c r="U57" s="157">
        <v>4.8800000000000003E-2</v>
      </c>
      <c r="V57" s="157">
        <f>ROUND(E57*U57,2)</f>
        <v>291.92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214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>
      <c r="A58" s="155"/>
      <c r="B58" s="156"/>
      <c r="C58" s="241" t="s">
        <v>1962</v>
      </c>
      <c r="D58" s="242"/>
      <c r="E58" s="242"/>
      <c r="F58" s="242"/>
      <c r="G58" s="242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205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4" t="str">
        <f>C58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233"/>
      <c r="D59" s="234"/>
      <c r="E59" s="234"/>
      <c r="F59" s="234"/>
      <c r="G59" s="234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206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>
      <c r="A60" s="167">
        <v>4</v>
      </c>
      <c r="B60" s="168" t="s">
        <v>1320</v>
      </c>
      <c r="C60" s="177" t="s">
        <v>1321</v>
      </c>
      <c r="D60" s="169" t="s">
        <v>298</v>
      </c>
      <c r="E60" s="170">
        <v>15644.322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1028</v>
      </c>
      <c r="S60" s="172" t="s">
        <v>202</v>
      </c>
      <c r="T60" s="173" t="s">
        <v>202</v>
      </c>
      <c r="U60" s="157">
        <v>0</v>
      </c>
      <c r="V60" s="157">
        <f>ROUND(E60*U60,2)</f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214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237" t="s">
        <v>1322</v>
      </c>
      <c r="D61" s="238"/>
      <c r="E61" s="238"/>
      <c r="F61" s="238"/>
      <c r="G61" s="238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247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178" t="s">
        <v>2868</v>
      </c>
      <c r="D62" s="158"/>
      <c r="E62" s="159">
        <v>15644.322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233"/>
      <c r="D63" s="234"/>
      <c r="E63" s="234"/>
      <c r="F63" s="234"/>
      <c r="G63" s="23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206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>
      <c r="A64" s="167">
        <v>5</v>
      </c>
      <c r="B64" s="168" t="s">
        <v>1324</v>
      </c>
      <c r="C64" s="177" t="s">
        <v>1325</v>
      </c>
      <c r="D64" s="169" t="s">
        <v>298</v>
      </c>
      <c r="E64" s="170">
        <v>1738.25819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2" t="s">
        <v>1028</v>
      </c>
      <c r="S64" s="172" t="s">
        <v>202</v>
      </c>
      <c r="T64" s="173" t="s">
        <v>202</v>
      </c>
      <c r="U64" s="157">
        <v>0.01</v>
      </c>
      <c r="V64" s="157">
        <f>ROUND(E64*U64,2)</f>
        <v>17.38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1326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78" t="s">
        <v>1327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78" t="s">
        <v>2869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217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178" t="s">
        <v>2870</v>
      </c>
      <c r="D67" s="158"/>
      <c r="E67" s="159">
        <v>1738.25819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233"/>
      <c r="D68" s="234"/>
      <c r="E68" s="234"/>
      <c r="F68" s="234"/>
      <c r="G68" s="234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206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67">
        <v>6</v>
      </c>
      <c r="B69" s="168" t="s">
        <v>2016</v>
      </c>
      <c r="C69" s="177" t="s">
        <v>2017</v>
      </c>
      <c r="D69" s="169" t="s">
        <v>298</v>
      </c>
      <c r="E69" s="170">
        <v>1738.25819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2" t="s">
        <v>304</v>
      </c>
      <c r="T69" s="173" t="s">
        <v>322</v>
      </c>
      <c r="U69" s="157">
        <v>0</v>
      </c>
      <c r="V69" s="157">
        <f>ROUND(E69*U69,2)</f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1326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78" t="s">
        <v>1327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78" t="s">
        <v>2869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78" t="s">
        <v>2870</v>
      </c>
      <c r="D72" s="158"/>
      <c r="E72" s="159">
        <v>1738.25819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233"/>
      <c r="D73" s="234"/>
      <c r="E73" s="234"/>
      <c r="F73" s="234"/>
      <c r="G73" s="234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>
      <c r="A74" s="161" t="s">
        <v>196</v>
      </c>
      <c r="B74" s="162" t="s">
        <v>101</v>
      </c>
      <c r="C74" s="176" t="s">
        <v>102</v>
      </c>
      <c r="D74" s="163"/>
      <c r="E74" s="164"/>
      <c r="F74" s="165"/>
      <c r="G74" s="165">
        <f>SUMIF(AG75:AG126,"&lt;&gt;NOR",G75:G126)</f>
        <v>0</v>
      </c>
      <c r="H74" s="165"/>
      <c r="I74" s="165">
        <f>SUM(I75:I126)</f>
        <v>0</v>
      </c>
      <c r="J74" s="165"/>
      <c r="K74" s="165">
        <f>SUM(K75:K126)</f>
        <v>0</v>
      </c>
      <c r="L74" s="165"/>
      <c r="M74" s="165">
        <f>SUM(M75:M126)</f>
        <v>0</v>
      </c>
      <c r="N74" s="165"/>
      <c r="O74" s="165">
        <f>SUM(O75:O126)</f>
        <v>2070.2600000000002</v>
      </c>
      <c r="P74" s="165"/>
      <c r="Q74" s="165">
        <f>SUM(Q75:Q126)</f>
        <v>0</v>
      </c>
      <c r="R74" s="165"/>
      <c r="S74" s="165"/>
      <c r="T74" s="166"/>
      <c r="U74" s="160"/>
      <c r="V74" s="160">
        <f>SUM(V75:V126)</f>
        <v>973.18000000000006</v>
      </c>
      <c r="W74" s="160"/>
      <c r="AG74" t="s">
        <v>197</v>
      </c>
    </row>
    <row r="75" spans="1:60" ht="22.5" outlineLevel="1">
      <c r="A75" s="167">
        <v>7</v>
      </c>
      <c r="B75" s="168" t="s">
        <v>2064</v>
      </c>
      <c r="C75" s="177" t="s">
        <v>2065</v>
      </c>
      <c r="D75" s="169" t="s">
        <v>288</v>
      </c>
      <c r="E75" s="170">
        <v>5982.38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0.18463000000000002</v>
      </c>
      <c r="O75" s="172">
        <f>ROUND(E75*N75,2)</f>
        <v>1104.53</v>
      </c>
      <c r="P75" s="172">
        <v>0</v>
      </c>
      <c r="Q75" s="172">
        <f>ROUND(E75*P75,2)</f>
        <v>0</v>
      </c>
      <c r="R75" s="172" t="s">
        <v>1028</v>
      </c>
      <c r="S75" s="172" t="s">
        <v>202</v>
      </c>
      <c r="T75" s="173" t="s">
        <v>202</v>
      </c>
      <c r="U75" s="157">
        <v>6.4000000000000001E-2</v>
      </c>
      <c r="V75" s="157">
        <f>ROUND(E75*U75,2)</f>
        <v>382.87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214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241" t="s">
        <v>2063</v>
      </c>
      <c r="D76" s="242"/>
      <c r="E76" s="242"/>
      <c r="F76" s="242"/>
      <c r="G76" s="242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205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78" t="s">
        <v>1655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178" t="s">
        <v>2845</v>
      </c>
      <c r="D78" s="158"/>
      <c r="E78" s="159">
        <v>420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55"/>
      <c r="B79" s="156"/>
      <c r="C79" s="178" t="s">
        <v>1669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178" t="s">
        <v>2846</v>
      </c>
      <c r="D80" s="158"/>
      <c r="E80" s="159">
        <v>26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217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178" t="s">
        <v>1679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178" t="s">
        <v>2847</v>
      </c>
      <c r="D82" s="158"/>
      <c r="E82" s="159">
        <v>188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78" t="s">
        <v>1685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178" t="s">
        <v>2848</v>
      </c>
      <c r="D84" s="158"/>
      <c r="E84" s="159">
        <v>2246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178" t="s">
        <v>1690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178" t="s">
        <v>2849</v>
      </c>
      <c r="D86" s="158"/>
      <c r="E86" s="159">
        <v>32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178" t="s">
        <v>1694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178" t="s">
        <v>2850</v>
      </c>
      <c r="D88" s="158"/>
      <c r="E88" s="159">
        <v>64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178" t="s">
        <v>1697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178" t="s">
        <v>2851</v>
      </c>
      <c r="D90" s="158"/>
      <c r="E90" s="159">
        <v>2484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55"/>
      <c r="B91" s="156"/>
      <c r="C91" s="178" t="s">
        <v>1699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78" t="s">
        <v>2852</v>
      </c>
      <c r="D92" s="158"/>
      <c r="E92" s="159">
        <v>1176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78" t="s">
        <v>1704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178" t="s">
        <v>2853</v>
      </c>
      <c r="D94" s="158"/>
      <c r="E94" s="159">
        <v>212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217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78" t="s">
        <v>1706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55"/>
      <c r="B96" s="156"/>
      <c r="C96" s="178" t="s">
        <v>2854</v>
      </c>
      <c r="D96" s="158"/>
      <c r="E96" s="159">
        <v>1776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78" t="s">
        <v>1710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178" t="s">
        <v>2855</v>
      </c>
      <c r="D98" s="158"/>
      <c r="E98" s="159">
        <v>20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178" t="s">
        <v>1713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217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178" t="s">
        <v>2856</v>
      </c>
      <c r="D100" s="158"/>
      <c r="E100" s="159">
        <v>2200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78" t="s">
        <v>1717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178" t="s">
        <v>2857</v>
      </c>
      <c r="D102" s="158"/>
      <c r="E102" s="159">
        <v>156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178" t="s">
        <v>2858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178" t="s">
        <v>2859</v>
      </c>
      <c r="D104" s="158"/>
      <c r="E104" s="159">
        <v>-4495.62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178" t="s">
        <v>2860</v>
      </c>
      <c r="D105" s="158"/>
      <c r="E105" s="159">
        <v>-522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233"/>
      <c r="D106" s="234"/>
      <c r="E106" s="234"/>
      <c r="F106" s="234"/>
      <c r="G106" s="23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206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>
      <c r="A107" s="167">
        <v>8</v>
      </c>
      <c r="B107" s="168" t="s">
        <v>1037</v>
      </c>
      <c r="C107" s="177" t="s">
        <v>1038</v>
      </c>
      <c r="D107" s="169" t="s">
        <v>288</v>
      </c>
      <c r="E107" s="170">
        <v>8623.9700000000012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3.1000000000000005E-4</v>
      </c>
      <c r="O107" s="172">
        <f>ROUND(E107*N107,2)</f>
        <v>2.67</v>
      </c>
      <c r="P107" s="172">
        <v>0</v>
      </c>
      <c r="Q107" s="172">
        <f>ROUND(E107*P107,2)</f>
        <v>0</v>
      </c>
      <c r="R107" s="172" t="s">
        <v>1028</v>
      </c>
      <c r="S107" s="172" t="s">
        <v>202</v>
      </c>
      <c r="T107" s="173" t="s">
        <v>202</v>
      </c>
      <c r="U107" s="157">
        <v>2E-3</v>
      </c>
      <c r="V107" s="157">
        <f>ROUND(E107*U107,2)</f>
        <v>17.25</v>
      </c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178" t="s">
        <v>2871</v>
      </c>
      <c r="D108" s="158"/>
      <c r="E108" s="159">
        <v>8623.9700000000012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233"/>
      <c r="D109" s="234"/>
      <c r="E109" s="234"/>
      <c r="F109" s="234"/>
      <c r="G109" s="23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206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>
      <c r="A110" s="167">
        <v>9</v>
      </c>
      <c r="B110" s="168" t="s">
        <v>2074</v>
      </c>
      <c r="C110" s="177" t="s">
        <v>2075</v>
      </c>
      <c r="D110" s="169" t="s">
        <v>288</v>
      </c>
      <c r="E110" s="170">
        <v>5982.38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0.10373</v>
      </c>
      <c r="O110" s="172">
        <f>ROUND(E110*N110,2)</f>
        <v>620.54999999999995</v>
      </c>
      <c r="P110" s="172">
        <v>0</v>
      </c>
      <c r="Q110" s="172">
        <f>ROUND(E110*P110,2)</f>
        <v>0</v>
      </c>
      <c r="R110" s="172" t="s">
        <v>1028</v>
      </c>
      <c r="S110" s="172" t="s">
        <v>202</v>
      </c>
      <c r="T110" s="173" t="s">
        <v>202</v>
      </c>
      <c r="U110" s="157">
        <v>6.4000000000000001E-2</v>
      </c>
      <c r="V110" s="157">
        <f>ROUND(E110*U110,2)</f>
        <v>382.87</v>
      </c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235"/>
      <c r="D111" s="236"/>
      <c r="E111" s="236"/>
      <c r="F111" s="236"/>
      <c r="G111" s="23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206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>
      <c r="A112" s="167">
        <v>10</v>
      </c>
      <c r="B112" s="168" t="s">
        <v>1039</v>
      </c>
      <c r="C112" s="177" t="s">
        <v>1040</v>
      </c>
      <c r="D112" s="169" t="s">
        <v>288</v>
      </c>
      <c r="E112" s="170">
        <v>2641.59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0.12966000000000003</v>
      </c>
      <c r="O112" s="172">
        <f>ROUND(E112*N112,2)</f>
        <v>342.51</v>
      </c>
      <c r="P112" s="172">
        <v>0</v>
      </c>
      <c r="Q112" s="172">
        <f>ROUND(E112*P112,2)</f>
        <v>0</v>
      </c>
      <c r="R112" s="172" t="s">
        <v>1028</v>
      </c>
      <c r="S112" s="172" t="s">
        <v>202</v>
      </c>
      <c r="T112" s="173" t="s">
        <v>202</v>
      </c>
      <c r="U112" s="157">
        <v>7.2000000000000008E-2</v>
      </c>
      <c r="V112" s="157">
        <f>ROUND(E112*U112,2)</f>
        <v>190.19</v>
      </c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178" t="s">
        <v>1655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178" t="s">
        <v>2861</v>
      </c>
      <c r="D114" s="158"/>
      <c r="E114" s="159">
        <v>2254.2000000000003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78" t="s">
        <v>1664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178" t="s">
        <v>2862</v>
      </c>
      <c r="D116" s="158"/>
      <c r="E116" s="159">
        <v>3072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178" t="s">
        <v>1673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178" t="s">
        <v>2863</v>
      </c>
      <c r="D118" s="158"/>
      <c r="E118" s="159">
        <v>30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78" t="s">
        <v>1699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178" t="s">
        <v>2864</v>
      </c>
      <c r="D120" s="158"/>
      <c r="E120" s="159">
        <v>42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>
      <c r="A121" s="155"/>
      <c r="B121" s="156"/>
      <c r="C121" s="178" t="s">
        <v>1704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55"/>
      <c r="B122" s="156"/>
      <c r="C122" s="178" t="s">
        <v>2863</v>
      </c>
      <c r="D122" s="158"/>
      <c r="E122" s="159">
        <v>30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178" t="s">
        <v>2865</v>
      </c>
      <c r="D123" s="158"/>
      <c r="E123" s="159">
        <v>-2301.2099999999996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178" t="s">
        <v>2866</v>
      </c>
      <c r="D124" s="158"/>
      <c r="E124" s="159">
        <v>-36.9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78" t="s">
        <v>2867</v>
      </c>
      <c r="D125" s="158"/>
      <c r="E125" s="159">
        <v>-448.5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233"/>
      <c r="D126" s="234"/>
      <c r="E126" s="234"/>
      <c r="F126" s="234"/>
      <c r="G126" s="234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206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>
      <c r="A127" s="5"/>
      <c r="B127" s="6"/>
      <c r="C127" s="179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E127">
        <v>15</v>
      </c>
      <c r="AF127">
        <v>21</v>
      </c>
    </row>
    <row r="128" spans="1:60">
      <c r="A128" s="151"/>
      <c r="B128" s="152" t="s">
        <v>29</v>
      </c>
      <c r="C128" s="180"/>
      <c r="D128" s="153"/>
      <c r="E128" s="154"/>
      <c r="F128" s="154"/>
      <c r="G128" s="175">
        <f>G8+G74</f>
        <v>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E128">
        <f>SUMIF(L7:L126,AE127,G7:G126)</f>
        <v>0</v>
      </c>
      <c r="AF128">
        <f>SUMIF(L7:L126,AF127,G7:G126)</f>
        <v>0</v>
      </c>
      <c r="AG128" t="s">
        <v>953</v>
      </c>
    </row>
    <row r="129" spans="1:33">
      <c r="A129" s="252" t="s">
        <v>954</v>
      </c>
      <c r="B129" s="252"/>
      <c r="C129" s="179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>
      <c r="A130" s="5"/>
      <c r="B130" s="6" t="s">
        <v>2309</v>
      </c>
      <c r="C130" s="179" t="s">
        <v>2310</v>
      </c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G130" t="s">
        <v>957</v>
      </c>
    </row>
    <row r="131" spans="1:33">
      <c r="A131" s="5"/>
      <c r="B131" s="6" t="s">
        <v>2311</v>
      </c>
      <c r="C131" s="179" t="s">
        <v>2312</v>
      </c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G131" t="s">
        <v>960</v>
      </c>
    </row>
    <row r="132" spans="1:33">
      <c r="A132" s="5"/>
      <c r="B132" s="6"/>
      <c r="C132" s="179" t="s">
        <v>961</v>
      </c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G132" t="s">
        <v>962</v>
      </c>
    </row>
    <row r="133" spans="1:33">
      <c r="A133" s="5"/>
      <c r="B133" s="6"/>
      <c r="C133" s="179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>
      <c r="C134" s="181"/>
      <c r="D134" s="139"/>
      <c r="AG134" t="s">
        <v>963</v>
      </c>
    </row>
    <row r="135" spans="1:33">
      <c r="D135" s="139"/>
    </row>
    <row r="136" spans="1:33">
      <c r="D136" s="139"/>
    </row>
    <row r="137" spans="1:33">
      <c r="D137" s="139"/>
    </row>
    <row r="138" spans="1:33">
      <c r="D138" s="139"/>
    </row>
    <row r="139" spans="1:33">
      <c r="D139" s="139"/>
    </row>
    <row r="140" spans="1:33">
      <c r="D140" s="139"/>
    </row>
    <row r="141" spans="1:33">
      <c r="D141" s="139"/>
    </row>
    <row r="142" spans="1:33">
      <c r="D142" s="139"/>
    </row>
    <row r="143" spans="1:33">
      <c r="D143" s="139"/>
    </row>
    <row r="144" spans="1:33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20">
    <mergeCell ref="C63:G63"/>
    <mergeCell ref="C68:G68"/>
    <mergeCell ref="C73:G73"/>
    <mergeCell ref="C76:G76"/>
    <mergeCell ref="A1:G1"/>
    <mergeCell ref="C2:G2"/>
    <mergeCell ref="C3:G3"/>
    <mergeCell ref="C4:G4"/>
    <mergeCell ref="A129:B129"/>
    <mergeCell ref="C10:G10"/>
    <mergeCell ref="C40:G40"/>
    <mergeCell ref="C42:G42"/>
    <mergeCell ref="C56:G56"/>
    <mergeCell ref="C58:G58"/>
    <mergeCell ref="C106:G106"/>
    <mergeCell ref="C109:G109"/>
    <mergeCell ref="C111:G111"/>
    <mergeCell ref="C126:G126"/>
    <mergeCell ref="C59:G59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46</v>
      </c>
      <c r="C3" s="246" t="s">
        <v>47</v>
      </c>
      <c r="D3" s="247"/>
      <c r="E3" s="247"/>
      <c r="F3" s="247"/>
      <c r="G3" s="248"/>
      <c r="AC3" s="87" t="s">
        <v>2872</v>
      </c>
      <c r="AG3" t="s">
        <v>174</v>
      </c>
    </row>
    <row r="4" spans="1:60" ht="24.95" customHeight="1">
      <c r="A4" s="141" t="s">
        <v>9</v>
      </c>
      <c r="B4" s="142" t="s">
        <v>48</v>
      </c>
      <c r="C4" s="249" t="s">
        <v>49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161</v>
      </c>
      <c r="C8" s="176" t="s">
        <v>162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AG8" t="s">
        <v>197</v>
      </c>
    </row>
    <row r="9" spans="1:60" outlineLevel="1">
      <c r="A9" s="167">
        <v>1</v>
      </c>
      <c r="B9" s="168" t="s">
        <v>2873</v>
      </c>
      <c r="C9" s="177" t="s">
        <v>2874</v>
      </c>
      <c r="D9" s="169" t="s">
        <v>659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304</v>
      </c>
      <c r="T9" s="173" t="s">
        <v>322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7" t="s">
        <v>2875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67">
        <v>2</v>
      </c>
      <c r="B12" s="168" t="s">
        <v>2876</v>
      </c>
      <c r="C12" s="177" t="s">
        <v>2877</v>
      </c>
      <c r="D12" s="169" t="s">
        <v>659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304</v>
      </c>
      <c r="T12" s="173" t="s">
        <v>322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237" t="s">
        <v>2878</v>
      </c>
      <c r="D13" s="238"/>
      <c r="E13" s="238"/>
      <c r="F13" s="238"/>
      <c r="G13" s="23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>
      <c r="A15" s="161" t="s">
        <v>196</v>
      </c>
      <c r="B15" s="162" t="s">
        <v>163</v>
      </c>
      <c r="C15" s="176" t="s">
        <v>164</v>
      </c>
      <c r="D15" s="163"/>
      <c r="E15" s="164"/>
      <c r="F15" s="165"/>
      <c r="G15" s="165">
        <f>SUMIF(AG16:AG42,"&lt;&gt;NOR",G16:G42)</f>
        <v>0</v>
      </c>
      <c r="H15" s="165"/>
      <c r="I15" s="165">
        <f>SUM(I16:I42)</f>
        <v>0</v>
      </c>
      <c r="J15" s="165"/>
      <c r="K15" s="165">
        <f>SUM(K16:K42)</f>
        <v>0</v>
      </c>
      <c r="L15" s="165"/>
      <c r="M15" s="165">
        <f>SUM(M16:M42)</f>
        <v>0</v>
      </c>
      <c r="N15" s="165"/>
      <c r="O15" s="165">
        <f>SUM(O16:O42)</f>
        <v>0</v>
      </c>
      <c r="P15" s="165"/>
      <c r="Q15" s="165">
        <f>SUM(Q16:Q42)</f>
        <v>0</v>
      </c>
      <c r="R15" s="165"/>
      <c r="S15" s="165"/>
      <c r="T15" s="166"/>
      <c r="U15" s="160"/>
      <c r="V15" s="160">
        <f>SUM(V16:V42)</f>
        <v>0</v>
      </c>
      <c r="W15" s="160"/>
      <c r="AG15" t="s">
        <v>197</v>
      </c>
    </row>
    <row r="16" spans="1:60" outlineLevel="1">
      <c r="A16" s="167">
        <v>3</v>
      </c>
      <c r="B16" s="168" t="s">
        <v>2879</v>
      </c>
      <c r="C16" s="177" t="s">
        <v>2880</v>
      </c>
      <c r="D16" s="169" t="s">
        <v>659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304</v>
      </c>
      <c r="T16" s="173" t="s">
        <v>322</v>
      </c>
      <c r="U16" s="157">
        <v>0</v>
      </c>
      <c r="V16" s="157">
        <f>ROUND(E16*U16,2)</f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7" t="s">
        <v>2875</v>
      </c>
      <c r="D17" s="238"/>
      <c r="E17" s="238"/>
      <c r="F17" s="238"/>
      <c r="G17" s="238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247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233"/>
      <c r="D18" s="234"/>
      <c r="E18" s="234"/>
      <c r="F18" s="234"/>
      <c r="G18" s="23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67">
        <v>4</v>
      </c>
      <c r="B19" s="168" t="s">
        <v>2881</v>
      </c>
      <c r="C19" s="177" t="s">
        <v>2882</v>
      </c>
      <c r="D19" s="169" t="s">
        <v>659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304</v>
      </c>
      <c r="T19" s="173" t="s">
        <v>322</v>
      </c>
      <c r="U19" s="157">
        <v>0</v>
      </c>
      <c r="V19" s="157">
        <f>ROUND(E19*U19,2)</f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214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237" t="s">
        <v>2875</v>
      </c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247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233"/>
      <c r="D21" s="234"/>
      <c r="E21" s="234"/>
      <c r="F21" s="234"/>
      <c r="G21" s="23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67">
        <v>5</v>
      </c>
      <c r="B22" s="168" t="s">
        <v>2883</v>
      </c>
      <c r="C22" s="177" t="s">
        <v>2884</v>
      </c>
      <c r="D22" s="169" t="s">
        <v>659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304</v>
      </c>
      <c r="T22" s="173" t="s">
        <v>322</v>
      </c>
      <c r="U22" s="157">
        <v>0</v>
      </c>
      <c r="V22" s="157">
        <f>ROUND(E22*U22,2)</f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237" t="s">
        <v>2875</v>
      </c>
      <c r="D23" s="238"/>
      <c r="E23" s="238"/>
      <c r="F23" s="238"/>
      <c r="G23" s="23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247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233"/>
      <c r="D24" s="234"/>
      <c r="E24" s="234"/>
      <c r="F24" s="234"/>
      <c r="G24" s="23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67">
        <v>6</v>
      </c>
      <c r="B25" s="168" t="s">
        <v>2885</v>
      </c>
      <c r="C25" s="177" t="s">
        <v>2886</v>
      </c>
      <c r="D25" s="169" t="s">
        <v>659</v>
      </c>
      <c r="E25" s="170">
        <v>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304</v>
      </c>
      <c r="T25" s="173" t="s">
        <v>322</v>
      </c>
      <c r="U25" s="157">
        <v>0</v>
      </c>
      <c r="V25" s="157">
        <f>ROUND(E25*U25,2)</f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237" t="s">
        <v>2875</v>
      </c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247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233"/>
      <c r="D27" s="234"/>
      <c r="E27" s="234"/>
      <c r="F27" s="234"/>
      <c r="G27" s="2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7">
        <v>7</v>
      </c>
      <c r="B28" s="168" t="s">
        <v>2887</v>
      </c>
      <c r="C28" s="177" t="s">
        <v>2888</v>
      </c>
      <c r="D28" s="169" t="s">
        <v>659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304</v>
      </c>
      <c r="T28" s="173" t="s">
        <v>322</v>
      </c>
      <c r="U28" s="157">
        <v>0</v>
      </c>
      <c r="V28" s="157">
        <f>ROUND(E28*U28,2)</f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237" t="s">
        <v>2875</v>
      </c>
      <c r="D29" s="238"/>
      <c r="E29" s="238"/>
      <c r="F29" s="238"/>
      <c r="G29" s="23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233"/>
      <c r="D30" s="234"/>
      <c r="E30" s="234"/>
      <c r="F30" s="234"/>
      <c r="G30" s="23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7">
        <v>8</v>
      </c>
      <c r="B31" s="168" t="s">
        <v>2889</v>
      </c>
      <c r="C31" s="177" t="s">
        <v>2890</v>
      </c>
      <c r="D31" s="169" t="s">
        <v>659</v>
      </c>
      <c r="E31" s="170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304</v>
      </c>
      <c r="T31" s="173" t="s">
        <v>322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214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237" t="s">
        <v>2875</v>
      </c>
      <c r="D32" s="238"/>
      <c r="E32" s="238"/>
      <c r="F32" s="238"/>
      <c r="G32" s="23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247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233"/>
      <c r="D33" s="234"/>
      <c r="E33" s="234"/>
      <c r="F33" s="234"/>
      <c r="G33" s="234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67">
        <v>9</v>
      </c>
      <c r="B34" s="168" t="s">
        <v>2891</v>
      </c>
      <c r="C34" s="177" t="s">
        <v>2892</v>
      </c>
      <c r="D34" s="169" t="s">
        <v>659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304</v>
      </c>
      <c r="T34" s="173" t="s">
        <v>322</v>
      </c>
      <c r="U34" s="157">
        <v>0</v>
      </c>
      <c r="V34" s="157">
        <f>ROUND(E34*U34,2)</f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214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237" t="s">
        <v>2875</v>
      </c>
      <c r="D35" s="238"/>
      <c r="E35" s="238"/>
      <c r="F35" s="238"/>
      <c r="G35" s="238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233"/>
      <c r="D36" s="234"/>
      <c r="E36" s="234"/>
      <c r="F36" s="234"/>
      <c r="G36" s="23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67">
        <v>10</v>
      </c>
      <c r="B37" s="168" t="s">
        <v>2893</v>
      </c>
      <c r="C37" s="177" t="s">
        <v>2894</v>
      </c>
      <c r="D37" s="169" t="s">
        <v>659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304</v>
      </c>
      <c r="T37" s="173" t="s">
        <v>322</v>
      </c>
      <c r="U37" s="157">
        <v>0</v>
      </c>
      <c r="V37" s="157">
        <f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237" t="s">
        <v>2875</v>
      </c>
      <c r="D38" s="238"/>
      <c r="E38" s="238"/>
      <c r="F38" s="238"/>
      <c r="G38" s="23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247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233"/>
      <c r="D39" s="234"/>
      <c r="E39" s="234"/>
      <c r="F39" s="234"/>
      <c r="G39" s="23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67">
        <v>11</v>
      </c>
      <c r="B40" s="168" t="s">
        <v>2895</v>
      </c>
      <c r="C40" s="177" t="s">
        <v>2896</v>
      </c>
      <c r="D40" s="169" t="s">
        <v>659</v>
      </c>
      <c r="E40" s="170">
        <v>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304</v>
      </c>
      <c r="T40" s="173" t="s">
        <v>322</v>
      </c>
      <c r="U40" s="157">
        <v>0</v>
      </c>
      <c r="V40" s="157">
        <f>ROUND(E40*U40,2)</f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214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237" t="s">
        <v>2875</v>
      </c>
      <c r="D41" s="238"/>
      <c r="E41" s="238"/>
      <c r="F41" s="238"/>
      <c r="G41" s="23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247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233"/>
      <c r="D42" s="234"/>
      <c r="E42" s="234"/>
      <c r="F42" s="234"/>
      <c r="G42" s="23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206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>
      <c r="A43" s="5"/>
      <c r="B43" s="6"/>
      <c r="C43" s="179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>
      <c r="A44" s="151"/>
      <c r="B44" s="152" t="s">
        <v>29</v>
      </c>
      <c r="C44" s="180"/>
      <c r="D44" s="153"/>
      <c r="E44" s="154"/>
      <c r="F44" s="154"/>
      <c r="G44" s="175">
        <f>G8+G15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953</v>
      </c>
    </row>
    <row r="45" spans="1:60">
      <c r="A45" s="252" t="s">
        <v>954</v>
      </c>
      <c r="B45" s="252"/>
      <c r="C45" s="179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>
      <c r="A46" s="5"/>
      <c r="B46" s="6" t="s">
        <v>955</v>
      </c>
      <c r="C46" s="179" t="s">
        <v>956</v>
      </c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G46" t="s">
        <v>957</v>
      </c>
    </row>
    <row r="47" spans="1:60">
      <c r="A47" s="5"/>
      <c r="B47" s="6" t="s">
        <v>958</v>
      </c>
      <c r="C47" s="179" t="s">
        <v>959</v>
      </c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AG47" t="s">
        <v>960</v>
      </c>
    </row>
    <row r="48" spans="1:60">
      <c r="A48" s="5"/>
      <c r="B48" s="6"/>
      <c r="C48" s="179" t="s">
        <v>961</v>
      </c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G48" t="s">
        <v>962</v>
      </c>
    </row>
    <row r="49" spans="1:33">
      <c r="A49" s="5"/>
      <c r="B49" s="6"/>
      <c r="C49" s="179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>
      <c r="C50" s="181"/>
      <c r="D50" s="139"/>
      <c r="AG50" t="s">
        <v>963</v>
      </c>
    </row>
    <row r="51" spans="1:33">
      <c r="D51" s="139"/>
    </row>
    <row r="52" spans="1:33">
      <c r="D52" s="139"/>
    </row>
    <row r="53" spans="1:33">
      <c r="D53" s="139"/>
    </row>
    <row r="54" spans="1:33">
      <c r="D54" s="139"/>
    </row>
    <row r="55" spans="1:33">
      <c r="D55" s="139"/>
    </row>
    <row r="56" spans="1:33">
      <c r="D56" s="139"/>
    </row>
    <row r="57" spans="1:33">
      <c r="D57" s="139"/>
    </row>
    <row r="58" spans="1:33">
      <c r="D58" s="139"/>
    </row>
    <row r="59" spans="1:33">
      <c r="D59" s="139"/>
    </row>
    <row r="60" spans="1:33">
      <c r="D60" s="139"/>
    </row>
    <row r="61" spans="1:33">
      <c r="D61" s="139"/>
    </row>
    <row r="62" spans="1:33">
      <c r="D62" s="139"/>
    </row>
    <row r="63" spans="1:33">
      <c r="D63" s="139"/>
    </row>
    <row r="64" spans="1:33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27">
    <mergeCell ref="A1:G1"/>
    <mergeCell ref="C2:G2"/>
    <mergeCell ref="C3:G3"/>
    <mergeCell ref="C4:G4"/>
    <mergeCell ref="A45:B45"/>
    <mergeCell ref="C10:G10"/>
    <mergeCell ref="C11:G11"/>
    <mergeCell ref="C13:G13"/>
    <mergeCell ref="C14:G14"/>
    <mergeCell ref="C17:G17"/>
    <mergeCell ref="C35:G35"/>
    <mergeCell ref="C18:G18"/>
    <mergeCell ref="C20:G20"/>
    <mergeCell ref="C21:G21"/>
    <mergeCell ref="C23:G23"/>
    <mergeCell ref="C24:G24"/>
    <mergeCell ref="C26:G26"/>
    <mergeCell ref="C27:G27"/>
    <mergeCell ref="C29:G29"/>
    <mergeCell ref="C30:G30"/>
    <mergeCell ref="C32:G32"/>
    <mergeCell ref="C42:G42"/>
    <mergeCell ref="C33:G33"/>
    <mergeCell ref="C36:G36"/>
    <mergeCell ref="C38:G38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46</v>
      </c>
      <c r="C3" s="246" t="s">
        <v>47</v>
      </c>
      <c r="D3" s="247"/>
      <c r="E3" s="247"/>
      <c r="F3" s="247"/>
      <c r="G3" s="248"/>
      <c r="AC3" s="87" t="s">
        <v>2872</v>
      </c>
      <c r="AG3" t="s">
        <v>174</v>
      </c>
    </row>
    <row r="4" spans="1:60" ht="24.95" customHeight="1">
      <c r="A4" s="141" t="s">
        <v>9</v>
      </c>
      <c r="B4" s="142" t="s">
        <v>50</v>
      </c>
      <c r="C4" s="249" t="s">
        <v>51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159</v>
      </c>
      <c r="C8" s="176" t="s">
        <v>160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6"/>
      <c r="U8" s="160"/>
      <c r="V8" s="160">
        <f>SUM(V9:V17)</f>
        <v>0.21000000000000002</v>
      </c>
      <c r="W8" s="160"/>
      <c r="AG8" t="s">
        <v>197</v>
      </c>
    </row>
    <row r="9" spans="1:60" outlineLevel="1">
      <c r="A9" s="167">
        <v>1</v>
      </c>
      <c r="B9" s="168" t="s">
        <v>2897</v>
      </c>
      <c r="C9" s="177" t="s">
        <v>2898</v>
      </c>
      <c r="D9" s="169" t="s">
        <v>659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304</v>
      </c>
      <c r="T9" s="173" t="s">
        <v>322</v>
      </c>
      <c r="U9" s="157">
        <v>6.8670000000000009E-2</v>
      </c>
      <c r="V9" s="157">
        <f>ROUND(E9*U9,2)</f>
        <v>7.0000000000000007E-2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7" t="s">
        <v>2899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67">
        <v>2</v>
      </c>
      <c r="B12" s="168" t="s">
        <v>2900</v>
      </c>
      <c r="C12" s="177" t="s">
        <v>2901</v>
      </c>
      <c r="D12" s="169" t="s">
        <v>659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304</v>
      </c>
      <c r="T12" s="173" t="s">
        <v>322</v>
      </c>
      <c r="U12" s="157">
        <v>6.8670000000000009E-2</v>
      </c>
      <c r="V12" s="157">
        <f>ROUND(E12*U12,2)</f>
        <v>7.0000000000000007E-2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237" t="s">
        <v>2899</v>
      </c>
      <c r="D13" s="238"/>
      <c r="E13" s="238"/>
      <c r="F13" s="238"/>
      <c r="G13" s="23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3</v>
      </c>
      <c r="B15" s="168" t="s">
        <v>2902</v>
      </c>
      <c r="C15" s="177" t="s">
        <v>2903</v>
      </c>
      <c r="D15" s="169" t="s">
        <v>659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304</v>
      </c>
      <c r="T15" s="173" t="s">
        <v>322</v>
      </c>
      <c r="U15" s="157">
        <v>6.8670000000000009E-2</v>
      </c>
      <c r="V15" s="157">
        <f>ROUND(E15*U15,2)</f>
        <v>7.0000000000000007E-2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7" t="s">
        <v>2899</v>
      </c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247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3"/>
      <c r="D17" s="234"/>
      <c r="E17" s="234"/>
      <c r="F17" s="234"/>
      <c r="G17" s="23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>
      <c r="A18" s="5"/>
      <c r="B18" s="6"/>
      <c r="C18" s="179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>
      <c r="A19" s="151"/>
      <c r="B19" s="152" t="s">
        <v>29</v>
      </c>
      <c r="C19" s="180"/>
      <c r="D19" s="153"/>
      <c r="E19" s="154"/>
      <c r="F19" s="154"/>
      <c r="G19" s="175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953</v>
      </c>
    </row>
    <row r="20" spans="1:60">
      <c r="A20" s="252" t="s">
        <v>954</v>
      </c>
      <c r="B20" s="252"/>
      <c r="C20" s="179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>
      <c r="A21" s="5"/>
      <c r="B21" s="6" t="s">
        <v>955</v>
      </c>
      <c r="C21" s="179" t="s">
        <v>956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957</v>
      </c>
    </row>
    <row r="22" spans="1:60">
      <c r="A22" s="5"/>
      <c r="B22" s="6" t="s">
        <v>958</v>
      </c>
      <c r="C22" s="179" t="s">
        <v>959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960</v>
      </c>
    </row>
    <row r="23" spans="1:60">
      <c r="A23" s="5"/>
      <c r="B23" s="6"/>
      <c r="C23" s="179" t="s">
        <v>961</v>
      </c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962</v>
      </c>
    </row>
    <row r="24" spans="1:60">
      <c r="A24" s="5"/>
      <c r="B24" s="6"/>
      <c r="C24" s="179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>
      <c r="C25" s="181"/>
      <c r="D25" s="139"/>
      <c r="AG25" t="s">
        <v>963</v>
      </c>
    </row>
    <row r="26" spans="1:60">
      <c r="D26" s="139"/>
    </row>
    <row r="27" spans="1:60">
      <c r="D27" s="139"/>
    </row>
    <row r="28" spans="1:60">
      <c r="D28" s="139"/>
    </row>
    <row r="29" spans="1:60">
      <c r="D29" s="139"/>
    </row>
    <row r="30" spans="1:60">
      <c r="D30" s="139"/>
    </row>
    <row r="31" spans="1:60">
      <c r="D31" s="139"/>
    </row>
    <row r="32" spans="1:60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11">
    <mergeCell ref="A1:G1"/>
    <mergeCell ref="C2:G2"/>
    <mergeCell ref="C3:G3"/>
    <mergeCell ref="C4:G4"/>
    <mergeCell ref="A20:B20"/>
    <mergeCell ref="C10:G10"/>
    <mergeCell ref="C11:G11"/>
    <mergeCell ref="C13:G13"/>
    <mergeCell ref="C14:G1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Y34" sqref="Y34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5" t="s">
        <v>171</v>
      </c>
      <c r="B1" s="245"/>
      <c r="C1" s="245"/>
      <c r="D1" s="245"/>
      <c r="E1" s="245"/>
      <c r="F1" s="245"/>
      <c r="G1" s="245"/>
      <c r="AG1" t="s">
        <v>172</v>
      </c>
    </row>
    <row r="2" spans="1:60" ht="24.95" customHeight="1">
      <c r="A2" s="140" t="s">
        <v>7</v>
      </c>
      <c r="B2" s="75" t="s">
        <v>43</v>
      </c>
      <c r="C2" s="246" t="s">
        <v>44</v>
      </c>
      <c r="D2" s="247"/>
      <c r="E2" s="247"/>
      <c r="F2" s="247"/>
      <c r="G2" s="248"/>
      <c r="AG2" t="s">
        <v>173</v>
      </c>
    </row>
    <row r="3" spans="1:60" ht="24.95" customHeight="1">
      <c r="A3" s="140" t="s">
        <v>8</v>
      </c>
      <c r="B3" s="75" t="s">
        <v>46</v>
      </c>
      <c r="C3" s="246" t="s">
        <v>47</v>
      </c>
      <c r="D3" s="247"/>
      <c r="E3" s="247"/>
      <c r="F3" s="247"/>
      <c r="G3" s="248"/>
      <c r="AC3" s="87" t="s">
        <v>2872</v>
      </c>
      <c r="AG3" t="s">
        <v>174</v>
      </c>
    </row>
    <row r="4" spans="1:60" ht="24.95" customHeight="1">
      <c r="A4" s="141" t="s">
        <v>9</v>
      </c>
      <c r="B4" s="142" t="s">
        <v>52</v>
      </c>
      <c r="C4" s="249" t="s">
        <v>53</v>
      </c>
      <c r="D4" s="250"/>
      <c r="E4" s="250"/>
      <c r="F4" s="250"/>
      <c r="G4" s="251"/>
      <c r="AG4" t="s">
        <v>175</v>
      </c>
    </row>
    <row r="5" spans="1:60">
      <c r="D5" s="139"/>
    </row>
    <row r="6" spans="1:60" ht="38.25">
      <c r="A6" s="144" t="s">
        <v>176</v>
      </c>
      <c r="B6" s="146" t="s">
        <v>177</v>
      </c>
      <c r="C6" s="146" t="s">
        <v>178</v>
      </c>
      <c r="D6" s="145" t="s">
        <v>179</v>
      </c>
      <c r="E6" s="144" t="s">
        <v>180</v>
      </c>
      <c r="F6" s="143" t="s">
        <v>181</v>
      </c>
      <c r="G6" s="144" t="s">
        <v>29</v>
      </c>
      <c r="H6" s="147" t="s">
        <v>30</v>
      </c>
      <c r="I6" s="147" t="s">
        <v>182</v>
      </c>
      <c r="J6" s="147" t="s">
        <v>31</v>
      </c>
      <c r="K6" s="147" t="s">
        <v>183</v>
      </c>
      <c r="L6" s="147" t="s">
        <v>184</v>
      </c>
      <c r="M6" s="147" t="s">
        <v>185</v>
      </c>
      <c r="N6" s="147" t="s">
        <v>186</v>
      </c>
      <c r="O6" s="147" t="s">
        <v>187</v>
      </c>
      <c r="P6" s="147" t="s">
        <v>188</v>
      </c>
      <c r="Q6" s="147" t="s">
        <v>189</v>
      </c>
      <c r="R6" s="147" t="s">
        <v>190</v>
      </c>
      <c r="S6" s="147" t="s">
        <v>191</v>
      </c>
      <c r="T6" s="147" t="s">
        <v>192</v>
      </c>
      <c r="U6" s="147" t="s">
        <v>193</v>
      </c>
      <c r="V6" s="147" t="s">
        <v>194</v>
      </c>
      <c r="W6" s="147" t="s">
        <v>195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61" t="s">
        <v>196</v>
      </c>
      <c r="B8" s="162" t="s">
        <v>159</v>
      </c>
      <c r="C8" s="176" t="s">
        <v>160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6"/>
      <c r="U8" s="160"/>
      <c r="V8" s="160">
        <f>SUM(V9:V17)</f>
        <v>0.21000000000000002</v>
      </c>
      <c r="W8" s="160"/>
      <c r="AG8" t="s">
        <v>197</v>
      </c>
    </row>
    <row r="9" spans="1:60" outlineLevel="1">
      <c r="A9" s="167">
        <v>1</v>
      </c>
      <c r="B9" s="168" t="s">
        <v>2904</v>
      </c>
      <c r="C9" s="177" t="s">
        <v>2898</v>
      </c>
      <c r="D9" s="169" t="s">
        <v>659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304</v>
      </c>
      <c r="T9" s="173" t="s">
        <v>322</v>
      </c>
      <c r="U9" s="157">
        <v>6.8670000000000009E-2</v>
      </c>
      <c r="V9" s="157">
        <f>ROUND(E9*U9,2)</f>
        <v>7.0000000000000007E-2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237" t="s">
        <v>2905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233"/>
      <c r="D11" s="234"/>
      <c r="E11" s="234"/>
      <c r="F11" s="234"/>
      <c r="G11" s="23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67">
        <v>2</v>
      </c>
      <c r="B12" s="168" t="s">
        <v>2906</v>
      </c>
      <c r="C12" s="177" t="s">
        <v>2907</v>
      </c>
      <c r="D12" s="169" t="s">
        <v>659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304</v>
      </c>
      <c r="T12" s="173" t="s">
        <v>322</v>
      </c>
      <c r="U12" s="157">
        <v>6.8670000000000009E-2</v>
      </c>
      <c r="V12" s="157">
        <f>ROUND(E12*U12,2)</f>
        <v>7.0000000000000007E-2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237" t="s">
        <v>2905</v>
      </c>
      <c r="D13" s="238"/>
      <c r="E13" s="238"/>
      <c r="F13" s="238"/>
      <c r="G13" s="23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233"/>
      <c r="D14" s="234"/>
      <c r="E14" s="234"/>
      <c r="F14" s="234"/>
      <c r="G14" s="23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67">
        <v>3</v>
      </c>
      <c r="B15" s="168" t="s">
        <v>2908</v>
      </c>
      <c r="C15" s="177" t="s">
        <v>2903</v>
      </c>
      <c r="D15" s="169" t="s">
        <v>659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304</v>
      </c>
      <c r="T15" s="173" t="s">
        <v>322</v>
      </c>
      <c r="U15" s="157">
        <v>6.8670000000000009E-2</v>
      </c>
      <c r="V15" s="157">
        <f>ROUND(E15*U15,2)</f>
        <v>7.0000000000000007E-2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237" t="s">
        <v>2905</v>
      </c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247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233"/>
      <c r="D17" s="234"/>
      <c r="E17" s="234"/>
      <c r="F17" s="234"/>
      <c r="G17" s="23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>
      <c r="A18" s="5"/>
      <c r="B18" s="6"/>
      <c r="C18" s="179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>
      <c r="A19" s="151"/>
      <c r="B19" s="152" t="s">
        <v>29</v>
      </c>
      <c r="C19" s="180"/>
      <c r="D19" s="153"/>
      <c r="E19" s="154"/>
      <c r="F19" s="154"/>
      <c r="G19" s="175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953</v>
      </c>
    </row>
    <row r="20" spans="1:60">
      <c r="A20" s="252" t="s">
        <v>954</v>
      </c>
      <c r="B20" s="252"/>
      <c r="C20" s="179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>
      <c r="A21" s="5"/>
      <c r="B21" s="6" t="s">
        <v>955</v>
      </c>
      <c r="C21" s="179" t="s">
        <v>956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957</v>
      </c>
    </row>
    <row r="22" spans="1:60">
      <c r="A22" s="5"/>
      <c r="B22" s="6" t="s">
        <v>958</v>
      </c>
      <c r="C22" s="179" t="s">
        <v>959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960</v>
      </c>
    </row>
    <row r="23" spans="1:60">
      <c r="A23" s="5"/>
      <c r="B23" s="6"/>
      <c r="C23" s="179" t="s">
        <v>961</v>
      </c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962</v>
      </c>
    </row>
    <row r="24" spans="1:60">
      <c r="A24" s="5"/>
      <c r="B24" s="6"/>
      <c r="C24" s="179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>
      <c r="C25" s="181"/>
      <c r="D25" s="139"/>
      <c r="AG25" t="s">
        <v>963</v>
      </c>
    </row>
    <row r="26" spans="1:60">
      <c r="D26" s="139"/>
    </row>
    <row r="27" spans="1:60">
      <c r="D27" s="139"/>
    </row>
    <row r="28" spans="1:60">
      <c r="D28" s="139"/>
    </row>
    <row r="29" spans="1:60">
      <c r="D29" s="139"/>
    </row>
    <row r="30" spans="1:60">
      <c r="D30" s="139"/>
    </row>
    <row r="31" spans="1:60">
      <c r="D31" s="139"/>
    </row>
    <row r="32" spans="1:60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  <row r="40" spans="4:4">
      <c r="D40" s="139"/>
    </row>
    <row r="41" spans="4:4">
      <c r="D41" s="139"/>
    </row>
    <row r="42" spans="4:4">
      <c r="D42" s="139"/>
    </row>
    <row r="43" spans="4:4">
      <c r="D43" s="139"/>
    </row>
    <row r="44" spans="4:4">
      <c r="D44" s="139"/>
    </row>
    <row r="45" spans="4:4">
      <c r="D45" s="139"/>
    </row>
    <row r="46" spans="4:4">
      <c r="D46" s="139"/>
    </row>
    <row r="47" spans="4:4">
      <c r="D47" s="139"/>
    </row>
    <row r="48" spans="4:4">
      <c r="D48" s="139"/>
    </row>
    <row r="49" spans="4:4">
      <c r="D49" s="139"/>
    </row>
    <row r="50" spans="4:4">
      <c r="D50" s="139"/>
    </row>
    <row r="51" spans="4:4">
      <c r="D51" s="139"/>
    </row>
    <row r="52" spans="4:4">
      <c r="D52" s="139"/>
    </row>
    <row r="53" spans="4:4">
      <c r="D53" s="139"/>
    </row>
    <row r="54" spans="4:4">
      <c r="D54" s="139"/>
    </row>
    <row r="55" spans="4:4">
      <c r="D55" s="139"/>
    </row>
    <row r="56" spans="4:4">
      <c r="D56" s="139"/>
    </row>
    <row r="57" spans="4:4">
      <c r="D57" s="139"/>
    </row>
    <row r="58" spans="4:4">
      <c r="D58" s="139"/>
    </row>
    <row r="59" spans="4:4">
      <c r="D59" s="139"/>
    </row>
    <row r="60" spans="4:4">
      <c r="D60" s="139"/>
    </row>
    <row r="61" spans="4:4">
      <c r="D61" s="139"/>
    </row>
    <row r="62" spans="4:4">
      <c r="D62" s="139"/>
    </row>
    <row r="63" spans="4:4">
      <c r="D63" s="139"/>
    </row>
    <row r="64" spans="4:4">
      <c r="D64" s="139"/>
    </row>
    <row r="65" spans="4:4">
      <c r="D65" s="139"/>
    </row>
    <row r="66" spans="4:4">
      <c r="D66" s="139"/>
    </row>
    <row r="67" spans="4:4">
      <c r="D67" s="139"/>
    </row>
    <row r="68" spans="4:4">
      <c r="D68" s="139"/>
    </row>
    <row r="69" spans="4:4">
      <c r="D69" s="139"/>
    </row>
    <row r="70" spans="4:4">
      <c r="D70" s="139"/>
    </row>
    <row r="71" spans="4:4">
      <c r="D71" s="139"/>
    </row>
    <row r="72" spans="4:4">
      <c r="D72" s="139"/>
    </row>
    <row r="73" spans="4:4">
      <c r="D73" s="139"/>
    </row>
    <row r="74" spans="4:4">
      <c r="D74" s="139"/>
    </row>
    <row r="75" spans="4:4">
      <c r="D75" s="139"/>
    </row>
    <row r="76" spans="4:4">
      <c r="D76" s="139"/>
    </row>
    <row r="77" spans="4:4">
      <c r="D77" s="139"/>
    </row>
    <row r="78" spans="4:4">
      <c r="D78" s="139"/>
    </row>
    <row r="79" spans="4:4">
      <c r="D79" s="139"/>
    </row>
    <row r="80" spans="4:4">
      <c r="D80" s="139"/>
    </row>
    <row r="81" spans="4:4">
      <c r="D81" s="139"/>
    </row>
    <row r="82" spans="4:4">
      <c r="D82" s="139"/>
    </row>
    <row r="83" spans="4:4">
      <c r="D83" s="139"/>
    </row>
    <row r="84" spans="4:4">
      <c r="D84" s="139"/>
    </row>
    <row r="85" spans="4:4">
      <c r="D85" s="139"/>
    </row>
    <row r="86" spans="4:4">
      <c r="D86" s="139"/>
    </row>
    <row r="87" spans="4:4">
      <c r="D87" s="139"/>
    </row>
    <row r="88" spans="4:4">
      <c r="D88" s="139"/>
    </row>
    <row r="89" spans="4:4">
      <c r="D89" s="139"/>
    </row>
    <row r="90" spans="4:4">
      <c r="D90" s="139"/>
    </row>
    <row r="91" spans="4:4">
      <c r="D91" s="139"/>
    </row>
    <row r="92" spans="4:4">
      <c r="D92" s="139"/>
    </row>
    <row r="93" spans="4:4">
      <c r="D93" s="139"/>
    </row>
    <row r="94" spans="4:4">
      <c r="D94" s="139"/>
    </row>
    <row r="95" spans="4:4">
      <c r="D95" s="139"/>
    </row>
    <row r="96" spans="4:4">
      <c r="D96" s="139"/>
    </row>
    <row r="97" spans="4:4">
      <c r="D97" s="139"/>
    </row>
    <row r="98" spans="4:4">
      <c r="D98" s="139"/>
    </row>
    <row r="99" spans="4:4">
      <c r="D99" s="139"/>
    </row>
    <row r="100" spans="4:4">
      <c r="D100" s="139"/>
    </row>
    <row r="101" spans="4:4">
      <c r="D101" s="139"/>
    </row>
    <row r="102" spans="4:4">
      <c r="D102" s="139"/>
    </row>
    <row r="103" spans="4:4">
      <c r="D103" s="139"/>
    </row>
    <row r="104" spans="4:4">
      <c r="D104" s="139"/>
    </row>
    <row r="105" spans="4:4">
      <c r="D105" s="139"/>
    </row>
    <row r="106" spans="4:4">
      <c r="D106" s="139"/>
    </row>
    <row r="107" spans="4:4">
      <c r="D107" s="139"/>
    </row>
    <row r="108" spans="4:4">
      <c r="D108" s="139"/>
    </row>
    <row r="109" spans="4:4">
      <c r="D109" s="139"/>
    </row>
    <row r="110" spans="4:4">
      <c r="D110" s="139"/>
    </row>
    <row r="111" spans="4:4">
      <c r="D111" s="139"/>
    </row>
    <row r="112" spans="4:4">
      <c r="D112" s="139"/>
    </row>
    <row r="113" spans="4:4">
      <c r="D113" s="139"/>
    </row>
    <row r="114" spans="4:4">
      <c r="D114" s="139"/>
    </row>
    <row r="115" spans="4:4">
      <c r="D115" s="139"/>
    </row>
    <row r="116" spans="4:4">
      <c r="D116" s="139"/>
    </row>
    <row r="117" spans="4:4">
      <c r="D117" s="139"/>
    </row>
    <row r="118" spans="4:4">
      <c r="D118" s="139"/>
    </row>
    <row r="119" spans="4:4">
      <c r="D119" s="139"/>
    </row>
    <row r="120" spans="4:4">
      <c r="D120" s="139"/>
    </row>
    <row r="121" spans="4:4">
      <c r="D121" s="139"/>
    </row>
    <row r="122" spans="4:4">
      <c r="D122" s="139"/>
    </row>
    <row r="123" spans="4:4">
      <c r="D123" s="139"/>
    </row>
    <row r="124" spans="4:4">
      <c r="D124" s="139"/>
    </row>
    <row r="125" spans="4:4">
      <c r="D125" s="139"/>
    </row>
    <row r="126" spans="4:4">
      <c r="D126" s="139"/>
    </row>
    <row r="127" spans="4:4">
      <c r="D127" s="139"/>
    </row>
    <row r="128" spans="4:4">
      <c r="D128" s="139"/>
    </row>
    <row r="129" spans="4:4">
      <c r="D129" s="139"/>
    </row>
    <row r="130" spans="4:4">
      <c r="D130" s="139"/>
    </row>
    <row r="131" spans="4:4">
      <c r="D131" s="139"/>
    </row>
    <row r="132" spans="4:4">
      <c r="D132" s="139"/>
    </row>
    <row r="133" spans="4:4">
      <c r="D133" s="139"/>
    </row>
    <row r="134" spans="4:4">
      <c r="D134" s="139"/>
    </row>
    <row r="135" spans="4:4">
      <c r="D135" s="139"/>
    </row>
    <row r="136" spans="4:4">
      <c r="D136" s="139"/>
    </row>
    <row r="137" spans="4:4">
      <c r="D137" s="139"/>
    </row>
    <row r="138" spans="4:4">
      <c r="D138" s="139"/>
    </row>
    <row r="139" spans="4:4">
      <c r="D139" s="139"/>
    </row>
    <row r="140" spans="4:4">
      <c r="D140" s="139"/>
    </row>
    <row r="141" spans="4:4">
      <c r="D141" s="139"/>
    </row>
    <row r="142" spans="4:4">
      <c r="D142" s="139"/>
    </row>
    <row r="143" spans="4:4">
      <c r="D143" s="139"/>
    </row>
    <row r="144" spans="4:4">
      <c r="D144" s="139"/>
    </row>
    <row r="145" spans="4:4">
      <c r="D145" s="139"/>
    </row>
    <row r="146" spans="4:4">
      <c r="D146" s="139"/>
    </row>
    <row r="147" spans="4:4">
      <c r="D147" s="139"/>
    </row>
    <row r="148" spans="4:4">
      <c r="D148" s="139"/>
    </row>
    <row r="149" spans="4:4">
      <c r="D149" s="139"/>
    </row>
    <row r="150" spans="4:4">
      <c r="D150" s="139"/>
    </row>
    <row r="151" spans="4:4">
      <c r="D151" s="139"/>
    </row>
    <row r="152" spans="4:4">
      <c r="D152" s="139"/>
    </row>
    <row r="153" spans="4:4">
      <c r="D153" s="139"/>
    </row>
    <row r="154" spans="4:4">
      <c r="D154" s="139"/>
    </row>
    <row r="155" spans="4:4">
      <c r="D155" s="139"/>
    </row>
    <row r="156" spans="4:4">
      <c r="D156" s="139"/>
    </row>
    <row r="157" spans="4:4">
      <c r="D157" s="139"/>
    </row>
    <row r="158" spans="4:4">
      <c r="D158" s="139"/>
    </row>
    <row r="159" spans="4:4">
      <c r="D159" s="139"/>
    </row>
    <row r="160" spans="4:4">
      <c r="D160" s="139"/>
    </row>
    <row r="161" spans="4:4">
      <c r="D161" s="139"/>
    </row>
    <row r="162" spans="4:4">
      <c r="D162" s="139"/>
    </row>
    <row r="163" spans="4:4">
      <c r="D163" s="139"/>
    </row>
    <row r="164" spans="4:4">
      <c r="D164" s="139"/>
    </row>
    <row r="165" spans="4:4">
      <c r="D165" s="139"/>
    </row>
    <row r="166" spans="4:4">
      <c r="D166" s="139"/>
    </row>
    <row r="167" spans="4:4">
      <c r="D167" s="139"/>
    </row>
    <row r="168" spans="4:4">
      <c r="D168" s="139"/>
    </row>
    <row r="169" spans="4:4">
      <c r="D169" s="139"/>
    </row>
    <row r="170" spans="4:4">
      <c r="D170" s="139"/>
    </row>
    <row r="171" spans="4:4">
      <c r="D171" s="139"/>
    </row>
    <row r="172" spans="4:4">
      <c r="D172" s="139"/>
    </row>
    <row r="173" spans="4:4">
      <c r="D173" s="139"/>
    </row>
    <row r="174" spans="4:4">
      <c r="D174" s="139"/>
    </row>
    <row r="175" spans="4:4">
      <c r="D175" s="139"/>
    </row>
    <row r="176" spans="4:4">
      <c r="D176" s="139"/>
    </row>
    <row r="177" spans="4:4">
      <c r="D177" s="139"/>
    </row>
    <row r="178" spans="4:4">
      <c r="D178" s="139"/>
    </row>
    <row r="179" spans="4:4">
      <c r="D179" s="139"/>
    </row>
    <row r="180" spans="4:4">
      <c r="D180" s="139"/>
    </row>
    <row r="181" spans="4:4">
      <c r="D181" s="139"/>
    </row>
    <row r="182" spans="4:4">
      <c r="D182" s="139"/>
    </row>
    <row r="183" spans="4:4">
      <c r="D183" s="139"/>
    </row>
    <row r="184" spans="4:4">
      <c r="D184" s="139"/>
    </row>
    <row r="185" spans="4:4">
      <c r="D185" s="139"/>
    </row>
    <row r="186" spans="4:4">
      <c r="D186" s="139"/>
    </row>
    <row r="187" spans="4:4">
      <c r="D187" s="139"/>
    </row>
    <row r="188" spans="4:4">
      <c r="D188" s="139"/>
    </row>
    <row r="189" spans="4:4">
      <c r="D189" s="139"/>
    </row>
    <row r="190" spans="4:4">
      <c r="D190" s="139"/>
    </row>
    <row r="191" spans="4:4">
      <c r="D191" s="139"/>
    </row>
    <row r="192" spans="4:4">
      <c r="D192" s="139"/>
    </row>
    <row r="193" spans="4:4">
      <c r="D193" s="139"/>
    </row>
    <row r="194" spans="4:4">
      <c r="D194" s="139"/>
    </row>
    <row r="195" spans="4:4">
      <c r="D195" s="139"/>
    </row>
    <row r="196" spans="4:4">
      <c r="D196" s="139"/>
    </row>
    <row r="197" spans="4:4">
      <c r="D197" s="139"/>
    </row>
    <row r="198" spans="4:4">
      <c r="D198" s="139"/>
    </row>
    <row r="199" spans="4:4">
      <c r="D199" s="139"/>
    </row>
    <row r="200" spans="4:4">
      <c r="D200" s="139"/>
    </row>
    <row r="201" spans="4:4">
      <c r="D201" s="139"/>
    </row>
    <row r="202" spans="4:4">
      <c r="D202" s="139"/>
    </row>
    <row r="203" spans="4:4">
      <c r="D203" s="139"/>
    </row>
    <row r="204" spans="4:4">
      <c r="D204" s="139"/>
    </row>
    <row r="205" spans="4:4">
      <c r="D205" s="139"/>
    </row>
    <row r="206" spans="4:4">
      <c r="D206" s="139"/>
    </row>
    <row r="207" spans="4:4">
      <c r="D207" s="139"/>
    </row>
    <row r="208" spans="4:4">
      <c r="D208" s="139"/>
    </row>
    <row r="209" spans="4:4">
      <c r="D209" s="139"/>
    </row>
    <row r="210" spans="4:4">
      <c r="D210" s="139"/>
    </row>
    <row r="211" spans="4:4">
      <c r="D211" s="139"/>
    </row>
    <row r="212" spans="4:4">
      <c r="D212" s="139"/>
    </row>
    <row r="213" spans="4:4">
      <c r="D213" s="139"/>
    </row>
    <row r="214" spans="4:4">
      <c r="D214" s="139"/>
    </row>
    <row r="215" spans="4:4">
      <c r="D215" s="139"/>
    </row>
    <row r="216" spans="4:4">
      <c r="D216" s="139"/>
    </row>
    <row r="217" spans="4:4">
      <c r="D217" s="139"/>
    </row>
    <row r="218" spans="4:4">
      <c r="D218" s="139"/>
    </row>
    <row r="219" spans="4:4">
      <c r="D219" s="139"/>
    </row>
    <row r="220" spans="4:4">
      <c r="D220" s="139"/>
    </row>
    <row r="221" spans="4:4">
      <c r="D221" s="139"/>
    </row>
    <row r="222" spans="4:4">
      <c r="D222" s="139"/>
    </row>
    <row r="223" spans="4:4">
      <c r="D223" s="139"/>
    </row>
    <row r="224" spans="4:4">
      <c r="D224" s="139"/>
    </row>
    <row r="225" spans="4:4">
      <c r="D225" s="139"/>
    </row>
    <row r="226" spans="4:4">
      <c r="D226" s="139"/>
    </row>
    <row r="227" spans="4:4">
      <c r="D227" s="139"/>
    </row>
    <row r="228" spans="4:4">
      <c r="D228" s="139"/>
    </row>
    <row r="229" spans="4:4">
      <c r="D229" s="139"/>
    </row>
    <row r="230" spans="4:4">
      <c r="D230" s="139"/>
    </row>
    <row r="231" spans="4:4">
      <c r="D231" s="139"/>
    </row>
    <row r="232" spans="4:4">
      <c r="D232" s="139"/>
    </row>
    <row r="233" spans="4:4">
      <c r="D233" s="139"/>
    </row>
    <row r="234" spans="4:4">
      <c r="D234" s="139"/>
    </row>
    <row r="235" spans="4:4">
      <c r="D235" s="139"/>
    </row>
    <row r="236" spans="4:4">
      <c r="D236" s="139"/>
    </row>
    <row r="237" spans="4:4">
      <c r="D237" s="139"/>
    </row>
    <row r="238" spans="4:4">
      <c r="D238" s="139"/>
    </row>
    <row r="239" spans="4:4">
      <c r="D239" s="139"/>
    </row>
    <row r="240" spans="4:4">
      <c r="D240" s="139"/>
    </row>
    <row r="241" spans="4:4">
      <c r="D241" s="139"/>
    </row>
    <row r="242" spans="4:4">
      <c r="D242" s="139"/>
    </row>
    <row r="243" spans="4:4">
      <c r="D243" s="139"/>
    </row>
    <row r="244" spans="4:4">
      <c r="D244" s="139"/>
    </row>
    <row r="245" spans="4:4">
      <c r="D245" s="139"/>
    </row>
    <row r="246" spans="4:4">
      <c r="D246" s="139"/>
    </row>
    <row r="247" spans="4:4">
      <c r="D247" s="139"/>
    </row>
    <row r="248" spans="4:4">
      <c r="D248" s="139"/>
    </row>
    <row r="249" spans="4:4">
      <c r="D249" s="139"/>
    </row>
    <row r="250" spans="4:4">
      <c r="D250" s="139"/>
    </row>
    <row r="251" spans="4:4">
      <c r="D251" s="139"/>
    </row>
    <row r="252" spans="4:4">
      <c r="D252" s="139"/>
    </row>
    <row r="253" spans="4:4">
      <c r="D253" s="139"/>
    </row>
    <row r="254" spans="4:4">
      <c r="D254" s="139"/>
    </row>
    <row r="255" spans="4:4">
      <c r="D255" s="139"/>
    </row>
    <row r="256" spans="4:4">
      <c r="D256" s="139"/>
    </row>
    <row r="257" spans="4:4">
      <c r="D257" s="139"/>
    </row>
    <row r="258" spans="4:4">
      <c r="D258" s="139"/>
    </row>
    <row r="259" spans="4:4">
      <c r="D259" s="139"/>
    </row>
    <row r="260" spans="4:4">
      <c r="D260" s="139"/>
    </row>
    <row r="261" spans="4:4">
      <c r="D261" s="139"/>
    </row>
    <row r="262" spans="4:4">
      <c r="D262" s="139"/>
    </row>
    <row r="263" spans="4:4">
      <c r="D263" s="139"/>
    </row>
    <row r="264" spans="4:4">
      <c r="D264" s="139"/>
    </row>
    <row r="265" spans="4:4">
      <c r="D265" s="139"/>
    </row>
    <row r="266" spans="4:4">
      <c r="D266" s="139"/>
    </row>
    <row r="267" spans="4:4">
      <c r="D267" s="139"/>
    </row>
    <row r="268" spans="4:4">
      <c r="D268" s="139"/>
    </row>
    <row r="269" spans="4:4">
      <c r="D269" s="139"/>
    </row>
    <row r="270" spans="4:4">
      <c r="D270" s="139"/>
    </row>
    <row r="271" spans="4:4">
      <c r="D271" s="139"/>
    </row>
    <row r="272" spans="4:4">
      <c r="D272" s="139"/>
    </row>
    <row r="273" spans="4:4">
      <c r="D273" s="139"/>
    </row>
    <row r="274" spans="4:4">
      <c r="D274" s="139"/>
    </row>
    <row r="275" spans="4:4">
      <c r="D275" s="139"/>
    </row>
    <row r="276" spans="4:4">
      <c r="D276" s="139"/>
    </row>
    <row r="277" spans="4:4">
      <c r="D277" s="139"/>
    </row>
    <row r="278" spans="4:4">
      <c r="D278" s="139"/>
    </row>
    <row r="279" spans="4:4">
      <c r="D279" s="139"/>
    </row>
    <row r="280" spans="4:4">
      <c r="D280" s="139"/>
    </row>
    <row r="281" spans="4:4">
      <c r="D281" s="139"/>
    </row>
    <row r="282" spans="4:4">
      <c r="D282" s="139"/>
    </row>
    <row r="283" spans="4:4">
      <c r="D283" s="139"/>
    </row>
    <row r="284" spans="4:4">
      <c r="D284" s="139"/>
    </row>
    <row r="285" spans="4:4">
      <c r="D285" s="139"/>
    </row>
    <row r="286" spans="4:4">
      <c r="D286" s="139"/>
    </row>
    <row r="287" spans="4:4">
      <c r="D287" s="139"/>
    </row>
    <row r="288" spans="4:4">
      <c r="D288" s="139"/>
    </row>
    <row r="289" spans="4:4">
      <c r="D289" s="139"/>
    </row>
    <row r="290" spans="4:4">
      <c r="D290" s="139"/>
    </row>
    <row r="291" spans="4:4">
      <c r="D291" s="139"/>
    </row>
    <row r="292" spans="4:4">
      <c r="D292" s="139"/>
    </row>
    <row r="293" spans="4:4">
      <c r="D293" s="139"/>
    </row>
    <row r="294" spans="4:4">
      <c r="D294" s="139"/>
    </row>
    <row r="295" spans="4:4">
      <c r="D295" s="139"/>
    </row>
    <row r="296" spans="4:4">
      <c r="D296" s="139"/>
    </row>
    <row r="297" spans="4:4">
      <c r="D297" s="139"/>
    </row>
    <row r="298" spans="4:4">
      <c r="D298" s="139"/>
    </row>
    <row r="299" spans="4:4">
      <c r="D299" s="139"/>
    </row>
    <row r="300" spans="4:4">
      <c r="D300" s="139"/>
    </row>
    <row r="301" spans="4:4">
      <c r="D301" s="139"/>
    </row>
    <row r="302" spans="4:4">
      <c r="D302" s="139"/>
    </row>
    <row r="303" spans="4:4">
      <c r="D303" s="139"/>
    </row>
    <row r="304" spans="4:4">
      <c r="D304" s="139"/>
    </row>
    <row r="305" spans="4:4">
      <c r="D305" s="139"/>
    </row>
    <row r="306" spans="4:4">
      <c r="D306" s="139"/>
    </row>
    <row r="307" spans="4:4">
      <c r="D307" s="139"/>
    </row>
    <row r="308" spans="4:4">
      <c r="D308" s="139"/>
    </row>
    <row r="309" spans="4:4">
      <c r="D309" s="139"/>
    </row>
    <row r="310" spans="4:4">
      <c r="D310" s="139"/>
    </row>
    <row r="311" spans="4:4">
      <c r="D311" s="139"/>
    </row>
    <row r="312" spans="4:4">
      <c r="D312" s="139"/>
    </row>
    <row r="313" spans="4:4">
      <c r="D313" s="139"/>
    </row>
    <row r="314" spans="4:4">
      <c r="D314" s="139"/>
    </row>
    <row r="315" spans="4:4">
      <c r="D315" s="139"/>
    </row>
    <row r="316" spans="4:4">
      <c r="D316" s="139"/>
    </row>
    <row r="317" spans="4:4">
      <c r="D317" s="139"/>
    </row>
    <row r="318" spans="4:4">
      <c r="D318" s="139"/>
    </row>
    <row r="319" spans="4:4">
      <c r="D319" s="139"/>
    </row>
    <row r="320" spans="4:4">
      <c r="D320" s="139"/>
    </row>
    <row r="321" spans="4:4">
      <c r="D321" s="139"/>
    </row>
    <row r="322" spans="4:4">
      <c r="D322" s="139"/>
    </row>
    <row r="323" spans="4:4">
      <c r="D323" s="139"/>
    </row>
    <row r="324" spans="4:4">
      <c r="D324" s="139"/>
    </row>
    <row r="325" spans="4:4">
      <c r="D325" s="139"/>
    </row>
    <row r="326" spans="4:4">
      <c r="D326" s="139"/>
    </row>
    <row r="327" spans="4:4">
      <c r="D327" s="139"/>
    </row>
    <row r="328" spans="4:4">
      <c r="D328" s="139"/>
    </row>
    <row r="329" spans="4:4">
      <c r="D329" s="139"/>
    </row>
    <row r="330" spans="4:4">
      <c r="D330" s="139"/>
    </row>
    <row r="331" spans="4:4">
      <c r="D331" s="139"/>
    </row>
    <row r="332" spans="4:4">
      <c r="D332" s="139"/>
    </row>
    <row r="333" spans="4:4">
      <c r="D333" s="139"/>
    </row>
    <row r="334" spans="4:4">
      <c r="D334" s="139"/>
    </row>
    <row r="335" spans="4:4">
      <c r="D335" s="139"/>
    </row>
    <row r="336" spans="4:4">
      <c r="D336" s="139"/>
    </row>
    <row r="337" spans="4:4">
      <c r="D337" s="139"/>
    </row>
    <row r="338" spans="4:4">
      <c r="D338" s="139"/>
    </row>
    <row r="339" spans="4:4">
      <c r="D339" s="139"/>
    </row>
    <row r="340" spans="4:4">
      <c r="D340" s="139"/>
    </row>
    <row r="341" spans="4:4">
      <c r="D341" s="139"/>
    </row>
    <row r="342" spans="4:4">
      <c r="D342" s="139"/>
    </row>
    <row r="343" spans="4:4">
      <c r="D343" s="139"/>
    </row>
    <row r="344" spans="4:4">
      <c r="D344" s="139"/>
    </row>
    <row r="345" spans="4:4">
      <c r="D345" s="139"/>
    </row>
    <row r="346" spans="4:4">
      <c r="D346" s="139"/>
    </row>
    <row r="347" spans="4:4">
      <c r="D347" s="139"/>
    </row>
    <row r="348" spans="4:4">
      <c r="D348" s="139"/>
    </row>
    <row r="349" spans="4:4">
      <c r="D349" s="139"/>
    </row>
    <row r="350" spans="4:4">
      <c r="D350" s="139"/>
    </row>
    <row r="351" spans="4:4">
      <c r="D351" s="139"/>
    </row>
    <row r="352" spans="4:4">
      <c r="D352" s="139"/>
    </row>
    <row r="353" spans="4:4">
      <c r="D353" s="139"/>
    </row>
    <row r="354" spans="4:4">
      <c r="D354" s="139"/>
    </row>
    <row r="355" spans="4:4">
      <c r="D355" s="139"/>
    </row>
    <row r="356" spans="4:4">
      <c r="D356" s="139"/>
    </row>
    <row r="357" spans="4:4">
      <c r="D357" s="139"/>
    </row>
    <row r="358" spans="4:4">
      <c r="D358" s="139"/>
    </row>
    <row r="359" spans="4:4">
      <c r="D359" s="139"/>
    </row>
    <row r="360" spans="4:4">
      <c r="D360" s="139"/>
    </row>
    <row r="361" spans="4:4">
      <c r="D361" s="139"/>
    </row>
    <row r="362" spans="4:4">
      <c r="D362" s="139"/>
    </row>
    <row r="363" spans="4:4">
      <c r="D363" s="139"/>
    </row>
    <row r="364" spans="4:4">
      <c r="D364" s="139"/>
    </row>
    <row r="365" spans="4:4">
      <c r="D365" s="139"/>
    </row>
    <row r="366" spans="4:4">
      <c r="D366" s="139"/>
    </row>
    <row r="367" spans="4:4">
      <c r="D367" s="139"/>
    </row>
    <row r="368" spans="4:4">
      <c r="D368" s="139"/>
    </row>
    <row r="369" spans="4:4">
      <c r="D369" s="139"/>
    </row>
    <row r="370" spans="4:4">
      <c r="D370" s="139"/>
    </row>
    <row r="371" spans="4:4">
      <c r="D371" s="139"/>
    </row>
    <row r="372" spans="4:4">
      <c r="D372" s="139"/>
    </row>
    <row r="373" spans="4:4">
      <c r="D373" s="139"/>
    </row>
    <row r="374" spans="4:4">
      <c r="D374" s="139"/>
    </row>
    <row r="375" spans="4:4">
      <c r="D375" s="139"/>
    </row>
    <row r="376" spans="4:4">
      <c r="D376" s="139"/>
    </row>
    <row r="377" spans="4:4">
      <c r="D377" s="139"/>
    </row>
    <row r="378" spans="4:4">
      <c r="D378" s="139"/>
    </row>
    <row r="379" spans="4:4">
      <c r="D379" s="139"/>
    </row>
    <row r="380" spans="4:4">
      <c r="D380" s="139"/>
    </row>
    <row r="381" spans="4:4">
      <c r="D381" s="139"/>
    </row>
    <row r="382" spans="4:4">
      <c r="D382" s="139"/>
    </row>
    <row r="383" spans="4:4">
      <c r="D383" s="139"/>
    </row>
    <row r="384" spans="4:4">
      <c r="D384" s="139"/>
    </row>
    <row r="385" spans="4:4">
      <c r="D385" s="139"/>
    </row>
    <row r="386" spans="4:4">
      <c r="D386" s="139"/>
    </row>
    <row r="387" spans="4:4">
      <c r="D387" s="139"/>
    </row>
    <row r="388" spans="4:4">
      <c r="D388" s="139"/>
    </row>
    <row r="389" spans="4:4">
      <c r="D389" s="139"/>
    </row>
    <row r="390" spans="4:4">
      <c r="D390" s="139"/>
    </row>
    <row r="391" spans="4:4">
      <c r="D391" s="139"/>
    </row>
    <row r="392" spans="4:4">
      <c r="D392" s="139"/>
    </row>
    <row r="393" spans="4:4">
      <c r="D393" s="139"/>
    </row>
    <row r="394" spans="4:4">
      <c r="D394" s="139"/>
    </row>
    <row r="395" spans="4:4">
      <c r="D395" s="139"/>
    </row>
    <row r="396" spans="4:4">
      <c r="D396" s="139"/>
    </row>
    <row r="397" spans="4:4">
      <c r="D397" s="139"/>
    </row>
    <row r="398" spans="4:4">
      <c r="D398" s="139"/>
    </row>
    <row r="399" spans="4:4">
      <c r="D399" s="139"/>
    </row>
    <row r="400" spans="4:4">
      <c r="D400" s="139"/>
    </row>
    <row r="401" spans="4:4">
      <c r="D401" s="139"/>
    </row>
    <row r="402" spans="4:4">
      <c r="D402" s="139"/>
    </row>
    <row r="403" spans="4:4">
      <c r="D403" s="139"/>
    </row>
    <row r="404" spans="4:4">
      <c r="D404" s="139"/>
    </row>
    <row r="405" spans="4:4">
      <c r="D405" s="139"/>
    </row>
    <row r="406" spans="4:4">
      <c r="D406" s="139"/>
    </row>
    <row r="407" spans="4:4">
      <c r="D407" s="139"/>
    </row>
    <row r="408" spans="4:4">
      <c r="D408" s="139"/>
    </row>
    <row r="409" spans="4:4">
      <c r="D409" s="139"/>
    </row>
    <row r="410" spans="4:4">
      <c r="D410" s="139"/>
    </row>
    <row r="411" spans="4:4">
      <c r="D411" s="139"/>
    </row>
    <row r="412" spans="4:4">
      <c r="D412" s="139"/>
    </row>
    <row r="413" spans="4:4">
      <c r="D413" s="139"/>
    </row>
    <row r="414" spans="4:4">
      <c r="D414" s="139"/>
    </row>
    <row r="415" spans="4:4">
      <c r="D415" s="139"/>
    </row>
    <row r="416" spans="4:4">
      <c r="D416" s="139"/>
    </row>
    <row r="417" spans="4:4">
      <c r="D417" s="139"/>
    </row>
    <row r="418" spans="4:4">
      <c r="D418" s="139"/>
    </row>
    <row r="419" spans="4:4">
      <c r="D419" s="139"/>
    </row>
    <row r="420" spans="4:4">
      <c r="D420" s="139"/>
    </row>
    <row r="421" spans="4:4">
      <c r="D421" s="139"/>
    </row>
    <row r="422" spans="4:4">
      <c r="D422" s="139"/>
    </row>
    <row r="423" spans="4:4">
      <c r="D423" s="139"/>
    </row>
    <row r="424" spans="4:4">
      <c r="D424" s="139"/>
    </row>
    <row r="425" spans="4:4">
      <c r="D425" s="139"/>
    </row>
    <row r="426" spans="4:4">
      <c r="D426" s="139"/>
    </row>
    <row r="427" spans="4:4">
      <c r="D427" s="139"/>
    </row>
    <row r="428" spans="4:4">
      <c r="D428" s="139"/>
    </row>
    <row r="429" spans="4:4">
      <c r="D429" s="139"/>
    </row>
    <row r="430" spans="4:4">
      <c r="D430" s="139"/>
    </row>
    <row r="431" spans="4:4">
      <c r="D431" s="139"/>
    </row>
    <row r="432" spans="4:4">
      <c r="D432" s="139"/>
    </row>
    <row r="433" spans="4:4">
      <c r="D433" s="139"/>
    </row>
    <row r="434" spans="4:4">
      <c r="D434" s="139"/>
    </row>
    <row r="435" spans="4:4">
      <c r="D435" s="139"/>
    </row>
    <row r="436" spans="4:4">
      <c r="D436" s="139"/>
    </row>
    <row r="437" spans="4:4">
      <c r="D437" s="139"/>
    </row>
    <row r="438" spans="4:4">
      <c r="D438" s="139"/>
    </row>
    <row r="439" spans="4:4">
      <c r="D439" s="139"/>
    </row>
    <row r="440" spans="4:4">
      <c r="D440" s="139"/>
    </row>
    <row r="441" spans="4:4">
      <c r="D441" s="139"/>
    </row>
    <row r="442" spans="4:4">
      <c r="D442" s="139"/>
    </row>
    <row r="443" spans="4:4">
      <c r="D443" s="139"/>
    </row>
    <row r="444" spans="4:4">
      <c r="D444" s="139"/>
    </row>
    <row r="445" spans="4:4">
      <c r="D445" s="139"/>
    </row>
    <row r="446" spans="4:4">
      <c r="D446" s="139"/>
    </row>
    <row r="447" spans="4:4">
      <c r="D447" s="139"/>
    </row>
    <row r="448" spans="4:4">
      <c r="D448" s="139"/>
    </row>
    <row r="449" spans="4:4">
      <c r="D449" s="139"/>
    </row>
    <row r="450" spans="4:4">
      <c r="D450" s="139"/>
    </row>
    <row r="451" spans="4:4">
      <c r="D451" s="139"/>
    </row>
    <row r="452" spans="4:4">
      <c r="D452" s="139"/>
    </row>
    <row r="453" spans="4:4">
      <c r="D453" s="139"/>
    </row>
    <row r="454" spans="4:4">
      <c r="D454" s="139"/>
    </row>
    <row r="455" spans="4:4">
      <c r="D455" s="139"/>
    </row>
    <row r="456" spans="4:4">
      <c r="D456" s="139"/>
    </row>
    <row r="457" spans="4:4">
      <c r="D457" s="139"/>
    </row>
    <row r="458" spans="4:4">
      <c r="D458" s="139"/>
    </row>
    <row r="459" spans="4:4">
      <c r="D459" s="139"/>
    </row>
    <row r="460" spans="4:4">
      <c r="D460" s="139"/>
    </row>
    <row r="461" spans="4:4">
      <c r="D461" s="139"/>
    </row>
    <row r="462" spans="4:4">
      <c r="D462" s="139"/>
    </row>
    <row r="463" spans="4:4">
      <c r="D463" s="139"/>
    </row>
    <row r="464" spans="4:4">
      <c r="D464" s="139"/>
    </row>
    <row r="465" spans="4:4">
      <c r="D465" s="139"/>
    </row>
    <row r="466" spans="4:4">
      <c r="D466" s="139"/>
    </row>
    <row r="467" spans="4:4">
      <c r="D467" s="139"/>
    </row>
    <row r="468" spans="4:4">
      <c r="D468" s="139"/>
    </row>
    <row r="469" spans="4:4">
      <c r="D469" s="139"/>
    </row>
    <row r="470" spans="4:4">
      <c r="D470" s="139"/>
    </row>
    <row r="471" spans="4:4">
      <c r="D471" s="139"/>
    </row>
    <row r="472" spans="4:4">
      <c r="D472" s="139"/>
    </row>
    <row r="473" spans="4:4">
      <c r="D473" s="139"/>
    </row>
    <row r="474" spans="4:4">
      <c r="D474" s="139"/>
    </row>
    <row r="475" spans="4:4">
      <c r="D475" s="139"/>
    </row>
    <row r="476" spans="4:4">
      <c r="D476" s="139"/>
    </row>
    <row r="477" spans="4:4">
      <c r="D477" s="139"/>
    </row>
    <row r="478" spans="4:4">
      <c r="D478" s="139"/>
    </row>
    <row r="479" spans="4:4">
      <c r="D479" s="139"/>
    </row>
    <row r="480" spans="4:4">
      <c r="D480" s="139"/>
    </row>
    <row r="481" spans="4:4">
      <c r="D481" s="139"/>
    </row>
    <row r="482" spans="4:4">
      <c r="D482" s="139"/>
    </row>
    <row r="483" spans="4:4">
      <c r="D483" s="139"/>
    </row>
    <row r="484" spans="4:4">
      <c r="D484" s="139"/>
    </row>
    <row r="485" spans="4:4">
      <c r="D485" s="139"/>
    </row>
    <row r="486" spans="4:4">
      <c r="D486" s="139"/>
    </row>
    <row r="487" spans="4:4">
      <c r="D487" s="139"/>
    </row>
    <row r="488" spans="4:4">
      <c r="D488" s="139"/>
    </row>
    <row r="489" spans="4:4">
      <c r="D489" s="139"/>
    </row>
    <row r="490" spans="4:4">
      <c r="D490" s="139"/>
    </row>
    <row r="491" spans="4:4">
      <c r="D491" s="139"/>
    </row>
    <row r="492" spans="4:4">
      <c r="D492" s="139"/>
    </row>
    <row r="493" spans="4:4">
      <c r="D493" s="139"/>
    </row>
    <row r="494" spans="4:4">
      <c r="D494" s="139"/>
    </row>
    <row r="495" spans="4:4">
      <c r="D495" s="139"/>
    </row>
    <row r="496" spans="4:4">
      <c r="D496" s="139"/>
    </row>
    <row r="497" spans="4:4">
      <c r="D497" s="139"/>
    </row>
    <row r="498" spans="4:4">
      <c r="D498" s="139"/>
    </row>
    <row r="499" spans="4:4">
      <c r="D499" s="139"/>
    </row>
    <row r="500" spans="4:4">
      <c r="D500" s="139"/>
    </row>
    <row r="501" spans="4:4">
      <c r="D501" s="139"/>
    </row>
    <row r="502" spans="4:4">
      <c r="D502" s="139"/>
    </row>
    <row r="503" spans="4:4">
      <c r="D503" s="139"/>
    </row>
    <row r="504" spans="4:4">
      <c r="D504" s="139"/>
    </row>
    <row r="505" spans="4:4">
      <c r="D505" s="139"/>
    </row>
    <row r="506" spans="4:4">
      <c r="D506" s="139"/>
    </row>
    <row r="507" spans="4:4">
      <c r="D507" s="139"/>
    </row>
    <row r="508" spans="4:4">
      <c r="D508" s="139"/>
    </row>
    <row r="509" spans="4:4">
      <c r="D509" s="139"/>
    </row>
    <row r="510" spans="4:4">
      <c r="D510" s="139"/>
    </row>
    <row r="511" spans="4:4">
      <c r="D511" s="139"/>
    </row>
    <row r="512" spans="4:4">
      <c r="D512" s="139"/>
    </row>
    <row r="513" spans="4:4">
      <c r="D513" s="139"/>
    </row>
    <row r="514" spans="4:4">
      <c r="D514" s="139"/>
    </row>
    <row r="515" spans="4:4">
      <c r="D515" s="139"/>
    </row>
    <row r="516" spans="4:4">
      <c r="D516" s="139"/>
    </row>
    <row r="517" spans="4:4">
      <c r="D517" s="139"/>
    </row>
    <row r="518" spans="4:4">
      <c r="D518" s="139"/>
    </row>
    <row r="519" spans="4:4">
      <c r="D519" s="139"/>
    </row>
    <row r="520" spans="4:4">
      <c r="D520" s="139"/>
    </row>
    <row r="521" spans="4:4">
      <c r="D521" s="139"/>
    </row>
    <row r="522" spans="4:4">
      <c r="D522" s="139"/>
    </row>
    <row r="523" spans="4:4">
      <c r="D523" s="139"/>
    </row>
    <row r="524" spans="4:4">
      <c r="D524" s="139"/>
    </row>
    <row r="525" spans="4:4">
      <c r="D525" s="139"/>
    </row>
    <row r="526" spans="4:4">
      <c r="D526" s="139"/>
    </row>
    <row r="527" spans="4:4">
      <c r="D527" s="139"/>
    </row>
    <row r="528" spans="4:4">
      <c r="D528" s="139"/>
    </row>
    <row r="529" spans="4:4">
      <c r="D529" s="139"/>
    </row>
    <row r="530" spans="4:4">
      <c r="D530" s="139"/>
    </row>
    <row r="531" spans="4:4">
      <c r="D531" s="139"/>
    </row>
    <row r="532" spans="4:4">
      <c r="D532" s="139"/>
    </row>
    <row r="533" spans="4:4">
      <c r="D533" s="139"/>
    </row>
    <row r="534" spans="4:4">
      <c r="D534" s="139"/>
    </row>
    <row r="535" spans="4:4">
      <c r="D535" s="139"/>
    </row>
    <row r="536" spans="4:4">
      <c r="D536" s="139"/>
    </row>
    <row r="537" spans="4:4">
      <c r="D537" s="139"/>
    </row>
    <row r="538" spans="4:4">
      <c r="D538" s="139"/>
    </row>
    <row r="539" spans="4:4">
      <c r="D539" s="139"/>
    </row>
    <row r="540" spans="4:4">
      <c r="D540" s="139"/>
    </row>
    <row r="541" spans="4:4">
      <c r="D541" s="139"/>
    </row>
    <row r="542" spans="4:4">
      <c r="D542" s="139"/>
    </row>
    <row r="543" spans="4:4">
      <c r="D543" s="139"/>
    </row>
    <row r="544" spans="4:4">
      <c r="D544" s="139"/>
    </row>
    <row r="545" spans="4:4">
      <c r="D545" s="139"/>
    </row>
    <row r="546" spans="4:4">
      <c r="D546" s="139"/>
    </row>
    <row r="547" spans="4:4">
      <c r="D547" s="139"/>
    </row>
    <row r="548" spans="4:4">
      <c r="D548" s="139"/>
    </row>
    <row r="549" spans="4:4">
      <c r="D549" s="139"/>
    </row>
    <row r="550" spans="4:4">
      <c r="D550" s="139"/>
    </row>
    <row r="551" spans="4:4">
      <c r="D551" s="139"/>
    </row>
    <row r="552" spans="4:4">
      <c r="D552" s="139"/>
    </row>
    <row r="553" spans="4:4">
      <c r="D553" s="139"/>
    </row>
    <row r="554" spans="4:4">
      <c r="D554" s="139"/>
    </row>
    <row r="555" spans="4:4">
      <c r="D555" s="139"/>
    </row>
    <row r="556" spans="4:4">
      <c r="D556" s="139"/>
    </row>
    <row r="557" spans="4:4">
      <c r="D557" s="139"/>
    </row>
    <row r="558" spans="4:4">
      <c r="D558" s="139"/>
    </row>
    <row r="559" spans="4:4">
      <c r="D559" s="139"/>
    </row>
    <row r="560" spans="4:4">
      <c r="D560" s="139"/>
    </row>
    <row r="561" spans="4:4">
      <c r="D561" s="139"/>
    </row>
    <row r="562" spans="4:4">
      <c r="D562" s="139"/>
    </row>
    <row r="563" spans="4:4">
      <c r="D563" s="139"/>
    </row>
    <row r="564" spans="4:4">
      <c r="D564" s="139"/>
    </row>
    <row r="565" spans="4:4">
      <c r="D565" s="139"/>
    </row>
    <row r="566" spans="4:4">
      <c r="D566" s="139"/>
    </row>
    <row r="567" spans="4:4">
      <c r="D567" s="139"/>
    </row>
    <row r="568" spans="4:4">
      <c r="D568" s="139"/>
    </row>
    <row r="569" spans="4:4">
      <c r="D569" s="139"/>
    </row>
    <row r="570" spans="4:4">
      <c r="D570" s="139"/>
    </row>
    <row r="571" spans="4:4">
      <c r="D571" s="139"/>
    </row>
    <row r="572" spans="4:4">
      <c r="D572" s="139"/>
    </row>
    <row r="573" spans="4:4">
      <c r="D573" s="139"/>
    </row>
    <row r="574" spans="4:4">
      <c r="D574" s="139"/>
    </row>
    <row r="575" spans="4:4">
      <c r="D575" s="139"/>
    </row>
    <row r="576" spans="4:4">
      <c r="D576" s="139"/>
    </row>
    <row r="577" spans="4:4">
      <c r="D577" s="139"/>
    </row>
    <row r="578" spans="4:4">
      <c r="D578" s="139"/>
    </row>
    <row r="579" spans="4:4">
      <c r="D579" s="139"/>
    </row>
    <row r="580" spans="4:4">
      <c r="D580" s="139"/>
    </row>
    <row r="581" spans="4:4">
      <c r="D581" s="139"/>
    </row>
    <row r="582" spans="4:4">
      <c r="D582" s="139"/>
    </row>
    <row r="583" spans="4:4">
      <c r="D583" s="139"/>
    </row>
    <row r="584" spans="4:4">
      <c r="D584" s="139"/>
    </row>
    <row r="585" spans="4:4">
      <c r="D585" s="139"/>
    </row>
    <row r="586" spans="4:4">
      <c r="D586" s="139"/>
    </row>
    <row r="587" spans="4:4">
      <c r="D587" s="139"/>
    </row>
    <row r="588" spans="4:4">
      <c r="D588" s="139"/>
    </row>
    <row r="589" spans="4:4">
      <c r="D589" s="139"/>
    </row>
    <row r="590" spans="4:4">
      <c r="D590" s="139"/>
    </row>
    <row r="591" spans="4:4">
      <c r="D591" s="139"/>
    </row>
    <row r="592" spans="4:4">
      <c r="D592" s="139"/>
    </row>
    <row r="593" spans="4:4">
      <c r="D593" s="139"/>
    </row>
    <row r="594" spans="4:4">
      <c r="D594" s="139"/>
    </row>
    <row r="595" spans="4:4">
      <c r="D595" s="139"/>
    </row>
    <row r="596" spans="4:4">
      <c r="D596" s="139"/>
    </row>
    <row r="597" spans="4:4">
      <c r="D597" s="139"/>
    </row>
    <row r="598" spans="4:4">
      <c r="D598" s="139"/>
    </row>
    <row r="599" spans="4:4">
      <c r="D599" s="139"/>
    </row>
    <row r="600" spans="4:4">
      <c r="D600" s="139"/>
    </row>
    <row r="601" spans="4:4">
      <c r="D601" s="139"/>
    </row>
    <row r="602" spans="4:4">
      <c r="D602" s="139"/>
    </row>
    <row r="603" spans="4:4">
      <c r="D603" s="139"/>
    </row>
    <row r="604" spans="4:4">
      <c r="D604" s="139"/>
    </row>
    <row r="605" spans="4:4">
      <c r="D605" s="139"/>
    </row>
    <row r="606" spans="4:4">
      <c r="D606" s="139"/>
    </row>
    <row r="607" spans="4:4">
      <c r="D607" s="139"/>
    </row>
    <row r="608" spans="4:4">
      <c r="D608" s="139"/>
    </row>
    <row r="609" spans="4:4">
      <c r="D609" s="139"/>
    </row>
    <row r="610" spans="4:4">
      <c r="D610" s="139"/>
    </row>
    <row r="611" spans="4:4">
      <c r="D611" s="139"/>
    </row>
    <row r="612" spans="4:4">
      <c r="D612" s="139"/>
    </row>
    <row r="613" spans="4:4">
      <c r="D613" s="139"/>
    </row>
    <row r="614" spans="4:4">
      <c r="D614" s="139"/>
    </row>
    <row r="615" spans="4:4">
      <c r="D615" s="139"/>
    </row>
    <row r="616" spans="4:4">
      <c r="D616" s="139"/>
    </row>
    <row r="617" spans="4:4">
      <c r="D617" s="139"/>
    </row>
    <row r="618" spans="4:4">
      <c r="D618" s="139"/>
    </row>
    <row r="619" spans="4:4">
      <c r="D619" s="139"/>
    </row>
    <row r="620" spans="4:4">
      <c r="D620" s="139"/>
    </row>
    <row r="621" spans="4:4">
      <c r="D621" s="139"/>
    </row>
    <row r="622" spans="4:4">
      <c r="D622" s="139"/>
    </row>
    <row r="623" spans="4:4">
      <c r="D623" s="139"/>
    </row>
    <row r="624" spans="4:4">
      <c r="D624" s="139"/>
    </row>
    <row r="625" spans="4:4">
      <c r="D625" s="139"/>
    </row>
    <row r="626" spans="4:4">
      <c r="D626" s="139"/>
    </row>
    <row r="627" spans="4:4">
      <c r="D627" s="139"/>
    </row>
    <row r="628" spans="4:4">
      <c r="D628" s="139"/>
    </row>
    <row r="629" spans="4:4">
      <c r="D629" s="139"/>
    </row>
    <row r="630" spans="4:4">
      <c r="D630" s="139"/>
    </row>
    <row r="631" spans="4:4">
      <c r="D631" s="139"/>
    </row>
    <row r="632" spans="4:4">
      <c r="D632" s="139"/>
    </row>
    <row r="633" spans="4:4">
      <c r="D633" s="139"/>
    </row>
    <row r="634" spans="4:4">
      <c r="D634" s="139"/>
    </row>
    <row r="635" spans="4:4">
      <c r="D635" s="139"/>
    </row>
    <row r="636" spans="4:4">
      <c r="D636" s="139"/>
    </row>
    <row r="637" spans="4:4">
      <c r="D637" s="139"/>
    </row>
    <row r="638" spans="4:4">
      <c r="D638" s="139"/>
    </row>
    <row r="639" spans="4:4">
      <c r="D639" s="139"/>
    </row>
    <row r="640" spans="4:4">
      <c r="D640" s="139"/>
    </row>
    <row r="641" spans="4:4">
      <c r="D641" s="139"/>
    </row>
    <row r="642" spans="4:4">
      <c r="D642" s="139"/>
    </row>
    <row r="643" spans="4:4">
      <c r="D643" s="139"/>
    </row>
    <row r="644" spans="4:4">
      <c r="D644" s="139"/>
    </row>
    <row r="645" spans="4:4">
      <c r="D645" s="139"/>
    </row>
    <row r="646" spans="4:4">
      <c r="D646" s="139"/>
    </row>
    <row r="647" spans="4:4">
      <c r="D647" s="139"/>
    </row>
    <row r="648" spans="4:4">
      <c r="D648" s="139"/>
    </row>
    <row r="649" spans="4:4">
      <c r="D649" s="139"/>
    </row>
    <row r="650" spans="4:4">
      <c r="D650" s="139"/>
    </row>
    <row r="651" spans="4:4">
      <c r="D651" s="139"/>
    </row>
    <row r="652" spans="4:4">
      <c r="D652" s="139"/>
    </row>
    <row r="653" spans="4:4">
      <c r="D653" s="139"/>
    </row>
    <row r="654" spans="4:4">
      <c r="D654" s="139"/>
    </row>
    <row r="655" spans="4:4">
      <c r="D655" s="139"/>
    </row>
    <row r="656" spans="4:4">
      <c r="D656" s="139"/>
    </row>
    <row r="657" spans="4:4">
      <c r="D657" s="139"/>
    </row>
    <row r="658" spans="4:4">
      <c r="D658" s="139"/>
    </row>
    <row r="659" spans="4:4">
      <c r="D659" s="139"/>
    </row>
    <row r="660" spans="4:4">
      <c r="D660" s="139"/>
    </row>
    <row r="661" spans="4:4">
      <c r="D661" s="139"/>
    </row>
    <row r="662" spans="4:4">
      <c r="D662" s="139"/>
    </row>
    <row r="663" spans="4:4">
      <c r="D663" s="139"/>
    </row>
    <row r="664" spans="4:4">
      <c r="D664" s="139"/>
    </row>
    <row r="665" spans="4:4">
      <c r="D665" s="139"/>
    </row>
    <row r="666" spans="4:4">
      <c r="D666" s="139"/>
    </row>
    <row r="667" spans="4:4">
      <c r="D667" s="139"/>
    </row>
    <row r="668" spans="4:4">
      <c r="D668" s="139"/>
    </row>
    <row r="669" spans="4:4">
      <c r="D669" s="139"/>
    </row>
    <row r="670" spans="4:4">
      <c r="D670" s="139"/>
    </row>
    <row r="671" spans="4:4">
      <c r="D671" s="139"/>
    </row>
    <row r="672" spans="4:4">
      <c r="D672" s="139"/>
    </row>
    <row r="673" spans="4:4">
      <c r="D673" s="139"/>
    </row>
    <row r="674" spans="4:4">
      <c r="D674" s="139"/>
    </row>
    <row r="675" spans="4:4">
      <c r="D675" s="139"/>
    </row>
    <row r="676" spans="4:4">
      <c r="D676" s="139"/>
    </row>
    <row r="677" spans="4:4">
      <c r="D677" s="139"/>
    </row>
    <row r="678" spans="4:4">
      <c r="D678" s="139"/>
    </row>
    <row r="679" spans="4:4">
      <c r="D679" s="139"/>
    </row>
    <row r="680" spans="4:4">
      <c r="D680" s="139"/>
    </row>
    <row r="681" spans="4:4">
      <c r="D681" s="139"/>
    </row>
    <row r="682" spans="4:4">
      <c r="D682" s="139"/>
    </row>
    <row r="683" spans="4:4">
      <c r="D683" s="139"/>
    </row>
    <row r="684" spans="4:4">
      <c r="D684" s="139"/>
    </row>
    <row r="685" spans="4:4">
      <c r="D685" s="139"/>
    </row>
    <row r="686" spans="4:4">
      <c r="D686" s="139"/>
    </row>
    <row r="687" spans="4:4">
      <c r="D687" s="139"/>
    </row>
    <row r="688" spans="4:4">
      <c r="D688" s="139"/>
    </row>
    <row r="689" spans="4:4">
      <c r="D689" s="139"/>
    </row>
    <row r="690" spans="4:4">
      <c r="D690" s="139"/>
    </row>
    <row r="691" spans="4:4">
      <c r="D691" s="139"/>
    </row>
    <row r="692" spans="4:4">
      <c r="D692" s="139"/>
    </row>
    <row r="693" spans="4:4">
      <c r="D693" s="139"/>
    </row>
    <row r="694" spans="4:4">
      <c r="D694" s="139"/>
    </row>
    <row r="695" spans="4:4">
      <c r="D695" s="139"/>
    </row>
    <row r="696" spans="4:4">
      <c r="D696" s="139"/>
    </row>
    <row r="697" spans="4:4">
      <c r="D697" s="139"/>
    </row>
    <row r="698" spans="4:4">
      <c r="D698" s="139"/>
    </row>
    <row r="699" spans="4:4">
      <c r="D699" s="139"/>
    </row>
    <row r="700" spans="4:4">
      <c r="D700" s="139"/>
    </row>
    <row r="701" spans="4:4">
      <c r="D701" s="139"/>
    </row>
    <row r="702" spans="4:4">
      <c r="D702" s="139"/>
    </row>
    <row r="703" spans="4:4">
      <c r="D703" s="139"/>
    </row>
    <row r="704" spans="4:4">
      <c r="D704" s="139"/>
    </row>
    <row r="705" spans="4:4">
      <c r="D705" s="139"/>
    </row>
    <row r="706" spans="4:4">
      <c r="D706" s="139"/>
    </row>
    <row r="707" spans="4:4">
      <c r="D707" s="139"/>
    </row>
    <row r="708" spans="4:4">
      <c r="D708" s="139"/>
    </row>
    <row r="709" spans="4:4">
      <c r="D709" s="139"/>
    </row>
    <row r="710" spans="4:4">
      <c r="D710" s="139"/>
    </row>
    <row r="711" spans="4:4">
      <c r="D711" s="139"/>
    </row>
    <row r="712" spans="4:4">
      <c r="D712" s="139"/>
    </row>
    <row r="713" spans="4:4">
      <c r="D713" s="139"/>
    </row>
    <row r="714" spans="4:4">
      <c r="D714" s="139"/>
    </row>
    <row r="715" spans="4:4">
      <c r="D715" s="139"/>
    </row>
    <row r="716" spans="4:4">
      <c r="D716" s="139"/>
    </row>
    <row r="717" spans="4:4">
      <c r="D717" s="139"/>
    </row>
    <row r="718" spans="4:4">
      <c r="D718" s="139"/>
    </row>
    <row r="719" spans="4:4">
      <c r="D719" s="139"/>
    </row>
    <row r="720" spans="4:4">
      <c r="D720" s="139"/>
    </row>
    <row r="721" spans="4:4">
      <c r="D721" s="139"/>
    </row>
    <row r="722" spans="4:4">
      <c r="D722" s="139"/>
    </row>
    <row r="723" spans="4:4">
      <c r="D723" s="139"/>
    </row>
    <row r="724" spans="4:4">
      <c r="D724" s="139"/>
    </row>
    <row r="725" spans="4:4">
      <c r="D725" s="139"/>
    </row>
    <row r="726" spans="4:4">
      <c r="D726" s="139"/>
    </row>
    <row r="727" spans="4:4">
      <c r="D727" s="139"/>
    </row>
    <row r="728" spans="4:4">
      <c r="D728" s="139"/>
    </row>
    <row r="729" spans="4:4">
      <c r="D729" s="139"/>
    </row>
    <row r="730" spans="4:4">
      <c r="D730" s="139"/>
    </row>
    <row r="731" spans="4:4">
      <c r="D731" s="139"/>
    </row>
    <row r="732" spans="4:4">
      <c r="D732" s="139"/>
    </row>
    <row r="733" spans="4:4">
      <c r="D733" s="139"/>
    </row>
    <row r="734" spans="4:4">
      <c r="D734" s="139"/>
    </row>
    <row r="735" spans="4:4">
      <c r="D735" s="139"/>
    </row>
    <row r="736" spans="4:4">
      <c r="D736" s="139"/>
    </row>
    <row r="737" spans="4:4">
      <c r="D737" s="139"/>
    </row>
    <row r="738" spans="4:4">
      <c r="D738" s="139"/>
    </row>
    <row r="739" spans="4:4">
      <c r="D739" s="139"/>
    </row>
    <row r="740" spans="4:4">
      <c r="D740" s="139"/>
    </row>
    <row r="741" spans="4:4">
      <c r="D741" s="139"/>
    </row>
    <row r="742" spans="4:4">
      <c r="D742" s="139"/>
    </row>
    <row r="743" spans="4:4">
      <c r="D743" s="139"/>
    </row>
    <row r="744" spans="4:4">
      <c r="D744" s="139"/>
    </row>
    <row r="745" spans="4:4">
      <c r="D745" s="139"/>
    </row>
    <row r="746" spans="4:4">
      <c r="D746" s="139"/>
    </row>
    <row r="747" spans="4:4">
      <c r="D747" s="139"/>
    </row>
    <row r="748" spans="4:4">
      <c r="D748" s="139"/>
    </row>
    <row r="749" spans="4:4">
      <c r="D749" s="139"/>
    </row>
    <row r="750" spans="4:4">
      <c r="D750" s="139"/>
    </row>
    <row r="751" spans="4:4">
      <c r="D751" s="139"/>
    </row>
    <row r="752" spans="4:4">
      <c r="D752" s="139"/>
    </row>
    <row r="753" spans="4:4">
      <c r="D753" s="139"/>
    </row>
    <row r="754" spans="4:4">
      <c r="D754" s="139"/>
    </row>
    <row r="755" spans="4:4">
      <c r="D755" s="139"/>
    </row>
    <row r="756" spans="4:4">
      <c r="D756" s="139"/>
    </row>
    <row r="757" spans="4:4">
      <c r="D757" s="139"/>
    </row>
    <row r="758" spans="4:4">
      <c r="D758" s="139"/>
    </row>
    <row r="759" spans="4:4">
      <c r="D759" s="139"/>
    </row>
    <row r="760" spans="4:4">
      <c r="D760" s="139"/>
    </row>
    <row r="761" spans="4:4">
      <c r="D761" s="139"/>
    </row>
    <row r="762" spans="4:4">
      <c r="D762" s="139"/>
    </row>
    <row r="763" spans="4:4">
      <c r="D763" s="139"/>
    </row>
    <row r="764" spans="4:4">
      <c r="D764" s="139"/>
    </row>
    <row r="765" spans="4:4">
      <c r="D765" s="139"/>
    </row>
    <row r="766" spans="4:4">
      <c r="D766" s="139"/>
    </row>
    <row r="767" spans="4:4">
      <c r="D767" s="139"/>
    </row>
    <row r="768" spans="4:4">
      <c r="D768" s="139"/>
    </row>
    <row r="769" spans="4:4">
      <c r="D769" s="139"/>
    </row>
    <row r="770" spans="4:4">
      <c r="D770" s="139"/>
    </row>
    <row r="771" spans="4:4">
      <c r="D771" s="139"/>
    </row>
    <row r="772" spans="4:4">
      <c r="D772" s="139"/>
    </row>
    <row r="773" spans="4:4">
      <c r="D773" s="139"/>
    </row>
    <row r="774" spans="4:4">
      <c r="D774" s="139"/>
    </row>
    <row r="775" spans="4:4">
      <c r="D775" s="139"/>
    </row>
    <row r="776" spans="4:4">
      <c r="D776" s="139"/>
    </row>
    <row r="777" spans="4:4">
      <c r="D777" s="139"/>
    </row>
    <row r="778" spans="4:4">
      <c r="D778" s="139"/>
    </row>
    <row r="779" spans="4:4">
      <c r="D779" s="139"/>
    </row>
    <row r="780" spans="4:4">
      <c r="D780" s="139"/>
    </row>
    <row r="781" spans="4:4">
      <c r="D781" s="139"/>
    </row>
    <row r="782" spans="4:4">
      <c r="D782" s="139"/>
    </row>
    <row r="783" spans="4:4">
      <c r="D783" s="139"/>
    </row>
    <row r="784" spans="4:4">
      <c r="D784" s="139"/>
    </row>
    <row r="785" spans="4:4">
      <c r="D785" s="139"/>
    </row>
    <row r="786" spans="4:4">
      <c r="D786" s="139"/>
    </row>
    <row r="787" spans="4:4">
      <c r="D787" s="139"/>
    </row>
    <row r="788" spans="4:4">
      <c r="D788" s="139"/>
    </row>
    <row r="789" spans="4:4">
      <c r="D789" s="139"/>
    </row>
    <row r="790" spans="4:4">
      <c r="D790" s="139"/>
    </row>
    <row r="791" spans="4:4">
      <c r="D791" s="139"/>
    </row>
    <row r="792" spans="4:4">
      <c r="D792" s="139"/>
    </row>
    <row r="793" spans="4:4">
      <c r="D793" s="139"/>
    </row>
    <row r="794" spans="4:4">
      <c r="D794" s="139"/>
    </row>
    <row r="795" spans="4:4">
      <c r="D795" s="139"/>
    </row>
    <row r="796" spans="4:4">
      <c r="D796" s="139"/>
    </row>
    <row r="797" spans="4:4">
      <c r="D797" s="139"/>
    </row>
    <row r="798" spans="4:4">
      <c r="D798" s="139"/>
    </row>
    <row r="799" spans="4:4">
      <c r="D799" s="139"/>
    </row>
    <row r="800" spans="4:4">
      <c r="D800" s="139"/>
    </row>
    <row r="801" spans="4:4">
      <c r="D801" s="139"/>
    </row>
    <row r="802" spans="4:4">
      <c r="D802" s="139"/>
    </row>
    <row r="803" spans="4:4">
      <c r="D803" s="139"/>
    </row>
    <row r="804" spans="4:4">
      <c r="D804" s="139"/>
    </row>
    <row r="805" spans="4:4">
      <c r="D805" s="139"/>
    </row>
    <row r="806" spans="4:4">
      <c r="D806" s="139"/>
    </row>
    <row r="807" spans="4:4">
      <c r="D807" s="139"/>
    </row>
    <row r="808" spans="4:4">
      <c r="D808" s="139"/>
    </row>
    <row r="809" spans="4:4">
      <c r="D809" s="139"/>
    </row>
    <row r="810" spans="4:4">
      <c r="D810" s="139"/>
    </row>
    <row r="811" spans="4:4">
      <c r="D811" s="139"/>
    </row>
    <row r="812" spans="4:4">
      <c r="D812" s="139"/>
    </row>
    <row r="813" spans="4:4">
      <c r="D813" s="139"/>
    </row>
    <row r="814" spans="4:4">
      <c r="D814" s="139"/>
    </row>
    <row r="815" spans="4:4">
      <c r="D815" s="139"/>
    </row>
    <row r="816" spans="4:4">
      <c r="D816" s="139"/>
    </row>
    <row r="817" spans="4:4">
      <c r="D817" s="139"/>
    </row>
    <row r="818" spans="4:4">
      <c r="D818" s="139"/>
    </row>
    <row r="819" spans="4:4">
      <c r="D819" s="139"/>
    </row>
    <row r="820" spans="4:4">
      <c r="D820" s="139"/>
    </row>
    <row r="821" spans="4:4">
      <c r="D821" s="139"/>
    </row>
    <row r="822" spans="4:4">
      <c r="D822" s="139"/>
    </row>
    <row r="823" spans="4:4">
      <c r="D823" s="139"/>
    </row>
    <row r="824" spans="4:4">
      <c r="D824" s="139"/>
    </row>
    <row r="825" spans="4:4">
      <c r="D825" s="139"/>
    </row>
    <row r="826" spans="4:4">
      <c r="D826" s="139"/>
    </row>
    <row r="827" spans="4:4">
      <c r="D827" s="139"/>
    </row>
    <row r="828" spans="4:4">
      <c r="D828" s="139"/>
    </row>
    <row r="829" spans="4:4">
      <c r="D829" s="139"/>
    </row>
    <row r="830" spans="4:4">
      <c r="D830" s="139"/>
    </row>
    <row r="831" spans="4:4">
      <c r="D831" s="139"/>
    </row>
    <row r="832" spans="4:4">
      <c r="D832" s="139"/>
    </row>
    <row r="833" spans="4:4">
      <c r="D833" s="139"/>
    </row>
    <row r="834" spans="4:4">
      <c r="D834" s="139"/>
    </row>
    <row r="835" spans="4:4">
      <c r="D835" s="139"/>
    </row>
    <row r="836" spans="4:4">
      <c r="D836" s="139"/>
    </row>
    <row r="837" spans="4:4">
      <c r="D837" s="139"/>
    </row>
    <row r="838" spans="4:4">
      <c r="D838" s="139"/>
    </row>
    <row r="839" spans="4:4">
      <c r="D839" s="139"/>
    </row>
    <row r="840" spans="4:4">
      <c r="D840" s="139"/>
    </row>
    <row r="841" spans="4:4">
      <c r="D841" s="139"/>
    </row>
    <row r="842" spans="4:4">
      <c r="D842" s="139"/>
    </row>
    <row r="843" spans="4:4">
      <c r="D843" s="139"/>
    </row>
    <row r="844" spans="4:4">
      <c r="D844" s="139"/>
    </row>
    <row r="845" spans="4:4">
      <c r="D845" s="139"/>
    </row>
    <row r="846" spans="4:4">
      <c r="D846" s="139"/>
    </row>
    <row r="847" spans="4:4">
      <c r="D847" s="139"/>
    </row>
    <row r="848" spans="4:4">
      <c r="D848" s="139"/>
    </row>
    <row r="849" spans="4:4">
      <c r="D849" s="139"/>
    </row>
    <row r="850" spans="4:4">
      <c r="D850" s="139"/>
    </row>
    <row r="851" spans="4:4">
      <c r="D851" s="139"/>
    </row>
    <row r="852" spans="4:4">
      <c r="D852" s="139"/>
    </row>
    <row r="853" spans="4:4">
      <c r="D853" s="139"/>
    </row>
    <row r="854" spans="4:4">
      <c r="D854" s="139"/>
    </row>
    <row r="855" spans="4:4">
      <c r="D855" s="139"/>
    </row>
    <row r="856" spans="4:4">
      <c r="D856" s="139"/>
    </row>
    <row r="857" spans="4:4">
      <c r="D857" s="139"/>
    </row>
    <row r="858" spans="4:4">
      <c r="D858" s="139"/>
    </row>
    <row r="859" spans="4:4">
      <c r="D859" s="139"/>
    </row>
    <row r="860" spans="4:4">
      <c r="D860" s="139"/>
    </row>
    <row r="861" spans="4:4">
      <c r="D861" s="139"/>
    </row>
    <row r="862" spans="4:4">
      <c r="D862" s="139"/>
    </row>
    <row r="863" spans="4:4">
      <c r="D863" s="139"/>
    </row>
    <row r="864" spans="4:4">
      <c r="D864" s="139"/>
    </row>
    <row r="865" spans="4:4">
      <c r="D865" s="139"/>
    </row>
    <row r="866" spans="4:4">
      <c r="D866" s="139"/>
    </row>
    <row r="867" spans="4:4">
      <c r="D867" s="139"/>
    </row>
    <row r="868" spans="4:4">
      <c r="D868" s="139"/>
    </row>
    <row r="869" spans="4:4">
      <c r="D869" s="139"/>
    </row>
    <row r="870" spans="4:4">
      <c r="D870" s="139"/>
    </row>
    <row r="871" spans="4:4">
      <c r="D871" s="139"/>
    </row>
    <row r="872" spans="4:4">
      <c r="D872" s="139"/>
    </row>
    <row r="873" spans="4:4">
      <c r="D873" s="139"/>
    </row>
    <row r="874" spans="4:4">
      <c r="D874" s="139"/>
    </row>
    <row r="875" spans="4:4">
      <c r="D875" s="139"/>
    </row>
    <row r="876" spans="4:4">
      <c r="D876" s="139"/>
    </row>
    <row r="877" spans="4:4">
      <c r="D877" s="139"/>
    </row>
    <row r="878" spans="4:4">
      <c r="D878" s="139"/>
    </row>
    <row r="879" spans="4:4">
      <c r="D879" s="139"/>
    </row>
    <row r="880" spans="4:4">
      <c r="D880" s="139"/>
    </row>
    <row r="881" spans="4:4">
      <c r="D881" s="139"/>
    </row>
    <row r="882" spans="4:4">
      <c r="D882" s="139"/>
    </row>
    <row r="883" spans="4:4">
      <c r="D883" s="139"/>
    </row>
    <row r="884" spans="4:4">
      <c r="D884" s="139"/>
    </row>
    <row r="885" spans="4:4">
      <c r="D885" s="139"/>
    </row>
    <row r="886" spans="4:4">
      <c r="D886" s="139"/>
    </row>
    <row r="887" spans="4:4">
      <c r="D887" s="139"/>
    </row>
    <row r="888" spans="4:4">
      <c r="D888" s="139"/>
    </row>
    <row r="889" spans="4:4">
      <c r="D889" s="139"/>
    </row>
    <row r="890" spans="4:4">
      <c r="D890" s="139"/>
    </row>
    <row r="891" spans="4:4">
      <c r="D891" s="139"/>
    </row>
    <row r="892" spans="4:4">
      <c r="D892" s="139"/>
    </row>
    <row r="893" spans="4:4">
      <c r="D893" s="139"/>
    </row>
    <row r="894" spans="4:4">
      <c r="D894" s="139"/>
    </row>
    <row r="895" spans="4:4">
      <c r="D895" s="139"/>
    </row>
    <row r="896" spans="4:4">
      <c r="D896" s="139"/>
    </row>
    <row r="897" spans="4:4">
      <c r="D897" s="139"/>
    </row>
    <row r="898" spans="4:4">
      <c r="D898" s="139"/>
    </row>
    <row r="899" spans="4:4">
      <c r="D899" s="139"/>
    </row>
    <row r="900" spans="4:4">
      <c r="D900" s="139"/>
    </row>
    <row r="901" spans="4:4">
      <c r="D901" s="139"/>
    </row>
    <row r="902" spans="4:4">
      <c r="D902" s="139"/>
    </row>
    <row r="903" spans="4:4">
      <c r="D903" s="139"/>
    </row>
    <row r="904" spans="4:4">
      <c r="D904" s="139"/>
    </row>
    <row r="905" spans="4:4">
      <c r="D905" s="139"/>
    </row>
    <row r="906" spans="4:4">
      <c r="D906" s="139"/>
    </row>
    <row r="907" spans="4:4">
      <c r="D907" s="139"/>
    </row>
    <row r="908" spans="4:4">
      <c r="D908" s="139"/>
    </row>
    <row r="909" spans="4:4">
      <c r="D909" s="139"/>
    </row>
    <row r="910" spans="4:4">
      <c r="D910" s="139"/>
    </row>
    <row r="911" spans="4:4">
      <c r="D911" s="139"/>
    </row>
    <row r="912" spans="4:4">
      <c r="D912" s="139"/>
    </row>
    <row r="913" spans="4:4">
      <c r="D913" s="139"/>
    </row>
    <row r="914" spans="4:4">
      <c r="D914" s="139"/>
    </row>
    <row r="915" spans="4:4">
      <c r="D915" s="139"/>
    </row>
    <row r="916" spans="4:4">
      <c r="D916" s="139"/>
    </row>
    <row r="917" spans="4:4">
      <c r="D917" s="139"/>
    </row>
    <row r="918" spans="4:4">
      <c r="D918" s="139"/>
    </row>
    <row r="919" spans="4:4">
      <c r="D919" s="139"/>
    </row>
    <row r="920" spans="4:4">
      <c r="D920" s="139"/>
    </row>
    <row r="921" spans="4:4">
      <c r="D921" s="139"/>
    </row>
    <row r="922" spans="4:4">
      <c r="D922" s="139"/>
    </row>
    <row r="923" spans="4:4">
      <c r="D923" s="139"/>
    </row>
    <row r="924" spans="4:4">
      <c r="D924" s="139"/>
    </row>
    <row r="925" spans="4:4">
      <c r="D925" s="139"/>
    </row>
    <row r="926" spans="4:4">
      <c r="D926" s="139"/>
    </row>
    <row r="927" spans="4:4">
      <c r="D927" s="139"/>
    </row>
    <row r="928" spans="4:4">
      <c r="D928" s="139"/>
    </row>
    <row r="929" spans="4:4">
      <c r="D929" s="139"/>
    </row>
    <row r="930" spans="4:4">
      <c r="D930" s="139"/>
    </row>
    <row r="931" spans="4:4">
      <c r="D931" s="139"/>
    </row>
    <row r="932" spans="4:4">
      <c r="D932" s="139"/>
    </row>
    <row r="933" spans="4:4">
      <c r="D933" s="139"/>
    </row>
    <row r="934" spans="4:4">
      <c r="D934" s="139"/>
    </row>
    <row r="935" spans="4:4">
      <c r="D935" s="139"/>
    </row>
    <row r="936" spans="4:4">
      <c r="D936" s="139"/>
    </row>
    <row r="937" spans="4:4">
      <c r="D937" s="139"/>
    </row>
    <row r="938" spans="4:4">
      <c r="D938" s="139"/>
    </row>
    <row r="939" spans="4:4">
      <c r="D939" s="139"/>
    </row>
    <row r="940" spans="4:4">
      <c r="D940" s="139"/>
    </row>
    <row r="941" spans="4:4">
      <c r="D941" s="139"/>
    </row>
    <row r="942" spans="4:4">
      <c r="D942" s="139"/>
    </row>
    <row r="943" spans="4:4">
      <c r="D943" s="139"/>
    </row>
    <row r="944" spans="4:4">
      <c r="D944" s="139"/>
    </row>
    <row r="945" spans="4:4">
      <c r="D945" s="139"/>
    </row>
    <row r="946" spans="4:4">
      <c r="D946" s="139"/>
    </row>
    <row r="947" spans="4:4">
      <c r="D947" s="139"/>
    </row>
    <row r="948" spans="4:4">
      <c r="D948" s="139"/>
    </row>
    <row r="949" spans="4:4">
      <c r="D949" s="139"/>
    </row>
    <row r="950" spans="4:4">
      <c r="D950" s="139"/>
    </row>
    <row r="951" spans="4:4">
      <c r="D951" s="139"/>
    </row>
    <row r="952" spans="4:4">
      <c r="D952" s="139"/>
    </row>
    <row r="953" spans="4:4">
      <c r="D953" s="139"/>
    </row>
    <row r="954" spans="4:4">
      <c r="D954" s="139"/>
    </row>
    <row r="955" spans="4:4">
      <c r="D955" s="139"/>
    </row>
    <row r="956" spans="4:4">
      <c r="D956" s="139"/>
    </row>
    <row r="957" spans="4:4">
      <c r="D957" s="139"/>
    </row>
    <row r="958" spans="4:4">
      <c r="D958" s="139"/>
    </row>
    <row r="959" spans="4:4">
      <c r="D959" s="139"/>
    </row>
    <row r="960" spans="4:4">
      <c r="D960" s="139"/>
    </row>
    <row r="961" spans="4:4">
      <c r="D961" s="139"/>
    </row>
    <row r="962" spans="4:4">
      <c r="D962" s="139"/>
    </row>
    <row r="963" spans="4:4">
      <c r="D963" s="139"/>
    </row>
    <row r="964" spans="4:4">
      <c r="D964" s="139"/>
    </row>
    <row r="965" spans="4:4">
      <c r="D965" s="139"/>
    </row>
    <row r="966" spans="4:4">
      <c r="D966" s="139"/>
    </row>
    <row r="967" spans="4:4">
      <c r="D967" s="139"/>
    </row>
    <row r="968" spans="4:4">
      <c r="D968" s="139"/>
    </row>
    <row r="969" spans="4:4">
      <c r="D969" s="139"/>
    </row>
    <row r="970" spans="4:4">
      <c r="D970" s="139"/>
    </row>
    <row r="971" spans="4:4">
      <c r="D971" s="139"/>
    </row>
    <row r="972" spans="4:4">
      <c r="D972" s="139"/>
    </row>
    <row r="973" spans="4:4">
      <c r="D973" s="139"/>
    </row>
    <row r="974" spans="4:4">
      <c r="D974" s="139"/>
    </row>
    <row r="975" spans="4:4">
      <c r="D975" s="139"/>
    </row>
    <row r="976" spans="4:4">
      <c r="D976" s="139"/>
    </row>
    <row r="977" spans="4:4">
      <c r="D977" s="139"/>
    </row>
    <row r="978" spans="4:4">
      <c r="D978" s="139"/>
    </row>
    <row r="979" spans="4:4">
      <c r="D979" s="139"/>
    </row>
    <row r="980" spans="4:4">
      <c r="D980" s="139"/>
    </row>
    <row r="981" spans="4:4">
      <c r="D981" s="139"/>
    </row>
    <row r="982" spans="4:4">
      <c r="D982" s="139"/>
    </row>
    <row r="983" spans="4:4">
      <c r="D983" s="139"/>
    </row>
    <row r="984" spans="4:4">
      <c r="D984" s="139"/>
    </row>
    <row r="985" spans="4:4">
      <c r="D985" s="139"/>
    </row>
    <row r="986" spans="4:4">
      <c r="D986" s="139"/>
    </row>
    <row r="987" spans="4:4">
      <c r="D987" s="139"/>
    </row>
    <row r="988" spans="4:4">
      <c r="D988" s="139"/>
    </row>
    <row r="989" spans="4:4">
      <c r="D989" s="139"/>
    </row>
    <row r="990" spans="4:4">
      <c r="D990" s="139"/>
    </row>
    <row r="991" spans="4:4">
      <c r="D991" s="139"/>
    </row>
    <row r="992" spans="4:4">
      <c r="D992" s="139"/>
    </row>
    <row r="993" spans="4:4">
      <c r="D993" s="139"/>
    </row>
    <row r="994" spans="4:4">
      <c r="D994" s="139"/>
    </row>
    <row r="995" spans="4:4">
      <c r="D995" s="139"/>
    </row>
    <row r="996" spans="4:4">
      <c r="D996" s="139"/>
    </row>
    <row r="997" spans="4:4">
      <c r="D997" s="139"/>
    </row>
    <row r="998" spans="4:4">
      <c r="D998" s="139"/>
    </row>
    <row r="999" spans="4:4">
      <c r="D999" s="139"/>
    </row>
    <row r="1000" spans="4:4">
      <c r="D1000" s="139"/>
    </row>
    <row r="1001" spans="4:4">
      <c r="D1001" s="139"/>
    </row>
    <row r="1002" spans="4:4">
      <c r="D1002" s="139"/>
    </row>
    <row r="1003" spans="4:4">
      <c r="D1003" s="139"/>
    </row>
    <row r="1004" spans="4:4">
      <c r="D1004" s="139"/>
    </row>
    <row r="1005" spans="4:4">
      <c r="D1005" s="139"/>
    </row>
    <row r="1006" spans="4:4">
      <c r="D1006" s="139"/>
    </row>
    <row r="1007" spans="4:4">
      <c r="D1007" s="139"/>
    </row>
    <row r="1008" spans="4:4">
      <c r="D1008" s="139"/>
    </row>
    <row r="1009" spans="4:4">
      <c r="D1009" s="139"/>
    </row>
    <row r="1010" spans="4:4">
      <c r="D1010" s="139"/>
    </row>
    <row r="1011" spans="4:4">
      <c r="D1011" s="139"/>
    </row>
    <row r="1012" spans="4:4">
      <c r="D1012" s="139"/>
    </row>
    <row r="1013" spans="4:4">
      <c r="D1013" s="139"/>
    </row>
    <row r="1014" spans="4:4">
      <c r="D1014" s="139"/>
    </row>
    <row r="1015" spans="4:4">
      <c r="D1015" s="139"/>
    </row>
    <row r="1016" spans="4:4">
      <c r="D1016" s="139"/>
    </row>
    <row r="1017" spans="4:4">
      <c r="D1017" s="139"/>
    </row>
    <row r="1018" spans="4:4">
      <c r="D1018" s="139"/>
    </row>
    <row r="1019" spans="4:4">
      <c r="D1019" s="139"/>
    </row>
    <row r="1020" spans="4:4">
      <c r="D1020" s="139"/>
    </row>
    <row r="1021" spans="4:4">
      <c r="D1021" s="139"/>
    </row>
    <row r="1022" spans="4:4">
      <c r="D1022" s="139"/>
    </row>
    <row r="1023" spans="4:4">
      <c r="D1023" s="139"/>
    </row>
    <row r="1024" spans="4:4">
      <c r="D1024" s="139"/>
    </row>
    <row r="1025" spans="4:4">
      <c r="D1025" s="139"/>
    </row>
    <row r="1026" spans="4:4">
      <c r="D1026" s="139"/>
    </row>
    <row r="1027" spans="4:4">
      <c r="D1027" s="139"/>
    </row>
    <row r="1028" spans="4:4">
      <c r="D1028" s="139"/>
    </row>
    <row r="1029" spans="4:4">
      <c r="D1029" s="139"/>
    </row>
    <row r="1030" spans="4:4">
      <c r="D1030" s="139"/>
    </row>
    <row r="1031" spans="4:4">
      <c r="D1031" s="139"/>
    </row>
    <row r="1032" spans="4:4">
      <c r="D1032" s="139"/>
    </row>
    <row r="1033" spans="4:4">
      <c r="D1033" s="139"/>
    </row>
    <row r="1034" spans="4:4">
      <c r="D1034" s="139"/>
    </row>
    <row r="1035" spans="4:4">
      <c r="D1035" s="139"/>
    </row>
    <row r="1036" spans="4:4">
      <c r="D1036" s="139"/>
    </row>
    <row r="1037" spans="4:4">
      <c r="D1037" s="139"/>
    </row>
    <row r="1038" spans="4:4">
      <c r="D1038" s="139"/>
    </row>
    <row r="1039" spans="4:4">
      <c r="D1039" s="139"/>
    </row>
    <row r="1040" spans="4:4">
      <c r="D1040" s="139"/>
    </row>
    <row r="1041" spans="4:4">
      <c r="D1041" s="139"/>
    </row>
    <row r="1042" spans="4:4">
      <c r="D1042" s="139"/>
    </row>
    <row r="1043" spans="4:4">
      <c r="D1043" s="139"/>
    </row>
    <row r="1044" spans="4:4">
      <c r="D1044" s="139"/>
    </row>
    <row r="1045" spans="4:4">
      <c r="D1045" s="139"/>
    </row>
    <row r="1046" spans="4:4">
      <c r="D1046" s="139"/>
    </row>
    <row r="1047" spans="4:4">
      <c r="D1047" s="139"/>
    </row>
    <row r="1048" spans="4:4">
      <c r="D1048" s="139"/>
    </row>
    <row r="1049" spans="4:4">
      <c r="D1049" s="139"/>
    </row>
    <row r="1050" spans="4:4">
      <c r="D1050" s="139"/>
    </row>
    <row r="1051" spans="4:4">
      <c r="D1051" s="139"/>
    </row>
    <row r="1052" spans="4:4">
      <c r="D1052" s="139"/>
    </row>
    <row r="1053" spans="4:4">
      <c r="D1053" s="139"/>
    </row>
    <row r="1054" spans="4:4">
      <c r="D1054" s="139"/>
    </row>
    <row r="1055" spans="4:4">
      <c r="D1055" s="139"/>
    </row>
    <row r="1056" spans="4:4">
      <c r="D1056" s="139"/>
    </row>
    <row r="1057" spans="4:4">
      <c r="D1057" s="139"/>
    </row>
    <row r="1058" spans="4:4">
      <c r="D1058" s="139"/>
    </row>
    <row r="1059" spans="4:4">
      <c r="D1059" s="139"/>
    </row>
    <row r="1060" spans="4:4">
      <c r="D1060" s="139"/>
    </row>
    <row r="1061" spans="4:4">
      <c r="D1061" s="139"/>
    </row>
    <row r="1062" spans="4:4">
      <c r="D1062" s="139"/>
    </row>
    <row r="1063" spans="4:4">
      <c r="D1063" s="139"/>
    </row>
    <row r="1064" spans="4:4">
      <c r="D1064" s="139"/>
    </row>
    <row r="1065" spans="4:4">
      <c r="D1065" s="139"/>
    </row>
    <row r="1066" spans="4:4">
      <c r="D1066" s="139"/>
    </row>
    <row r="1067" spans="4:4">
      <c r="D1067" s="139"/>
    </row>
    <row r="1068" spans="4:4">
      <c r="D1068" s="139"/>
    </row>
    <row r="1069" spans="4:4">
      <c r="D1069" s="139"/>
    </row>
    <row r="1070" spans="4:4">
      <c r="D1070" s="139"/>
    </row>
    <row r="1071" spans="4:4">
      <c r="D1071" s="139"/>
    </row>
    <row r="1072" spans="4:4">
      <c r="D1072" s="139"/>
    </row>
    <row r="1073" spans="4:4">
      <c r="D1073" s="139"/>
    </row>
    <row r="1074" spans="4:4">
      <c r="D1074" s="139"/>
    </row>
    <row r="1075" spans="4:4">
      <c r="D1075" s="139"/>
    </row>
    <row r="1076" spans="4:4">
      <c r="D1076" s="139"/>
    </row>
    <row r="1077" spans="4:4">
      <c r="D1077" s="139"/>
    </row>
    <row r="1078" spans="4:4">
      <c r="D1078" s="139"/>
    </row>
    <row r="1079" spans="4:4">
      <c r="D1079" s="139"/>
    </row>
    <row r="1080" spans="4:4">
      <c r="D1080" s="139"/>
    </row>
    <row r="1081" spans="4:4">
      <c r="D1081" s="139"/>
    </row>
    <row r="1082" spans="4:4">
      <c r="D1082" s="139"/>
    </row>
    <row r="1083" spans="4:4">
      <c r="D1083" s="139"/>
    </row>
    <row r="1084" spans="4:4">
      <c r="D1084" s="139"/>
    </row>
    <row r="1085" spans="4:4">
      <c r="D1085" s="139"/>
    </row>
    <row r="1086" spans="4:4">
      <c r="D1086" s="139"/>
    </row>
    <row r="1087" spans="4:4">
      <c r="D1087" s="139"/>
    </row>
    <row r="1088" spans="4:4">
      <c r="D1088" s="139"/>
    </row>
    <row r="1089" spans="4:4">
      <c r="D1089" s="139"/>
    </row>
    <row r="1090" spans="4:4">
      <c r="D1090" s="139"/>
    </row>
    <row r="1091" spans="4:4">
      <c r="D1091" s="139"/>
    </row>
    <row r="1092" spans="4:4">
      <c r="D1092" s="139"/>
    </row>
    <row r="1093" spans="4:4">
      <c r="D1093" s="139"/>
    </row>
    <row r="1094" spans="4:4">
      <c r="D1094" s="139"/>
    </row>
    <row r="1095" spans="4:4">
      <c r="D1095" s="139"/>
    </row>
    <row r="1096" spans="4:4">
      <c r="D1096" s="139"/>
    </row>
    <row r="1097" spans="4:4">
      <c r="D1097" s="139"/>
    </row>
    <row r="1098" spans="4:4">
      <c r="D1098" s="139"/>
    </row>
    <row r="1099" spans="4:4">
      <c r="D1099" s="139"/>
    </row>
    <row r="1100" spans="4:4">
      <c r="D1100" s="139"/>
    </row>
    <row r="1101" spans="4:4">
      <c r="D1101" s="139"/>
    </row>
    <row r="1102" spans="4:4">
      <c r="D1102" s="139"/>
    </row>
    <row r="1103" spans="4:4">
      <c r="D1103" s="139"/>
    </row>
    <row r="1104" spans="4:4">
      <c r="D1104" s="139"/>
    </row>
    <row r="1105" spans="4:4">
      <c r="D1105" s="139"/>
    </row>
    <row r="1106" spans="4:4">
      <c r="D1106" s="139"/>
    </row>
    <row r="1107" spans="4:4">
      <c r="D1107" s="139"/>
    </row>
    <row r="1108" spans="4:4">
      <c r="D1108" s="139"/>
    </row>
    <row r="1109" spans="4:4">
      <c r="D1109" s="139"/>
    </row>
    <row r="1110" spans="4:4">
      <c r="D1110" s="139"/>
    </row>
    <row r="1111" spans="4:4">
      <c r="D1111" s="139"/>
    </row>
    <row r="1112" spans="4:4">
      <c r="D1112" s="139"/>
    </row>
    <row r="1113" spans="4:4">
      <c r="D1113" s="139"/>
    </row>
    <row r="1114" spans="4:4">
      <c r="D1114" s="139"/>
    </row>
    <row r="1115" spans="4:4">
      <c r="D1115" s="139"/>
    </row>
    <row r="1116" spans="4:4">
      <c r="D1116" s="139"/>
    </row>
    <row r="1117" spans="4:4">
      <c r="D1117" s="139"/>
    </row>
    <row r="1118" spans="4:4">
      <c r="D1118" s="139"/>
    </row>
    <row r="1119" spans="4:4">
      <c r="D1119" s="139"/>
    </row>
    <row r="1120" spans="4:4">
      <c r="D1120" s="139"/>
    </row>
    <row r="1121" spans="4:4">
      <c r="D1121" s="139"/>
    </row>
    <row r="1122" spans="4:4">
      <c r="D1122" s="139"/>
    </row>
    <row r="1123" spans="4:4">
      <c r="D1123" s="139"/>
    </row>
    <row r="1124" spans="4:4">
      <c r="D1124" s="139"/>
    </row>
    <row r="1125" spans="4:4">
      <c r="D1125" s="139"/>
    </row>
    <row r="1126" spans="4:4">
      <c r="D1126" s="139"/>
    </row>
    <row r="1127" spans="4:4">
      <c r="D1127" s="139"/>
    </row>
    <row r="1128" spans="4:4">
      <c r="D1128" s="139"/>
    </row>
    <row r="1129" spans="4:4">
      <c r="D1129" s="139"/>
    </row>
    <row r="1130" spans="4:4">
      <c r="D1130" s="139"/>
    </row>
    <row r="1131" spans="4:4">
      <c r="D1131" s="139"/>
    </row>
    <row r="1132" spans="4:4">
      <c r="D1132" s="139"/>
    </row>
    <row r="1133" spans="4:4">
      <c r="D1133" s="139"/>
    </row>
    <row r="1134" spans="4:4">
      <c r="D1134" s="139"/>
    </row>
    <row r="1135" spans="4:4">
      <c r="D1135" s="139"/>
    </row>
    <row r="1136" spans="4:4">
      <c r="D1136" s="139"/>
    </row>
    <row r="1137" spans="4:4">
      <c r="D1137" s="139"/>
    </row>
    <row r="1138" spans="4:4">
      <c r="D1138" s="139"/>
    </row>
    <row r="1139" spans="4:4">
      <c r="D1139" s="139"/>
    </row>
    <row r="1140" spans="4:4">
      <c r="D1140" s="139"/>
    </row>
    <row r="1141" spans="4:4">
      <c r="D1141" s="139"/>
    </row>
    <row r="1142" spans="4:4">
      <c r="D1142" s="139"/>
    </row>
    <row r="1143" spans="4:4">
      <c r="D1143" s="139"/>
    </row>
    <row r="1144" spans="4:4">
      <c r="D1144" s="139"/>
    </row>
    <row r="1145" spans="4:4">
      <c r="D1145" s="139"/>
    </row>
    <row r="1146" spans="4:4">
      <c r="D1146" s="139"/>
    </row>
    <row r="1147" spans="4:4">
      <c r="D1147" s="139"/>
    </row>
    <row r="1148" spans="4:4">
      <c r="D1148" s="139"/>
    </row>
    <row r="1149" spans="4:4">
      <c r="D1149" s="139"/>
    </row>
    <row r="1150" spans="4:4">
      <c r="D1150" s="139"/>
    </row>
    <row r="1151" spans="4:4">
      <c r="D1151" s="139"/>
    </row>
    <row r="1152" spans="4:4">
      <c r="D1152" s="139"/>
    </row>
    <row r="1153" spans="4:4">
      <c r="D1153" s="139"/>
    </row>
    <row r="1154" spans="4:4">
      <c r="D1154" s="139"/>
    </row>
    <row r="1155" spans="4:4">
      <c r="D1155" s="139"/>
    </row>
    <row r="1156" spans="4:4">
      <c r="D1156" s="139"/>
    </row>
    <row r="1157" spans="4:4">
      <c r="D1157" s="139"/>
    </row>
    <row r="1158" spans="4:4">
      <c r="D1158" s="139"/>
    </row>
    <row r="1159" spans="4:4">
      <c r="D1159" s="139"/>
    </row>
    <row r="1160" spans="4:4">
      <c r="D1160" s="139"/>
    </row>
    <row r="1161" spans="4:4">
      <c r="D1161" s="139"/>
    </row>
    <row r="1162" spans="4:4">
      <c r="D1162" s="139"/>
    </row>
    <row r="1163" spans="4:4">
      <c r="D1163" s="139"/>
    </row>
    <row r="1164" spans="4:4">
      <c r="D1164" s="139"/>
    </row>
    <row r="1165" spans="4:4">
      <c r="D1165" s="139"/>
    </row>
    <row r="1166" spans="4:4">
      <c r="D1166" s="139"/>
    </row>
    <row r="1167" spans="4:4">
      <c r="D1167" s="139"/>
    </row>
    <row r="1168" spans="4:4">
      <c r="D1168" s="139"/>
    </row>
    <row r="1169" spans="4:4">
      <c r="D1169" s="139"/>
    </row>
    <row r="1170" spans="4:4">
      <c r="D1170" s="139"/>
    </row>
    <row r="1171" spans="4:4">
      <c r="D1171" s="139"/>
    </row>
    <row r="1172" spans="4:4">
      <c r="D1172" s="139"/>
    </row>
    <row r="1173" spans="4:4">
      <c r="D1173" s="139"/>
    </row>
    <row r="1174" spans="4:4">
      <c r="D1174" s="139"/>
    </row>
    <row r="1175" spans="4:4">
      <c r="D1175" s="139"/>
    </row>
    <row r="1176" spans="4:4">
      <c r="D1176" s="139"/>
    </row>
    <row r="1177" spans="4:4">
      <c r="D1177" s="139"/>
    </row>
    <row r="1178" spans="4:4">
      <c r="D1178" s="139"/>
    </row>
    <row r="1179" spans="4:4">
      <c r="D1179" s="139"/>
    </row>
    <row r="1180" spans="4:4">
      <c r="D1180" s="139"/>
    </row>
    <row r="1181" spans="4:4">
      <c r="D1181" s="139"/>
    </row>
    <row r="1182" spans="4:4">
      <c r="D1182" s="139"/>
    </row>
    <row r="1183" spans="4:4">
      <c r="D1183" s="139"/>
    </row>
    <row r="1184" spans="4:4">
      <c r="D1184" s="139"/>
    </row>
    <row r="1185" spans="4:4">
      <c r="D1185" s="139"/>
    </row>
    <row r="1186" spans="4:4">
      <c r="D1186" s="139"/>
    </row>
    <row r="1187" spans="4:4">
      <c r="D1187" s="139"/>
    </row>
    <row r="1188" spans="4:4">
      <c r="D1188" s="139"/>
    </row>
    <row r="1189" spans="4:4">
      <c r="D1189" s="139"/>
    </row>
    <row r="1190" spans="4:4">
      <c r="D1190" s="139"/>
    </row>
    <row r="1191" spans="4:4">
      <c r="D1191" s="139"/>
    </row>
    <row r="1192" spans="4:4">
      <c r="D1192" s="139"/>
    </row>
    <row r="1193" spans="4:4">
      <c r="D1193" s="139"/>
    </row>
    <row r="1194" spans="4:4">
      <c r="D1194" s="139"/>
    </row>
    <row r="1195" spans="4:4">
      <c r="D1195" s="139"/>
    </row>
    <row r="1196" spans="4:4">
      <c r="D1196" s="139"/>
    </row>
    <row r="1197" spans="4:4">
      <c r="D1197" s="139"/>
    </row>
    <row r="1198" spans="4:4">
      <c r="D1198" s="139"/>
    </row>
    <row r="1199" spans="4:4">
      <c r="D1199" s="139"/>
    </row>
    <row r="1200" spans="4:4">
      <c r="D1200" s="139"/>
    </row>
    <row r="1201" spans="4:4">
      <c r="D1201" s="139"/>
    </row>
    <row r="1202" spans="4:4">
      <c r="D1202" s="139"/>
    </row>
    <row r="1203" spans="4:4">
      <c r="D1203" s="139"/>
    </row>
    <row r="1204" spans="4:4">
      <c r="D1204" s="139"/>
    </row>
    <row r="1205" spans="4:4">
      <c r="D1205" s="139"/>
    </row>
    <row r="1206" spans="4:4">
      <c r="D1206" s="139"/>
    </row>
    <row r="1207" spans="4:4">
      <c r="D1207" s="139"/>
    </row>
    <row r="1208" spans="4:4">
      <c r="D1208" s="139"/>
    </row>
    <row r="1209" spans="4:4">
      <c r="D1209" s="139"/>
    </row>
    <row r="1210" spans="4:4">
      <c r="D1210" s="139"/>
    </row>
    <row r="1211" spans="4:4">
      <c r="D1211" s="139"/>
    </row>
    <row r="1212" spans="4:4">
      <c r="D1212" s="139"/>
    </row>
    <row r="1213" spans="4:4">
      <c r="D1213" s="139"/>
    </row>
    <row r="1214" spans="4:4">
      <c r="D1214" s="139"/>
    </row>
    <row r="1215" spans="4:4">
      <c r="D1215" s="139"/>
    </row>
    <row r="1216" spans="4:4">
      <c r="D1216" s="139"/>
    </row>
    <row r="1217" spans="4:4">
      <c r="D1217" s="139"/>
    </row>
    <row r="1218" spans="4:4">
      <c r="D1218" s="139"/>
    </row>
    <row r="1219" spans="4:4">
      <c r="D1219" s="139"/>
    </row>
    <row r="1220" spans="4:4">
      <c r="D1220" s="139"/>
    </row>
    <row r="1221" spans="4:4">
      <c r="D1221" s="139"/>
    </row>
    <row r="1222" spans="4:4">
      <c r="D1222" s="139"/>
    </row>
    <row r="1223" spans="4:4">
      <c r="D1223" s="139"/>
    </row>
    <row r="1224" spans="4:4">
      <c r="D1224" s="139"/>
    </row>
    <row r="1225" spans="4:4">
      <c r="D1225" s="139"/>
    </row>
    <row r="1226" spans="4:4">
      <c r="D1226" s="139"/>
    </row>
    <row r="1227" spans="4:4">
      <c r="D1227" s="139"/>
    </row>
    <row r="1228" spans="4:4">
      <c r="D1228" s="139"/>
    </row>
    <row r="1229" spans="4:4">
      <c r="D1229" s="139"/>
    </row>
    <row r="1230" spans="4:4">
      <c r="D1230" s="139"/>
    </row>
    <row r="1231" spans="4:4">
      <c r="D1231" s="139"/>
    </row>
    <row r="1232" spans="4:4">
      <c r="D1232" s="139"/>
    </row>
    <row r="1233" spans="4:4">
      <c r="D1233" s="139"/>
    </row>
    <row r="1234" spans="4:4">
      <c r="D1234" s="139"/>
    </row>
    <row r="1235" spans="4:4">
      <c r="D1235" s="139"/>
    </row>
    <row r="1236" spans="4:4">
      <c r="D1236" s="139"/>
    </row>
    <row r="1237" spans="4:4">
      <c r="D1237" s="139"/>
    </row>
    <row r="1238" spans="4:4">
      <c r="D1238" s="139"/>
    </row>
    <row r="1239" spans="4:4">
      <c r="D1239" s="139"/>
    </row>
    <row r="1240" spans="4:4">
      <c r="D1240" s="139"/>
    </row>
    <row r="1241" spans="4:4">
      <c r="D1241" s="139"/>
    </row>
    <row r="1242" spans="4:4">
      <c r="D1242" s="139"/>
    </row>
    <row r="1243" spans="4:4">
      <c r="D1243" s="139"/>
    </row>
    <row r="1244" spans="4:4">
      <c r="D1244" s="139"/>
    </row>
    <row r="1245" spans="4:4">
      <c r="D1245" s="139"/>
    </row>
    <row r="1246" spans="4:4">
      <c r="D1246" s="139"/>
    </row>
    <row r="1247" spans="4:4">
      <c r="D1247" s="139"/>
    </row>
    <row r="1248" spans="4:4">
      <c r="D1248" s="139"/>
    </row>
    <row r="1249" spans="4:4">
      <c r="D1249" s="139"/>
    </row>
    <row r="1250" spans="4:4">
      <c r="D1250" s="139"/>
    </row>
    <row r="1251" spans="4:4">
      <c r="D1251" s="139"/>
    </row>
    <row r="1252" spans="4:4">
      <c r="D1252" s="139"/>
    </row>
    <row r="1253" spans="4:4">
      <c r="D1253" s="139"/>
    </row>
    <row r="1254" spans="4:4">
      <c r="D1254" s="139"/>
    </row>
    <row r="1255" spans="4:4">
      <c r="D1255" s="139"/>
    </row>
    <row r="1256" spans="4:4">
      <c r="D1256" s="139"/>
    </row>
    <row r="1257" spans="4:4">
      <c r="D1257" s="139"/>
    </row>
    <row r="1258" spans="4:4">
      <c r="D1258" s="139"/>
    </row>
    <row r="1259" spans="4:4">
      <c r="D1259" s="139"/>
    </row>
    <row r="1260" spans="4:4">
      <c r="D1260" s="139"/>
    </row>
    <row r="1261" spans="4:4">
      <c r="D1261" s="139"/>
    </row>
    <row r="1262" spans="4:4">
      <c r="D1262" s="139"/>
    </row>
    <row r="1263" spans="4:4">
      <c r="D1263" s="139"/>
    </row>
    <row r="1264" spans="4:4">
      <c r="D1264" s="139"/>
    </row>
    <row r="1265" spans="4:4">
      <c r="D1265" s="139"/>
    </row>
    <row r="1266" spans="4:4">
      <c r="D1266" s="139"/>
    </row>
    <row r="1267" spans="4:4">
      <c r="D1267" s="139"/>
    </row>
    <row r="1268" spans="4:4">
      <c r="D1268" s="139"/>
    </row>
    <row r="1269" spans="4:4">
      <c r="D1269" s="139"/>
    </row>
    <row r="1270" spans="4:4">
      <c r="D1270" s="139"/>
    </row>
    <row r="1271" spans="4:4">
      <c r="D1271" s="139"/>
    </row>
    <row r="1272" spans="4:4">
      <c r="D1272" s="139"/>
    </row>
    <row r="1273" spans="4:4">
      <c r="D1273" s="139"/>
    </row>
    <row r="1274" spans="4:4">
      <c r="D1274" s="139"/>
    </row>
    <row r="1275" spans="4:4">
      <c r="D1275" s="139"/>
    </row>
    <row r="1276" spans="4:4">
      <c r="D1276" s="139"/>
    </row>
    <row r="1277" spans="4:4">
      <c r="D1277" s="139"/>
    </row>
    <row r="1278" spans="4:4">
      <c r="D1278" s="139"/>
    </row>
    <row r="1279" spans="4:4">
      <c r="D1279" s="139"/>
    </row>
    <row r="1280" spans="4:4">
      <c r="D1280" s="139"/>
    </row>
    <row r="1281" spans="4:4">
      <c r="D1281" s="139"/>
    </row>
    <row r="1282" spans="4:4">
      <c r="D1282" s="139"/>
    </row>
    <row r="1283" spans="4:4">
      <c r="D1283" s="139"/>
    </row>
    <row r="1284" spans="4:4">
      <c r="D1284" s="139"/>
    </row>
    <row r="1285" spans="4:4">
      <c r="D1285" s="139"/>
    </row>
    <row r="1286" spans="4:4">
      <c r="D1286" s="139"/>
    </row>
    <row r="1287" spans="4:4">
      <c r="D1287" s="139"/>
    </row>
    <row r="1288" spans="4:4">
      <c r="D1288" s="139"/>
    </row>
    <row r="1289" spans="4:4">
      <c r="D1289" s="139"/>
    </row>
    <row r="1290" spans="4:4">
      <c r="D1290" s="139"/>
    </row>
    <row r="1291" spans="4:4">
      <c r="D1291" s="139"/>
    </row>
    <row r="1292" spans="4:4">
      <c r="D1292" s="139"/>
    </row>
    <row r="1293" spans="4:4">
      <c r="D1293" s="139"/>
    </row>
    <row r="1294" spans="4:4">
      <c r="D1294" s="139"/>
    </row>
    <row r="1295" spans="4:4">
      <c r="D1295" s="139"/>
    </row>
    <row r="1296" spans="4:4">
      <c r="D1296" s="139"/>
    </row>
    <row r="1297" spans="4:4">
      <c r="D1297" s="139"/>
    </row>
    <row r="1298" spans="4:4">
      <c r="D1298" s="139"/>
    </row>
    <row r="1299" spans="4:4">
      <c r="D1299" s="139"/>
    </row>
    <row r="1300" spans="4:4">
      <c r="D1300" s="139"/>
    </row>
    <row r="1301" spans="4:4">
      <c r="D1301" s="139"/>
    </row>
    <row r="1302" spans="4:4">
      <c r="D1302" s="139"/>
    </row>
    <row r="1303" spans="4:4">
      <c r="D1303" s="139"/>
    </row>
    <row r="1304" spans="4:4">
      <c r="D1304" s="139"/>
    </row>
    <row r="1305" spans="4:4">
      <c r="D1305" s="139"/>
    </row>
    <row r="1306" spans="4:4">
      <c r="D1306" s="139"/>
    </row>
    <row r="1307" spans="4:4">
      <c r="D1307" s="139"/>
    </row>
    <row r="1308" spans="4:4">
      <c r="D1308" s="139"/>
    </row>
    <row r="1309" spans="4:4">
      <c r="D1309" s="139"/>
    </row>
    <row r="1310" spans="4:4">
      <c r="D1310" s="139"/>
    </row>
    <row r="1311" spans="4:4">
      <c r="D1311" s="139"/>
    </row>
    <row r="1312" spans="4:4">
      <c r="D1312" s="139"/>
    </row>
    <row r="1313" spans="4:4">
      <c r="D1313" s="139"/>
    </row>
    <row r="1314" spans="4:4">
      <c r="D1314" s="139"/>
    </row>
    <row r="1315" spans="4:4">
      <c r="D1315" s="139"/>
    </row>
    <row r="1316" spans="4:4">
      <c r="D1316" s="139"/>
    </row>
    <row r="1317" spans="4:4">
      <c r="D1317" s="139"/>
    </row>
    <row r="1318" spans="4:4">
      <c r="D1318" s="139"/>
    </row>
    <row r="1319" spans="4:4">
      <c r="D1319" s="139"/>
    </row>
    <row r="1320" spans="4:4">
      <c r="D1320" s="139"/>
    </row>
    <row r="1321" spans="4:4">
      <c r="D1321" s="139"/>
    </row>
    <row r="1322" spans="4:4">
      <c r="D1322" s="139"/>
    </row>
    <row r="1323" spans="4:4">
      <c r="D1323" s="139"/>
    </row>
    <row r="1324" spans="4:4">
      <c r="D1324" s="139"/>
    </row>
    <row r="1325" spans="4:4">
      <c r="D1325" s="139"/>
    </row>
    <row r="1326" spans="4:4">
      <c r="D1326" s="139"/>
    </row>
    <row r="1327" spans="4:4">
      <c r="D1327" s="139"/>
    </row>
    <row r="1328" spans="4:4">
      <c r="D1328" s="139"/>
    </row>
    <row r="1329" spans="4:4">
      <c r="D1329" s="139"/>
    </row>
    <row r="1330" spans="4:4">
      <c r="D1330" s="139"/>
    </row>
    <row r="1331" spans="4:4">
      <c r="D1331" s="139"/>
    </row>
    <row r="1332" spans="4:4">
      <c r="D1332" s="139"/>
    </row>
    <row r="1333" spans="4:4">
      <c r="D1333" s="139"/>
    </row>
    <row r="1334" spans="4:4">
      <c r="D1334" s="139"/>
    </row>
    <row r="1335" spans="4:4">
      <c r="D1335" s="139"/>
    </row>
    <row r="1336" spans="4:4">
      <c r="D1336" s="139"/>
    </row>
    <row r="1337" spans="4:4">
      <c r="D1337" s="139"/>
    </row>
    <row r="1338" spans="4:4">
      <c r="D1338" s="139"/>
    </row>
    <row r="1339" spans="4:4">
      <c r="D1339" s="139"/>
    </row>
    <row r="1340" spans="4:4">
      <c r="D1340" s="139"/>
    </row>
    <row r="1341" spans="4:4">
      <c r="D1341" s="139"/>
    </row>
    <row r="1342" spans="4:4">
      <c r="D1342" s="139"/>
    </row>
    <row r="1343" spans="4:4">
      <c r="D1343" s="139"/>
    </row>
    <row r="1344" spans="4:4">
      <c r="D1344" s="139"/>
    </row>
    <row r="1345" spans="4:4">
      <c r="D1345" s="139"/>
    </row>
    <row r="1346" spans="4:4">
      <c r="D1346" s="139"/>
    </row>
    <row r="1347" spans="4:4">
      <c r="D1347" s="139"/>
    </row>
    <row r="1348" spans="4:4">
      <c r="D1348" s="139"/>
    </row>
    <row r="1349" spans="4:4">
      <c r="D1349" s="139"/>
    </row>
    <row r="1350" spans="4:4">
      <c r="D1350" s="139"/>
    </row>
    <row r="1351" spans="4:4">
      <c r="D1351" s="139"/>
    </row>
    <row r="1352" spans="4:4">
      <c r="D1352" s="139"/>
    </row>
    <row r="1353" spans="4:4">
      <c r="D1353" s="139"/>
    </row>
    <row r="1354" spans="4:4">
      <c r="D1354" s="139"/>
    </row>
    <row r="1355" spans="4:4">
      <c r="D1355" s="139"/>
    </row>
    <row r="1356" spans="4:4">
      <c r="D1356" s="139"/>
    </row>
    <row r="1357" spans="4:4">
      <c r="D1357" s="139"/>
    </row>
    <row r="1358" spans="4:4">
      <c r="D1358" s="139"/>
    </row>
    <row r="1359" spans="4:4">
      <c r="D1359" s="139"/>
    </row>
    <row r="1360" spans="4:4">
      <c r="D1360" s="139"/>
    </row>
    <row r="1361" spans="4:4">
      <c r="D1361" s="139"/>
    </row>
    <row r="1362" spans="4:4">
      <c r="D1362" s="139"/>
    </row>
    <row r="1363" spans="4:4">
      <c r="D1363" s="139"/>
    </row>
    <row r="1364" spans="4:4">
      <c r="D1364" s="139"/>
    </row>
    <row r="1365" spans="4:4">
      <c r="D1365" s="139"/>
    </row>
    <row r="1366" spans="4:4">
      <c r="D1366" s="139"/>
    </row>
    <row r="1367" spans="4:4">
      <c r="D1367" s="139"/>
    </row>
    <row r="1368" spans="4:4">
      <c r="D1368" s="139"/>
    </row>
    <row r="1369" spans="4:4">
      <c r="D1369" s="139"/>
    </row>
    <row r="1370" spans="4:4">
      <c r="D1370" s="139"/>
    </row>
    <row r="1371" spans="4:4">
      <c r="D1371" s="139"/>
    </row>
    <row r="1372" spans="4:4">
      <c r="D1372" s="139"/>
    </row>
    <row r="1373" spans="4:4">
      <c r="D1373" s="139"/>
    </row>
    <row r="1374" spans="4:4">
      <c r="D1374" s="139"/>
    </row>
    <row r="1375" spans="4:4">
      <c r="D1375" s="139"/>
    </row>
    <row r="1376" spans="4:4">
      <c r="D1376" s="139"/>
    </row>
    <row r="1377" spans="4:4">
      <c r="D1377" s="139"/>
    </row>
    <row r="1378" spans="4:4">
      <c r="D1378" s="139"/>
    </row>
    <row r="1379" spans="4:4">
      <c r="D1379" s="139"/>
    </row>
    <row r="1380" spans="4:4">
      <c r="D1380" s="139"/>
    </row>
    <row r="1381" spans="4:4">
      <c r="D1381" s="139"/>
    </row>
    <row r="1382" spans="4:4">
      <c r="D1382" s="139"/>
    </row>
    <row r="1383" spans="4:4">
      <c r="D1383" s="139"/>
    </row>
    <row r="1384" spans="4:4">
      <c r="D1384" s="139"/>
    </row>
    <row r="1385" spans="4:4">
      <c r="D1385" s="139"/>
    </row>
    <row r="1386" spans="4:4">
      <c r="D1386" s="139"/>
    </row>
    <row r="1387" spans="4:4">
      <c r="D1387" s="139"/>
    </row>
    <row r="1388" spans="4:4">
      <c r="D1388" s="139"/>
    </row>
    <row r="1389" spans="4:4">
      <c r="D1389" s="139"/>
    </row>
    <row r="1390" spans="4:4">
      <c r="D1390" s="139"/>
    </row>
    <row r="1391" spans="4:4">
      <c r="D1391" s="139"/>
    </row>
    <row r="1392" spans="4:4">
      <c r="D1392" s="139"/>
    </row>
    <row r="1393" spans="4:4">
      <c r="D1393" s="139"/>
    </row>
    <row r="1394" spans="4:4">
      <c r="D1394" s="139"/>
    </row>
    <row r="1395" spans="4:4">
      <c r="D1395" s="139"/>
    </row>
    <row r="1396" spans="4:4">
      <c r="D1396" s="139"/>
    </row>
    <row r="1397" spans="4:4">
      <c r="D1397" s="139"/>
    </row>
    <row r="1398" spans="4:4">
      <c r="D1398" s="139"/>
    </row>
    <row r="1399" spans="4:4">
      <c r="D1399" s="139"/>
    </row>
    <row r="1400" spans="4:4">
      <c r="D1400" s="139"/>
    </row>
    <row r="1401" spans="4:4">
      <c r="D1401" s="139"/>
    </row>
    <row r="1402" spans="4:4">
      <c r="D1402" s="139"/>
    </row>
    <row r="1403" spans="4:4">
      <c r="D1403" s="139"/>
    </row>
    <row r="1404" spans="4:4">
      <c r="D1404" s="139"/>
    </row>
    <row r="1405" spans="4:4">
      <c r="D1405" s="139"/>
    </row>
    <row r="1406" spans="4:4">
      <c r="D1406" s="139"/>
    </row>
    <row r="1407" spans="4:4">
      <c r="D1407" s="139"/>
    </row>
    <row r="1408" spans="4:4">
      <c r="D1408" s="139"/>
    </row>
    <row r="1409" spans="4:4">
      <c r="D1409" s="139"/>
    </row>
    <row r="1410" spans="4:4">
      <c r="D1410" s="139"/>
    </row>
    <row r="1411" spans="4:4">
      <c r="D1411" s="139"/>
    </row>
    <row r="1412" spans="4:4">
      <c r="D1412" s="139"/>
    </row>
    <row r="1413" spans="4:4">
      <c r="D1413" s="139"/>
    </row>
    <row r="1414" spans="4:4">
      <c r="D1414" s="139"/>
    </row>
    <row r="1415" spans="4:4">
      <c r="D1415" s="139"/>
    </row>
    <row r="1416" spans="4:4">
      <c r="D1416" s="139"/>
    </row>
    <row r="1417" spans="4:4">
      <c r="D1417" s="139"/>
    </row>
    <row r="1418" spans="4:4">
      <c r="D1418" s="139"/>
    </row>
    <row r="1419" spans="4:4">
      <c r="D1419" s="139"/>
    </row>
    <row r="1420" spans="4:4">
      <c r="D1420" s="139"/>
    </row>
    <row r="1421" spans="4:4">
      <c r="D1421" s="139"/>
    </row>
    <row r="1422" spans="4:4">
      <c r="D1422" s="139"/>
    </row>
    <row r="1423" spans="4:4">
      <c r="D1423" s="139"/>
    </row>
    <row r="1424" spans="4:4">
      <c r="D1424" s="139"/>
    </row>
    <row r="1425" spans="4:4">
      <c r="D1425" s="139"/>
    </row>
    <row r="1426" spans="4:4">
      <c r="D1426" s="139"/>
    </row>
    <row r="1427" spans="4:4">
      <c r="D1427" s="139"/>
    </row>
    <row r="1428" spans="4:4">
      <c r="D1428" s="139"/>
    </row>
    <row r="1429" spans="4:4">
      <c r="D1429" s="139"/>
    </row>
    <row r="1430" spans="4:4">
      <c r="D1430" s="139"/>
    </row>
    <row r="1431" spans="4:4">
      <c r="D1431" s="139"/>
    </row>
    <row r="1432" spans="4:4">
      <c r="D1432" s="139"/>
    </row>
    <row r="1433" spans="4:4">
      <c r="D1433" s="139"/>
    </row>
    <row r="1434" spans="4:4">
      <c r="D1434" s="139"/>
    </row>
    <row r="1435" spans="4:4">
      <c r="D1435" s="139"/>
    </row>
    <row r="1436" spans="4:4">
      <c r="D1436" s="139"/>
    </row>
    <row r="1437" spans="4:4">
      <c r="D1437" s="139"/>
    </row>
    <row r="1438" spans="4:4">
      <c r="D1438" s="139"/>
    </row>
    <row r="1439" spans="4:4">
      <c r="D1439" s="139"/>
    </row>
    <row r="1440" spans="4:4">
      <c r="D1440" s="139"/>
    </row>
    <row r="1441" spans="4:4">
      <c r="D1441" s="139"/>
    </row>
    <row r="1442" spans="4:4">
      <c r="D1442" s="139"/>
    </row>
    <row r="1443" spans="4:4">
      <c r="D1443" s="139"/>
    </row>
    <row r="1444" spans="4:4">
      <c r="D1444" s="139"/>
    </row>
    <row r="1445" spans="4:4">
      <c r="D1445" s="139"/>
    </row>
    <row r="1446" spans="4:4">
      <c r="D1446" s="139"/>
    </row>
    <row r="1447" spans="4:4">
      <c r="D1447" s="139"/>
    </row>
    <row r="1448" spans="4:4">
      <c r="D1448" s="139"/>
    </row>
    <row r="1449" spans="4:4">
      <c r="D1449" s="139"/>
    </row>
    <row r="1450" spans="4:4">
      <c r="D1450" s="139"/>
    </row>
    <row r="1451" spans="4:4">
      <c r="D1451" s="139"/>
    </row>
    <row r="1452" spans="4:4">
      <c r="D1452" s="139"/>
    </row>
    <row r="1453" spans="4:4">
      <c r="D1453" s="139"/>
    </row>
    <row r="1454" spans="4:4">
      <c r="D1454" s="139"/>
    </row>
    <row r="1455" spans="4:4">
      <c r="D1455" s="139"/>
    </row>
    <row r="1456" spans="4:4">
      <c r="D1456" s="139"/>
    </row>
    <row r="1457" spans="4:4">
      <c r="D1457" s="139"/>
    </row>
    <row r="1458" spans="4:4">
      <c r="D1458" s="139"/>
    </row>
    <row r="1459" spans="4:4">
      <c r="D1459" s="139"/>
    </row>
    <row r="1460" spans="4:4">
      <c r="D1460" s="139"/>
    </row>
    <row r="1461" spans="4:4">
      <c r="D1461" s="139"/>
    </row>
    <row r="1462" spans="4:4">
      <c r="D1462" s="139"/>
    </row>
    <row r="1463" spans="4:4">
      <c r="D1463" s="139"/>
    </row>
    <row r="1464" spans="4:4">
      <c r="D1464" s="139"/>
    </row>
    <row r="1465" spans="4:4">
      <c r="D1465" s="139"/>
    </row>
    <row r="1466" spans="4:4">
      <c r="D1466" s="139"/>
    </row>
    <row r="1467" spans="4:4">
      <c r="D1467" s="139"/>
    </row>
    <row r="1468" spans="4:4">
      <c r="D1468" s="139"/>
    </row>
    <row r="1469" spans="4:4">
      <c r="D1469" s="139"/>
    </row>
    <row r="1470" spans="4:4">
      <c r="D1470" s="139"/>
    </row>
    <row r="1471" spans="4:4">
      <c r="D1471" s="139"/>
    </row>
    <row r="1472" spans="4:4">
      <c r="D1472" s="139"/>
    </row>
    <row r="1473" spans="4:4">
      <c r="D1473" s="139"/>
    </row>
    <row r="1474" spans="4:4">
      <c r="D1474" s="139"/>
    </row>
    <row r="1475" spans="4:4">
      <c r="D1475" s="139"/>
    </row>
    <row r="1476" spans="4:4">
      <c r="D1476" s="139"/>
    </row>
    <row r="1477" spans="4:4">
      <c r="D1477" s="139"/>
    </row>
    <row r="1478" spans="4:4">
      <c r="D1478" s="139"/>
    </row>
    <row r="1479" spans="4:4">
      <c r="D1479" s="139"/>
    </row>
    <row r="1480" spans="4:4">
      <c r="D1480" s="139"/>
    </row>
    <row r="1481" spans="4:4">
      <c r="D1481" s="139"/>
    </row>
    <row r="1482" spans="4:4">
      <c r="D1482" s="139"/>
    </row>
    <row r="1483" spans="4:4">
      <c r="D1483" s="139"/>
    </row>
    <row r="1484" spans="4:4">
      <c r="D1484" s="139"/>
    </row>
    <row r="1485" spans="4:4">
      <c r="D1485" s="139"/>
    </row>
    <row r="1486" spans="4:4">
      <c r="D1486" s="139"/>
    </row>
    <row r="1487" spans="4:4">
      <c r="D1487" s="139"/>
    </row>
    <row r="1488" spans="4:4">
      <c r="D1488" s="139"/>
    </row>
    <row r="1489" spans="4:4">
      <c r="D1489" s="139"/>
    </row>
    <row r="1490" spans="4:4">
      <c r="D1490" s="139"/>
    </row>
    <row r="1491" spans="4:4">
      <c r="D1491" s="139"/>
    </row>
    <row r="1492" spans="4:4">
      <c r="D1492" s="139"/>
    </row>
    <row r="1493" spans="4:4">
      <c r="D1493" s="139"/>
    </row>
    <row r="1494" spans="4:4">
      <c r="D1494" s="139"/>
    </row>
    <row r="1495" spans="4:4">
      <c r="D1495" s="139"/>
    </row>
    <row r="1496" spans="4:4">
      <c r="D1496" s="139"/>
    </row>
    <row r="1497" spans="4:4">
      <c r="D1497" s="139"/>
    </row>
    <row r="1498" spans="4:4">
      <c r="D1498" s="139"/>
    </row>
    <row r="1499" spans="4:4">
      <c r="D1499" s="139"/>
    </row>
    <row r="1500" spans="4:4">
      <c r="D1500" s="139"/>
    </row>
    <row r="1501" spans="4:4">
      <c r="D1501" s="139"/>
    </row>
    <row r="1502" spans="4:4">
      <c r="D1502" s="139"/>
    </row>
    <row r="1503" spans="4:4">
      <c r="D1503" s="139"/>
    </row>
    <row r="1504" spans="4:4">
      <c r="D1504" s="139"/>
    </row>
    <row r="1505" spans="4:4">
      <c r="D1505" s="139"/>
    </row>
    <row r="1506" spans="4:4">
      <c r="D1506" s="139"/>
    </row>
    <row r="1507" spans="4:4">
      <c r="D1507" s="139"/>
    </row>
    <row r="1508" spans="4:4">
      <c r="D1508" s="139"/>
    </row>
    <row r="1509" spans="4:4">
      <c r="D1509" s="139"/>
    </row>
    <row r="1510" spans="4:4">
      <c r="D1510" s="139"/>
    </row>
    <row r="1511" spans="4:4">
      <c r="D1511" s="139"/>
    </row>
    <row r="1512" spans="4:4">
      <c r="D1512" s="139"/>
    </row>
    <row r="1513" spans="4:4">
      <c r="D1513" s="139"/>
    </row>
    <row r="1514" spans="4:4">
      <c r="D1514" s="139"/>
    </row>
    <row r="1515" spans="4:4">
      <c r="D1515" s="139"/>
    </row>
    <row r="1516" spans="4:4">
      <c r="D1516" s="139"/>
    </row>
    <row r="1517" spans="4:4">
      <c r="D1517" s="139"/>
    </row>
    <row r="1518" spans="4:4">
      <c r="D1518" s="139"/>
    </row>
    <row r="1519" spans="4:4">
      <c r="D1519" s="139"/>
    </row>
    <row r="1520" spans="4:4">
      <c r="D1520" s="139"/>
    </row>
    <row r="1521" spans="4:4">
      <c r="D1521" s="139"/>
    </row>
    <row r="1522" spans="4:4">
      <c r="D1522" s="139"/>
    </row>
    <row r="1523" spans="4:4">
      <c r="D1523" s="139"/>
    </row>
    <row r="1524" spans="4:4">
      <c r="D1524" s="139"/>
    </row>
    <row r="1525" spans="4:4">
      <c r="D1525" s="139"/>
    </row>
    <row r="1526" spans="4:4">
      <c r="D1526" s="139"/>
    </row>
    <row r="1527" spans="4:4">
      <c r="D1527" s="139"/>
    </row>
    <row r="1528" spans="4:4">
      <c r="D1528" s="139"/>
    </row>
    <row r="1529" spans="4:4">
      <c r="D1529" s="139"/>
    </row>
    <row r="1530" spans="4:4">
      <c r="D1530" s="139"/>
    </row>
    <row r="1531" spans="4:4">
      <c r="D1531" s="139"/>
    </row>
    <row r="1532" spans="4:4">
      <c r="D1532" s="139"/>
    </row>
    <row r="1533" spans="4:4">
      <c r="D1533" s="139"/>
    </row>
    <row r="1534" spans="4:4">
      <c r="D1534" s="139"/>
    </row>
    <row r="1535" spans="4:4">
      <c r="D1535" s="139"/>
    </row>
    <row r="1536" spans="4:4">
      <c r="D1536" s="139"/>
    </row>
    <row r="1537" spans="4:4">
      <c r="D1537" s="139"/>
    </row>
    <row r="1538" spans="4:4">
      <c r="D1538" s="139"/>
    </row>
    <row r="1539" spans="4:4">
      <c r="D1539" s="139"/>
    </row>
    <row r="1540" spans="4:4">
      <c r="D1540" s="139"/>
    </row>
    <row r="1541" spans="4:4">
      <c r="D1541" s="139"/>
    </row>
    <row r="1542" spans="4:4">
      <c r="D1542" s="139"/>
    </row>
    <row r="1543" spans="4:4">
      <c r="D1543" s="139"/>
    </row>
    <row r="1544" spans="4:4">
      <c r="D1544" s="139"/>
    </row>
    <row r="1545" spans="4:4">
      <c r="D1545" s="139"/>
    </row>
    <row r="1546" spans="4:4">
      <c r="D1546" s="139"/>
    </row>
    <row r="1547" spans="4:4">
      <c r="D1547" s="139"/>
    </row>
    <row r="1548" spans="4:4">
      <c r="D1548" s="139"/>
    </row>
    <row r="1549" spans="4:4">
      <c r="D1549" s="139"/>
    </row>
    <row r="1550" spans="4:4">
      <c r="D1550" s="139"/>
    </row>
    <row r="1551" spans="4:4">
      <c r="D1551" s="139"/>
    </row>
    <row r="1552" spans="4:4">
      <c r="D1552" s="139"/>
    </row>
    <row r="1553" spans="4:4">
      <c r="D1553" s="139"/>
    </row>
    <row r="1554" spans="4:4">
      <c r="D1554" s="139"/>
    </row>
    <row r="1555" spans="4:4">
      <c r="D1555" s="139"/>
    </row>
    <row r="1556" spans="4:4">
      <c r="D1556" s="139"/>
    </row>
    <row r="1557" spans="4:4">
      <c r="D1557" s="139"/>
    </row>
    <row r="1558" spans="4:4">
      <c r="D1558" s="139"/>
    </row>
    <row r="1559" spans="4:4">
      <c r="D1559" s="139"/>
    </row>
    <row r="1560" spans="4:4">
      <c r="D1560" s="139"/>
    </row>
    <row r="1561" spans="4:4">
      <c r="D1561" s="139"/>
    </row>
    <row r="1562" spans="4:4">
      <c r="D1562" s="139"/>
    </row>
    <row r="1563" spans="4:4">
      <c r="D1563" s="139"/>
    </row>
    <row r="1564" spans="4:4">
      <c r="D1564" s="139"/>
    </row>
    <row r="1565" spans="4:4">
      <c r="D1565" s="139"/>
    </row>
    <row r="1566" spans="4:4">
      <c r="D1566" s="139"/>
    </row>
    <row r="1567" spans="4:4">
      <c r="D1567" s="139"/>
    </row>
    <row r="1568" spans="4:4">
      <c r="D1568" s="139"/>
    </row>
    <row r="1569" spans="4:4">
      <c r="D1569" s="139"/>
    </row>
    <row r="1570" spans="4:4">
      <c r="D1570" s="139"/>
    </row>
    <row r="1571" spans="4:4">
      <c r="D1571" s="139"/>
    </row>
    <row r="1572" spans="4:4">
      <c r="D1572" s="139"/>
    </row>
    <row r="1573" spans="4:4">
      <c r="D1573" s="139"/>
    </row>
    <row r="1574" spans="4:4">
      <c r="D1574" s="139"/>
    </row>
    <row r="1575" spans="4:4">
      <c r="D1575" s="139"/>
    </row>
    <row r="1576" spans="4:4">
      <c r="D1576" s="139"/>
    </row>
    <row r="1577" spans="4:4">
      <c r="D1577" s="139"/>
    </row>
    <row r="1578" spans="4:4">
      <c r="D1578" s="139"/>
    </row>
    <row r="1579" spans="4:4">
      <c r="D1579" s="139"/>
    </row>
    <row r="1580" spans="4:4">
      <c r="D1580" s="139"/>
    </row>
    <row r="1581" spans="4:4">
      <c r="D1581" s="139"/>
    </row>
    <row r="1582" spans="4:4">
      <c r="D1582" s="139"/>
    </row>
    <row r="1583" spans="4:4">
      <c r="D1583" s="139"/>
    </row>
    <row r="1584" spans="4:4">
      <c r="D1584" s="139"/>
    </row>
    <row r="1585" spans="4:4">
      <c r="D1585" s="139"/>
    </row>
    <row r="1586" spans="4:4">
      <c r="D1586" s="139"/>
    </row>
    <row r="1587" spans="4:4">
      <c r="D1587" s="139"/>
    </row>
    <row r="1588" spans="4:4">
      <c r="D1588" s="139"/>
    </row>
    <row r="1589" spans="4:4">
      <c r="D1589" s="139"/>
    </row>
    <row r="1590" spans="4:4">
      <c r="D1590" s="139"/>
    </row>
    <row r="1591" spans="4:4">
      <c r="D1591" s="139"/>
    </row>
    <row r="1592" spans="4:4">
      <c r="D1592" s="139"/>
    </row>
    <row r="1593" spans="4:4">
      <c r="D1593" s="139"/>
    </row>
    <row r="1594" spans="4:4">
      <c r="D1594" s="139"/>
    </row>
    <row r="1595" spans="4:4">
      <c r="D1595" s="139"/>
    </row>
    <row r="1596" spans="4:4">
      <c r="D1596" s="139"/>
    </row>
    <row r="1597" spans="4:4">
      <c r="D1597" s="139"/>
    </row>
    <row r="1598" spans="4:4">
      <c r="D1598" s="139"/>
    </row>
    <row r="1599" spans="4:4">
      <c r="D1599" s="139"/>
    </row>
    <row r="1600" spans="4:4">
      <c r="D1600" s="139"/>
    </row>
    <row r="1601" spans="4:4">
      <c r="D1601" s="139"/>
    </row>
    <row r="1602" spans="4:4">
      <c r="D1602" s="139"/>
    </row>
    <row r="1603" spans="4:4">
      <c r="D1603" s="139"/>
    </row>
    <row r="1604" spans="4:4">
      <c r="D1604" s="139"/>
    </row>
    <row r="1605" spans="4:4">
      <c r="D1605" s="139"/>
    </row>
    <row r="1606" spans="4:4">
      <c r="D1606" s="139"/>
    </row>
    <row r="1607" spans="4:4">
      <c r="D1607" s="139"/>
    </row>
    <row r="1608" spans="4:4">
      <c r="D1608" s="139"/>
    </row>
    <row r="1609" spans="4:4">
      <c r="D1609" s="139"/>
    </row>
    <row r="1610" spans="4:4">
      <c r="D1610" s="139"/>
    </row>
    <row r="1611" spans="4:4">
      <c r="D1611" s="139"/>
    </row>
    <row r="1612" spans="4:4">
      <c r="D1612" s="139"/>
    </row>
    <row r="1613" spans="4:4">
      <c r="D1613" s="139"/>
    </row>
    <row r="1614" spans="4:4">
      <c r="D1614" s="139"/>
    </row>
    <row r="1615" spans="4:4">
      <c r="D1615" s="139"/>
    </row>
    <row r="1616" spans="4:4">
      <c r="D1616" s="139"/>
    </row>
    <row r="1617" spans="4:4">
      <c r="D1617" s="139"/>
    </row>
    <row r="1618" spans="4:4">
      <c r="D1618" s="139"/>
    </row>
    <row r="1619" spans="4:4">
      <c r="D1619" s="139"/>
    </row>
    <row r="1620" spans="4:4">
      <c r="D1620" s="139"/>
    </row>
    <row r="1621" spans="4:4">
      <c r="D1621" s="139"/>
    </row>
    <row r="1622" spans="4:4">
      <c r="D1622" s="139"/>
    </row>
    <row r="1623" spans="4:4">
      <c r="D1623" s="139"/>
    </row>
    <row r="1624" spans="4:4">
      <c r="D1624" s="139"/>
    </row>
    <row r="1625" spans="4:4">
      <c r="D1625" s="139"/>
    </row>
    <row r="1626" spans="4:4">
      <c r="D1626" s="139"/>
    </row>
    <row r="1627" spans="4:4">
      <c r="D1627" s="139"/>
    </row>
    <row r="1628" spans="4:4">
      <c r="D1628" s="139"/>
    </row>
    <row r="1629" spans="4:4">
      <c r="D1629" s="139"/>
    </row>
    <row r="1630" spans="4:4">
      <c r="D1630" s="139"/>
    </row>
    <row r="1631" spans="4:4">
      <c r="D1631" s="139"/>
    </row>
    <row r="1632" spans="4:4">
      <c r="D1632" s="139"/>
    </row>
    <row r="1633" spans="4:4">
      <c r="D1633" s="139"/>
    </row>
    <row r="1634" spans="4:4">
      <c r="D1634" s="139"/>
    </row>
    <row r="1635" spans="4:4">
      <c r="D1635" s="139"/>
    </row>
    <row r="1636" spans="4:4">
      <c r="D1636" s="139"/>
    </row>
    <row r="1637" spans="4:4">
      <c r="D1637" s="139"/>
    </row>
    <row r="1638" spans="4:4">
      <c r="D1638" s="139"/>
    </row>
    <row r="1639" spans="4:4">
      <c r="D1639" s="139"/>
    </row>
    <row r="1640" spans="4:4">
      <c r="D1640" s="139"/>
    </row>
    <row r="1641" spans="4:4">
      <c r="D1641" s="139"/>
    </row>
    <row r="1642" spans="4:4">
      <c r="D1642" s="139"/>
    </row>
    <row r="1643" spans="4:4">
      <c r="D1643" s="139"/>
    </row>
    <row r="1644" spans="4:4">
      <c r="D1644" s="139"/>
    </row>
    <row r="1645" spans="4:4">
      <c r="D1645" s="139"/>
    </row>
    <row r="1646" spans="4:4">
      <c r="D1646" s="139"/>
    </row>
    <row r="1647" spans="4:4">
      <c r="D1647" s="139"/>
    </row>
    <row r="1648" spans="4:4">
      <c r="D1648" s="139"/>
    </row>
    <row r="1649" spans="4:4">
      <c r="D1649" s="139"/>
    </row>
    <row r="1650" spans="4:4">
      <c r="D1650" s="139"/>
    </row>
    <row r="1651" spans="4:4">
      <c r="D1651" s="139"/>
    </row>
    <row r="1652" spans="4:4">
      <c r="D1652" s="139"/>
    </row>
    <row r="1653" spans="4:4">
      <c r="D1653" s="139"/>
    </row>
    <row r="1654" spans="4:4">
      <c r="D1654" s="139"/>
    </row>
    <row r="1655" spans="4:4">
      <c r="D1655" s="139"/>
    </row>
    <row r="1656" spans="4:4">
      <c r="D1656" s="139"/>
    </row>
    <row r="1657" spans="4:4">
      <c r="D1657" s="139"/>
    </row>
    <row r="1658" spans="4:4">
      <c r="D1658" s="139"/>
    </row>
    <row r="1659" spans="4:4">
      <c r="D1659" s="139"/>
    </row>
    <row r="1660" spans="4:4">
      <c r="D1660" s="139"/>
    </row>
    <row r="1661" spans="4:4">
      <c r="D1661" s="139"/>
    </row>
    <row r="1662" spans="4:4">
      <c r="D1662" s="139"/>
    </row>
    <row r="1663" spans="4:4">
      <c r="D1663" s="139"/>
    </row>
    <row r="1664" spans="4:4">
      <c r="D1664" s="139"/>
    </row>
    <row r="1665" spans="4:4">
      <c r="D1665" s="139"/>
    </row>
    <row r="1666" spans="4:4">
      <c r="D1666" s="139"/>
    </row>
    <row r="1667" spans="4:4">
      <c r="D1667" s="139"/>
    </row>
    <row r="1668" spans="4:4">
      <c r="D1668" s="139"/>
    </row>
    <row r="1669" spans="4:4">
      <c r="D1669" s="139"/>
    </row>
    <row r="1670" spans="4:4">
      <c r="D1670" s="139"/>
    </row>
    <row r="1671" spans="4:4">
      <c r="D1671" s="139"/>
    </row>
    <row r="1672" spans="4:4">
      <c r="D1672" s="139"/>
    </row>
    <row r="1673" spans="4:4">
      <c r="D1673" s="139"/>
    </row>
    <row r="1674" spans="4:4">
      <c r="D1674" s="139"/>
    </row>
    <row r="1675" spans="4:4">
      <c r="D1675" s="139"/>
    </row>
    <row r="1676" spans="4:4">
      <c r="D1676" s="139"/>
    </row>
    <row r="1677" spans="4:4">
      <c r="D1677" s="139"/>
    </row>
    <row r="1678" spans="4:4">
      <c r="D1678" s="139"/>
    </row>
    <row r="1679" spans="4:4">
      <c r="D1679" s="139"/>
    </row>
    <row r="1680" spans="4:4">
      <c r="D1680" s="139"/>
    </row>
    <row r="1681" spans="4:4">
      <c r="D1681" s="139"/>
    </row>
    <row r="1682" spans="4:4">
      <c r="D1682" s="139"/>
    </row>
    <row r="1683" spans="4:4">
      <c r="D1683" s="139"/>
    </row>
    <row r="1684" spans="4:4">
      <c r="D1684" s="139"/>
    </row>
    <row r="1685" spans="4:4">
      <c r="D1685" s="139"/>
    </row>
    <row r="1686" spans="4:4">
      <c r="D1686" s="139"/>
    </row>
    <row r="1687" spans="4:4">
      <c r="D1687" s="139"/>
    </row>
    <row r="1688" spans="4:4">
      <c r="D1688" s="139"/>
    </row>
    <row r="1689" spans="4:4">
      <c r="D1689" s="139"/>
    </row>
    <row r="1690" spans="4:4">
      <c r="D1690" s="139"/>
    </row>
    <row r="1691" spans="4:4">
      <c r="D1691" s="139"/>
    </row>
    <row r="1692" spans="4:4">
      <c r="D1692" s="139"/>
    </row>
    <row r="1693" spans="4:4">
      <c r="D1693" s="139"/>
    </row>
    <row r="1694" spans="4:4">
      <c r="D1694" s="139"/>
    </row>
    <row r="1695" spans="4:4">
      <c r="D1695" s="139"/>
    </row>
    <row r="1696" spans="4:4">
      <c r="D1696" s="139"/>
    </row>
    <row r="1697" spans="4:4">
      <c r="D1697" s="139"/>
    </row>
    <row r="1698" spans="4:4">
      <c r="D1698" s="139"/>
    </row>
    <row r="1699" spans="4:4">
      <c r="D1699" s="139"/>
    </row>
    <row r="1700" spans="4:4">
      <c r="D1700" s="139"/>
    </row>
    <row r="1701" spans="4:4">
      <c r="D1701" s="139"/>
    </row>
    <row r="1702" spans="4:4">
      <c r="D1702" s="139"/>
    </row>
    <row r="1703" spans="4:4">
      <c r="D1703" s="139"/>
    </row>
    <row r="1704" spans="4:4">
      <c r="D1704" s="139"/>
    </row>
    <row r="1705" spans="4:4">
      <c r="D1705" s="139"/>
    </row>
    <row r="1706" spans="4:4">
      <c r="D1706" s="139"/>
    </row>
    <row r="1707" spans="4:4">
      <c r="D1707" s="139"/>
    </row>
    <row r="1708" spans="4:4">
      <c r="D1708" s="139"/>
    </row>
    <row r="1709" spans="4:4">
      <c r="D1709" s="139"/>
    </row>
    <row r="1710" spans="4:4">
      <c r="D1710" s="139"/>
    </row>
    <row r="1711" spans="4:4">
      <c r="D1711" s="139"/>
    </row>
    <row r="1712" spans="4:4">
      <c r="D1712" s="139"/>
    </row>
    <row r="1713" spans="4:4">
      <c r="D1713" s="139"/>
    </row>
    <row r="1714" spans="4:4">
      <c r="D1714" s="139"/>
    </row>
    <row r="1715" spans="4:4">
      <c r="D1715" s="139"/>
    </row>
    <row r="1716" spans="4:4">
      <c r="D1716" s="139"/>
    </row>
    <row r="1717" spans="4:4">
      <c r="D1717" s="139"/>
    </row>
    <row r="1718" spans="4:4">
      <c r="D1718" s="139"/>
    </row>
    <row r="1719" spans="4:4">
      <c r="D1719" s="139"/>
    </row>
    <row r="1720" spans="4:4">
      <c r="D1720" s="139"/>
    </row>
    <row r="1721" spans="4:4">
      <c r="D1721" s="139"/>
    </row>
    <row r="1722" spans="4:4">
      <c r="D1722" s="139"/>
    </row>
    <row r="1723" spans="4:4">
      <c r="D1723" s="139"/>
    </row>
    <row r="1724" spans="4:4">
      <c r="D1724" s="139"/>
    </row>
    <row r="1725" spans="4:4">
      <c r="D1725" s="139"/>
    </row>
    <row r="1726" spans="4:4">
      <c r="D1726" s="139"/>
    </row>
    <row r="1727" spans="4:4">
      <c r="D1727" s="139"/>
    </row>
    <row r="1728" spans="4:4">
      <c r="D1728" s="139"/>
    </row>
    <row r="1729" spans="4:4">
      <c r="D1729" s="139"/>
    </row>
    <row r="1730" spans="4:4">
      <c r="D1730" s="139"/>
    </row>
    <row r="1731" spans="4:4">
      <c r="D1731" s="139"/>
    </row>
    <row r="1732" spans="4:4">
      <c r="D1732" s="139"/>
    </row>
    <row r="1733" spans="4:4">
      <c r="D1733" s="139"/>
    </row>
    <row r="1734" spans="4:4">
      <c r="D1734" s="139"/>
    </row>
    <row r="1735" spans="4:4">
      <c r="D1735" s="139"/>
    </row>
    <row r="1736" spans="4:4">
      <c r="D1736" s="139"/>
    </row>
    <row r="1737" spans="4:4">
      <c r="D1737" s="139"/>
    </row>
    <row r="1738" spans="4:4">
      <c r="D1738" s="139"/>
    </row>
    <row r="1739" spans="4:4">
      <c r="D1739" s="139"/>
    </row>
    <row r="1740" spans="4:4">
      <c r="D1740" s="139"/>
    </row>
    <row r="1741" spans="4:4">
      <c r="D1741" s="139"/>
    </row>
    <row r="1742" spans="4:4">
      <c r="D1742" s="139"/>
    </row>
    <row r="1743" spans="4:4">
      <c r="D1743" s="139"/>
    </row>
    <row r="1744" spans="4:4">
      <c r="D1744" s="139"/>
    </row>
    <row r="1745" spans="4:4">
      <c r="D1745" s="139"/>
    </row>
    <row r="1746" spans="4:4">
      <c r="D1746" s="139"/>
    </row>
    <row r="1747" spans="4:4">
      <c r="D1747" s="139"/>
    </row>
    <row r="1748" spans="4:4">
      <c r="D1748" s="139"/>
    </row>
    <row r="1749" spans="4:4">
      <c r="D1749" s="139"/>
    </row>
    <row r="1750" spans="4:4">
      <c r="D1750" s="139"/>
    </row>
    <row r="1751" spans="4:4">
      <c r="D1751" s="139"/>
    </row>
    <row r="1752" spans="4:4">
      <c r="D1752" s="139"/>
    </row>
    <row r="1753" spans="4:4">
      <c r="D1753" s="139"/>
    </row>
    <row r="1754" spans="4:4">
      <c r="D1754" s="139"/>
    </row>
    <row r="1755" spans="4:4">
      <c r="D1755" s="139"/>
    </row>
    <row r="1756" spans="4:4">
      <c r="D1756" s="139"/>
    </row>
    <row r="1757" spans="4:4">
      <c r="D1757" s="139"/>
    </row>
    <row r="1758" spans="4:4">
      <c r="D1758" s="139"/>
    </row>
    <row r="1759" spans="4:4">
      <c r="D1759" s="139"/>
    </row>
    <row r="1760" spans="4:4">
      <c r="D1760" s="139"/>
    </row>
    <row r="1761" spans="4:4">
      <c r="D1761" s="139"/>
    </row>
    <row r="1762" spans="4:4">
      <c r="D1762" s="139"/>
    </row>
    <row r="1763" spans="4:4">
      <c r="D1763" s="139"/>
    </row>
    <row r="1764" spans="4:4">
      <c r="D1764" s="139"/>
    </row>
    <row r="1765" spans="4:4">
      <c r="D1765" s="139"/>
    </row>
    <row r="1766" spans="4:4">
      <c r="D1766" s="139"/>
    </row>
    <row r="1767" spans="4:4">
      <c r="D1767" s="139"/>
    </row>
    <row r="1768" spans="4:4">
      <c r="D1768" s="139"/>
    </row>
    <row r="1769" spans="4:4">
      <c r="D1769" s="139"/>
    </row>
    <row r="1770" spans="4:4">
      <c r="D1770" s="139"/>
    </row>
    <row r="1771" spans="4:4">
      <c r="D1771" s="139"/>
    </row>
    <row r="1772" spans="4:4">
      <c r="D1772" s="139"/>
    </row>
    <row r="1773" spans="4:4">
      <c r="D1773" s="139"/>
    </row>
    <row r="1774" spans="4:4">
      <c r="D1774" s="139"/>
    </row>
    <row r="1775" spans="4:4">
      <c r="D1775" s="139"/>
    </row>
    <row r="1776" spans="4:4">
      <c r="D1776" s="139"/>
    </row>
    <row r="1777" spans="4:4">
      <c r="D1777" s="139"/>
    </row>
    <row r="1778" spans="4:4">
      <c r="D1778" s="139"/>
    </row>
    <row r="1779" spans="4:4">
      <c r="D1779" s="139"/>
    </row>
    <row r="1780" spans="4:4">
      <c r="D1780" s="139"/>
    </row>
    <row r="1781" spans="4:4">
      <c r="D1781" s="139"/>
    </row>
    <row r="1782" spans="4:4">
      <c r="D1782" s="139"/>
    </row>
    <row r="1783" spans="4:4">
      <c r="D1783" s="139"/>
    </row>
    <row r="1784" spans="4:4">
      <c r="D1784" s="139"/>
    </row>
    <row r="1785" spans="4:4">
      <c r="D1785" s="139"/>
    </row>
    <row r="1786" spans="4:4">
      <c r="D1786" s="139"/>
    </row>
    <row r="1787" spans="4:4">
      <c r="D1787" s="139"/>
    </row>
    <row r="1788" spans="4:4">
      <c r="D1788" s="139"/>
    </row>
    <row r="1789" spans="4:4">
      <c r="D1789" s="139"/>
    </row>
    <row r="1790" spans="4:4">
      <c r="D1790" s="139"/>
    </row>
    <row r="1791" spans="4:4">
      <c r="D1791" s="139"/>
    </row>
    <row r="1792" spans="4:4">
      <c r="D1792" s="139"/>
    </row>
    <row r="1793" spans="4:4">
      <c r="D1793" s="139"/>
    </row>
    <row r="1794" spans="4:4">
      <c r="D1794" s="139"/>
    </row>
    <row r="1795" spans="4:4">
      <c r="D1795" s="139"/>
    </row>
    <row r="1796" spans="4:4">
      <c r="D1796" s="139"/>
    </row>
    <row r="1797" spans="4:4">
      <c r="D1797" s="139"/>
    </row>
    <row r="1798" spans="4:4">
      <c r="D1798" s="139"/>
    </row>
    <row r="1799" spans="4:4">
      <c r="D1799" s="139"/>
    </row>
    <row r="1800" spans="4:4">
      <c r="D1800" s="139"/>
    </row>
    <row r="1801" spans="4:4">
      <c r="D1801" s="139"/>
    </row>
    <row r="1802" spans="4:4">
      <c r="D1802" s="139"/>
    </row>
    <row r="1803" spans="4:4">
      <c r="D1803" s="139"/>
    </row>
    <row r="1804" spans="4:4">
      <c r="D1804" s="139"/>
    </row>
    <row r="1805" spans="4:4">
      <c r="D1805" s="139"/>
    </row>
    <row r="1806" spans="4:4">
      <c r="D1806" s="139"/>
    </row>
    <row r="1807" spans="4:4">
      <c r="D1807" s="139"/>
    </row>
    <row r="1808" spans="4:4">
      <c r="D1808" s="139"/>
    </row>
    <row r="1809" spans="4:4">
      <c r="D1809" s="139"/>
    </row>
    <row r="1810" spans="4:4">
      <c r="D1810" s="139"/>
    </row>
    <row r="1811" spans="4:4">
      <c r="D1811" s="139"/>
    </row>
    <row r="1812" spans="4:4">
      <c r="D1812" s="139"/>
    </row>
    <row r="1813" spans="4:4">
      <c r="D1813" s="139"/>
    </row>
    <row r="1814" spans="4:4">
      <c r="D1814" s="139"/>
    </row>
    <row r="1815" spans="4:4">
      <c r="D1815" s="139"/>
    </row>
    <row r="1816" spans="4:4">
      <c r="D1816" s="139"/>
    </row>
    <row r="1817" spans="4:4">
      <c r="D1817" s="139"/>
    </row>
    <row r="1818" spans="4:4">
      <c r="D1818" s="139"/>
    </row>
    <row r="1819" spans="4:4">
      <c r="D1819" s="139"/>
    </row>
    <row r="1820" spans="4:4">
      <c r="D1820" s="139"/>
    </row>
    <row r="1821" spans="4:4">
      <c r="D1821" s="139"/>
    </row>
    <row r="1822" spans="4:4">
      <c r="D1822" s="139"/>
    </row>
    <row r="1823" spans="4:4">
      <c r="D1823" s="139"/>
    </row>
    <row r="1824" spans="4:4">
      <c r="D1824" s="139"/>
    </row>
    <row r="1825" spans="4:4">
      <c r="D1825" s="139"/>
    </row>
    <row r="1826" spans="4:4">
      <c r="D1826" s="139"/>
    </row>
    <row r="1827" spans="4:4">
      <c r="D1827" s="139"/>
    </row>
    <row r="1828" spans="4:4">
      <c r="D1828" s="139"/>
    </row>
    <row r="1829" spans="4:4">
      <c r="D1829" s="139"/>
    </row>
    <row r="1830" spans="4:4">
      <c r="D1830" s="139"/>
    </row>
    <row r="1831" spans="4:4">
      <c r="D1831" s="139"/>
    </row>
    <row r="1832" spans="4:4">
      <c r="D1832" s="139"/>
    </row>
    <row r="1833" spans="4:4">
      <c r="D1833" s="139"/>
    </row>
    <row r="1834" spans="4:4">
      <c r="D1834" s="139"/>
    </row>
    <row r="1835" spans="4:4">
      <c r="D1835" s="139"/>
    </row>
    <row r="1836" spans="4:4">
      <c r="D1836" s="139"/>
    </row>
    <row r="1837" spans="4:4">
      <c r="D1837" s="139"/>
    </row>
    <row r="1838" spans="4:4">
      <c r="D1838" s="139"/>
    </row>
    <row r="1839" spans="4:4">
      <c r="D1839" s="139"/>
    </row>
    <row r="1840" spans="4:4">
      <c r="D1840" s="139"/>
    </row>
    <row r="1841" spans="4:4">
      <c r="D1841" s="139"/>
    </row>
    <row r="1842" spans="4:4">
      <c r="D1842" s="139"/>
    </row>
    <row r="1843" spans="4:4">
      <c r="D1843" s="139"/>
    </row>
    <row r="1844" spans="4:4">
      <c r="D1844" s="139"/>
    </row>
    <row r="1845" spans="4:4">
      <c r="D1845" s="139"/>
    </row>
    <row r="1846" spans="4:4">
      <c r="D1846" s="139"/>
    </row>
    <row r="1847" spans="4:4">
      <c r="D1847" s="139"/>
    </row>
    <row r="1848" spans="4:4">
      <c r="D1848" s="139"/>
    </row>
    <row r="1849" spans="4:4">
      <c r="D1849" s="139"/>
    </row>
    <row r="1850" spans="4:4">
      <c r="D1850" s="139"/>
    </row>
    <row r="1851" spans="4:4">
      <c r="D1851" s="139"/>
    </row>
    <row r="1852" spans="4:4">
      <c r="D1852" s="139"/>
    </row>
    <row r="1853" spans="4:4">
      <c r="D1853" s="139"/>
    </row>
    <row r="1854" spans="4:4">
      <c r="D1854" s="139"/>
    </row>
    <row r="1855" spans="4:4">
      <c r="D1855" s="139"/>
    </row>
    <row r="1856" spans="4:4">
      <c r="D1856" s="139"/>
    </row>
    <row r="1857" spans="4:4">
      <c r="D1857" s="139"/>
    </row>
    <row r="1858" spans="4:4">
      <c r="D1858" s="139"/>
    </row>
    <row r="1859" spans="4:4">
      <c r="D1859" s="139"/>
    </row>
    <row r="1860" spans="4:4">
      <c r="D1860" s="139"/>
    </row>
    <row r="1861" spans="4:4">
      <c r="D1861" s="139"/>
    </row>
    <row r="1862" spans="4:4">
      <c r="D1862" s="139"/>
    </row>
    <row r="1863" spans="4:4">
      <c r="D1863" s="139"/>
    </row>
    <row r="1864" spans="4:4">
      <c r="D1864" s="139"/>
    </row>
    <row r="1865" spans="4:4">
      <c r="D1865" s="139"/>
    </row>
    <row r="1866" spans="4:4">
      <c r="D1866" s="139"/>
    </row>
    <row r="1867" spans="4:4">
      <c r="D1867" s="139"/>
    </row>
    <row r="1868" spans="4:4">
      <c r="D1868" s="139"/>
    </row>
    <row r="1869" spans="4:4">
      <c r="D1869" s="139"/>
    </row>
    <row r="1870" spans="4:4">
      <c r="D1870" s="139"/>
    </row>
    <row r="1871" spans="4:4">
      <c r="D1871" s="139"/>
    </row>
    <row r="1872" spans="4:4">
      <c r="D1872" s="139"/>
    </row>
    <row r="1873" spans="4:4">
      <c r="D1873" s="139"/>
    </row>
    <row r="1874" spans="4:4">
      <c r="D1874" s="139"/>
    </row>
    <row r="1875" spans="4:4">
      <c r="D1875" s="139"/>
    </row>
    <row r="1876" spans="4:4">
      <c r="D1876" s="139"/>
    </row>
    <row r="1877" spans="4:4">
      <c r="D1877" s="139"/>
    </row>
    <row r="1878" spans="4:4">
      <c r="D1878" s="139"/>
    </row>
    <row r="1879" spans="4:4">
      <c r="D1879" s="139"/>
    </row>
    <row r="1880" spans="4:4">
      <c r="D1880" s="139"/>
    </row>
    <row r="1881" spans="4:4">
      <c r="D1881" s="139"/>
    </row>
    <row r="1882" spans="4:4">
      <c r="D1882" s="139"/>
    </row>
    <row r="1883" spans="4:4">
      <c r="D1883" s="139"/>
    </row>
    <row r="1884" spans="4:4">
      <c r="D1884" s="139"/>
    </row>
    <row r="1885" spans="4:4">
      <c r="D1885" s="139"/>
    </row>
    <row r="1886" spans="4:4">
      <c r="D1886" s="139"/>
    </row>
    <row r="1887" spans="4:4">
      <c r="D1887" s="139"/>
    </row>
    <row r="1888" spans="4:4">
      <c r="D1888" s="139"/>
    </row>
    <row r="1889" spans="4:4">
      <c r="D1889" s="139"/>
    </row>
    <row r="1890" spans="4:4">
      <c r="D1890" s="139"/>
    </row>
    <row r="1891" spans="4:4">
      <c r="D1891" s="139"/>
    </row>
    <row r="1892" spans="4:4">
      <c r="D1892" s="139"/>
    </row>
    <row r="1893" spans="4:4">
      <c r="D1893" s="139"/>
    </row>
    <row r="1894" spans="4:4">
      <c r="D1894" s="139"/>
    </row>
    <row r="1895" spans="4:4">
      <c r="D1895" s="139"/>
    </row>
    <row r="1896" spans="4:4">
      <c r="D1896" s="139"/>
    </row>
    <row r="1897" spans="4:4">
      <c r="D1897" s="139"/>
    </row>
    <row r="1898" spans="4:4">
      <c r="D1898" s="139"/>
    </row>
    <row r="1899" spans="4:4">
      <c r="D1899" s="139"/>
    </row>
    <row r="1900" spans="4:4">
      <c r="D1900" s="139"/>
    </row>
    <row r="1901" spans="4:4">
      <c r="D1901" s="139"/>
    </row>
    <row r="1902" spans="4:4">
      <c r="D1902" s="139"/>
    </row>
    <row r="1903" spans="4:4">
      <c r="D1903" s="139"/>
    </row>
    <row r="1904" spans="4:4">
      <c r="D1904" s="139"/>
    </row>
    <row r="1905" spans="4:4">
      <c r="D1905" s="139"/>
    </row>
    <row r="1906" spans="4:4">
      <c r="D1906" s="139"/>
    </row>
    <row r="1907" spans="4:4">
      <c r="D1907" s="139"/>
    </row>
    <row r="1908" spans="4:4">
      <c r="D1908" s="139"/>
    </row>
    <row r="1909" spans="4:4">
      <c r="D1909" s="139"/>
    </row>
    <row r="1910" spans="4:4">
      <c r="D1910" s="139"/>
    </row>
    <row r="1911" spans="4:4">
      <c r="D1911" s="139"/>
    </row>
    <row r="1912" spans="4:4">
      <c r="D1912" s="139"/>
    </row>
    <row r="1913" spans="4:4">
      <c r="D1913" s="139"/>
    </row>
    <row r="1914" spans="4:4">
      <c r="D1914" s="139"/>
    </row>
    <row r="1915" spans="4:4">
      <c r="D1915" s="139"/>
    </row>
    <row r="1916" spans="4:4">
      <c r="D1916" s="139"/>
    </row>
    <row r="1917" spans="4:4">
      <c r="D1917" s="139"/>
    </row>
    <row r="1918" spans="4:4">
      <c r="D1918" s="139"/>
    </row>
    <row r="1919" spans="4:4">
      <c r="D1919" s="139"/>
    </row>
    <row r="1920" spans="4:4">
      <c r="D1920" s="139"/>
    </row>
    <row r="1921" spans="4:4">
      <c r="D1921" s="139"/>
    </row>
    <row r="1922" spans="4:4">
      <c r="D1922" s="139"/>
    </row>
    <row r="1923" spans="4:4">
      <c r="D1923" s="139"/>
    </row>
    <row r="1924" spans="4:4">
      <c r="D1924" s="139"/>
    </row>
    <row r="1925" spans="4:4">
      <c r="D1925" s="139"/>
    </row>
    <row r="1926" spans="4:4">
      <c r="D1926" s="139"/>
    </row>
    <row r="1927" spans="4:4">
      <c r="D1927" s="139"/>
    </row>
    <row r="1928" spans="4:4">
      <c r="D1928" s="139"/>
    </row>
    <row r="1929" spans="4:4">
      <c r="D1929" s="139"/>
    </row>
    <row r="1930" spans="4:4">
      <c r="D1930" s="139"/>
    </row>
    <row r="1931" spans="4:4">
      <c r="D1931" s="139"/>
    </row>
    <row r="1932" spans="4:4">
      <c r="D1932" s="139"/>
    </row>
    <row r="1933" spans="4:4">
      <c r="D1933" s="139"/>
    </row>
    <row r="1934" spans="4:4">
      <c r="D1934" s="139"/>
    </row>
    <row r="1935" spans="4:4">
      <c r="D1935" s="139"/>
    </row>
    <row r="1936" spans="4:4">
      <c r="D1936" s="139"/>
    </row>
    <row r="1937" spans="4:4">
      <c r="D1937" s="139"/>
    </row>
    <row r="1938" spans="4:4">
      <c r="D1938" s="139"/>
    </row>
    <row r="1939" spans="4:4">
      <c r="D1939" s="139"/>
    </row>
    <row r="1940" spans="4:4">
      <c r="D1940" s="139"/>
    </row>
    <row r="1941" spans="4:4">
      <c r="D1941" s="139"/>
    </row>
    <row r="1942" spans="4:4">
      <c r="D1942" s="139"/>
    </row>
    <row r="1943" spans="4:4">
      <c r="D1943" s="139"/>
    </row>
    <row r="1944" spans="4:4">
      <c r="D1944" s="139"/>
    </row>
    <row r="1945" spans="4:4">
      <c r="D1945" s="139"/>
    </row>
    <row r="1946" spans="4:4">
      <c r="D1946" s="139"/>
    </row>
    <row r="1947" spans="4:4">
      <c r="D1947" s="139"/>
    </row>
    <row r="1948" spans="4:4">
      <c r="D1948" s="139"/>
    </row>
    <row r="1949" spans="4:4">
      <c r="D1949" s="139"/>
    </row>
    <row r="1950" spans="4:4">
      <c r="D1950" s="139"/>
    </row>
    <row r="1951" spans="4:4">
      <c r="D1951" s="139"/>
    </row>
    <row r="1952" spans="4:4">
      <c r="D1952" s="139"/>
    </row>
    <row r="1953" spans="4:4">
      <c r="D1953" s="139"/>
    </row>
    <row r="1954" spans="4:4">
      <c r="D1954" s="139"/>
    </row>
    <row r="1955" spans="4:4">
      <c r="D1955" s="139"/>
    </row>
    <row r="1956" spans="4:4">
      <c r="D1956" s="139"/>
    </row>
    <row r="1957" spans="4:4">
      <c r="D1957" s="139"/>
    </row>
    <row r="1958" spans="4:4">
      <c r="D1958" s="139"/>
    </row>
    <row r="1959" spans="4:4">
      <c r="D1959" s="139"/>
    </row>
    <row r="1960" spans="4:4">
      <c r="D1960" s="139"/>
    </row>
    <row r="1961" spans="4:4">
      <c r="D1961" s="139"/>
    </row>
    <row r="1962" spans="4:4">
      <c r="D1962" s="139"/>
    </row>
    <row r="1963" spans="4:4">
      <c r="D1963" s="139"/>
    </row>
    <row r="1964" spans="4:4">
      <c r="D1964" s="139"/>
    </row>
    <row r="1965" spans="4:4">
      <c r="D1965" s="139"/>
    </row>
    <row r="1966" spans="4:4">
      <c r="D1966" s="139"/>
    </row>
    <row r="1967" spans="4:4">
      <c r="D1967" s="139"/>
    </row>
    <row r="1968" spans="4:4">
      <c r="D1968" s="139"/>
    </row>
    <row r="1969" spans="4:4">
      <c r="D1969" s="139"/>
    </row>
    <row r="1970" spans="4:4">
      <c r="D1970" s="139"/>
    </row>
    <row r="1971" spans="4:4">
      <c r="D1971" s="139"/>
    </row>
    <row r="1972" spans="4:4">
      <c r="D1972" s="139"/>
    </row>
    <row r="1973" spans="4:4">
      <c r="D1973" s="139"/>
    </row>
    <row r="1974" spans="4:4">
      <c r="D1974" s="139"/>
    </row>
    <row r="1975" spans="4:4">
      <c r="D1975" s="139"/>
    </row>
    <row r="1976" spans="4:4">
      <c r="D1976" s="139"/>
    </row>
    <row r="1977" spans="4:4">
      <c r="D1977" s="139"/>
    </row>
    <row r="1978" spans="4:4">
      <c r="D1978" s="139"/>
    </row>
    <row r="1979" spans="4:4">
      <c r="D1979" s="139"/>
    </row>
    <row r="1980" spans="4:4">
      <c r="D1980" s="139"/>
    </row>
    <row r="1981" spans="4:4">
      <c r="D1981" s="139"/>
    </row>
    <row r="1982" spans="4:4">
      <c r="D1982" s="139"/>
    </row>
    <row r="1983" spans="4:4">
      <c r="D1983" s="139"/>
    </row>
    <row r="1984" spans="4:4">
      <c r="D1984" s="139"/>
    </row>
    <row r="1985" spans="4:4">
      <c r="D1985" s="139"/>
    </row>
    <row r="1986" spans="4:4">
      <c r="D1986" s="139"/>
    </row>
    <row r="1987" spans="4:4">
      <c r="D1987" s="139"/>
    </row>
    <row r="1988" spans="4:4">
      <c r="D1988" s="139"/>
    </row>
    <row r="1989" spans="4:4">
      <c r="D1989" s="139"/>
    </row>
    <row r="1990" spans="4:4">
      <c r="D1990" s="139"/>
    </row>
    <row r="1991" spans="4:4">
      <c r="D1991" s="139"/>
    </row>
    <row r="1992" spans="4:4">
      <c r="D1992" s="139"/>
    </row>
    <row r="1993" spans="4:4">
      <c r="D1993" s="139"/>
    </row>
    <row r="1994" spans="4:4">
      <c r="D1994" s="139"/>
    </row>
    <row r="1995" spans="4:4">
      <c r="D1995" s="139"/>
    </row>
    <row r="1996" spans="4:4">
      <c r="D1996" s="139"/>
    </row>
    <row r="1997" spans="4:4">
      <c r="D1997" s="139"/>
    </row>
    <row r="1998" spans="4:4">
      <c r="D1998" s="139"/>
    </row>
    <row r="1999" spans="4:4">
      <c r="D1999" s="139"/>
    </row>
    <row r="2000" spans="4:4">
      <c r="D2000" s="139"/>
    </row>
    <row r="2001" spans="4:4">
      <c r="D2001" s="139"/>
    </row>
    <row r="2002" spans="4:4">
      <c r="D2002" s="139"/>
    </row>
    <row r="2003" spans="4:4">
      <c r="D2003" s="139"/>
    </row>
    <row r="2004" spans="4:4">
      <c r="D2004" s="139"/>
    </row>
    <row r="2005" spans="4:4">
      <c r="D2005" s="139"/>
    </row>
    <row r="2006" spans="4:4">
      <c r="D2006" s="139"/>
    </row>
    <row r="2007" spans="4:4">
      <c r="D2007" s="139"/>
    </row>
    <row r="2008" spans="4:4">
      <c r="D2008" s="139"/>
    </row>
    <row r="2009" spans="4:4">
      <c r="D2009" s="139"/>
    </row>
    <row r="2010" spans="4:4">
      <c r="D2010" s="139"/>
    </row>
    <row r="2011" spans="4:4">
      <c r="D2011" s="139"/>
    </row>
    <row r="2012" spans="4:4">
      <c r="D2012" s="139"/>
    </row>
    <row r="2013" spans="4:4">
      <c r="D2013" s="139"/>
    </row>
    <row r="2014" spans="4:4">
      <c r="D2014" s="139"/>
    </row>
    <row r="2015" spans="4:4">
      <c r="D2015" s="139"/>
    </row>
    <row r="2016" spans="4:4">
      <c r="D2016" s="139"/>
    </row>
    <row r="2017" spans="4:4">
      <c r="D2017" s="139"/>
    </row>
    <row r="2018" spans="4:4">
      <c r="D2018" s="139"/>
    </row>
    <row r="2019" spans="4:4">
      <c r="D2019" s="139"/>
    </row>
    <row r="2020" spans="4:4">
      <c r="D2020" s="139"/>
    </row>
    <row r="2021" spans="4:4">
      <c r="D2021" s="139"/>
    </row>
    <row r="2022" spans="4:4">
      <c r="D2022" s="139"/>
    </row>
    <row r="2023" spans="4:4">
      <c r="D2023" s="139"/>
    </row>
    <row r="2024" spans="4:4">
      <c r="D2024" s="139"/>
    </row>
    <row r="2025" spans="4:4">
      <c r="D2025" s="139"/>
    </row>
    <row r="2026" spans="4:4">
      <c r="D2026" s="139"/>
    </row>
    <row r="2027" spans="4:4">
      <c r="D2027" s="139"/>
    </row>
    <row r="2028" spans="4:4">
      <c r="D2028" s="139"/>
    </row>
    <row r="2029" spans="4:4">
      <c r="D2029" s="139"/>
    </row>
    <row r="2030" spans="4:4">
      <c r="D2030" s="139"/>
    </row>
    <row r="2031" spans="4:4">
      <c r="D2031" s="139"/>
    </row>
    <row r="2032" spans="4:4">
      <c r="D2032" s="139"/>
    </row>
    <row r="2033" spans="4:4">
      <c r="D2033" s="139"/>
    </row>
    <row r="2034" spans="4:4">
      <c r="D2034" s="139"/>
    </row>
    <row r="2035" spans="4:4">
      <c r="D2035" s="139"/>
    </row>
    <row r="2036" spans="4:4">
      <c r="D2036" s="139"/>
    </row>
    <row r="2037" spans="4:4">
      <c r="D2037" s="139"/>
    </row>
    <row r="2038" spans="4:4">
      <c r="D2038" s="139"/>
    </row>
    <row r="2039" spans="4:4">
      <c r="D2039" s="139"/>
    </row>
    <row r="2040" spans="4:4">
      <c r="D2040" s="139"/>
    </row>
    <row r="2041" spans="4:4">
      <c r="D2041" s="139"/>
    </row>
    <row r="2042" spans="4:4">
      <c r="D2042" s="139"/>
    </row>
    <row r="2043" spans="4:4">
      <c r="D2043" s="139"/>
    </row>
    <row r="2044" spans="4:4">
      <c r="D2044" s="139"/>
    </row>
    <row r="2045" spans="4:4">
      <c r="D2045" s="139"/>
    </row>
    <row r="2046" spans="4:4">
      <c r="D2046" s="139"/>
    </row>
    <row r="2047" spans="4:4">
      <c r="D2047" s="139"/>
    </row>
    <row r="2048" spans="4:4">
      <c r="D2048" s="139"/>
    </row>
    <row r="2049" spans="4:4">
      <c r="D2049" s="139"/>
    </row>
    <row r="2050" spans="4:4">
      <c r="D2050" s="139"/>
    </row>
    <row r="2051" spans="4:4">
      <c r="D2051" s="139"/>
    </row>
    <row r="2052" spans="4:4">
      <c r="D2052" s="139"/>
    </row>
    <row r="2053" spans="4:4">
      <c r="D2053" s="139"/>
    </row>
    <row r="2054" spans="4:4">
      <c r="D2054" s="139"/>
    </row>
    <row r="2055" spans="4:4">
      <c r="D2055" s="139"/>
    </row>
    <row r="2056" spans="4:4">
      <c r="D2056" s="139"/>
    </row>
    <row r="2057" spans="4:4">
      <c r="D2057" s="139"/>
    </row>
    <row r="2058" spans="4:4">
      <c r="D2058" s="139"/>
    </row>
    <row r="2059" spans="4:4">
      <c r="D2059" s="139"/>
    </row>
    <row r="2060" spans="4:4">
      <c r="D2060" s="139"/>
    </row>
    <row r="2061" spans="4:4">
      <c r="D2061" s="139"/>
    </row>
    <row r="2062" spans="4:4">
      <c r="D2062" s="139"/>
    </row>
    <row r="2063" spans="4:4">
      <c r="D2063" s="139"/>
    </row>
    <row r="2064" spans="4:4">
      <c r="D2064" s="139"/>
    </row>
    <row r="2065" spans="4:4">
      <c r="D2065" s="139"/>
    </row>
    <row r="2066" spans="4:4">
      <c r="D2066" s="139"/>
    </row>
    <row r="2067" spans="4:4">
      <c r="D2067" s="139"/>
    </row>
    <row r="2068" spans="4:4">
      <c r="D2068" s="139"/>
    </row>
    <row r="2069" spans="4:4">
      <c r="D2069" s="139"/>
    </row>
    <row r="2070" spans="4:4">
      <c r="D2070" s="139"/>
    </row>
    <row r="2071" spans="4:4">
      <c r="D2071" s="139"/>
    </row>
    <row r="2072" spans="4:4">
      <c r="D2072" s="139"/>
    </row>
    <row r="2073" spans="4:4">
      <c r="D2073" s="139"/>
    </row>
    <row r="2074" spans="4:4">
      <c r="D2074" s="139"/>
    </row>
    <row r="2075" spans="4:4">
      <c r="D2075" s="139"/>
    </row>
    <row r="2076" spans="4:4">
      <c r="D2076" s="139"/>
    </row>
    <row r="2077" spans="4:4">
      <c r="D2077" s="139"/>
    </row>
    <row r="2078" spans="4:4">
      <c r="D2078" s="139"/>
    </row>
    <row r="2079" spans="4:4">
      <c r="D2079" s="139"/>
    </row>
    <row r="2080" spans="4:4">
      <c r="D2080" s="139"/>
    </row>
    <row r="2081" spans="4:4">
      <c r="D2081" s="139"/>
    </row>
    <row r="2082" spans="4:4">
      <c r="D2082" s="139"/>
    </row>
    <row r="2083" spans="4:4">
      <c r="D2083" s="139"/>
    </row>
    <row r="2084" spans="4:4">
      <c r="D2084" s="139"/>
    </row>
    <row r="2085" spans="4:4">
      <c r="D2085" s="139"/>
    </row>
    <row r="2086" spans="4:4">
      <c r="D2086" s="139"/>
    </row>
    <row r="2087" spans="4:4">
      <c r="D2087" s="139"/>
    </row>
    <row r="2088" spans="4:4">
      <c r="D2088" s="139"/>
    </row>
    <row r="2089" spans="4:4">
      <c r="D2089" s="139"/>
    </row>
    <row r="2090" spans="4:4">
      <c r="D2090" s="139"/>
    </row>
    <row r="2091" spans="4:4">
      <c r="D2091" s="139"/>
    </row>
    <row r="2092" spans="4:4">
      <c r="D2092" s="139"/>
    </row>
    <row r="2093" spans="4:4">
      <c r="D2093" s="139"/>
    </row>
    <row r="2094" spans="4:4">
      <c r="D2094" s="139"/>
    </row>
    <row r="2095" spans="4:4">
      <c r="D2095" s="139"/>
    </row>
    <row r="2096" spans="4:4">
      <c r="D2096" s="139"/>
    </row>
    <row r="2097" spans="4:4">
      <c r="D2097" s="139"/>
    </row>
    <row r="2098" spans="4:4">
      <c r="D2098" s="139"/>
    </row>
    <row r="2099" spans="4:4">
      <c r="D2099" s="139"/>
    </row>
    <row r="2100" spans="4:4">
      <c r="D2100" s="139"/>
    </row>
    <row r="2101" spans="4:4">
      <c r="D2101" s="139"/>
    </row>
    <row r="2102" spans="4:4">
      <c r="D2102" s="139"/>
    </row>
    <row r="2103" spans="4:4">
      <c r="D2103" s="139"/>
    </row>
    <row r="2104" spans="4:4">
      <c r="D2104" s="139"/>
    </row>
    <row r="2105" spans="4:4">
      <c r="D2105" s="139"/>
    </row>
    <row r="2106" spans="4:4">
      <c r="D2106" s="139"/>
    </row>
    <row r="2107" spans="4:4">
      <c r="D2107" s="139"/>
    </row>
    <row r="2108" spans="4:4">
      <c r="D2108" s="139"/>
    </row>
    <row r="2109" spans="4:4">
      <c r="D2109" s="139"/>
    </row>
    <row r="2110" spans="4:4">
      <c r="D2110" s="139"/>
    </row>
    <row r="2111" spans="4:4">
      <c r="D2111" s="139"/>
    </row>
    <row r="2112" spans="4:4">
      <c r="D2112" s="139"/>
    </row>
    <row r="2113" spans="4:4">
      <c r="D2113" s="139"/>
    </row>
    <row r="2114" spans="4:4">
      <c r="D2114" s="139"/>
    </row>
    <row r="2115" spans="4:4">
      <c r="D2115" s="139"/>
    </row>
    <row r="2116" spans="4:4">
      <c r="D2116" s="139"/>
    </row>
    <row r="2117" spans="4:4">
      <c r="D2117" s="139"/>
    </row>
    <row r="2118" spans="4:4">
      <c r="D2118" s="139"/>
    </row>
    <row r="2119" spans="4:4">
      <c r="D2119" s="139"/>
    </row>
    <row r="2120" spans="4:4">
      <c r="D2120" s="139"/>
    </row>
    <row r="2121" spans="4:4">
      <c r="D2121" s="139"/>
    </row>
    <row r="2122" spans="4:4">
      <c r="D2122" s="139"/>
    </row>
    <row r="2123" spans="4:4">
      <c r="D2123" s="139"/>
    </row>
    <row r="2124" spans="4:4">
      <c r="D2124" s="139"/>
    </row>
    <row r="2125" spans="4:4">
      <c r="D2125" s="139"/>
    </row>
    <row r="2126" spans="4:4">
      <c r="D2126" s="139"/>
    </row>
    <row r="2127" spans="4:4">
      <c r="D2127" s="139"/>
    </row>
    <row r="2128" spans="4:4">
      <c r="D2128" s="139"/>
    </row>
    <row r="2129" spans="4:4">
      <c r="D2129" s="139"/>
    </row>
    <row r="2130" spans="4:4">
      <c r="D2130" s="139"/>
    </row>
    <row r="2131" spans="4:4">
      <c r="D2131" s="139"/>
    </row>
    <row r="2132" spans="4:4">
      <c r="D2132" s="139"/>
    </row>
    <row r="2133" spans="4:4">
      <c r="D2133" s="139"/>
    </row>
    <row r="2134" spans="4:4">
      <c r="D2134" s="139"/>
    </row>
    <row r="2135" spans="4:4">
      <c r="D2135" s="139"/>
    </row>
    <row r="2136" spans="4:4">
      <c r="D2136" s="139"/>
    </row>
    <row r="2137" spans="4:4">
      <c r="D2137" s="139"/>
    </row>
    <row r="2138" spans="4:4">
      <c r="D2138" s="139"/>
    </row>
    <row r="2139" spans="4:4">
      <c r="D2139" s="139"/>
    </row>
    <row r="2140" spans="4:4">
      <c r="D2140" s="139"/>
    </row>
    <row r="2141" spans="4:4">
      <c r="D2141" s="139"/>
    </row>
    <row r="2142" spans="4:4">
      <c r="D2142" s="139"/>
    </row>
    <row r="2143" spans="4:4">
      <c r="D2143" s="139"/>
    </row>
    <row r="2144" spans="4:4">
      <c r="D2144" s="139"/>
    </row>
    <row r="2145" spans="4:4">
      <c r="D2145" s="139"/>
    </row>
    <row r="2146" spans="4:4">
      <c r="D2146" s="139"/>
    </row>
    <row r="2147" spans="4:4">
      <c r="D2147" s="139"/>
    </row>
    <row r="2148" spans="4:4">
      <c r="D2148" s="139"/>
    </row>
    <row r="2149" spans="4:4">
      <c r="D2149" s="139"/>
    </row>
    <row r="2150" spans="4:4">
      <c r="D2150" s="139"/>
    </row>
    <row r="2151" spans="4:4">
      <c r="D2151" s="139"/>
    </row>
    <row r="2152" spans="4:4">
      <c r="D2152" s="139"/>
    </row>
    <row r="2153" spans="4:4">
      <c r="D2153" s="139"/>
    </row>
    <row r="2154" spans="4:4">
      <c r="D2154" s="139"/>
    </row>
    <row r="2155" spans="4:4">
      <c r="D2155" s="139"/>
    </row>
    <row r="2156" spans="4:4">
      <c r="D2156" s="139"/>
    </row>
    <row r="2157" spans="4:4">
      <c r="D2157" s="139"/>
    </row>
    <row r="2158" spans="4:4">
      <c r="D2158" s="139"/>
    </row>
    <row r="2159" spans="4:4">
      <c r="D2159" s="139"/>
    </row>
    <row r="2160" spans="4:4">
      <c r="D2160" s="139"/>
    </row>
    <row r="2161" spans="4:4">
      <c r="D2161" s="139"/>
    </row>
    <row r="2162" spans="4:4">
      <c r="D2162" s="139"/>
    </row>
    <row r="2163" spans="4:4">
      <c r="D2163" s="139"/>
    </row>
    <row r="2164" spans="4:4">
      <c r="D2164" s="139"/>
    </row>
    <row r="2165" spans="4:4">
      <c r="D2165" s="139"/>
    </row>
    <row r="2166" spans="4:4">
      <c r="D2166" s="139"/>
    </row>
    <row r="2167" spans="4:4">
      <c r="D2167" s="139"/>
    </row>
    <row r="2168" spans="4:4">
      <c r="D2168" s="139"/>
    </row>
    <row r="2169" spans="4:4">
      <c r="D2169" s="139"/>
    </row>
    <row r="2170" spans="4:4">
      <c r="D2170" s="139"/>
    </row>
    <row r="2171" spans="4:4">
      <c r="D2171" s="139"/>
    </row>
    <row r="2172" spans="4:4">
      <c r="D2172" s="139"/>
    </row>
    <row r="2173" spans="4:4">
      <c r="D2173" s="139"/>
    </row>
    <row r="2174" spans="4:4">
      <c r="D2174" s="139"/>
    </row>
    <row r="2175" spans="4:4">
      <c r="D2175" s="139"/>
    </row>
    <row r="2176" spans="4:4">
      <c r="D2176" s="139"/>
    </row>
    <row r="2177" spans="4:4">
      <c r="D2177" s="139"/>
    </row>
    <row r="2178" spans="4:4">
      <c r="D2178" s="139"/>
    </row>
    <row r="2179" spans="4:4">
      <c r="D2179" s="139"/>
    </row>
    <row r="2180" spans="4:4">
      <c r="D2180" s="139"/>
    </row>
    <row r="2181" spans="4:4">
      <c r="D2181" s="139"/>
    </row>
    <row r="2182" spans="4:4">
      <c r="D2182" s="139"/>
    </row>
    <row r="2183" spans="4:4">
      <c r="D2183" s="139"/>
    </row>
    <row r="2184" spans="4:4">
      <c r="D2184" s="139"/>
    </row>
    <row r="2185" spans="4:4">
      <c r="D2185" s="139"/>
    </row>
    <row r="2186" spans="4:4">
      <c r="D2186" s="139"/>
    </row>
    <row r="2187" spans="4:4">
      <c r="D2187" s="139"/>
    </row>
    <row r="2188" spans="4:4">
      <c r="D2188" s="139"/>
    </row>
    <row r="2189" spans="4:4">
      <c r="D2189" s="139"/>
    </row>
    <row r="2190" spans="4:4">
      <c r="D2190" s="139"/>
    </row>
    <row r="2191" spans="4:4">
      <c r="D2191" s="139"/>
    </row>
    <row r="2192" spans="4:4">
      <c r="D2192" s="139"/>
    </row>
    <row r="2193" spans="4:4">
      <c r="D2193" s="139"/>
    </row>
    <row r="2194" spans="4:4">
      <c r="D2194" s="139"/>
    </row>
    <row r="2195" spans="4:4">
      <c r="D2195" s="139"/>
    </row>
    <row r="2196" spans="4:4">
      <c r="D2196" s="139"/>
    </row>
    <row r="2197" spans="4:4">
      <c r="D2197" s="139"/>
    </row>
    <row r="2198" spans="4:4">
      <c r="D2198" s="139"/>
    </row>
    <row r="2199" spans="4:4">
      <c r="D2199" s="139"/>
    </row>
    <row r="2200" spans="4:4">
      <c r="D2200" s="139"/>
    </row>
    <row r="2201" spans="4:4">
      <c r="D2201" s="139"/>
    </row>
    <row r="2202" spans="4:4">
      <c r="D2202" s="139"/>
    </row>
    <row r="2203" spans="4:4">
      <c r="D2203" s="139"/>
    </row>
    <row r="2204" spans="4:4">
      <c r="D2204" s="139"/>
    </row>
    <row r="2205" spans="4:4">
      <c r="D2205" s="139"/>
    </row>
    <row r="2206" spans="4:4">
      <c r="D2206" s="139"/>
    </row>
    <row r="2207" spans="4:4">
      <c r="D2207" s="139"/>
    </row>
    <row r="2208" spans="4:4">
      <c r="D2208" s="139"/>
    </row>
    <row r="2209" spans="4:4">
      <c r="D2209" s="139"/>
    </row>
    <row r="2210" spans="4:4">
      <c r="D2210" s="139"/>
    </row>
    <row r="2211" spans="4:4">
      <c r="D2211" s="139"/>
    </row>
    <row r="2212" spans="4:4">
      <c r="D2212" s="139"/>
    </row>
    <row r="2213" spans="4:4">
      <c r="D2213" s="139"/>
    </row>
    <row r="2214" spans="4:4">
      <c r="D2214" s="139"/>
    </row>
    <row r="2215" spans="4:4">
      <c r="D2215" s="139"/>
    </row>
    <row r="2216" spans="4:4">
      <c r="D2216" s="139"/>
    </row>
    <row r="2217" spans="4:4">
      <c r="D2217" s="139"/>
    </row>
    <row r="2218" spans="4:4">
      <c r="D2218" s="139"/>
    </row>
    <row r="2219" spans="4:4">
      <c r="D2219" s="139"/>
    </row>
    <row r="2220" spans="4:4">
      <c r="D2220" s="139"/>
    </row>
    <row r="2221" spans="4:4">
      <c r="D2221" s="139"/>
    </row>
    <row r="2222" spans="4:4">
      <c r="D2222" s="139"/>
    </row>
    <row r="2223" spans="4:4">
      <c r="D2223" s="139"/>
    </row>
    <row r="2224" spans="4:4">
      <c r="D2224" s="139"/>
    </row>
    <row r="2225" spans="4:4">
      <c r="D2225" s="139"/>
    </row>
    <row r="2226" spans="4:4">
      <c r="D2226" s="139"/>
    </row>
    <row r="2227" spans="4:4">
      <c r="D2227" s="139"/>
    </row>
    <row r="2228" spans="4:4">
      <c r="D2228" s="139"/>
    </row>
    <row r="2229" spans="4:4">
      <c r="D2229" s="139"/>
    </row>
    <row r="2230" spans="4:4">
      <c r="D2230" s="139"/>
    </row>
    <row r="2231" spans="4:4">
      <c r="D2231" s="139"/>
    </row>
    <row r="2232" spans="4:4">
      <c r="D2232" s="139"/>
    </row>
    <row r="2233" spans="4:4">
      <c r="D2233" s="139"/>
    </row>
    <row r="2234" spans="4:4">
      <c r="D2234" s="139"/>
    </row>
    <row r="2235" spans="4:4">
      <c r="D2235" s="139"/>
    </row>
    <row r="2236" spans="4:4">
      <c r="D2236" s="139"/>
    </row>
    <row r="2237" spans="4:4">
      <c r="D2237" s="139"/>
    </row>
    <row r="2238" spans="4:4">
      <c r="D2238" s="139"/>
    </row>
    <row r="2239" spans="4:4">
      <c r="D2239" s="139"/>
    </row>
    <row r="2240" spans="4:4">
      <c r="D2240" s="139"/>
    </row>
    <row r="2241" spans="4:4">
      <c r="D2241" s="139"/>
    </row>
    <row r="2242" spans="4:4">
      <c r="D2242" s="139"/>
    </row>
    <row r="2243" spans="4:4">
      <c r="D2243" s="139"/>
    </row>
    <row r="2244" spans="4:4">
      <c r="D2244" s="139"/>
    </row>
    <row r="2245" spans="4:4">
      <c r="D2245" s="139"/>
    </row>
    <row r="2246" spans="4:4">
      <c r="D2246" s="139"/>
    </row>
    <row r="2247" spans="4:4">
      <c r="D2247" s="139"/>
    </row>
    <row r="2248" spans="4:4">
      <c r="D2248" s="139"/>
    </row>
    <row r="2249" spans="4:4">
      <c r="D2249" s="139"/>
    </row>
    <row r="2250" spans="4:4">
      <c r="D2250" s="139"/>
    </row>
    <row r="2251" spans="4:4">
      <c r="D2251" s="139"/>
    </row>
    <row r="2252" spans="4:4">
      <c r="D2252" s="139"/>
    </row>
    <row r="2253" spans="4:4">
      <c r="D2253" s="139"/>
    </row>
    <row r="2254" spans="4:4">
      <c r="D2254" s="139"/>
    </row>
    <row r="2255" spans="4:4">
      <c r="D2255" s="139"/>
    </row>
    <row r="2256" spans="4:4">
      <c r="D2256" s="139"/>
    </row>
    <row r="2257" spans="4:4">
      <c r="D2257" s="139"/>
    </row>
    <row r="2258" spans="4:4">
      <c r="D2258" s="139"/>
    </row>
    <row r="2259" spans="4:4">
      <c r="D2259" s="139"/>
    </row>
    <row r="2260" spans="4:4">
      <c r="D2260" s="139"/>
    </row>
    <row r="2261" spans="4:4">
      <c r="D2261" s="139"/>
    </row>
    <row r="2262" spans="4:4">
      <c r="D2262" s="139"/>
    </row>
    <row r="2263" spans="4:4">
      <c r="D2263" s="139"/>
    </row>
    <row r="2264" spans="4:4">
      <c r="D2264" s="139"/>
    </row>
    <row r="2265" spans="4:4">
      <c r="D2265" s="139"/>
    </row>
    <row r="2266" spans="4:4">
      <c r="D2266" s="139"/>
    </row>
    <row r="2267" spans="4:4">
      <c r="D2267" s="139"/>
    </row>
    <row r="2268" spans="4:4">
      <c r="D2268" s="139"/>
    </row>
    <row r="2269" spans="4:4">
      <c r="D2269" s="139"/>
    </row>
    <row r="2270" spans="4:4">
      <c r="D2270" s="139"/>
    </row>
    <row r="2271" spans="4:4">
      <c r="D2271" s="139"/>
    </row>
    <row r="2272" spans="4:4">
      <c r="D2272" s="139"/>
    </row>
    <row r="2273" spans="4:4">
      <c r="D2273" s="139"/>
    </row>
    <row r="2274" spans="4:4">
      <c r="D2274" s="139"/>
    </row>
    <row r="2275" spans="4:4">
      <c r="D2275" s="139"/>
    </row>
    <row r="2276" spans="4:4">
      <c r="D2276" s="139"/>
    </row>
    <row r="2277" spans="4:4">
      <c r="D2277" s="139"/>
    </row>
    <row r="2278" spans="4:4">
      <c r="D2278" s="139"/>
    </row>
    <row r="2279" spans="4:4">
      <c r="D2279" s="139"/>
    </row>
    <row r="2280" spans="4:4">
      <c r="D2280" s="139"/>
    </row>
    <row r="2281" spans="4:4">
      <c r="D2281" s="139"/>
    </row>
    <row r="2282" spans="4:4">
      <c r="D2282" s="139"/>
    </row>
    <row r="2283" spans="4:4">
      <c r="D2283" s="139"/>
    </row>
    <row r="2284" spans="4:4">
      <c r="D2284" s="139"/>
    </row>
    <row r="2285" spans="4:4">
      <c r="D2285" s="139"/>
    </row>
    <row r="2286" spans="4:4">
      <c r="D2286" s="139"/>
    </row>
    <row r="2287" spans="4:4">
      <c r="D2287" s="139"/>
    </row>
    <row r="2288" spans="4:4">
      <c r="D2288" s="139"/>
    </row>
    <row r="2289" spans="4:4">
      <c r="D2289" s="139"/>
    </row>
    <row r="2290" spans="4:4">
      <c r="D2290" s="139"/>
    </row>
    <row r="2291" spans="4:4">
      <c r="D2291" s="139"/>
    </row>
    <row r="2292" spans="4:4">
      <c r="D2292" s="139"/>
    </row>
    <row r="2293" spans="4:4">
      <c r="D2293" s="139"/>
    </row>
    <row r="2294" spans="4:4">
      <c r="D2294" s="139"/>
    </row>
    <row r="2295" spans="4:4">
      <c r="D2295" s="139"/>
    </row>
    <row r="2296" spans="4:4">
      <c r="D2296" s="139"/>
    </row>
    <row r="2297" spans="4:4">
      <c r="D2297" s="139"/>
    </row>
    <row r="2298" spans="4:4">
      <c r="D2298" s="139"/>
    </row>
    <row r="2299" spans="4:4">
      <c r="D2299" s="139"/>
    </row>
    <row r="2300" spans="4:4">
      <c r="D2300" s="139"/>
    </row>
    <row r="2301" spans="4:4">
      <c r="D2301" s="139"/>
    </row>
    <row r="2302" spans="4:4">
      <c r="D2302" s="139"/>
    </row>
    <row r="2303" spans="4:4">
      <c r="D2303" s="139"/>
    </row>
    <row r="2304" spans="4:4">
      <c r="D2304" s="139"/>
    </row>
    <row r="2305" spans="4:4">
      <c r="D2305" s="139"/>
    </row>
    <row r="2306" spans="4:4">
      <c r="D2306" s="139"/>
    </row>
    <row r="2307" spans="4:4">
      <c r="D2307" s="139"/>
    </row>
    <row r="2308" spans="4:4">
      <c r="D2308" s="139"/>
    </row>
    <row r="2309" spans="4:4">
      <c r="D2309" s="139"/>
    </row>
    <row r="2310" spans="4:4">
      <c r="D2310" s="139"/>
    </row>
    <row r="2311" spans="4:4">
      <c r="D2311" s="139"/>
    </row>
    <row r="2312" spans="4:4">
      <c r="D2312" s="139"/>
    </row>
    <row r="2313" spans="4:4">
      <c r="D2313" s="139"/>
    </row>
    <row r="2314" spans="4:4">
      <c r="D2314" s="139"/>
    </row>
    <row r="2315" spans="4:4">
      <c r="D2315" s="139"/>
    </row>
    <row r="2316" spans="4:4">
      <c r="D2316" s="139"/>
    </row>
    <row r="2317" spans="4:4">
      <c r="D2317" s="139"/>
    </row>
    <row r="2318" spans="4:4">
      <c r="D2318" s="139"/>
    </row>
    <row r="2319" spans="4:4">
      <c r="D2319" s="139"/>
    </row>
    <row r="2320" spans="4:4">
      <c r="D2320" s="139"/>
    </row>
    <row r="2321" spans="4:4">
      <c r="D2321" s="139"/>
    </row>
    <row r="2322" spans="4:4">
      <c r="D2322" s="139"/>
    </row>
    <row r="2323" spans="4:4">
      <c r="D2323" s="139"/>
    </row>
    <row r="2324" spans="4:4">
      <c r="D2324" s="139"/>
    </row>
    <row r="2325" spans="4:4">
      <c r="D2325" s="139"/>
    </row>
    <row r="2326" spans="4:4">
      <c r="D2326" s="139"/>
    </row>
    <row r="2327" spans="4:4">
      <c r="D2327" s="139"/>
    </row>
    <row r="2328" spans="4:4">
      <c r="D2328" s="139"/>
    </row>
    <row r="2329" spans="4:4">
      <c r="D2329" s="139"/>
    </row>
    <row r="2330" spans="4:4">
      <c r="D2330" s="139"/>
    </row>
    <row r="2331" spans="4:4">
      <c r="D2331" s="139"/>
    </row>
    <row r="2332" spans="4:4">
      <c r="D2332" s="139"/>
    </row>
    <row r="2333" spans="4:4">
      <c r="D2333" s="139"/>
    </row>
    <row r="2334" spans="4:4">
      <c r="D2334" s="139"/>
    </row>
    <row r="2335" spans="4:4">
      <c r="D2335" s="139"/>
    </row>
    <row r="2336" spans="4:4">
      <c r="D2336" s="139"/>
    </row>
    <row r="2337" spans="4:4">
      <c r="D2337" s="139"/>
    </row>
    <row r="2338" spans="4:4">
      <c r="D2338" s="139"/>
    </row>
    <row r="2339" spans="4:4">
      <c r="D2339" s="139"/>
    </row>
    <row r="2340" spans="4:4">
      <c r="D2340" s="139"/>
    </row>
    <row r="2341" spans="4:4">
      <c r="D2341" s="139"/>
    </row>
    <row r="2342" spans="4:4">
      <c r="D2342" s="139"/>
    </row>
    <row r="2343" spans="4:4">
      <c r="D2343" s="139"/>
    </row>
    <row r="2344" spans="4:4">
      <c r="D2344" s="139"/>
    </row>
    <row r="2345" spans="4:4">
      <c r="D2345" s="139"/>
    </row>
    <row r="2346" spans="4:4">
      <c r="D2346" s="139"/>
    </row>
    <row r="2347" spans="4:4">
      <c r="D2347" s="139"/>
    </row>
    <row r="2348" spans="4:4">
      <c r="D2348" s="139"/>
    </row>
    <row r="2349" spans="4:4">
      <c r="D2349" s="139"/>
    </row>
    <row r="2350" spans="4:4">
      <c r="D2350" s="139"/>
    </row>
    <row r="2351" spans="4:4">
      <c r="D2351" s="139"/>
    </row>
    <row r="2352" spans="4:4">
      <c r="D2352" s="139"/>
    </row>
    <row r="2353" spans="4:4">
      <c r="D2353" s="139"/>
    </row>
    <row r="2354" spans="4:4">
      <c r="D2354" s="139"/>
    </row>
    <row r="2355" spans="4:4">
      <c r="D2355" s="139"/>
    </row>
    <row r="2356" spans="4:4">
      <c r="D2356" s="139"/>
    </row>
    <row r="2357" spans="4:4">
      <c r="D2357" s="139"/>
    </row>
    <row r="2358" spans="4:4">
      <c r="D2358" s="139"/>
    </row>
    <row r="2359" spans="4:4">
      <c r="D2359" s="139"/>
    </row>
    <row r="2360" spans="4:4">
      <c r="D2360" s="139"/>
    </row>
    <row r="2361" spans="4:4">
      <c r="D2361" s="139"/>
    </row>
    <row r="2362" spans="4:4">
      <c r="D2362" s="139"/>
    </row>
    <row r="2363" spans="4:4">
      <c r="D2363" s="139"/>
    </row>
    <row r="2364" spans="4:4">
      <c r="D2364" s="139"/>
    </row>
    <row r="2365" spans="4:4">
      <c r="D2365" s="139"/>
    </row>
    <row r="2366" spans="4:4">
      <c r="D2366" s="139"/>
    </row>
    <row r="2367" spans="4:4">
      <c r="D2367" s="139"/>
    </row>
    <row r="2368" spans="4:4">
      <c r="D2368" s="139"/>
    </row>
    <row r="2369" spans="4:4">
      <c r="D2369" s="139"/>
    </row>
    <row r="2370" spans="4:4">
      <c r="D2370" s="139"/>
    </row>
    <row r="2371" spans="4:4">
      <c r="D2371" s="139"/>
    </row>
    <row r="2372" spans="4:4">
      <c r="D2372" s="139"/>
    </row>
    <row r="2373" spans="4:4">
      <c r="D2373" s="139"/>
    </row>
    <row r="2374" spans="4:4">
      <c r="D2374" s="139"/>
    </row>
    <row r="2375" spans="4:4">
      <c r="D2375" s="139"/>
    </row>
    <row r="2376" spans="4:4">
      <c r="D2376" s="139"/>
    </row>
    <row r="2377" spans="4:4">
      <c r="D2377" s="139"/>
    </row>
    <row r="2378" spans="4:4">
      <c r="D2378" s="139"/>
    </row>
    <row r="2379" spans="4:4">
      <c r="D2379" s="139"/>
    </row>
    <row r="2380" spans="4:4">
      <c r="D2380" s="139"/>
    </row>
    <row r="2381" spans="4:4">
      <c r="D2381" s="139"/>
    </row>
    <row r="2382" spans="4:4">
      <c r="D2382" s="139"/>
    </row>
    <row r="2383" spans="4:4">
      <c r="D2383" s="139"/>
    </row>
    <row r="2384" spans="4:4">
      <c r="D2384" s="139"/>
    </row>
    <row r="2385" spans="4:4">
      <c r="D2385" s="139"/>
    </row>
    <row r="2386" spans="4:4">
      <c r="D2386" s="139"/>
    </row>
    <row r="2387" spans="4:4">
      <c r="D2387" s="139"/>
    </row>
    <row r="2388" spans="4:4">
      <c r="D2388" s="139"/>
    </row>
    <row r="2389" spans="4:4">
      <c r="D2389" s="139"/>
    </row>
    <row r="2390" spans="4:4">
      <c r="D2390" s="139"/>
    </row>
    <row r="2391" spans="4:4">
      <c r="D2391" s="139"/>
    </row>
    <row r="2392" spans="4:4">
      <c r="D2392" s="139"/>
    </row>
    <row r="2393" spans="4:4">
      <c r="D2393" s="139"/>
    </row>
    <row r="2394" spans="4:4">
      <c r="D2394" s="139"/>
    </row>
    <row r="2395" spans="4:4">
      <c r="D2395" s="139"/>
    </row>
    <row r="2396" spans="4:4">
      <c r="D2396" s="139"/>
    </row>
    <row r="2397" spans="4:4">
      <c r="D2397" s="139"/>
    </row>
    <row r="2398" spans="4:4">
      <c r="D2398" s="139"/>
    </row>
    <row r="2399" spans="4:4">
      <c r="D2399" s="139"/>
    </row>
    <row r="2400" spans="4:4">
      <c r="D2400" s="139"/>
    </row>
    <row r="2401" spans="4:4">
      <c r="D2401" s="139"/>
    </row>
    <row r="2402" spans="4:4">
      <c r="D2402" s="139"/>
    </row>
    <row r="2403" spans="4:4">
      <c r="D2403" s="139"/>
    </row>
    <row r="2404" spans="4:4">
      <c r="D2404" s="139"/>
    </row>
    <row r="2405" spans="4:4">
      <c r="D2405" s="139"/>
    </row>
    <row r="2406" spans="4:4">
      <c r="D2406" s="139"/>
    </row>
    <row r="2407" spans="4:4">
      <c r="D2407" s="139"/>
    </row>
    <row r="2408" spans="4:4">
      <c r="D2408" s="139"/>
    </row>
    <row r="2409" spans="4:4">
      <c r="D2409" s="139"/>
    </row>
    <row r="2410" spans="4:4">
      <c r="D2410" s="139"/>
    </row>
    <row r="2411" spans="4:4">
      <c r="D2411" s="139"/>
    </row>
    <row r="2412" spans="4:4">
      <c r="D2412" s="139"/>
    </row>
    <row r="2413" spans="4:4">
      <c r="D2413" s="139"/>
    </row>
    <row r="2414" spans="4:4">
      <c r="D2414" s="139"/>
    </row>
    <row r="2415" spans="4:4">
      <c r="D2415" s="139"/>
    </row>
    <row r="2416" spans="4:4">
      <c r="D2416" s="139"/>
    </row>
    <row r="2417" spans="4:4">
      <c r="D2417" s="139"/>
    </row>
    <row r="2418" spans="4:4">
      <c r="D2418" s="139"/>
    </row>
    <row r="2419" spans="4:4">
      <c r="D2419" s="139"/>
    </row>
    <row r="2420" spans="4:4">
      <c r="D2420" s="139"/>
    </row>
    <row r="2421" spans="4:4">
      <c r="D2421" s="139"/>
    </row>
    <row r="2422" spans="4:4">
      <c r="D2422" s="139"/>
    </row>
    <row r="2423" spans="4:4">
      <c r="D2423" s="139"/>
    </row>
    <row r="2424" spans="4:4">
      <c r="D2424" s="139"/>
    </row>
    <row r="2425" spans="4:4">
      <c r="D2425" s="139"/>
    </row>
    <row r="2426" spans="4:4">
      <c r="D2426" s="139"/>
    </row>
    <row r="2427" spans="4:4">
      <c r="D2427" s="139"/>
    </row>
    <row r="2428" spans="4:4">
      <c r="D2428" s="139"/>
    </row>
    <row r="2429" spans="4:4">
      <c r="D2429" s="139"/>
    </row>
    <row r="2430" spans="4:4">
      <c r="D2430" s="139"/>
    </row>
    <row r="2431" spans="4:4">
      <c r="D2431" s="139"/>
    </row>
    <row r="2432" spans="4:4">
      <c r="D2432" s="139"/>
    </row>
    <row r="2433" spans="4:4">
      <c r="D2433" s="139"/>
    </row>
    <row r="2434" spans="4:4">
      <c r="D2434" s="139"/>
    </row>
    <row r="2435" spans="4:4">
      <c r="D2435" s="139"/>
    </row>
    <row r="2436" spans="4:4">
      <c r="D2436" s="139"/>
    </row>
    <row r="2437" spans="4:4">
      <c r="D2437" s="139"/>
    </row>
    <row r="2438" spans="4:4">
      <c r="D2438" s="139"/>
    </row>
    <row r="2439" spans="4:4">
      <c r="D2439" s="139"/>
    </row>
    <row r="2440" spans="4:4">
      <c r="D2440" s="139"/>
    </row>
    <row r="2441" spans="4:4">
      <c r="D2441" s="139"/>
    </row>
    <row r="2442" spans="4:4">
      <c r="D2442" s="139"/>
    </row>
    <row r="2443" spans="4:4">
      <c r="D2443" s="139"/>
    </row>
    <row r="2444" spans="4:4">
      <c r="D2444" s="139"/>
    </row>
    <row r="2445" spans="4:4">
      <c r="D2445" s="139"/>
    </row>
    <row r="2446" spans="4:4">
      <c r="D2446" s="139"/>
    </row>
    <row r="2447" spans="4:4">
      <c r="D2447" s="139"/>
    </row>
    <row r="2448" spans="4:4">
      <c r="D2448" s="139"/>
    </row>
    <row r="2449" spans="4:4">
      <c r="D2449" s="139"/>
    </row>
    <row r="2450" spans="4:4">
      <c r="D2450" s="139"/>
    </row>
    <row r="2451" spans="4:4">
      <c r="D2451" s="139"/>
    </row>
    <row r="2452" spans="4:4">
      <c r="D2452" s="139"/>
    </row>
    <row r="2453" spans="4:4">
      <c r="D2453" s="139"/>
    </row>
    <row r="2454" spans="4:4">
      <c r="D2454" s="139"/>
    </row>
    <row r="2455" spans="4:4">
      <c r="D2455" s="139"/>
    </row>
    <row r="2456" spans="4:4">
      <c r="D2456" s="139"/>
    </row>
    <row r="2457" spans="4:4">
      <c r="D2457" s="139"/>
    </row>
    <row r="2458" spans="4:4">
      <c r="D2458" s="139"/>
    </row>
    <row r="2459" spans="4:4">
      <c r="D2459" s="139"/>
    </row>
    <row r="2460" spans="4:4">
      <c r="D2460" s="139"/>
    </row>
    <row r="2461" spans="4:4">
      <c r="D2461" s="139"/>
    </row>
    <row r="2462" spans="4:4">
      <c r="D2462" s="139"/>
    </row>
    <row r="2463" spans="4:4">
      <c r="D2463" s="139"/>
    </row>
    <row r="2464" spans="4:4">
      <c r="D2464" s="139"/>
    </row>
    <row r="2465" spans="4:4">
      <c r="D2465" s="139"/>
    </row>
    <row r="2466" spans="4:4">
      <c r="D2466" s="139"/>
    </row>
    <row r="2467" spans="4:4">
      <c r="D2467" s="139"/>
    </row>
    <row r="2468" spans="4:4">
      <c r="D2468" s="139"/>
    </row>
    <row r="2469" spans="4:4">
      <c r="D2469" s="139"/>
    </row>
    <row r="2470" spans="4:4">
      <c r="D2470" s="139"/>
    </row>
    <row r="2471" spans="4:4">
      <c r="D2471" s="139"/>
    </row>
    <row r="2472" spans="4:4">
      <c r="D2472" s="139"/>
    </row>
    <row r="2473" spans="4:4">
      <c r="D2473" s="139"/>
    </row>
    <row r="2474" spans="4:4">
      <c r="D2474" s="139"/>
    </row>
    <row r="2475" spans="4:4">
      <c r="D2475" s="139"/>
    </row>
    <row r="2476" spans="4:4">
      <c r="D2476" s="139"/>
    </row>
    <row r="2477" spans="4:4">
      <c r="D2477" s="139"/>
    </row>
    <row r="2478" spans="4:4">
      <c r="D2478" s="139"/>
    </row>
    <row r="2479" spans="4:4">
      <c r="D2479" s="139"/>
    </row>
    <row r="2480" spans="4:4">
      <c r="D2480" s="139"/>
    </row>
    <row r="2481" spans="4:4">
      <c r="D2481" s="139"/>
    </row>
    <row r="2482" spans="4:4">
      <c r="D2482" s="139"/>
    </row>
    <row r="2483" spans="4:4">
      <c r="D2483" s="139"/>
    </row>
    <row r="2484" spans="4:4">
      <c r="D2484" s="139"/>
    </row>
    <row r="2485" spans="4:4">
      <c r="D2485" s="139"/>
    </row>
    <row r="2486" spans="4:4">
      <c r="D2486" s="139"/>
    </row>
    <row r="2487" spans="4:4">
      <c r="D2487" s="139"/>
    </row>
    <row r="2488" spans="4:4">
      <c r="D2488" s="139"/>
    </row>
    <row r="2489" spans="4:4">
      <c r="D2489" s="139"/>
    </row>
    <row r="2490" spans="4:4">
      <c r="D2490" s="139"/>
    </row>
    <row r="2491" spans="4:4">
      <c r="D2491" s="139"/>
    </row>
    <row r="2492" spans="4:4">
      <c r="D2492" s="139"/>
    </row>
    <row r="2493" spans="4:4">
      <c r="D2493" s="139"/>
    </row>
    <row r="2494" spans="4:4">
      <c r="D2494" s="139"/>
    </row>
    <row r="2495" spans="4:4">
      <c r="D2495" s="139"/>
    </row>
    <row r="2496" spans="4:4">
      <c r="D2496" s="139"/>
    </row>
    <row r="2497" spans="4:4">
      <c r="D2497" s="139"/>
    </row>
    <row r="2498" spans="4:4">
      <c r="D2498" s="139"/>
    </row>
    <row r="2499" spans="4:4">
      <c r="D2499" s="139"/>
    </row>
    <row r="2500" spans="4:4">
      <c r="D2500" s="139"/>
    </row>
    <row r="2501" spans="4:4">
      <c r="D2501" s="139"/>
    </row>
    <row r="2502" spans="4:4">
      <c r="D2502" s="139"/>
    </row>
    <row r="2503" spans="4:4">
      <c r="D2503" s="139"/>
    </row>
    <row r="2504" spans="4:4">
      <c r="D2504" s="139"/>
    </row>
    <row r="2505" spans="4:4">
      <c r="D2505" s="139"/>
    </row>
    <row r="2506" spans="4:4">
      <c r="D2506" s="139"/>
    </row>
    <row r="2507" spans="4:4">
      <c r="D2507" s="139"/>
    </row>
    <row r="2508" spans="4:4">
      <c r="D2508" s="139"/>
    </row>
    <row r="2509" spans="4:4">
      <c r="D2509" s="139"/>
    </row>
    <row r="2510" spans="4:4">
      <c r="D2510" s="139"/>
    </row>
    <row r="2511" spans="4:4">
      <c r="D2511" s="139"/>
    </row>
    <row r="2512" spans="4:4">
      <c r="D2512" s="139"/>
    </row>
    <row r="2513" spans="4:4">
      <c r="D2513" s="139"/>
    </row>
    <row r="2514" spans="4:4">
      <c r="D2514" s="139"/>
    </row>
    <row r="2515" spans="4:4">
      <c r="D2515" s="139"/>
    </row>
    <row r="2516" spans="4:4">
      <c r="D2516" s="139"/>
    </row>
    <row r="2517" spans="4:4">
      <c r="D2517" s="139"/>
    </row>
    <row r="2518" spans="4:4">
      <c r="D2518" s="139"/>
    </row>
    <row r="2519" spans="4:4">
      <c r="D2519" s="139"/>
    </row>
    <row r="2520" spans="4:4">
      <c r="D2520" s="139"/>
    </row>
    <row r="2521" spans="4:4">
      <c r="D2521" s="139"/>
    </row>
    <row r="2522" spans="4:4">
      <c r="D2522" s="139"/>
    </row>
    <row r="2523" spans="4:4">
      <c r="D2523" s="139"/>
    </row>
    <row r="2524" spans="4:4">
      <c r="D2524" s="139"/>
    </row>
    <row r="2525" spans="4:4">
      <c r="D2525" s="139"/>
    </row>
    <row r="2526" spans="4:4">
      <c r="D2526" s="139"/>
    </row>
    <row r="2527" spans="4:4">
      <c r="D2527" s="139"/>
    </row>
    <row r="2528" spans="4:4">
      <c r="D2528" s="139"/>
    </row>
    <row r="2529" spans="4:4">
      <c r="D2529" s="139"/>
    </row>
    <row r="2530" spans="4:4">
      <c r="D2530" s="139"/>
    </row>
    <row r="2531" spans="4:4">
      <c r="D2531" s="139"/>
    </row>
    <row r="2532" spans="4:4">
      <c r="D2532" s="139"/>
    </row>
    <row r="2533" spans="4:4">
      <c r="D2533" s="139"/>
    </row>
    <row r="2534" spans="4:4">
      <c r="D2534" s="139"/>
    </row>
    <row r="2535" spans="4:4">
      <c r="D2535" s="139"/>
    </row>
    <row r="2536" spans="4:4">
      <c r="D2536" s="139"/>
    </row>
    <row r="2537" spans="4:4">
      <c r="D2537" s="139"/>
    </row>
    <row r="2538" spans="4:4">
      <c r="D2538" s="139"/>
    </row>
    <row r="2539" spans="4:4">
      <c r="D2539" s="139"/>
    </row>
    <row r="2540" spans="4:4">
      <c r="D2540" s="139"/>
    </row>
    <row r="2541" spans="4:4">
      <c r="D2541" s="139"/>
    </row>
    <row r="2542" spans="4:4">
      <c r="D2542" s="139"/>
    </row>
    <row r="2543" spans="4:4">
      <c r="D2543" s="139"/>
    </row>
    <row r="2544" spans="4:4">
      <c r="D2544" s="139"/>
    </row>
    <row r="2545" spans="4:4">
      <c r="D2545" s="139"/>
    </row>
    <row r="2546" spans="4:4">
      <c r="D2546" s="139"/>
    </row>
    <row r="2547" spans="4:4">
      <c r="D2547" s="139"/>
    </row>
    <row r="2548" spans="4:4">
      <c r="D2548" s="139"/>
    </row>
    <row r="2549" spans="4:4">
      <c r="D2549" s="139"/>
    </row>
    <row r="2550" spans="4:4">
      <c r="D2550" s="139"/>
    </row>
    <row r="2551" spans="4:4">
      <c r="D2551" s="139"/>
    </row>
    <row r="2552" spans="4:4">
      <c r="D2552" s="139"/>
    </row>
    <row r="2553" spans="4:4">
      <c r="D2553" s="139"/>
    </row>
    <row r="2554" spans="4:4">
      <c r="D2554" s="139"/>
    </row>
    <row r="2555" spans="4:4">
      <c r="D2555" s="139"/>
    </row>
    <row r="2556" spans="4:4">
      <c r="D2556" s="139"/>
    </row>
    <row r="2557" spans="4:4">
      <c r="D2557" s="139"/>
    </row>
    <row r="2558" spans="4:4">
      <c r="D2558" s="139"/>
    </row>
    <row r="2559" spans="4:4">
      <c r="D2559" s="139"/>
    </row>
    <row r="2560" spans="4:4">
      <c r="D2560" s="139"/>
    </row>
    <row r="2561" spans="4:4">
      <c r="D2561" s="139"/>
    </row>
    <row r="2562" spans="4:4">
      <c r="D2562" s="139"/>
    </row>
    <row r="2563" spans="4:4">
      <c r="D2563" s="139"/>
    </row>
    <row r="2564" spans="4:4">
      <c r="D2564" s="139"/>
    </row>
    <row r="2565" spans="4:4">
      <c r="D2565" s="139"/>
    </row>
    <row r="2566" spans="4:4">
      <c r="D2566" s="139"/>
    </row>
    <row r="2567" spans="4:4">
      <c r="D2567" s="139"/>
    </row>
    <row r="2568" spans="4:4">
      <c r="D2568" s="139"/>
    </row>
    <row r="2569" spans="4:4">
      <c r="D2569" s="139"/>
    </row>
    <row r="2570" spans="4:4">
      <c r="D2570" s="139"/>
    </row>
    <row r="2571" spans="4:4">
      <c r="D2571" s="139"/>
    </row>
    <row r="2572" spans="4:4">
      <c r="D2572" s="139"/>
    </row>
    <row r="2573" spans="4:4">
      <c r="D2573" s="139"/>
    </row>
    <row r="2574" spans="4:4">
      <c r="D2574" s="139"/>
    </row>
    <row r="2575" spans="4:4">
      <c r="D2575" s="139"/>
    </row>
    <row r="2576" spans="4:4">
      <c r="D2576" s="139"/>
    </row>
    <row r="2577" spans="4:4">
      <c r="D2577" s="139"/>
    </row>
    <row r="2578" spans="4:4">
      <c r="D2578" s="139"/>
    </row>
    <row r="2579" spans="4:4">
      <c r="D2579" s="139"/>
    </row>
    <row r="2580" spans="4:4">
      <c r="D2580" s="139"/>
    </row>
    <row r="2581" spans="4:4">
      <c r="D2581" s="139"/>
    </row>
    <row r="2582" spans="4:4">
      <c r="D2582" s="139"/>
    </row>
    <row r="2583" spans="4:4">
      <c r="D2583" s="139"/>
    </row>
    <row r="2584" spans="4:4">
      <c r="D2584" s="139"/>
    </row>
    <row r="2585" spans="4:4">
      <c r="D2585" s="139"/>
    </row>
    <row r="2586" spans="4:4">
      <c r="D2586" s="139"/>
    </row>
    <row r="2587" spans="4:4">
      <c r="D2587" s="139"/>
    </row>
    <row r="2588" spans="4:4">
      <c r="D2588" s="139"/>
    </row>
    <row r="2589" spans="4:4">
      <c r="D2589" s="139"/>
    </row>
    <row r="2590" spans="4:4">
      <c r="D2590" s="139"/>
    </row>
    <row r="2591" spans="4:4">
      <c r="D2591" s="139"/>
    </row>
    <row r="2592" spans="4:4">
      <c r="D2592" s="139"/>
    </row>
    <row r="2593" spans="4:4">
      <c r="D2593" s="139"/>
    </row>
    <row r="2594" spans="4:4">
      <c r="D2594" s="139"/>
    </row>
    <row r="2595" spans="4:4">
      <c r="D2595" s="139"/>
    </row>
    <row r="2596" spans="4:4">
      <c r="D2596" s="139"/>
    </row>
    <row r="2597" spans="4:4">
      <c r="D2597" s="139"/>
    </row>
    <row r="2598" spans="4:4">
      <c r="D2598" s="139"/>
    </row>
    <row r="2599" spans="4:4">
      <c r="D2599" s="139"/>
    </row>
    <row r="2600" spans="4:4">
      <c r="D2600" s="139"/>
    </row>
    <row r="2601" spans="4:4">
      <c r="D2601" s="139"/>
    </row>
    <row r="2602" spans="4:4">
      <c r="D2602" s="139"/>
    </row>
    <row r="2603" spans="4:4">
      <c r="D2603" s="139"/>
    </row>
    <row r="2604" spans="4:4">
      <c r="D2604" s="139"/>
    </row>
    <row r="2605" spans="4:4">
      <c r="D2605" s="139"/>
    </row>
    <row r="2606" spans="4:4">
      <c r="D2606" s="139"/>
    </row>
    <row r="2607" spans="4:4">
      <c r="D2607" s="139"/>
    </row>
    <row r="2608" spans="4:4">
      <c r="D2608" s="139"/>
    </row>
    <row r="2609" spans="4:4">
      <c r="D2609" s="139"/>
    </row>
    <row r="2610" spans="4:4">
      <c r="D2610" s="139"/>
    </row>
    <row r="2611" spans="4:4">
      <c r="D2611" s="139"/>
    </row>
    <row r="2612" spans="4:4">
      <c r="D2612" s="139"/>
    </row>
    <row r="2613" spans="4:4">
      <c r="D2613" s="139"/>
    </row>
    <row r="2614" spans="4:4">
      <c r="D2614" s="139"/>
    </row>
    <row r="2615" spans="4:4">
      <c r="D2615" s="139"/>
    </row>
    <row r="2616" spans="4:4">
      <c r="D2616" s="139"/>
    </row>
    <row r="2617" spans="4:4">
      <c r="D2617" s="139"/>
    </row>
    <row r="2618" spans="4:4">
      <c r="D2618" s="139"/>
    </row>
    <row r="2619" spans="4:4">
      <c r="D2619" s="139"/>
    </row>
    <row r="2620" spans="4:4">
      <c r="D2620" s="139"/>
    </row>
    <row r="2621" spans="4:4">
      <c r="D2621" s="139"/>
    </row>
    <row r="2622" spans="4:4">
      <c r="D2622" s="139"/>
    </row>
    <row r="2623" spans="4:4">
      <c r="D2623" s="139"/>
    </row>
    <row r="2624" spans="4:4">
      <c r="D2624" s="139"/>
    </row>
    <row r="2625" spans="4:4">
      <c r="D2625" s="139"/>
    </row>
    <row r="2626" spans="4:4">
      <c r="D2626" s="139"/>
    </row>
    <row r="2627" spans="4:4">
      <c r="D2627" s="139"/>
    </row>
    <row r="2628" spans="4:4">
      <c r="D2628" s="139"/>
    </row>
    <row r="2629" spans="4:4">
      <c r="D2629" s="139"/>
    </row>
    <row r="2630" spans="4:4">
      <c r="D2630" s="139"/>
    </row>
    <row r="2631" spans="4:4">
      <c r="D2631" s="139"/>
    </row>
    <row r="2632" spans="4:4">
      <c r="D2632" s="139"/>
    </row>
    <row r="2633" spans="4:4">
      <c r="D2633" s="139"/>
    </row>
    <row r="2634" spans="4:4">
      <c r="D2634" s="139"/>
    </row>
    <row r="2635" spans="4:4">
      <c r="D2635" s="139"/>
    </row>
    <row r="2636" spans="4:4">
      <c r="D2636" s="139"/>
    </row>
    <row r="2637" spans="4:4">
      <c r="D2637" s="139"/>
    </row>
    <row r="2638" spans="4:4">
      <c r="D2638" s="139"/>
    </row>
    <row r="2639" spans="4:4">
      <c r="D2639" s="139"/>
    </row>
    <row r="2640" spans="4:4">
      <c r="D2640" s="139"/>
    </row>
    <row r="2641" spans="4:4">
      <c r="D2641" s="139"/>
    </row>
    <row r="2642" spans="4:4">
      <c r="D2642" s="139"/>
    </row>
    <row r="2643" spans="4:4">
      <c r="D2643" s="139"/>
    </row>
    <row r="2644" spans="4:4">
      <c r="D2644" s="139"/>
    </row>
    <row r="2645" spans="4:4">
      <c r="D2645" s="139"/>
    </row>
    <row r="2646" spans="4:4">
      <c r="D2646" s="139"/>
    </row>
    <row r="2647" spans="4:4">
      <c r="D2647" s="139"/>
    </row>
    <row r="2648" spans="4:4">
      <c r="D2648" s="139"/>
    </row>
    <row r="2649" spans="4:4">
      <c r="D2649" s="139"/>
    </row>
    <row r="2650" spans="4:4">
      <c r="D2650" s="139"/>
    </row>
    <row r="2651" spans="4:4">
      <c r="D2651" s="139"/>
    </row>
    <row r="2652" spans="4:4">
      <c r="D2652" s="139"/>
    </row>
    <row r="2653" spans="4:4">
      <c r="D2653" s="139"/>
    </row>
    <row r="2654" spans="4:4">
      <c r="D2654" s="139"/>
    </row>
    <row r="2655" spans="4:4">
      <c r="D2655" s="139"/>
    </row>
    <row r="2656" spans="4:4">
      <c r="D2656" s="139"/>
    </row>
    <row r="2657" spans="4:4">
      <c r="D2657" s="139"/>
    </row>
    <row r="2658" spans="4:4">
      <c r="D2658" s="139"/>
    </row>
    <row r="2659" spans="4:4">
      <c r="D2659" s="139"/>
    </row>
    <row r="2660" spans="4:4">
      <c r="D2660" s="139"/>
    </row>
    <row r="2661" spans="4:4">
      <c r="D2661" s="139"/>
    </row>
    <row r="2662" spans="4:4">
      <c r="D2662" s="139"/>
    </row>
    <row r="2663" spans="4:4">
      <c r="D2663" s="139"/>
    </row>
    <row r="2664" spans="4:4">
      <c r="D2664" s="139"/>
    </row>
    <row r="2665" spans="4:4">
      <c r="D2665" s="139"/>
    </row>
    <row r="2666" spans="4:4">
      <c r="D2666" s="139"/>
    </row>
    <row r="2667" spans="4:4">
      <c r="D2667" s="139"/>
    </row>
    <row r="2668" spans="4:4">
      <c r="D2668" s="139"/>
    </row>
    <row r="2669" spans="4:4">
      <c r="D2669" s="139"/>
    </row>
    <row r="2670" spans="4:4">
      <c r="D2670" s="139"/>
    </row>
    <row r="2671" spans="4:4">
      <c r="D2671" s="139"/>
    </row>
    <row r="2672" spans="4:4">
      <c r="D2672" s="139"/>
    </row>
    <row r="2673" spans="4:4">
      <c r="D2673" s="139"/>
    </row>
    <row r="2674" spans="4:4">
      <c r="D2674" s="139"/>
    </row>
    <row r="2675" spans="4:4">
      <c r="D2675" s="139"/>
    </row>
    <row r="2676" spans="4:4">
      <c r="D2676" s="139"/>
    </row>
    <row r="2677" spans="4:4">
      <c r="D2677" s="139"/>
    </row>
    <row r="2678" spans="4:4">
      <c r="D2678" s="139"/>
    </row>
    <row r="2679" spans="4:4">
      <c r="D2679" s="139"/>
    </row>
    <row r="2680" spans="4:4">
      <c r="D2680" s="139"/>
    </row>
    <row r="2681" spans="4:4">
      <c r="D2681" s="139"/>
    </row>
    <row r="2682" spans="4:4">
      <c r="D2682" s="139"/>
    </row>
    <row r="2683" spans="4:4">
      <c r="D2683" s="139"/>
    </row>
    <row r="2684" spans="4:4">
      <c r="D2684" s="139"/>
    </row>
    <row r="2685" spans="4:4">
      <c r="D2685" s="139"/>
    </row>
    <row r="2686" spans="4:4">
      <c r="D2686" s="139"/>
    </row>
    <row r="2687" spans="4:4">
      <c r="D2687" s="139"/>
    </row>
    <row r="2688" spans="4:4">
      <c r="D2688" s="139"/>
    </row>
    <row r="2689" spans="4:4">
      <c r="D2689" s="139"/>
    </row>
    <row r="2690" spans="4:4">
      <c r="D2690" s="139"/>
    </row>
    <row r="2691" spans="4:4">
      <c r="D2691" s="139"/>
    </row>
    <row r="2692" spans="4:4">
      <c r="D2692" s="139"/>
    </row>
    <row r="2693" spans="4:4">
      <c r="D2693" s="139"/>
    </row>
    <row r="2694" spans="4:4">
      <c r="D2694" s="139"/>
    </row>
    <row r="2695" spans="4:4">
      <c r="D2695" s="139"/>
    </row>
    <row r="2696" spans="4:4">
      <c r="D2696" s="139"/>
    </row>
    <row r="2697" spans="4:4">
      <c r="D2697" s="139"/>
    </row>
    <row r="2698" spans="4:4">
      <c r="D2698" s="139"/>
    </row>
    <row r="2699" spans="4:4">
      <c r="D2699" s="139"/>
    </row>
    <row r="2700" spans="4:4">
      <c r="D2700" s="139"/>
    </row>
    <row r="2701" spans="4:4">
      <c r="D2701" s="139"/>
    </row>
    <row r="2702" spans="4:4">
      <c r="D2702" s="139"/>
    </row>
    <row r="2703" spans="4:4">
      <c r="D2703" s="139"/>
    </row>
    <row r="2704" spans="4:4">
      <c r="D2704" s="139"/>
    </row>
    <row r="2705" spans="4:4">
      <c r="D2705" s="139"/>
    </row>
    <row r="2706" spans="4:4">
      <c r="D2706" s="139"/>
    </row>
    <row r="2707" spans="4:4">
      <c r="D2707" s="139"/>
    </row>
    <row r="2708" spans="4:4">
      <c r="D2708" s="139"/>
    </row>
    <row r="2709" spans="4:4">
      <c r="D2709" s="139"/>
    </row>
    <row r="2710" spans="4:4">
      <c r="D2710" s="139"/>
    </row>
    <row r="2711" spans="4:4">
      <c r="D2711" s="139"/>
    </row>
    <row r="2712" spans="4:4">
      <c r="D2712" s="139"/>
    </row>
    <row r="2713" spans="4:4">
      <c r="D2713" s="139"/>
    </row>
    <row r="2714" spans="4:4">
      <c r="D2714" s="139"/>
    </row>
    <row r="2715" spans="4:4">
      <c r="D2715" s="139"/>
    </row>
    <row r="2716" spans="4:4">
      <c r="D2716" s="139"/>
    </row>
    <row r="2717" spans="4:4">
      <c r="D2717" s="139"/>
    </row>
    <row r="2718" spans="4:4">
      <c r="D2718" s="139"/>
    </row>
    <row r="2719" spans="4:4">
      <c r="D2719" s="139"/>
    </row>
    <row r="2720" spans="4:4">
      <c r="D2720" s="139"/>
    </row>
    <row r="2721" spans="4:4">
      <c r="D2721" s="139"/>
    </row>
    <row r="2722" spans="4:4">
      <c r="D2722" s="139"/>
    </row>
    <row r="2723" spans="4:4">
      <c r="D2723" s="139"/>
    </row>
    <row r="2724" spans="4:4">
      <c r="D2724" s="139"/>
    </row>
    <row r="2725" spans="4:4">
      <c r="D2725" s="139"/>
    </row>
    <row r="2726" spans="4:4">
      <c r="D2726" s="139"/>
    </row>
    <row r="2727" spans="4:4">
      <c r="D2727" s="139"/>
    </row>
    <row r="2728" spans="4:4">
      <c r="D2728" s="139"/>
    </row>
    <row r="2729" spans="4:4">
      <c r="D2729" s="139"/>
    </row>
    <row r="2730" spans="4:4">
      <c r="D2730" s="139"/>
    </row>
    <row r="2731" spans="4:4">
      <c r="D2731" s="139"/>
    </row>
    <row r="2732" spans="4:4">
      <c r="D2732" s="139"/>
    </row>
    <row r="2733" spans="4:4">
      <c r="D2733" s="139"/>
    </row>
    <row r="2734" spans="4:4">
      <c r="D2734" s="139"/>
    </row>
    <row r="2735" spans="4:4">
      <c r="D2735" s="139"/>
    </row>
    <row r="2736" spans="4:4">
      <c r="D2736" s="139"/>
    </row>
    <row r="2737" spans="4:4">
      <c r="D2737" s="139"/>
    </row>
    <row r="2738" spans="4:4">
      <c r="D2738" s="139"/>
    </row>
    <row r="2739" spans="4:4">
      <c r="D2739" s="139"/>
    </row>
    <row r="2740" spans="4:4">
      <c r="D2740" s="139"/>
    </row>
    <row r="2741" spans="4:4">
      <c r="D2741" s="139"/>
    </row>
    <row r="2742" spans="4:4">
      <c r="D2742" s="139"/>
    </row>
    <row r="2743" spans="4:4">
      <c r="D2743" s="139"/>
    </row>
    <row r="2744" spans="4:4">
      <c r="D2744" s="139"/>
    </row>
    <row r="2745" spans="4:4">
      <c r="D2745" s="139"/>
    </row>
    <row r="2746" spans="4:4">
      <c r="D2746" s="139"/>
    </row>
    <row r="2747" spans="4:4">
      <c r="D2747" s="139"/>
    </row>
    <row r="2748" spans="4:4">
      <c r="D2748" s="139"/>
    </row>
    <row r="2749" spans="4:4">
      <c r="D2749" s="139"/>
    </row>
    <row r="2750" spans="4:4">
      <c r="D2750" s="139"/>
    </row>
    <row r="2751" spans="4:4">
      <c r="D2751" s="139"/>
    </row>
    <row r="2752" spans="4:4">
      <c r="D2752" s="139"/>
    </row>
    <row r="2753" spans="4:4">
      <c r="D2753" s="139"/>
    </row>
    <row r="2754" spans="4:4">
      <c r="D2754" s="139"/>
    </row>
    <row r="2755" spans="4:4">
      <c r="D2755" s="139"/>
    </row>
    <row r="2756" spans="4:4">
      <c r="D2756" s="139"/>
    </row>
    <row r="2757" spans="4:4">
      <c r="D2757" s="139"/>
    </row>
    <row r="2758" spans="4:4">
      <c r="D2758" s="139"/>
    </row>
    <row r="2759" spans="4:4">
      <c r="D2759" s="139"/>
    </row>
    <row r="2760" spans="4:4">
      <c r="D2760" s="139"/>
    </row>
    <row r="2761" spans="4:4">
      <c r="D2761" s="139"/>
    </row>
    <row r="2762" spans="4:4">
      <c r="D2762" s="139"/>
    </row>
    <row r="2763" spans="4:4">
      <c r="D2763" s="139"/>
    </row>
    <row r="2764" spans="4:4">
      <c r="D2764" s="139"/>
    </row>
    <row r="2765" spans="4:4">
      <c r="D2765" s="139"/>
    </row>
    <row r="2766" spans="4:4">
      <c r="D2766" s="139"/>
    </row>
    <row r="2767" spans="4:4">
      <c r="D2767" s="139"/>
    </row>
    <row r="2768" spans="4:4">
      <c r="D2768" s="139"/>
    </row>
    <row r="2769" spans="4:4">
      <c r="D2769" s="139"/>
    </row>
    <row r="2770" spans="4:4">
      <c r="D2770" s="139"/>
    </row>
    <row r="2771" spans="4:4">
      <c r="D2771" s="139"/>
    </row>
    <row r="2772" spans="4:4">
      <c r="D2772" s="139"/>
    </row>
    <row r="2773" spans="4:4">
      <c r="D2773" s="139"/>
    </row>
    <row r="2774" spans="4:4">
      <c r="D2774" s="139"/>
    </row>
    <row r="2775" spans="4:4">
      <c r="D2775" s="139"/>
    </row>
    <row r="2776" spans="4:4">
      <c r="D2776" s="139"/>
    </row>
    <row r="2777" spans="4:4">
      <c r="D2777" s="139"/>
    </row>
    <row r="2778" spans="4:4">
      <c r="D2778" s="139"/>
    </row>
    <row r="2779" spans="4:4">
      <c r="D2779" s="139"/>
    </row>
    <row r="2780" spans="4:4">
      <c r="D2780" s="139"/>
    </row>
    <row r="2781" spans="4:4">
      <c r="D2781" s="139"/>
    </row>
    <row r="2782" spans="4:4">
      <c r="D2782" s="139"/>
    </row>
    <row r="2783" spans="4:4">
      <c r="D2783" s="139"/>
    </row>
    <row r="2784" spans="4:4">
      <c r="D2784" s="139"/>
    </row>
    <row r="2785" spans="4:4">
      <c r="D2785" s="139"/>
    </row>
    <row r="2786" spans="4:4">
      <c r="D2786" s="139"/>
    </row>
    <row r="2787" spans="4:4">
      <c r="D2787" s="139"/>
    </row>
    <row r="2788" spans="4:4">
      <c r="D2788" s="139"/>
    </row>
    <row r="2789" spans="4:4">
      <c r="D2789" s="139"/>
    </row>
    <row r="2790" spans="4:4">
      <c r="D2790" s="139"/>
    </row>
    <row r="2791" spans="4:4">
      <c r="D2791" s="139"/>
    </row>
    <row r="2792" spans="4:4">
      <c r="D2792" s="139"/>
    </row>
    <row r="2793" spans="4:4">
      <c r="D2793" s="139"/>
    </row>
    <row r="2794" spans="4:4">
      <c r="D2794" s="139"/>
    </row>
    <row r="2795" spans="4:4">
      <c r="D2795" s="139"/>
    </row>
    <row r="2796" spans="4:4">
      <c r="D2796" s="139"/>
    </row>
    <row r="2797" spans="4:4">
      <c r="D2797" s="139"/>
    </row>
    <row r="2798" spans="4:4">
      <c r="D2798" s="139"/>
    </row>
    <row r="2799" spans="4:4">
      <c r="D2799" s="139"/>
    </row>
    <row r="2800" spans="4:4">
      <c r="D2800" s="139"/>
    </row>
    <row r="2801" spans="4:4">
      <c r="D2801" s="139"/>
    </row>
    <row r="2802" spans="4:4">
      <c r="D2802" s="139"/>
    </row>
    <row r="2803" spans="4:4">
      <c r="D2803" s="139"/>
    </row>
    <row r="2804" spans="4:4">
      <c r="D2804" s="139"/>
    </row>
    <row r="2805" spans="4:4">
      <c r="D2805" s="139"/>
    </row>
    <row r="2806" spans="4:4">
      <c r="D2806" s="139"/>
    </row>
    <row r="2807" spans="4:4">
      <c r="D2807" s="139"/>
    </row>
    <row r="2808" spans="4:4">
      <c r="D2808" s="139"/>
    </row>
    <row r="2809" spans="4:4">
      <c r="D2809" s="139"/>
    </row>
    <row r="2810" spans="4:4">
      <c r="D2810" s="139"/>
    </row>
    <row r="2811" spans="4:4">
      <c r="D2811" s="139"/>
    </row>
    <row r="2812" spans="4:4">
      <c r="D2812" s="139"/>
    </row>
    <row r="2813" spans="4:4">
      <c r="D2813" s="139"/>
    </row>
    <row r="2814" spans="4:4">
      <c r="D2814" s="139"/>
    </row>
    <row r="2815" spans="4:4">
      <c r="D2815" s="139"/>
    </row>
    <row r="2816" spans="4:4">
      <c r="D2816" s="139"/>
    </row>
    <row r="2817" spans="4:4">
      <c r="D2817" s="139"/>
    </row>
    <row r="2818" spans="4:4">
      <c r="D2818" s="139"/>
    </row>
    <row r="2819" spans="4:4">
      <c r="D2819" s="139"/>
    </row>
    <row r="2820" spans="4:4">
      <c r="D2820" s="139"/>
    </row>
    <row r="2821" spans="4:4">
      <c r="D2821" s="139"/>
    </row>
    <row r="2822" spans="4:4">
      <c r="D2822" s="139"/>
    </row>
    <row r="2823" spans="4:4">
      <c r="D2823" s="139"/>
    </row>
    <row r="2824" spans="4:4">
      <c r="D2824" s="139"/>
    </row>
    <row r="2825" spans="4:4">
      <c r="D2825" s="139"/>
    </row>
    <row r="2826" spans="4:4">
      <c r="D2826" s="139"/>
    </row>
    <row r="2827" spans="4:4">
      <c r="D2827" s="139"/>
    </row>
    <row r="2828" spans="4:4">
      <c r="D2828" s="139"/>
    </row>
    <row r="2829" spans="4:4">
      <c r="D2829" s="139"/>
    </row>
    <row r="2830" spans="4:4">
      <c r="D2830" s="139"/>
    </row>
    <row r="2831" spans="4:4">
      <c r="D2831" s="139"/>
    </row>
    <row r="2832" spans="4:4">
      <c r="D2832" s="139"/>
    </row>
    <row r="2833" spans="4:4">
      <c r="D2833" s="139"/>
    </row>
    <row r="2834" spans="4:4">
      <c r="D2834" s="139"/>
    </row>
    <row r="2835" spans="4:4">
      <c r="D2835" s="139"/>
    </row>
    <row r="2836" spans="4:4">
      <c r="D2836" s="139"/>
    </row>
    <row r="2837" spans="4:4">
      <c r="D2837" s="139"/>
    </row>
    <row r="2838" spans="4:4">
      <c r="D2838" s="139"/>
    </row>
    <row r="2839" spans="4:4">
      <c r="D2839" s="139"/>
    </row>
    <row r="2840" spans="4:4">
      <c r="D2840" s="139"/>
    </row>
    <row r="2841" spans="4:4">
      <c r="D2841" s="139"/>
    </row>
    <row r="2842" spans="4:4">
      <c r="D2842" s="139"/>
    </row>
    <row r="2843" spans="4:4">
      <c r="D2843" s="139"/>
    </row>
    <row r="2844" spans="4:4">
      <c r="D2844" s="139"/>
    </row>
    <row r="2845" spans="4:4">
      <c r="D2845" s="139"/>
    </row>
    <row r="2846" spans="4:4">
      <c r="D2846" s="139"/>
    </row>
    <row r="2847" spans="4:4">
      <c r="D2847" s="139"/>
    </row>
    <row r="2848" spans="4:4">
      <c r="D2848" s="139"/>
    </row>
    <row r="2849" spans="4:4">
      <c r="D2849" s="139"/>
    </row>
    <row r="2850" spans="4:4">
      <c r="D2850" s="139"/>
    </row>
    <row r="2851" spans="4:4">
      <c r="D2851" s="139"/>
    </row>
    <row r="2852" spans="4:4">
      <c r="D2852" s="139"/>
    </row>
    <row r="2853" spans="4:4">
      <c r="D2853" s="139"/>
    </row>
    <row r="2854" spans="4:4">
      <c r="D2854" s="139"/>
    </row>
    <row r="2855" spans="4:4">
      <c r="D2855" s="139"/>
    </row>
    <row r="2856" spans="4:4">
      <c r="D2856" s="139"/>
    </row>
    <row r="2857" spans="4:4">
      <c r="D2857" s="139"/>
    </row>
    <row r="2858" spans="4:4">
      <c r="D2858" s="139"/>
    </row>
    <row r="2859" spans="4:4">
      <c r="D2859" s="139"/>
    </row>
    <row r="2860" spans="4:4">
      <c r="D2860" s="139"/>
    </row>
    <row r="2861" spans="4:4">
      <c r="D2861" s="139"/>
    </row>
    <row r="2862" spans="4:4">
      <c r="D2862" s="139"/>
    </row>
    <row r="2863" spans="4:4">
      <c r="D2863" s="139"/>
    </row>
    <row r="2864" spans="4:4">
      <c r="D2864" s="139"/>
    </row>
    <row r="2865" spans="4:4">
      <c r="D2865" s="139"/>
    </row>
    <row r="2866" spans="4:4">
      <c r="D2866" s="139"/>
    </row>
    <row r="2867" spans="4:4">
      <c r="D2867" s="139"/>
    </row>
    <row r="2868" spans="4:4">
      <c r="D2868" s="139"/>
    </row>
    <row r="2869" spans="4:4">
      <c r="D2869" s="139"/>
    </row>
    <row r="2870" spans="4:4">
      <c r="D2870" s="139"/>
    </row>
    <row r="2871" spans="4:4">
      <c r="D2871" s="139"/>
    </row>
    <row r="2872" spans="4:4">
      <c r="D2872" s="139"/>
    </row>
    <row r="2873" spans="4:4">
      <c r="D2873" s="139"/>
    </row>
    <row r="2874" spans="4:4">
      <c r="D2874" s="139"/>
    </row>
    <row r="2875" spans="4:4">
      <c r="D2875" s="139"/>
    </row>
    <row r="2876" spans="4:4">
      <c r="D2876" s="139"/>
    </row>
    <row r="2877" spans="4:4">
      <c r="D2877" s="139"/>
    </row>
    <row r="2878" spans="4:4">
      <c r="D2878" s="139"/>
    </row>
    <row r="2879" spans="4:4">
      <c r="D2879" s="139"/>
    </row>
    <row r="2880" spans="4:4">
      <c r="D2880" s="139"/>
    </row>
    <row r="2881" spans="4:4">
      <c r="D2881" s="139"/>
    </row>
    <row r="2882" spans="4:4">
      <c r="D2882" s="139"/>
    </row>
    <row r="2883" spans="4:4">
      <c r="D2883" s="139"/>
    </row>
    <row r="2884" spans="4:4">
      <c r="D2884" s="139"/>
    </row>
    <row r="2885" spans="4:4">
      <c r="D2885" s="139"/>
    </row>
    <row r="2886" spans="4:4">
      <c r="D2886" s="139"/>
    </row>
    <row r="2887" spans="4:4">
      <c r="D2887" s="139"/>
    </row>
    <row r="2888" spans="4:4">
      <c r="D2888" s="139"/>
    </row>
    <row r="2889" spans="4:4">
      <c r="D2889" s="139"/>
    </row>
    <row r="2890" spans="4:4">
      <c r="D2890" s="139"/>
    </row>
    <row r="2891" spans="4:4">
      <c r="D2891" s="139"/>
    </row>
    <row r="2892" spans="4:4">
      <c r="D2892" s="139"/>
    </row>
    <row r="2893" spans="4:4">
      <c r="D2893" s="139"/>
    </row>
    <row r="2894" spans="4:4">
      <c r="D2894" s="139"/>
    </row>
    <row r="2895" spans="4:4">
      <c r="D2895" s="139"/>
    </row>
    <row r="2896" spans="4:4">
      <c r="D2896" s="139"/>
    </row>
    <row r="2897" spans="4:4">
      <c r="D2897" s="139"/>
    </row>
    <row r="2898" spans="4:4">
      <c r="D2898" s="139"/>
    </row>
    <row r="2899" spans="4:4">
      <c r="D2899" s="139"/>
    </row>
    <row r="2900" spans="4:4">
      <c r="D2900" s="139"/>
    </row>
    <row r="2901" spans="4:4">
      <c r="D2901" s="139"/>
    </row>
    <row r="2902" spans="4:4">
      <c r="D2902" s="139"/>
    </row>
    <row r="2903" spans="4:4">
      <c r="D2903" s="139"/>
    </row>
    <row r="2904" spans="4:4">
      <c r="D2904" s="139"/>
    </row>
    <row r="2905" spans="4:4">
      <c r="D2905" s="139"/>
    </row>
    <row r="2906" spans="4:4">
      <c r="D2906" s="139"/>
    </row>
    <row r="2907" spans="4:4">
      <c r="D2907" s="139"/>
    </row>
    <row r="2908" spans="4:4">
      <c r="D2908" s="139"/>
    </row>
    <row r="2909" spans="4:4">
      <c r="D2909" s="139"/>
    </row>
    <row r="2910" spans="4:4">
      <c r="D2910" s="139"/>
    </row>
    <row r="2911" spans="4:4">
      <c r="D2911" s="139"/>
    </row>
    <row r="2912" spans="4:4">
      <c r="D2912" s="139"/>
    </row>
    <row r="2913" spans="4:4">
      <c r="D2913" s="139"/>
    </row>
    <row r="2914" spans="4:4">
      <c r="D2914" s="139"/>
    </row>
    <row r="2915" spans="4:4">
      <c r="D2915" s="139"/>
    </row>
    <row r="2916" spans="4:4">
      <c r="D2916" s="139"/>
    </row>
    <row r="2917" spans="4:4">
      <c r="D2917" s="139"/>
    </row>
    <row r="2918" spans="4:4">
      <c r="D2918" s="139"/>
    </row>
    <row r="2919" spans="4:4">
      <c r="D2919" s="139"/>
    </row>
    <row r="2920" spans="4:4">
      <c r="D2920" s="139"/>
    </row>
    <row r="2921" spans="4:4">
      <c r="D2921" s="139"/>
    </row>
    <row r="2922" spans="4:4">
      <c r="D2922" s="139"/>
    </row>
    <row r="2923" spans="4:4">
      <c r="D2923" s="139"/>
    </row>
    <row r="2924" spans="4:4">
      <c r="D2924" s="139"/>
    </row>
    <row r="2925" spans="4:4">
      <c r="D2925" s="139"/>
    </row>
    <row r="2926" spans="4:4">
      <c r="D2926" s="139"/>
    </row>
    <row r="2927" spans="4:4">
      <c r="D2927" s="139"/>
    </row>
    <row r="2928" spans="4:4">
      <c r="D2928" s="139"/>
    </row>
    <row r="2929" spans="4:4">
      <c r="D2929" s="139"/>
    </row>
    <row r="2930" spans="4:4">
      <c r="D2930" s="139"/>
    </row>
    <row r="2931" spans="4:4">
      <c r="D2931" s="139"/>
    </row>
    <row r="2932" spans="4:4">
      <c r="D2932" s="139"/>
    </row>
    <row r="2933" spans="4:4">
      <c r="D2933" s="139"/>
    </row>
    <row r="2934" spans="4:4">
      <c r="D2934" s="139"/>
    </row>
    <row r="2935" spans="4:4">
      <c r="D2935" s="139"/>
    </row>
    <row r="2936" spans="4:4">
      <c r="D2936" s="139"/>
    </row>
    <row r="2937" spans="4:4">
      <c r="D2937" s="139"/>
    </row>
    <row r="2938" spans="4:4">
      <c r="D2938" s="139"/>
    </row>
    <row r="2939" spans="4:4">
      <c r="D2939" s="139"/>
    </row>
    <row r="2940" spans="4:4">
      <c r="D2940" s="139"/>
    </row>
    <row r="2941" spans="4:4">
      <c r="D2941" s="139"/>
    </row>
    <row r="2942" spans="4:4">
      <c r="D2942" s="139"/>
    </row>
    <row r="2943" spans="4:4">
      <c r="D2943" s="139"/>
    </row>
    <row r="2944" spans="4:4">
      <c r="D2944" s="139"/>
    </row>
    <row r="2945" spans="4:4">
      <c r="D2945" s="139"/>
    </row>
    <row r="2946" spans="4:4">
      <c r="D2946" s="139"/>
    </row>
    <row r="2947" spans="4:4">
      <c r="D2947" s="139"/>
    </row>
    <row r="2948" spans="4:4">
      <c r="D2948" s="139"/>
    </row>
    <row r="2949" spans="4:4">
      <c r="D2949" s="139"/>
    </row>
    <row r="2950" spans="4:4">
      <c r="D2950" s="139"/>
    </row>
    <row r="2951" spans="4:4">
      <c r="D2951" s="139"/>
    </row>
    <row r="2952" spans="4:4">
      <c r="D2952" s="139"/>
    </row>
    <row r="2953" spans="4:4">
      <c r="D2953" s="139"/>
    </row>
    <row r="2954" spans="4:4">
      <c r="D2954" s="139"/>
    </row>
    <row r="2955" spans="4:4">
      <c r="D2955" s="139"/>
    </row>
    <row r="2956" spans="4:4">
      <c r="D2956" s="139"/>
    </row>
    <row r="2957" spans="4:4">
      <c r="D2957" s="139"/>
    </row>
    <row r="2958" spans="4:4">
      <c r="D2958" s="139"/>
    </row>
    <row r="2959" spans="4:4">
      <c r="D2959" s="139"/>
    </row>
    <row r="2960" spans="4:4">
      <c r="D2960" s="139"/>
    </row>
    <row r="2961" spans="4:4">
      <c r="D2961" s="139"/>
    </row>
    <row r="2962" spans="4:4">
      <c r="D2962" s="139"/>
    </row>
    <row r="2963" spans="4:4">
      <c r="D2963" s="139"/>
    </row>
    <row r="2964" spans="4:4">
      <c r="D2964" s="139"/>
    </row>
    <row r="2965" spans="4:4">
      <c r="D2965" s="139"/>
    </row>
    <row r="2966" spans="4:4">
      <c r="D2966" s="139"/>
    </row>
    <row r="2967" spans="4:4">
      <c r="D2967" s="139"/>
    </row>
    <row r="2968" spans="4:4">
      <c r="D2968" s="139"/>
    </row>
    <row r="2969" spans="4:4">
      <c r="D2969" s="139"/>
    </row>
    <row r="2970" spans="4:4">
      <c r="D2970" s="139"/>
    </row>
    <row r="2971" spans="4:4">
      <c r="D2971" s="139"/>
    </row>
    <row r="2972" spans="4:4">
      <c r="D2972" s="139"/>
    </row>
    <row r="2973" spans="4:4">
      <c r="D2973" s="139"/>
    </row>
    <row r="2974" spans="4:4">
      <c r="D2974" s="139"/>
    </row>
    <row r="2975" spans="4:4">
      <c r="D2975" s="139"/>
    </row>
    <row r="2976" spans="4:4">
      <c r="D2976" s="139"/>
    </row>
    <row r="2977" spans="4:4">
      <c r="D2977" s="139"/>
    </row>
    <row r="2978" spans="4:4">
      <c r="D2978" s="139"/>
    </row>
    <row r="2979" spans="4:4">
      <c r="D2979" s="139"/>
    </row>
    <row r="2980" spans="4:4">
      <c r="D2980" s="139"/>
    </row>
    <row r="2981" spans="4:4">
      <c r="D2981" s="139"/>
    </row>
    <row r="2982" spans="4:4">
      <c r="D2982" s="139"/>
    </row>
    <row r="2983" spans="4:4">
      <c r="D2983" s="139"/>
    </row>
    <row r="2984" spans="4:4">
      <c r="D2984" s="139"/>
    </row>
    <row r="2985" spans="4:4">
      <c r="D2985" s="139"/>
    </row>
    <row r="2986" spans="4:4">
      <c r="D2986" s="139"/>
    </row>
    <row r="2987" spans="4:4">
      <c r="D2987" s="139"/>
    </row>
    <row r="2988" spans="4:4">
      <c r="D2988" s="139"/>
    </row>
    <row r="2989" spans="4:4">
      <c r="D2989" s="139"/>
    </row>
    <row r="2990" spans="4:4">
      <c r="D2990" s="139"/>
    </row>
    <row r="2991" spans="4:4">
      <c r="D2991" s="139"/>
    </row>
    <row r="2992" spans="4:4">
      <c r="D2992" s="139"/>
    </row>
    <row r="2993" spans="4:4">
      <c r="D2993" s="139"/>
    </row>
    <row r="2994" spans="4:4">
      <c r="D2994" s="139"/>
    </row>
    <row r="2995" spans="4:4">
      <c r="D2995" s="139"/>
    </row>
    <row r="2996" spans="4:4">
      <c r="D2996" s="139"/>
    </row>
    <row r="2997" spans="4:4">
      <c r="D2997" s="139"/>
    </row>
    <row r="2998" spans="4:4">
      <c r="D2998" s="139"/>
    </row>
    <row r="2999" spans="4:4">
      <c r="D2999" s="139"/>
    </row>
    <row r="3000" spans="4:4">
      <c r="D3000" s="139"/>
    </row>
    <row r="3001" spans="4:4">
      <c r="D3001" s="139"/>
    </row>
    <row r="3002" spans="4:4">
      <c r="D3002" s="139"/>
    </row>
    <row r="3003" spans="4:4">
      <c r="D3003" s="139"/>
    </row>
    <row r="3004" spans="4:4">
      <c r="D3004" s="139"/>
    </row>
    <row r="3005" spans="4:4">
      <c r="D3005" s="139"/>
    </row>
    <row r="3006" spans="4:4">
      <c r="D3006" s="139"/>
    </row>
    <row r="3007" spans="4:4">
      <c r="D3007" s="139"/>
    </row>
    <row r="3008" spans="4:4">
      <c r="D3008" s="139"/>
    </row>
    <row r="3009" spans="4:4">
      <c r="D3009" s="139"/>
    </row>
    <row r="3010" spans="4:4">
      <c r="D3010" s="139"/>
    </row>
    <row r="3011" spans="4:4">
      <c r="D3011" s="139"/>
    </row>
    <row r="3012" spans="4:4">
      <c r="D3012" s="139"/>
    </row>
    <row r="3013" spans="4:4">
      <c r="D3013" s="139"/>
    </row>
    <row r="3014" spans="4:4">
      <c r="D3014" s="139"/>
    </row>
    <row r="3015" spans="4:4">
      <c r="D3015" s="139"/>
    </row>
    <row r="3016" spans="4:4">
      <c r="D3016" s="139"/>
    </row>
    <row r="3017" spans="4:4">
      <c r="D3017" s="139"/>
    </row>
    <row r="3018" spans="4:4">
      <c r="D3018" s="139"/>
    </row>
    <row r="3019" spans="4:4">
      <c r="D3019" s="139"/>
    </row>
    <row r="3020" spans="4:4">
      <c r="D3020" s="139"/>
    </row>
    <row r="3021" spans="4:4">
      <c r="D3021" s="139"/>
    </row>
    <row r="3022" spans="4:4">
      <c r="D3022" s="139"/>
    </row>
    <row r="3023" spans="4:4">
      <c r="D3023" s="139"/>
    </row>
    <row r="3024" spans="4:4">
      <c r="D3024" s="139"/>
    </row>
    <row r="3025" spans="4:4">
      <c r="D3025" s="139"/>
    </row>
    <row r="3026" spans="4:4">
      <c r="D3026" s="139"/>
    </row>
    <row r="3027" spans="4:4">
      <c r="D3027" s="139"/>
    </row>
    <row r="3028" spans="4:4">
      <c r="D3028" s="139"/>
    </row>
    <row r="3029" spans="4:4">
      <c r="D3029" s="139"/>
    </row>
    <row r="3030" spans="4:4">
      <c r="D3030" s="139"/>
    </row>
    <row r="3031" spans="4:4">
      <c r="D3031" s="139"/>
    </row>
    <row r="3032" spans="4:4">
      <c r="D3032" s="139"/>
    </row>
    <row r="3033" spans="4:4">
      <c r="D3033" s="139"/>
    </row>
    <row r="3034" spans="4:4">
      <c r="D3034" s="139"/>
    </row>
    <row r="3035" spans="4:4">
      <c r="D3035" s="139"/>
    </row>
    <row r="3036" spans="4:4">
      <c r="D3036" s="139"/>
    </row>
    <row r="3037" spans="4:4">
      <c r="D3037" s="139"/>
    </row>
    <row r="3038" spans="4:4">
      <c r="D3038" s="139"/>
    </row>
    <row r="3039" spans="4:4">
      <c r="D3039" s="139"/>
    </row>
    <row r="3040" spans="4:4">
      <c r="D3040" s="139"/>
    </row>
    <row r="3041" spans="4:4">
      <c r="D3041" s="139"/>
    </row>
    <row r="3042" spans="4:4">
      <c r="D3042" s="139"/>
    </row>
    <row r="3043" spans="4:4">
      <c r="D3043" s="139"/>
    </row>
    <row r="3044" spans="4:4">
      <c r="D3044" s="139"/>
    </row>
    <row r="3045" spans="4:4">
      <c r="D3045" s="139"/>
    </row>
    <row r="3046" spans="4:4">
      <c r="D3046" s="139"/>
    </row>
    <row r="3047" spans="4:4">
      <c r="D3047" s="139"/>
    </row>
    <row r="3048" spans="4:4">
      <c r="D3048" s="139"/>
    </row>
    <row r="3049" spans="4:4">
      <c r="D3049" s="139"/>
    </row>
    <row r="3050" spans="4:4">
      <c r="D3050" s="139"/>
    </row>
    <row r="3051" spans="4:4">
      <c r="D3051" s="139"/>
    </row>
    <row r="3052" spans="4:4">
      <c r="D3052" s="139"/>
    </row>
    <row r="3053" spans="4:4">
      <c r="D3053" s="139"/>
    </row>
    <row r="3054" spans="4:4">
      <c r="D3054" s="139"/>
    </row>
    <row r="3055" spans="4:4">
      <c r="D3055" s="139"/>
    </row>
    <row r="3056" spans="4:4">
      <c r="D3056" s="139"/>
    </row>
    <row r="3057" spans="4:4">
      <c r="D3057" s="139"/>
    </row>
    <row r="3058" spans="4:4">
      <c r="D3058" s="139"/>
    </row>
    <row r="3059" spans="4:4">
      <c r="D3059" s="139"/>
    </row>
    <row r="3060" spans="4:4">
      <c r="D3060" s="139"/>
    </row>
    <row r="3061" spans="4:4">
      <c r="D3061" s="139"/>
    </row>
    <row r="3062" spans="4:4">
      <c r="D3062" s="139"/>
    </row>
    <row r="3063" spans="4:4">
      <c r="D3063" s="139"/>
    </row>
    <row r="3064" spans="4:4">
      <c r="D3064" s="139"/>
    </row>
    <row r="3065" spans="4:4">
      <c r="D3065" s="139"/>
    </row>
    <row r="3066" spans="4:4">
      <c r="D3066" s="139"/>
    </row>
    <row r="3067" spans="4:4">
      <c r="D3067" s="139"/>
    </row>
    <row r="3068" spans="4:4">
      <c r="D3068" s="139"/>
    </row>
    <row r="3069" spans="4:4">
      <c r="D3069" s="139"/>
    </row>
    <row r="3070" spans="4:4">
      <c r="D3070" s="139"/>
    </row>
    <row r="3071" spans="4:4">
      <c r="D3071" s="139"/>
    </row>
    <row r="3072" spans="4:4">
      <c r="D3072" s="139"/>
    </row>
    <row r="3073" spans="4:4">
      <c r="D3073" s="139"/>
    </row>
    <row r="3074" spans="4:4">
      <c r="D3074" s="139"/>
    </row>
    <row r="3075" spans="4:4">
      <c r="D3075" s="139"/>
    </row>
    <row r="3076" spans="4:4">
      <c r="D3076" s="139"/>
    </row>
    <row r="3077" spans="4:4">
      <c r="D3077" s="139"/>
    </row>
    <row r="3078" spans="4:4">
      <c r="D3078" s="139"/>
    </row>
    <row r="3079" spans="4:4">
      <c r="D3079" s="139"/>
    </row>
    <row r="3080" spans="4:4">
      <c r="D3080" s="139"/>
    </row>
    <row r="3081" spans="4:4">
      <c r="D3081" s="139"/>
    </row>
    <row r="3082" spans="4:4">
      <c r="D3082" s="139"/>
    </row>
    <row r="3083" spans="4:4">
      <c r="D3083" s="139"/>
    </row>
    <row r="3084" spans="4:4">
      <c r="D3084" s="139"/>
    </row>
    <row r="3085" spans="4:4">
      <c r="D3085" s="139"/>
    </row>
    <row r="3086" spans="4:4">
      <c r="D3086" s="139"/>
    </row>
    <row r="3087" spans="4:4">
      <c r="D3087" s="139"/>
    </row>
    <row r="3088" spans="4:4">
      <c r="D3088" s="139"/>
    </row>
    <row r="3089" spans="4:4">
      <c r="D3089" s="139"/>
    </row>
    <row r="3090" spans="4:4">
      <c r="D3090" s="139"/>
    </row>
    <row r="3091" spans="4:4">
      <c r="D3091" s="139"/>
    </row>
    <row r="3092" spans="4:4">
      <c r="D3092" s="139"/>
    </row>
    <row r="3093" spans="4:4">
      <c r="D3093" s="139"/>
    </row>
    <row r="3094" spans="4:4">
      <c r="D3094" s="139"/>
    </row>
    <row r="3095" spans="4:4">
      <c r="D3095" s="139"/>
    </row>
    <row r="3096" spans="4:4">
      <c r="D3096" s="139"/>
    </row>
    <row r="3097" spans="4:4">
      <c r="D3097" s="139"/>
    </row>
    <row r="3098" spans="4:4">
      <c r="D3098" s="139"/>
    </row>
    <row r="3099" spans="4:4">
      <c r="D3099" s="139"/>
    </row>
    <row r="3100" spans="4:4">
      <c r="D3100" s="139"/>
    </row>
    <row r="3101" spans="4:4">
      <c r="D3101" s="139"/>
    </row>
    <row r="3102" spans="4:4">
      <c r="D3102" s="139"/>
    </row>
    <row r="3103" spans="4:4">
      <c r="D3103" s="139"/>
    </row>
    <row r="3104" spans="4:4">
      <c r="D3104" s="139"/>
    </row>
    <row r="3105" spans="4:4">
      <c r="D3105" s="139"/>
    </row>
    <row r="3106" spans="4:4">
      <c r="D3106" s="139"/>
    </row>
    <row r="3107" spans="4:4">
      <c r="D3107" s="139"/>
    </row>
    <row r="3108" spans="4:4">
      <c r="D3108" s="139"/>
    </row>
    <row r="3109" spans="4:4">
      <c r="D3109" s="139"/>
    </row>
    <row r="3110" spans="4:4">
      <c r="D3110" s="139"/>
    </row>
    <row r="3111" spans="4:4">
      <c r="D3111" s="139"/>
    </row>
    <row r="3112" spans="4:4">
      <c r="D3112" s="139"/>
    </row>
    <row r="3113" spans="4:4">
      <c r="D3113" s="139"/>
    </row>
    <row r="3114" spans="4:4">
      <c r="D3114" s="139"/>
    </row>
    <row r="3115" spans="4:4">
      <c r="D3115" s="139"/>
    </row>
    <row r="3116" spans="4:4">
      <c r="D3116" s="139"/>
    </row>
    <row r="3117" spans="4:4">
      <c r="D3117" s="139"/>
    </row>
    <row r="3118" spans="4:4">
      <c r="D3118" s="139"/>
    </row>
    <row r="3119" spans="4:4">
      <c r="D3119" s="139"/>
    </row>
    <row r="3120" spans="4:4">
      <c r="D3120" s="139"/>
    </row>
    <row r="3121" spans="4:4">
      <c r="D3121" s="139"/>
    </row>
    <row r="3122" spans="4:4">
      <c r="D3122" s="139"/>
    </row>
    <row r="3123" spans="4:4">
      <c r="D3123" s="139"/>
    </row>
    <row r="3124" spans="4:4">
      <c r="D3124" s="139"/>
    </row>
    <row r="3125" spans="4:4">
      <c r="D3125" s="139"/>
    </row>
    <row r="3126" spans="4:4">
      <c r="D3126" s="139"/>
    </row>
    <row r="3127" spans="4:4">
      <c r="D3127" s="139"/>
    </row>
    <row r="3128" spans="4:4">
      <c r="D3128" s="139"/>
    </row>
    <row r="3129" spans="4:4">
      <c r="D3129" s="139"/>
    </row>
    <row r="3130" spans="4:4">
      <c r="D3130" s="139"/>
    </row>
    <row r="3131" spans="4:4">
      <c r="D3131" s="139"/>
    </row>
    <row r="3132" spans="4:4">
      <c r="D3132" s="139"/>
    </row>
    <row r="3133" spans="4:4">
      <c r="D3133" s="139"/>
    </row>
    <row r="3134" spans="4:4">
      <c r="D3134" s="139"/>
    </row>
    <row r="3135" spans="4:4">
      <c r="D3135" s="139"/>
    </row>
    <row r="3136" spans="4:4">
      <c r="D3136" s="139"/>
    </row>
    <row r="3137" spans="4:4">
      <c r="D3137" s="139"/>
    </row>
    <row r="3138" spans="4:4">
      <c r="D3138" s="139"/>
    </row>
    <row r="3139" spans="4:4">
      <c r="D3139" s="139"/>
    </row>
    <row r="3140" spans="4:4">
      <c r="D3140" s="139"/>
    </row>
    <row r="3141" spans="4:4">
      <c r="D3141" s="139"/>
    </row>
    <row r="3142" spans="4:4">
      <c r="D3142" s="139"/>
    </row>
    <row r="3143" spans="4:4">
      <c r="D3143" s="139"/>
    </row>
    <row r="3144" spans="4:4">
      <c r="D3144" s="139"/>
    </row>
    <row r="3145" spans="4:4">
      <c r="D3145" s="139"/>
    </row>
    <row r="3146" spans="4:4">
      <c r="D3146" s="139"/>
    </row>
    <row r="3147" spans="4:4">
      <c r="D3147" s="139"/>
    </row>
    <row r="3148" spans="4:4">
      <c r="D3148" s="139"/>
    </row>
    <row r="3149" spans="4:4">
      <c r="D3149" s="139"/>
    </row>
    <row r="3150" spans="4:4">
      <c r="D3150" s="139"/>
    </row>
    <row r="3151" spans="4:4">
      <c r="D3151" s="139"/>
    </row>
    <row r="3152" spans="4:4">
      <c r="D3152" s="139"/>
    </row>
    <row r="3153" spans="4:4">
      <c r="D3153" s="139"/>
    </row>
    <row r="3154" spans="4:4">
      <c r="D3154" s="139"/>
    </row>
    <row r="3155" spans="4:4">
      <c r="D3155" s="139"/>
    </row>
    <row r="3156" spans="4:4">
      <c r="D3156" s="139"/>
    </row>
    <row r="3157" spans="4:4">
      <c r="D3157" s="139"/>
    </row>
    <row r="3158" spans="4:4">
      <c r="D3158" s="139"/>
    </row>
    <row r="3159" spans="4:4">
      <c r="D3159" s="139"/>
    </row>
    <row r="3160" spans="4:4">
      <c r="D3160" s="139"/>
    </row>
    <row r="3161" spans="4:4">
      <c r="D3161" s="139"/>
    </row>
    <row r="3162" spans="4:4">
      <c r="D3162" s="139"/>
    </row>
    <row r="3163" spans="4:4">
      <c r="D3163" s="139"/>
    </row>
    <row r="3164" spans="4:4">
      <c r="D3164" s="139"/>
    </row>
    <row r="3165" spans="4:4">
      <c r="D3165" s="139"/>
    </row>
    <row r="3166" spans="4:4">
      <c r="D3166" s="139"/>
    </row>
    <row r="3167" spans="4:4">
      <c r="D3167" s="139"/>
    </row>
    <row r="3168" spans="4:4">
      <c r="D3168" s="139"/>
    </row>
    <row r="3169" spans="4:4">
      <c r="D3169" s="139"/>
    </row>
    <row r="3170" spans="4:4">
      <c r="D3170" s="139"/>
    </row>
    <row r="3171" spans="4:4">
      <c r="D3171" s="139"/>
    </row>
    <row r="3172" spans="4:4">
      <c r="D3172" s="139"/>
    </row>
    <row r="3173" spans="4:4">
      <c r="D3173" s="139"/>
    </row>
    <row r="3174" spans="4:4">
      <c r="D3174" s="139"/>
    </row>
    <row r="3175" spans="4:4">
      <c r="D3175" s="139"/>
    </row>
    <row r="3176" spans="4:4">
      <c r="D3176" s="139"/>
    </row>
    <row r="3177" spans="4:4">
      <c r="D3177" s="139"/>
    </row>
    <row r="3178" spans="4:4">
      <c r="D3178" s="139"/>
    </row>
    <row r="3179" spans="4:4">
      <c r="D3179" s="139"/>
    </row>
    <row r="3180" spans="4:4">
      <c r="D3180" s="139"/>
    </row>
    <row r="3181" spans="4:4">
      <c r="D3181" s="139"/>
    </row>
    <row r="3182" spans="4:4">
      <c r="D3182" s="139"/>
    </row>
    <row r="3183" spans="4:4">
      <c r="D3183" s="139"/>
    </row>
    <row r="3184" spans="4:4">
      <c r="D3184" s="139"/>
    </row>
    <row r="3185" spans="4:4">
      <c r="D3185" s="139"/>
    </row>
    <row r="3186" spans="4:4">
      <c r="D3186" s="139"/>
    </row>
    <row r="3187" spans="4:4">
      <c r="D3187" s="139"/>
    </row>
    <row r="3188" spans="4:4">
      <c r="D3188" s="139"/>
    </row>
    <row r="3189" spans="4:4">
      <c r="D3189" s="139"/>
    </row>
    <row r="3190" spans="4:4">
      <c r="D3190" s="139"/>
    </row>
    <row r="3191" spans="4:4">
      <c r="D3191" s="139"/>
    </row>
    <row r="3192" spans="4:4">
      <c r="D3192" s="139"/>
    </row>
    <row r="3193" spans="4:4">
      <c r="D3193" s="139"/>
    </row>
    <row r="3194" spans="4:4">
      <c r="D3194" s="139"/>
    </row>
    <row r="3195" spans="4:4">
      <c r="D3195" s="139"/>
    </row>
    <row r="3196" spans="4:4">
      <c r="D3196" s="139"/>
    </row>
    <row r="3197" spans="4:4">
      <c r="D3197" s="139"/>
    </row>
    <row r="3198" spans="4:4">
      <c r="D3198" s="139"/>
    </row>
    <row r="3199" spans="4:4">
      <c r="D3199" s="139"/>
    </row>
    <row r="3200" spans="4:4">
      <c r="D3200" s="139"/>
    </row>
    <row r="3201" spans="4:4">
      <c r="D3201" s="139"/>
    </row>
    <row r="3202" spans="4:4">
      <c r="D3202" s="139"/>
    </row>
    <row r="3203" spans="4:4">
      <c r="D3203" s="139"/>
    </row>
    <row r="3204" spans="4:4">
      <c r="D3204" s="139"/>
    </row>
    <row r="3205" spans="4:4">
      <c r="D3205" s="139"/>
    </row>
    <row r="3206" spans="4:4">
      <c r="D3206" s="139"/>
    </row>
    <row r="3207" spans="4:4">
      <c r="D3207" s="139"/>
    </row>
    <row r="3208" spans="4:4">
      <c r="D3208" s="139"/>
    </row>
    <row r="3209" spans="4:4">
      <c r="D3209" s="139"/>
    </row>
    <row r="3210" spans="4:4">
      <c r="D3210" s="139"/>
    </row>
    <row r="3211" spans="4:4">
      <c r="D3211" s="139"/>
    </row>
    <row r="3212" spans="4:4">
      <c r="D3212" s="139"/>
    </row>
    <row r="3213" spans="4:4">
      <c r="D3213" s="139"/>
    </row>
    <row r="3214" spans="4:4">
      <c r="D3214" s="139"/>
    </row>
    <row r="3215" spans="4:4">
      <c r="D3215" s="139"/>
    </row>
    <row r="3216" spans="4:4">
      <c r="D3216" s="139"/>
    </row>
    <row r="3217" spans="4:4">
      <c r="D3217" s="139"/>
    </row>
    <row r="3218" spans="4:4">
      <c r="D3218" s="139"/>
    </row>
    <row r="3219" spans="4:4">
      <c r="D3219" s="139"/>
    </row>
    <row r="3220" spans="4:4">
      <c r="D3220" s="139"/>
    </row>
    <row r="3221" spans="4:4">
      <c r="D3221" s="139"/>
    </row>
    <row r="3222" spans="4:4">
      <c r="D3222" s="139"/>
    </row>
    <row r="3223" spans="4:4">
      <c r="D3223" s="139"/>
    </row>
    <row r="3224" spans="4:4">
      <c r="D3224" s="139"/>
    </row>
    <row r="3225" spans="4:4">
      <c r="D3225" s="139"/>
    </row>
    <row r="3226" spans="4:4">
      <c r="D3226" s="139"/>
    </row>
    <row r="3227" spans="4:4">
      <c r="D3227" s="139"/>
    </row>
    <row r="3228" spans="4:4">
      <c r="D3228" s="139"/>
    </row>
    <row r="3229" spans="4:4">
      <c r="D3229" s="139"/>
    </row>
    <row r="3230" spans="4:4">
      <c r="D3230" s="139"/>
    </row>
    <row r="3231" spans="4:4">
      <c r="D3231" s="139"/>
    </row>
    <row r="3232" spans="4:4">
      <c r="D3232" s="139"/>
    </row>
    <row r="3233" spans="4:4">
      <c r="D3233" s="139"/>
    </row>
    <row r="3234" spans="4:4">
      <c r="D3234" s="139"/>
    </row>
    <row r="3235" spans="4:4">
      <c r="D3235" s="139"/>
    </row>
    <row r="3236" spans="4:4">
      <c r="D3236" s="139"/>
    </row>
    <row r="3237" spans="4:4">
      <c r="D3237" s="139"/>
    </row>
    <row r="3238" spans="4:4">
      <c r="D3238" s="139"/>
    </row>
    <row r="3239" spans="4:4">
      <c r="D3239" s="139"/>
    </row>
    <row r="3240" spans="4:4">
      <c r="D3240" s="139"/>
    </row>
    <row r="3241" spans="4:4">
      <c r="D3241" s="139"/>
    </row>
    <row r="3242" spans="4:4">
      <c r="D3242" s="139"/>
    </row>
    <row r="3243" spans="4:4">
      <c r="D3243" s="139"/>
    </row>
    <row r="3244" spans="4:4">
      <c r="D3244" s="139"/>
    </row>
    <row r="3245" spans="4:4">
      <c r="D3245" s="139"/>
    </row>
    <row r="3246" spans="4:4">
      <c r="D3246" s="139"/>
    </row>
    <row r="3247" spans="4:4">
      <c r="D3247" s="139"/>
    </row>
    <row r="3248" spans="4:4">
      <c r="D3248" s="139"/>
    </row>
    <row r="3249" spans="4:4">
      <c r="D3249" s="139"/>
    </row>
    <row r="3250" spans="4:4">
      <c r="D3250" s="139"/>
    </row>
    <row r="3251" spans="4:4">
      <c r="D3251" s="139"/>
    </row>
    <row r="3252" spans="4:4">
      <c r="D3252" s="139"/>
    </row>
    <row r="3253" spans="4:4">
      <c r="D3253" s="139"/>
    </row>
    <row r="3254" spans="4:4">
      <c r="D3254" s="139"/>
    </row>
    <row r="3255" spans="4:4">
      <c r="D3255" s="139"/>
    </row>
    <row r="3256" spans="4:4">
      <c r="D3256" s="139"/>
    </row>
    <row r="3257" spans="4:4">
      <c r="D3257" s="139"/>
    </row>
    <row r="3258" spans="4:4">
      <c r="D3258" s="139"/>
    </row>
    <row r="3259" spans="4:4">
      <c r="D3259" s="139"/>
    </row>
    <row r="3260" spans="4:4">
      <c r="D3260" s="139"/>
    </row>
    <row r="3261" spans="4:4">
      <c r="D3261" s="139"/>
    </row>
    <row r="3262" spans="4:4">
      <c r="D3262" s="139"/>
    </row>
    <row r="3263" spans="4:4">
      <c r="D3263" s="139"/>
    </row>
    <row r="3264" spans="4:4">
      <c r="D3264" s="139"/>
    </row>
    <row r="3265" spans="4:4">
      <c r="D3265" s="139"/>
    </row>
    <row r="3266" spans="4:4">
      <c r="D3266" s="139"/>
    </row>
    <row r="3267" spans="4:4">
      <c r="D3267" s="139"/>
    </row>
    <row r="3268" spans="4:4">
      <c r="D3268" s="139"/>
    </row>
    <row r="3269" spans="4:4">
      <c r="D3269" s="139"/>
    </row>
    <row r="3270" spans="4:4">
      <c r="D3270" s="139"/>
    </row>
    <row r="3271" spans="4:4">
      <c r="D3271" s="139"/>
    </row>
    <row r="3272" spans="4:4">
      <c r="D3272" s="139"/>
    </row>
    <row r="3273" spans="4:4">
      <c r="D3273" s="139"/>
    </row>
    <row r="3274" spans="4:4">
      <c r="D3274" s="139"/>
    </row>
    <row r="3275" spans="4:4">
      <c r="D3275" s="139"/>
    </row>
    <row r="3276" spans="4:4">
      <c r="D3276" s="139"/>
    </row>
    <row r="3277" spans="4:4">
      <c r="D3277" s="139"/>
    </row>
    <row r="3278" spans="4:4">
      <c r="D3278" s="139"/>
    </row>
    <row r="3279" spans="4:4">
      <c r="D3279" s="139"/>
    </row>
    <row r="3280" spans="4:4">
      <c r="D3280" s="139"/>
    </row>
    <row r="3281" spans="4:4">
      <c r="D3281" s="139"/>
    </row>
    <row r="3282" spans="4:4">
      <c r="D3282" s="139"/>
    </row>
    <row r="3283" spans="4:4">
      <c r="D3283" s="139"/>
    </row>
    <row r="3284" spans="4:4">
      <c r="D3284" s="139"/>
    </row>
    <row r="3285" spans="4:4">
      <c r="D3285" s="139"/>
    </row>
    <row r="3286" spans="4:4">
      <c r="D3286" s="139"/>
    </row>
    <row r="3287" spans="4:4">
      <c r="D3287" s="139"/>
    </row>
    <row r="3288" spans="4:4">
      <c r="D3288" s="139"/>
    </row>
    <row r="3289" spans="4:4">
      <c r="D3289" s="139"/>
    </row>
    <row r="3290" spans="4:4">
      <c r="D3290" s="139"/>
    </row>
    <row r="3291" spans="4:4">
      <c r="D3291" s="139"/>
    </row>
    <row r="3292" spans="4:4">
      <c r="D3292" s="139"/>
    </row>
    <row r="3293" spans="4:4">
      <c r="D3293" s="139"/>
    </row>
    <row r="3294" spans="4:4">
      <c r="D3294" s="139"/>
    </row>
    <row r="3295" spans="4:4">
      <c r="D3295" s="139"/>
    </row>
    <row r="3296" spans="4:4">
      <c r="D3296" s="139"/>
    </row>
    <row r="3297" spans="4:4">
      <c r="D3297" s="139"/>
    </row>
    <row r="3298" spans="4:4">
      <c r="D3298" s="139"/>
    </row>
    <row r="3299" spans="4:4">
      <c r="D3299" s="139"/>
    </row>
    <row r="3300" spans="4:4">
      <c r="D3300" s="139"/>
    </row>
    <row r="3301" spans="4:4">
      <c r="D3301" s="139"/>
    </row>
    <row r="3302" spans="4:4">
      <c r="D3302" s="139"/>
    </row>
    <row r="3303" spans="4:4">
      <c r="D3303" s="139"/>
    </row>
    <row r="3304" spans="4:4">
      <c r="D3304" s="139"/>
    </row>
    <row r="3305" spans="4:4">
      <c r="D3305" s="139"/>
    </row>
    <row r="3306" spans="4:4">
      <c r="D3306" s="139"/>
    </row>
    <row r="3307" spans="4:4">
      <c r="D3307" s="139"/>
    </row>
    <row r="3308" spans="4:4">
      <c r="D3308" s="139"/>
    </row>
    <row r="3309" spans="4:4">
      <c r="D3309" s="139"/>
    </row>
    <row r="3310" spans="4:4">
      <c r="D3310" s="139"/>
    </row>
    <row r="3311" spans="4:4">
      <c r="D3311" s="139"/>
    </row>
    <row r="3312" spans="4:4">
      <c r="D3312" s="139"/>
    </row>
    <row r="3313" spans="4:4">
      <c r="D3313" s="139"/>
    </row>
    <row r="3314" spans="4:4">
      <c r="D3314" s="139"/>
    </row>
    <row r="3315" spans="4:4">
      <c r="D3315" s="139"/>
    </row>
    <row r="3316" spans="4:4">
      <c r="D3316" s="139"/>
    </row>
    <row r="3317" spans="4:4">
      <c r="D3317" s="139"/>
    </row>
    <row r="3318" spans="4:4">
      <c r="D3318" s="139"/>
    </row>
    <row r="3319" spans="4:4">
      <c r="D3319" s="139"/>
    </row>
    <row r="3320" spans="4:4">
      <c r="D3320" s="139"/>
    </row>
    <row r="3321" spans="4:4">
      <c r="D3321" s="139"/>
    </row>
    <row r="3322" spans="4:4">
      <c r="D3322" s="139"/>
    </row>
    <row r="3323" spans="4:4">
      <c r="D3323" s="139"/>
    </row>
    <row r="3324" spans="4:4">
      <c r="D3324" s="139"/>
    </row>
    <row r="3325" spans="4:4">
      <c r="D3325" s="139"/>
    </row>
    <row r="3326" spans="4:4">
      <c r="D3326" s="139"/>
    </row>
    <row r="3327" spans="4:4">
      <c r="D3327" s="139"/>
    </row>
    <row r="3328" spans="4:4">
      <c r="D3328" s="139"/>
    </row>
    <row r="3329" spans="4:4">
      <c r="D3329" s="139"/>
    </row>
    <row r="3330" spans="4:4">
      <c r="D3330" s="139"/>
    </row>
    <row r="3331" spans="4:4">
      <c r="D3331" s="139"/>
    </row>
    <row r="3332" spans="4:4">
      <c r="D3332" s="139"/>
    </row>
    <row r="3333" spans="4:4">
      <c r="D3333" s="139"/>
    </row>
    <row r="3334" spans="4:4">
      <c r="D3334" s="139"/>
    </row>
    <row r="3335" spans="4:4">
      <c r="D3335" s="139"/>
    </row>
    <row r="3336" spans="4:4">
      <c r="D3336" s="139"/>
    </row>
    <row r="3337" spans="4:4">
      <c r="D3337" s="139"/>
    </row>
    <row r="3338" spans="4:4">
      <c r="D3338" s="139"/>
    </row>
    <row r="3339" spans="4:4">
      <c r="D3339" s="139"/>
    </row>
    <row r="3340" spans="4:4">
      <c r="D3340" s="139"/>
    </row>
    <row r="3341" spans="4:4">
      <c r="D3341" s="139"/>
    </row>
    <row r="3342" spans="4:4">
      <c r="D3342" s="139"/>
    </row>
    <row r="3343" spans="4:4">
      <c r="D3343" s="139"/>
    </row>
    <row r="3344" spans="4:4">
      <c r="D3344" s="139"/>
    </row>
    <row r="3345" spans="4:4">
      <c r="D3345" s="139"/>
    </row>
    <row r="3346" spans="4:4">
      <c r="D3346" s="139"/>
    </row>
    <row r="3347" spans="4:4">
      <c r="D3347" s="139"/>
    </row>
    <row r="3348" spans="4:4">
      <c r="D3348" s="139"/>
    </row>
    <row r="3349" spans="4:4">
      <c r="D3349" s="139"/>
    </row>
    <row r="3350" spans="4:4">
      <c r="D3350" s="139"/>
    </row>
    <row r="3351" spans="4:4">
      <c r="D3351" s="139"/>
    </row>
    <row r="3352" spans="4:4">
      <c r="D3352" s="139"/>
    </row>
    <row r="3353" spans="4:4">
      <c r="D3353" s="139"/>
    </row>
    <row r="3354" spans="4:4">
      <c r="D3354" s="139"/>
    </row>
    <row r="3355" spans="4:4">
      <c r="D3355" s="139"/>
    </row>
    <row r="3356" spans="4:4">
      <c r="D3356" s="139"/>
    </row>
    <row r="3357" spans="4:4">
      <c r="D3357" s="139"/>
    </row>
    <row r="3358" spans="4:4">
      <c r="D3358" s="139"/>
    </row>
    <row r="3359" spans="4:4">
      <c r="D3359" s="139"/>
    </row>
    <row r="3360" spans="4:4">
      <c r="D3360" s="139"/>
    </row>
    <row r="3361" spans="4:4">
      <c r="D3361" s="139"/>
    </row>
    <row r="3362" spans="4:4">
      <c r="D3362" s="139"/>
    </row>
    <row r="3363" spans="4:4">
      <c r="D3363" s="139"/>
    </row>
    <row r="3364" spans="4:4">
      <c r="D3364" s="139"/>
    </row>
    <row r="3365" spans="4:4">
      <c r="D3365" s="139"/>
    </row>
    <row r="3366" spans="4:4">
      <c r="D3366" s="139"/>
    </row>
    <row r="3367" spans="4:4">
      <c r="D3367" s="139"/>
    </row>
    <row r="3368" spans="4:4">
      <c r="D3368" s="139"/>
    </row>
    <row r="3369" spans="4:4">
      <c r="D3369" s="139"/>
    </row>
    <row r="3370" spans="4:4">
      <c r="D3370" s="139"/>
    </row>
    <row r="3371" spans="4:4">
      <c r="D3371" s="139"/>
    </row>
    <row r="3372" spans="4:4">
      <c r="D3372" s="139"/>
    </row>
    <row r="3373" spans="4:4">
      <c r="D3373" s="139"/>
    </row>
    <row r="3374" spans="4:4">
      <c r="D3374" s="139"/>
    </row>
    <row r="3375" spans="4:4">
      <c r="D3375" s="139"/>
    </row>
    <row r="3376" spans="4:4">
      <c r="D3376" s="139"/>
    </row>
    <row r="3377" spans="4:4">
      <c r="D3377" s="139"/>
    </row>
    <row r="3378" spans="4:4">
      <c r="D3378" s="139"/>
    </row>
    <row r="3379" spans="4:4">
      <c r="D3379" s="139"/>
    </row>
    <row r="3380" spans="4:4">
      <c r="D3380" s="139"/>
    </row>
    <row r="3381" spans="4:4">
      <c r="D3381" s="139"/>
    </row>
    <row r="3382" spans="4:4">
      <c r="D3382" s="139"/>
    </row>
    <row r="3383" spans="4:4">
      <c r="D3383" s="139"/>
    </row>
    <row r="3384" spans="4:4">
      <c r="D3384" s="139"/>
    </row>
    <row r="3385" spans="4:4">
      <c r="D3385" s="139"/>
    </row>
    <row r="3386" spans="4:4">
      <c r="D3386" s="139"/>
    </row>
    <row r="3387" spans="4:4">
      <c r="D3387" s="139"/>
    </row>
    <row r="3388" spans="4:4">
      <c r="D3388" s="139"/>
    </row>
    <row r="3389" spans="4:4">
      <c r="D3389" s="139"/>
    </row>
    <row r="3390" spans="4:4">
      <c r="D3390" s="139"/>
    </row>
    <row r="3391" spans="4:4">
      <c r="D3391" s="139"/>
    </row>
    <row r="3392" spans="4:4">
      <c r="D3392" s="139"/>
    </row>
    <row r="3393" spans="4:4">
      <c r="D3393" s="139"/>
    </row>
    <row r="3394" spans="4:4">
      <c r="D3394" s="139"/>
    </row>
    <row r="3395" spans="4:4">
      <c r="D3395" s="139"/>
    </row>
    <row r="3396" spans="4:4">
      <c r="D3396" s="139"/>
    </row>
    <row r="3397" spans="4:4">
      <c r="D3397" s="139"/>
    </row>
    <row r="3398" spans="4:4">
      <c r="D3398" s="139"/>
    </row>
    <row r="3399" spans="4:4">
      <c r="D3399" s="139"/>
    </row>
    <row r="3400" spans="4:4">
      <c r="D3400" s="139"/>
    </row>
    <row r="3401" spans="4:4">
      <c r="D3401" s="139"/>
    </row>
    <row r="3402" spans="4:4">
      <c r="D3402" s="139"/>
    </row>
    <row r="3403" spans="4:4">
      <c r="D3403" s="139"/>
    </row>
    <row r="3404" spans="4:4">
      <c r="D3404" s="139"/>
    </row>
    <row r="3405" spans="4:4">
      <c r="D3405" s="139"/>
    </row>
    <row r="3406" spans="4:4">
      <c r="D3406" s="139"/>
    </row>
    <row r="3407" spans="4:4">
      <c r="D3407" s="139"/>
    </row>
    <row r="3408" spans="4:4">
      <c r="D3408" s="139"/>
    </row>
    <row r="3409" spans="4:4">
      <c r="D3409" s="139"/>
    </row>
    <row r="3410" spans="4:4">
      <c r="D3410" s="139"/>
    </row>
    <row r="3411" spans="4:4">
      <c r="D3411" s="139"/>
    </row>
    <row r="3412" spans="4:4">
      <c r="D3412" s="139"/>
    </row>
    <row r="3413" spans="4:4">
      <c r="D3413" s="139"/>
    </row>
    <row r="3414" spans="4:4">
      <c r="D3414" s="139"/>
    </row>
    <row r="3415" spans="4:4">
      <c r="D3415" s="139"/>
    </row>
    <row r="3416" spans="4:4">
      <c r="D3416" s="139"/>
    </row>
    <row r="3417" spans="4:4">
      <c r="D3417" s="139"/>
    </row>
    <row r="3418" spans="4:4">
      <c r="D3418" s="139"/>
    </row>
    <row r="3419" spans="4:4">
      <c r="D3419" s="139"/>
    </row>
    <row r="3420" spans="4:4">
      <c r="D3420" s="139"/>
    </row>
    <row r="3421" spans="4:4">
      <c r="D3421" s="139"/>
    </row>
    <row r="3422" spans="4:4">
      <c r="D3422" s="139"/>
    </row>
    <row r="3423" spans="4:4">
      <c r="D3423" s="139"/>
    </row>
    <row r="3424" spans="4:4">
      <c r="D3424" s="139"/>
    </row>
    <row r="3425" spans="4:4">
      <c r="D3425" s="139"/>
    </row>
    <row r="3426" spans="4:4">
      <c r="D3426" s="139"/>
    </row>
    <row r="3427" spans="4:4">
      <c r="D3427" s="139"/>
    </row>
    <row r="3428" spans="4:4">
      <c r="D3428" s="139"/>
    </row>
    <row r="3429" spans="4:4">
      <c r="D3429" s="139"/>
    </row>
    <row r="3430" spans="4:4">
      <c r="D3430" s="139"/>
    </row>
    <row r="3431" spans="4:4">
      <c r="D3431" s="139"/>
    </row>
    <row r="3432" spans="4:4">
      <c r="D3432" s="139"/>
    </row>
    <row r="3433" spans="4:4">
      <c r="D3433" s="139"/>
    </row>
    <row r="3434" spans="4:4">
      <c r="D3434" s="139"/>
    </row>
    <row r="3435" spans="4:4">
      <c r="D3435" s="139"/>
    </row>
    <row r="3436" spans="4:4">
      <c r="D3436" s="139"/>
    </row>
    <row r="3437" spans="4:4">
      <c r="D3437" s="139"/>
    </row>
    <row r="3438" spans="4:4">
      <c r="D3438" s="139"/>
    </row>
    <row r="3439" spans="4:4">
      <c r="D3439" s="139"/>
    </row>
    <row r="3440" spans="4:4">
      <c r="D3440" s="139"/>
    </row>
    <row r="3441" spans="4:4">
      <c r="D3441" s="139"/>
    </row>
    <row r="3442" spans="4:4">
      <c r="D3442" s="139"/>
    </row>
    <row r="3443" spans="4:4">
      <c r="D3443" s="139"/>
    </row>
    <row r="3444" spans="4:4">
      <c r="D3444" s="139"/>
    </row>
    <row r="3445" spans="4:4">
      <c r="D3445" s="139"/>
    </row>
    <row r="3446" spans="4:4">
      <c r="D3446" s="139"/>
    </row>
    <row r="3447" spans="4:4">
      <c r="D3447" s="139"/>
    </row>
    <row r="3448" spans="4:4">
      <c r="D3448" s="139"/>
    </row>
    <row r="3449" spans="4:4">
      <c r="D3449" s="139"/>
    </row>
    <row r="3450" spans="4:4">
      <c r="D3450" s="139"/>
    </row>
    <row r="3451" spans="4:4">
      <c r="D3451" s="139"/>
    </row>
    <row r="3452" spans="4:4">
      <c r="D3452" s="139"/>
    </row>
    <row r="3453" spans="4:4">
      <c r="D3453" s="139"/>
    </row>
    <row r="3454" spans="4:4">
      <c r="D3454" s="139"/>
    </row>
    <row r="3455" spans="4:4">
      <c r="D3455" s="139"/>
    </row>
    <row r="3456" spans="4:4">
      <c r="D3456" s="139"/>
    </row>
    <row r="3457" spans="4:4">
      <c r="D3457" s="139"/>
    </row>
    <row r="3458" spans="4:4">
      <c r="D3458" s="139"/>
    </row>
    <row r="3459" spans="4:4">
      <c r="D3459" s="139"/>
    </row>
    <row r="3460" spans="4:4">
      <c r="D3460" s="139"/>
    </row>
    <row r="3461" spans="4:4">
      <c r="D3461" s="139"/>
    </row>
    <row r="3462" spans="4:4">
      <c r="D3462" s="139"/>
    </row>
    <row r="3463" spans="4:4">
      <c r="D3463" s="139"/>
    </row>
    <row r="3464" spans="4:4">
      <c r="D3464" s="139"/>
    </row>
    <row r="3465" spans="4:4">
      <c r="D3465" s="139"/>
    </row>
    <row r="3466" spans="4:4">
      <c r="D3466" s="139"/>
    </row>
    <row r="3467" spans="4:4">
      <c r="D3467" s="139"/>
    </row>
    <row r="3468" spans="4:4">
      <c r="D3468" s="139"/>
    </row>
    <row r="3469" spans="4:4">
      <c r="D3469" s="139"/>
    </row>
    <row r="3470" spans="4:4">
      <c r="D3470" s="139"/>
    </row>
    <row r="3471" spans="4:4">
      <c r="D3471" s="139"/>
    </row>
    <row r="3472" spans="4:4">
      <c r="D3472" s="139"/>
    </row>
    <row r="3473" spans="4:4">
      <c r="D3473" s="139"/>
    </row>
    <row r="3474" spans="4:4">
      <c r="D3474" s="139"/>
    </row>
    <row r="3475" spans="4:4">
      <c r="D3475" s="139"/>
    </row>
    <row r="3476" spans="4:4">
      <c r="D3476" s="139"/>
    </row>
    <row r="3477" spans="4:4">
      <c r="D3477" s="139"/>
    </row>
    <row r="3478" spans="4:4">
      <c r="D3478" s="139"/>
    </row>
    <row r="3479" spans="4:4">
      <c r="D3479" s="139"/>
    </row>
    <row r="3480" spans="4:4">
      <c r="D3480" s="139"/>
    </row>
    <row r="3481" spans="4:4">
      <c r="D3481" s="139"/>
    </row>
    <row r="3482" spans="4:4">
      <c r="D3482" s="139"/>
    </row>
    <row r="3483" spans="4:4">
      <c r="D3483" s="139"/>
    </row>
    <row r="3484" spans="4:4">
      <c r="D3484" s="139"/>
    </row>
    <row r="3485" spans="4:4">
      <c r="D3485" s="139"/>
    </row>
    <row r="3486" spans="4:4">
      <c r="D3486" s="139"/>
    </row>
    <row r="3487" spans="4:4">
      <c r="D3487" s="139"/>
    </row>
    <row r="3488" spans="4:4">
      <c r="D3488" s="139"/>
    </row>
    <row r="3489" spans="4:4">
      <c r="D3489" s="139"/>
    </row>
    <row r="3490" spans="4:4">
      <c r="D3490" s="139"/>
    </row>
    <row r="3491" spans="4:4">
      <c r="D3491" s="139"/>
    </row>
    <row r="3492" spans="4:4">
      <c r="D3492" s="139"/>
    </row>
    <row r="3493" spans="4:4">
      <c r="D3493" s="139"/>
    </row>
    <row r="3494" spans="4:4">
      <c r="D3494" s="139"/>
    </row>
    <row r="3495" spans="4:4">
      <c r="D3495" s="139"/>
    </row>
    <row r="3496" spans="4:4">
      <c r="D3496" s="139"/>
    </row>
    <row r="3497" spans="4:4">
      <c r="D3497" s="139"/>
    </row>
    <row r="3498" spans="4:4">
      <c r="D3498" s="139"/>
    </row>
    <row r="3499" spans="4:4">
      <c r="D3499" s="139"/>
    </row>
    <row r="3500" spans="4:4">
      <c r="D3500" s="139"/>
    </row>
    <row r="3501" spans="4:4">
      <c r="D3501" s="139"/>
    </row>
    <row r="3502" spans="4:4">
      <c r="D3502" s="139"/>
    </row>
    <row r="3503" spans="4:4">
      <c r="D3503" s="139"/>
    </row>
    <row r="3504" spans="4:4">
      <c r="D3504" s="139"/>
    </row>
    <row r="3505" spans="4:4">
      <c r="D3505" s="139"/>
    </row>
    <row r="3506" spans="4:4">
      <c r="D3506" s="139"/>
    </row>
    <row r="3507" spans="4:4">
      <c r="D3507" s="139"/>
    </row>
    <row r="3508" spans="4:4">
      <c r="D3508" s="139"/>
    </row>
    <row r="3509" spans="4:4">
      <c r="D3509" s="139"/>
    </row>
    <row r="3510" spans="4:4">
      <c r="D3510" s="139"/>
    </row>
    <row r="3511" spans="4:4">
      <c r="D3511" s="139"/>
    </row>
    <row r="3512" spans="4:4">
      <c r="D3512" s="139"/>
    </row>
    <row r="3513" spans="4:4">
      <c r="D3513" s="139"/>
    </row>
    <row r="3514" spans="4:4">
      <c r="D3514" s="139"/>
    </row>
    <row r="3515" spans="4:4">
      <c r="D3515" s="139"/>
    </row>
    <row r="3516" spans="4:4">
      <c r="D3516" s="139"/>
    </row>
    <row r="3517" spans="4:4">
      <c r="D3517" s="139"/>
    </row>
    <row r="3518" spans="4:4">
      <c r="D3518" s="139"/>
    </row>
    <row r="3519" spans="4:4">
      <c r="D3519" s="139"/>
    </row>
    <row r="3520" spans="4:4">
      <c r="D3520" s="139"/>
    </row>
    <row r="3521" spans="4:4">
      <c r="D3521" s="139"/>
    </row>
    <row r="3522" spans="4:4">
      <c r="D3522" s="139"/>
    </row>
    <row r="3523" spans="4:4">
      <c r="D3523" s="139"/>
    </row>
    <row r="3524" spans="4:4">
      <c r="D3524" s="139"/>
    </row>
    <row r="3525" spans="4:4">
      <c r="D3525" s="139"/>
    </row>
    <row r="3526" spans="4:4">
      <c r="D3526" s="139"/>
    </row>
    <row r="3527" spans="4:4">
      <c r="D3527" s="139"/>
    </row>
    <row r="3528" spans="4:4">
      <c r="D3528" s="139"/>
    </row>
    <row r="3529" spans="4:4">
      <c r="D3529" s="139"/>
    </row>
    <row r="3530" spans="4:4">
      <c r="D3530" s="139"/>
    </row>
    <row r="3531" spans="4:4">
      <c r="D3531" s="139"/>
    </row>
    <row r="3532" spans="4:4">
      <c r="D3532" s="139"/>
    </row>
    <row r="3533" spans="4:4">
      <c r="D3533" s="139"/>
    </row>
    <row r="3534" spans="4:4">
      <c r="D3534" s="139"/>
    </row>
    <row r="3535" spans="4:4">
      <c r="D3535" s="139"/>
    </row>
    <row r="3536" spans="4:4">
      <c r="D3536" s="139"/>
    </row>
    <row r="3537" spans="4:4">
      <c r="D3537" s="139"/>
    </row>
    <row r="3538" spans="4:4">
      <c r="D3538" s="139"/>
    </row>
    <row r="3539" spans="4:4">
      <c r="D3539" s="139"/>
    </row>
    <row r="3540" spans="4:4">
      <c r="D3540" s="139"/>
    </row>
    <row r="3541" spans="4:4">
      <c r="D3541" s="139"/>
    </row>
    <row r="3542" spans="4:4">
      <c r="D3542" s="139"/>
    </row>
    <row r="3543" spans="4:4">
      <c r="D3543" s="139"/>
    </row>
    <row r="3544" spans="4:4">
      <c r="D3544" s="139"/>
    </row>
    <row r="3545" spans="4:4">
      <c r="D3545" s="139"/>
    </row>
    <row r="3546" spans="4:4">
      <c r="D3546" s="139"/>
    </row>
    <row r="3547" spans="4:4">
      <c r="D3547" s="139"/>
    </row>
    <row r="3548" spans="4:4">
      <c r="D3548" s="139"/>
    </row>
    <row r="3549" spans="4:4">
      <c r="D3549" s="139"/>
    </row>
    <row r="3550" spans="4:4">
      <c r="D3550" s="139"/>
    </row>
    <row r="3551" spans="4:4">
      <c r="D3551" s="139"/>
    </row>
    <row r="3552" spans="4:4">
      <c r="D3552" s="139"/>
    </row>
    <row r="3553" spans="4:4">
      <c r="D3553" s="139"/>
    </row>
    <row r="3554" spans="4:4">
      <c r="D3554" s="139"/>
    </row>
    <row r="3555" spans="4:4">
      <c r="D3555" s="139"/>
    </row>
    <row r="3556" spans="4:4">
      <c r="D3556" s="139"/>
    </row>
    <row r="3557" spans="4:4">
      <c r="D3557" s="139"/>
    </row>
    <row r="3558" spans="4:4">
      <c r="D3558" s="139"/>
    </row>
    <row r="3559" spans="4:4">
      <c r="D3559" s="139"/>
    </row>
    <row r="3560" spans="4:4">
      <c r="D3560" s="139"/>
    </row>
    <row r="3561" spans="4:4">
      <c r="D3561" s="139"/>
    </row>
    <row r="3562" spans="4:4">
      <c r="D3562" s="139"/>
    </row>
    <row r="3563" spans="4:4">
      <c r="D3563" s="139"/>
    </row>
    <row r="3564" spans="4:4">
      <c r="D3564" s="139"/>
    </row>
    <row r="3565" spans="4:4">
      <c r="D3565" s="139"/>
    </row>
    <row r="3566" spans="4:4">
      <c r="D3566" s="139"/>
    </row>
    <row r="3567" spans="4:4">
      <c r="D3567" s="139"/>
    </row>
    <row r="3568" spans="4:4">
      <c r="D3568" s="139"/>
    </row>
    <row r="3569" spans="4:4">
      <c r="D3569" s="139"/>
    </row>
    <row r="3570" spans="4:4">
      <c r="D3570" s="139"/>
    </row>
    <row r="3571" spans="4:4">
      <c r="D3571" s="139"/>
    </row>
    <row r="3572" spans="4:4">
      <c r="D3572" s="139"/>
    </row>
    <row r="3573" spans="4:4">
      <c r="D3573" s="139"/>
    </row>
    <row r="3574" spans="4:4">
      <c r="D3574" s="139"/>
    </row>
    <row r="3575" spans="4:4">
      <c r="D3575" s="139"/>
    </row>
    <row r="3576" spans="4:4">
      <c r="D3576" s="139"/>
    </row>
    <row r="3577" spans="4:4">
      <c r="D3577" s="139"/>
    </row>
    <row r="3578" spans="4:4">
      <c r="D3578" s="139"/>
    </row>
    <row r="3579" spans="4:4">
      <c r="D3579" s="139"/>
    </row>
    <row r="3580" spans="4:4">
      <c r="D3580" s="139"/>
    </row>
    <row r="3581" spans="4:4">
      <c r="D3581" s="139"/>
    </row>
    <row r="3582" spans="4:4">
      <c r="D3582" s="139"/>
    </row>
    <row r="3583" spans="4:4">
      <c r="D3583" s="139"/>
    </row>
    <row r="3584" spans="4:4">
      <c r="D3584" s="139"/>
    </row>
    <row r="3585" spans="4:4">
      <c r="D3585" s="139"/>
    </row>
    <row r="3586" spans="4:4">
      <c r="D3586" s="139"/>
    </row>
    <row r="3587" spans="4:4">
      <c r="D3587" s="139"/>
    </row>
    <row r="3588" spans="4:4">
      <c r="D3588" s="139"/>
    </row>
    <row r="3589" spans="4:4">
      <c r="D3589" s="139"/>
    </row>
    <row r="3590" spans="4:4">
      <c r="D3590" s="139"/>
    </row>
    <row r="3591" spans="4:4">
      <c r="D3591" s="139"/>
    </row>
    <row r="3592" spans="4:4">
      <c r="D3592" s="139"/>
    </row>
    <row r="3593" spans="4:4">
      <c r="D3593" s="139"/>
    </row>
    <row r="3594" spans="4:4">
      <c r="D3594" s="139"/>
    </row>
    <row r="3595" spans="4:4">
      <c r="D3595" s="139"/>
    </row>
    <row r="3596" spans="4:4">
      <c r="D3596" s="139"/>
    </row>
    <row r="3597" spans="4:4">
      <c r="D3597" s="139"/>
    </row>
    <row r="3598" spans="4:4">
      <c r="D3598" s="139"/>
    </row>
    <row r="3599" spans="4:4">
      <c r="D3599" s="139"/>
    </row>
    <row r="3600" spans="4:4">
      <c r="D3600" s="139"/>
    </row>
    <row r="3601" spans="4:4">
      <c r="D3601" s="139"/>
    </row>
    <row r="3602" spans="4:4">
      <c r="D3602" s="139"/>
    </row>
    <row r="3603" spans="4:4">
      <c r="D3603" s="139"/>
    </row>
    <row r="3604" spans="4:4">
      <c r="D3604" s="139"/>
    </row>
    <row r="3605" spans="4:4">
      <c r="D3605" s="139"/>
    </row>
    <row r="3606" spans="4:4">
      <c r="D3606" s="139"/>
    </row>
    <row r="3607" spans="4:4">
      <c r="D3607" s="139"/>
    </row>
    <row r="3608" spans="4:4">
      <c r="D3608" s="139"/>
    </row>
    <row r="3609" spans="4:4">
      <c r="D3609" s="139"/>
    </row>
    <row r="3610" spans="4:4">
      <c r="D3610" s="139"/>
    </row>
    <row r="3611" spans="4:4">
      <c r="D3611" s="139"/>
    </row>
    <row r="3612" spans="4:4">
      <c r="D3612" s="139"/>
    </row>
    <row r="3613" spans="4:4">
      <c r="D3613" s="139"/>
    </row>
    <row r="3614" spans="4:4">
      <c r="D3614" s="139"/>
    </row>
    <row r="3615" spans="4:4">
      <c r="D3615" s="139"/>
    </row>
    <row r="3616" spans="4:4">
      <c r="D3616" s="139"/>
    </row>
    <row r="3617" spans="4:4">
      <c r="D3617" s="139"/>
    </row>
    <row r="3618" spans="4:4">
      <c r="D3618" s="139"/>
    </row>
    <row r="3619" spans="4:4">
      <c r="D3619" s="139"/>
    </row>
    <row r="3620" spans="4:4">
      <c r="D3620" s="139"/>
    </row>
    <row r="3621" spans="4:4">
      <c r="D3621" s="139"/>
    </row>
    <row r="3622" spans="4:4">
      <c r="D3622" s="139"/>
    </row>
    <row r="3623" spans="4:4">
      <c r="D3623" s="139"/>
    </row>
    <row r="3624" spans="4:4">
      <c r="D3624" s="139"/>
    </row>
    <row r="3625" spans="4:4">
      <c r="D3625" s="139"/>
    </row>
    <row r="3626" spans="4:4">
      <c r="D3626" s="139"/>
    </row>
    <row r="3627" spans="4:4">
      <c r="D3627" s="139"/>
    </row>
    <row r="3628" spans="4:4">
      <c r="D3628" s="139"/>
    </row>
    <row r="3629" spans="4:4">
      <c r="D3629" s="139"/>
    </row>
    <row r="3630" spans="4:4">
      <c r="D3630" s="139"/>
    </row>
    <row r="3631" spans="4:4">
      <c r="D3631" s="139"/>
    </row>
    <row r="3632" spans="4:4">
      <c r="D3632" s="139"/>
    </row>
    <row r="3633" spans="4:4">
      <c r="D3633" s="139"/>
    </row>
    <row r="3634" spans="4:4">
      <c r="D3634" s="139"/>
    </row>
    <row r="3635" spans="4:4">
      <c r="D3635" s="139"/>
    </row>
    <row r="3636" spans="4:4">
      <c r="D3636" s="139"/>
    </row>
    <row r="3637" spans="4:4">
      <c r="D3637" s="139"/>
    </row>
    <row r="3638" spans="4:4">
      <c r="D3638" s="139"/>
    </row>
    <row r="3639" spans="4:4">
      <c r="D3639" s="139"/>
    </row>
    <row r="3640" spans="4:4">
      <c r="D3640" s="139"/>
    </row>
    <row r="3641" spans="4:4">
      <c r="D3641" s="139"/>
    </row>
    <row r="3642" spans="4:4">
      <c r="D3642" s="139"/>
    </row>
    <row r="3643" spans="4:4">
      <c r="D3643" s="139"/>
    </row>
    <row r="3644" spans="4:4">
      <c r="D3644" s="139"/>
    </row>
    <row r="3645" spans="4:4">
      <c r="D3645" s="139"/>
    </row>
    <row r="3646" spans="4:4">
      <c r="D3646" s="139"/>
    </row>
    <row r="3647" spans="4:4">
      <c r="D3647" s="139"/>
    </row>
    <row r="3648" spans="4:4">
      <c r="D3648" s="139"/>
    </row>
    <row r="3649" spans="4:4">
      <c r="D3649" s="139"/>
    </row>
    <row r="3650" spans="4:4">
      <c r="D3650" s="139"/>
    </row>
    <row r="3651" spans="4:4">
      <c r="D3651" s="139"/>
    </row>
    <row r="3652" spans="4:4">
      <c r="D3652" s="139"/>
    </row>
    <row r="3653" spans="4:4">
      <c r="D3653" s="139"/>
    </row>
    <row r="3654" spans="4:4">
      <c r="D3654" s="139"/>
    </row>
    <row r="3655" spans="4:4">
      <c r="D3655" s="139"/>
    </row>
    <row r="3656" spans="4:4">
      <c r="D3656" s="139"/>
    </row>
    <row r="3657" spans="4:4">
      <c r="D3657" s="139"/>
    </row>
    <row r="3658" spans="4:4">
      <c r="D3658" s="139"/>
    </row>
    <row r="3659" spans="4:4">
      <c r="D3659" s="139"/>
    </row>
    <row r="3660" spans="4:4">
      <c r="D3660" s="139"/>
    </row>
    <row r="3661" spans="4:4">
      <c r="D3661" s="139"/>
    </row>
    <row r="3662" spans="4:4">
      <c r="D3662" s="139"/>
    </row>
    <row r="3663" spans="4:4">
      <c r="D3663" s="139"/>
    </row>
    <row r="3664" spans="4:4">
      <c r="D3664" s="139"/>
    </row>
    <row r="3665" spans="4:4">
      <c r="D3665" s="139"/>
    </row>
    <row r="3666" spans="4:4">
      <c r="D3666" s="139"/>
    </row>
    <row r="3667" spans="4:4">
      <c r="D3667" s="139"/>
    </row>
    <row r="3668" spans="4:4">
      <c r="D3668" s="139"/>
    </row>
    <row r="3669" spans="4:4">
      <c r="D3669" s="139"/>
    </row>
    <row r="3670" spans="4:4">
      <c r="D3670" s="139"/>
    </row>
    <row r="3671" spans="4:4">
      <c r="D3671" s="139"/>
    </row>
    <row r="3672" spans="4:4">
      <c r="D3672" s="139"/>
    </row>
    <row r="3673" spans="4:4">
      <c r="D3673" s="139"/>
    </row>
    <row r="3674" spans="4:4">
      <c r="D3674" s="139"/>
    </row>
    <row r="3675" spans="4:4">
      <c r="D3675" s="139"/>
    </row>
    <row r="3676" spans="4:4">
      <c r="D3676" s="139"/>
    </row>
    <row r="3677" spans="4:4">
      <c r="D3677" s="139"/>
    </row>
    <row r="3678" spans="4:4">
      <c r="D3678" s="139"/>
    </row>
    <row r="3679" spans="4:4">
      <c r="D3679" s="139"/>
    </row>
    <row r="3680" spans="4:4">
      <c r="D3680" s="139"/>
    </row>
    <row r="3681" spans="4:4">
      <c r="D3681" s="139"/>
    </row>
    <row r="3682" spans="4:4">
      <c r="D3682" s="139"/>
    </row>
    <row r="3683" spans="4:4">
      <c r="D3683" s="139"/>
    </row>
    <row r="3684" spans="4:4">
      <c r="D3684" s="139"/>
    </row>
    <row r="3685" spans="4:4">
      <c r="D3685" s="139"/>
    </row>
    <row r="3686" spans="4:4">
      <c r="D3686" s="139"/>
    </row>
    <row r="3687" spans="4:4">
      <c r="D3687" s="139"/>
    </row>
    <row r="3688" spans="4:4">
      <c r="D3688" s="139"/>
    </row>
    <row r="3689" spans="4:4">
      <c r="D3689" s="139"/>
    </row>
    <row r="3690" spans="4:4">
      <c r="D3690" s="139"/>
    </row>
    <row r="3691" spans="4:4">
      <c r="D3691" s="139"/>
    </row>
    <row r="3692" spans="4:4">
      <c r="D3692" s="139"/>
    </row>
    <row r="3693" spans="4:4">
      <c r="D3693" s="139"/>
    </row>
    <row r="3694" spans="4:4">
      <c r="D3694" s="139"/>
    </row>
    <row r="3695" spans="4:4">
      <c r="D3695" s="139"/>
    </row>
    <row r="3696" spans="4:4">
      <c r="D3696" s="139"/>
    </row>
    <row r="3697" spans="4:4">
      <c r="D3697" s="139"/>
    </row>
    <row r="3698" spans="4:4">
      <c r="D3698" s="139"/>
    </row>
    <row r="3699" spans="4:4">
      <c r="D3699" s="139"/>
    </row>
    <row r="3700" spans="4:4">
      <c r="D3700" s="139"/>
    </row>
    <row r="3701" spans="4:4">
      <c r="D3701" s="139"/>
    </row>
    <row r="3702" spans="4:4">
      <c r="D3702" s="139"/>
    </row>
    <row r="3703" spans="4:4">
      <c r="D3703" s="139"/>
    </row>
    <row r="3704" spans="4:4">
      <c r="D3704" s="139"/>
    </row>
    <row r="3705" spans="4:4">
      <c r="D3705" s="139"/>
    </row>
    <row r="3706" spans="4:4">
      <c r="D3706" s="139"/>
    </row>
    <row r="3707" spans="4:4">
      <c r="D3707" s="139"/>
    </row>
    <row r="3708" spans="4:4">
      <c r="D3708" s="139"/>
    </row>
    <row r="3709" spans="4:4">
      <c r="D3709" s="139"/>
    </row>
    <row r="3710" spans="4:4">
      <c r="D3710" s="139"/>
    </row>
    <row r="3711" spans="4:4">
      <c r="D3711" s="139"/>
    </row>
    <row r="3712" spans="4:4">
      <c r="D3712" s="139"/>
    </row>
    <row r="3713" spans="4:4">
      <c r="D3713" s="139"/>
    </row>
    <row r="3714" spans="4:4">
      <c r="D3714" s="139"/>
    </row>
    <row r="3715" spans="4:4">
      <c r="D3715" s="139"/>
    </row>
    <row r="3716" spans="4:4">
      <c r="D3716" s="139"/>
    </row>
    <row r="3717" spans="4:4">
      <c r="D3717" s="139"/>
    </row>
    <row r="3718" spans="4:4">
      <c r="D3718" s="139"/>
    </row>
    <row r="3719" spans="4:4">
      <c r="D3719" s="139"/>
    </row>
    <row r="3720" spans="4:4">
      <c r="D3720" s="139"/>
    </row>
    <row r="3721" spans="4:4">
      <c r="D3721" s="139"/>
    </row>
    <row r="3722" spans="4:4">
      <c r="D3722" s="139"/>
    </row>
    <row r="3723" spans="4:4">
      <c r="D3723" s="139"/>
    </row>
    <row r="3724" spans="4:4">
      <c r="D3724" s="139"/>
    </row>
    <row r="3725" spans="4:4">
      <c r="D3725" s="139"/>
    </row>
    <row r="3726" spans="4:4">
      <c r="D3726" s="139"/>
    </row>
    <row r="3727" spans="4:4">
      <c r="D3727" s="139"/>
    </row>
    <row r="3728" spans="4:4">
      <c r="D3728" s="139"/>
    </row>
    <row r="3729" spans="4:4">
      <c r="D3729" s="139"/>
    </row>
    <row r="3730" spans="4:4">
      <c r="D3730" s="139"/>
    </row>
    <row r="3731" spans="4:4">
      <c r="D3731" s="139"/>
    </row>
    <row r="3732" spans="4:4">
      <c r="D3732" s="139"/>
    </row>
    <row r="3733" spans="4:4">
      <c r="D3733" s="139"/>
    </row>
    <row r="3734" spans="4:4">
      <c r="D3734" s="139"/>
    </row>
    <row r="3735" spans="4:4">
      <c r="D3735" s="139"/>
    </row>
    <row r="3736" spans="4:4">
      <c r="D3736" s="139"/>
    </row>
    <row r="3737" spans="4:4">
      <c r="D3737" s="139"/>
    </row>
    <row r="3738" spans="4:4">
      <c r="D3738" s="139"/>
    </row>
    <row r="3739" spans="4:4">
      <c r="D3739" s="139"/>
    </row>
    <row r="3740" spans="4:4">
      <c r="D3740" s="139"/>
    </row>
    <row r="3741" spans="4:4">
      <c r="D3741" s="139"/>
    </row>
    <row r="3742" spans="4:4">
      <c r="D3742" s="139"/>
    </row>
    <row r="3743" spans="4:4">
      <c r="D3743" s="139"/>
    </row>
    <row r="3744" spans="4:4">
      <c r="D3744" s="139"/>
    </row>
    <row r="3745" spans="4:4">
      <c r="D3745" s="139"/>
    </row>
    <row r="3746" spans="4:4">
      <c r="D3746" s="139"/>
    </row>
    <row r="3747" spans="4:4">
      <c r="D3747" s="139"/>
    </row>
    <row r="3748" spans="4:4">
      <c r="D3748" s="139"/>
    </row>
    <row r="3749" spans="4:4">
      <c r="D3749" s="139"/>
    </row>
    <row r="3750" spans="4:4">
      <c r="D3750" s="139"/>
    </row>
    <row r="3751" spans="4:4">
      <c r="D3751" s="139"/>
    </row>
    <row r="3752" spans="4:4">
      <c r="D3752" s="139"/>
    </row>
    <row r="3753" spans="4:4">
      <c r="D3753" s="139"/>
    </row>
    <row r="3754" spans="4:4">
      <c r="D3754" s="139"/>
    </row>
    <row r="3755" spans="4:4">
      <c r="D3755" s="139"/>
    </row>
    <row r="3756" spans="4:4">
      <c r="D3756" s="139"/>
    </row>
    <row r="3757" spans="4:4">
      <c r="D3757" s="139"/>
    </row>
    <row r="3758" spans="4:4">
      <c r="D3758" s="139"/>
    </row>
    <row r="3759" spans="4:4">
      <c r="D3759" s="139"/>
    </row>
    <row r="3760" spans="4:4">
      <c r="D3760" s="139"/>
    </row>
    <row r="3761" spans="4:4">
      <c r="D3761" s="139"/>
    </row>
    <row r="3762" spans="4:4">
      <c r="D3762" s="139"/>
    </row>
    <row r="3763" spans="4:4">
      <c r="D3763" s="139"/>
    </row>
    <row r="3764" spans="4:4">
      <c r="D3764" s="139"/>
    </row>
    <row r="3765" spans="4:4">
      <c r="D3765" s="139"/>
    </row>
    <row r="3766" spans="4:4">
      <c r="D3766" s="139"/>
    </row>
    <row r="3767" spans="4:4">
      <c r="D3767" s="139"/>
    </row>
    <row r="3768" spans="4:4">
      <c r="D3768" s="139"/>
    </row>
    <row r="3769" spans="4:4">
      <c r="D3769" s="139"/>
    </row>
    <row r="3770" spans="4:4">
      <c r="D3770" s="139"/>
    </row>
    <row r="3771" spans="4:4">
      <c r="D3771" s="139"/>
    </row>
    <row r="3772" spans="4:4">
      <c r="D3772" s="139"/>
    </row>
    <row r="3773" spans="4:4">
      <c r="D3773" s="139"/>
    </row>
    <row r="3774" spans="4:4">
      <c r="D3774" s="139"/>
    </row>
    <row r="3775" spans="4:4">
      <c r="D3775" s="139"/>
    </row>
    <row r="3776" spans="4:4">
      <c r="D3776" s="139"/>
    </row>
    <row r="3777" spans="4:4">
      <c r="D3777" s="139"/>
    </row>
    <row r="3778" spans="4:4">
      <c r="D3778" s="139"/>
    </row>
    <row r="3779" spans="4:4">
      <c r="D3779" s="139"/>
    </row>
    <row r="3780" spans="4:4">
      <c r="D3780" s="139"/>
    </row>
    <row r="3781" spans="4:4">
      <c r="D3781" s="139"/>
    </row>
    <row r="3782" spans="4:4">
      <c r="D3782" s="139"/>
    </row>
    <row r="3783" spans="4:4">
      <c r="D3783" s="139"/>
    </row>
    <row r="3784" spans="4:4">
      <c r="D3784" s="139"/>
    </row>
    <row r="3785" spans="4:4">
      <c r="D3785" s="139"/>
    </row>
    <row r="3786" spans="4:4">
      <c r="D3786" s="139"/>
    </row>
    <row r="3787" spans="4:4">
      <c r="D3787" s="139"/>
    </row>
    <row r="3788" spans="4:4">
      <c r="D3788" s="139"/>
    </row>
    <row r="3789" spans="4:4">
      <c r="D3789" s="139"/>
    </row>
    <row r="3790" spans="4:4">
      <c r="D3790" s="139"/>
    </row>
    <row r="3791" spans="4:4">
      <c r="D3791" s="139"/>
    </row>
    <row r="3792" spans="4:4">
      <c r="D3792" s="139"/>
    </row>
    <row r="3793" spans="4:4">
      <c r="D3793" s="139"/>
    </row>
    <row r="3794" spans="4:4">
      <c r="D3794" s="139"/>
    </row>
    <row r="3795" spans="4:4">
      <c r="D3795" s="139"/>
    </row>
    <row r="3796" spans="4:4">
      <c r="D3796" s="139"/>
    </row>
    <row r="3797" spans="4:4">
      <c r="D3797" s="139"/>
    </row>
    <row r="3798" spans="4:4">
      <c r="D3798" s="139"/>
    </row>
    <row r="3799" spans="4:4">
      <c r="D3799" s="139"/>
    </row>
    <row r="3800" spans="4:4">
      <c r="D3800" s="139"/>
    </row>
    <row r="3801" spans="4:4">
      <c r="D3801" s="139"/>
    </row>
    <row r="3802" spans="4:4">
      <c r="D3802" s="139"/>
    </row>
    <row r="3803" spans="4:4">
      <c r="D3803" s="139"/>
    </row>
    <row r="3804" spans="4:4">
      <c r="D3804" s="139"/>
    </row>
    <row r="3805" spans="4:4">
      <c r="D3805" s="139"/>
    </row>
    <row r="3806" spans="4:4">
      <c r="D3806" s="139"/>
    </row>
    <row r="3807" spans="4:4">
      <c r="D3807" s="139"/>
    </row>
    <row r="3808" spans="4:4">
      <c r="D3808" s="139"/>
    </row>
    <row r="3809" spans="4:4">
      <c r="D3809" s="139"/>
    </row>
    <row r="3810" spans="4:4">
      <c r="D3810" s="139"/>
    </row>
    <row r="3811" spans="4:4">
      <c r="D3811" s="139"/>
    </row>
    <row r="3812" spans="4:4">
      <c r="D3812" s="139"/>
    </row>
    <row r="3813" spans="4:4">
      <c r="D3813" s="139"/>
    </row>
    <row r="3814" spans="4:4">
      <c r="D3814" s="139"/>
    </row>
    <row r="3815" spans="4:4">
      <c r="D3815" s="139"/>
    </row>
    <row r="3816" spans="4:4">
      <c r="D3816" s="139"/>
    </row>
    <row r="3817" spans="4:4">
      <c r="D3817" s="139"/>
    </row>
    <row r="3818" spans="4:4">
      <c r="D3818" s="139"/>
    </row>
    <row r="3819" spans="4:4">
      <c r="D3819" s="139"/>
    </row>
    <row r="3820" spans="4:4">
      <c r="D3820" s="139"/>
    </row>
    <row r="3821" spans="4:4">
      <c r="D3821" s="139"/>
    </row>
    <row r="3822" spans="4:4">
      <c r="D3822" s="139"/>
    </row>
    <row r="3823" spans="4:4">
      <c r="D3823" s="139"/>
    </row>
    <row r="3824" spans="4:4">
      <c r="D3824" s="139"/>
    </row>
    <row r="3825" spans="4:4">
      <c r="D3825" s="139"/>
    </row>
    <row r="3826" spans="4:4">
      <c r="D3826" s="139"/>
    </row>
    <row r="3827" spans="4:4">
      <c r="D3827" s="139"/>
    </row>
    <row r="3828" spans="4:4">
      <c r="D3828" s="139"/>
    </row>
    <row r="3829" spans="4:4">
      <c r="D3829" s="139"/>
    </row>
    <row r="3830" spans="4:4">
      <c r="D3830" s="139"/>
    </row>
    <row r="3831" spans="4:4">
      <c r="D3831" s="139"/>
    </row>
    <row r="3832" spans="4:4">
      <c r="D3832" s="139"/>
    </row>
    <row r="3833" spans="4:4">
      <c r="D3833" s="139"/>
    </row>
    <row r="3834" spans="4:4">
      <c r="D3834" s="139"/>
    </row>
    <row r="3835" spans="4:4">
      <c r="D3835" s="139"/>
    </row>
    <row r="3836" spans="4:4">
      <c r="D3836" s="139"/>
    </row>
    <row r="3837" spans="4:4">
      <c r="D3837" s="139"/>
    </row>
    <row r="3838" spans="4:4">
      <c r="D3838" s="139"/>
    </row>
    <row r="3839" spans="4:4">
      <c r="D3839" s="139"/>
    </row>
    <row r="3840" spans="4:4">
      <c r="D3840" s="139"/>
    </row>
    <row r="3841" spans="4:4">
      <c r="D3841" s="139"/>
    </row>
    <row r="3842" spans="4:4">
      <c r="D3842" s="139"/>
    </row>
    <row r="3843" spans="4:4">
      <c r="D3843" s="139"/>
    </row>
    <row r="3844" spans="4:4">
      <c r="D3844" s="139"/>
    </row>
    <row r="3845" spans="4:4">
      <c r="D3845" s="139"/>
    </row>
    <row r="3846" spans="4:4">
      <c r="D3846" s="139"/>
    </row>
    <row r="3847" spans="4:4">
      <c r="D3847" s="139"/>
    </row>
    <row r="3848" spans="4:4">
      <c r="D3848" s="139"/>
    </row>
    <row r="3849" spans="4:4">
      <c r="D3849" s="139"/>
    </row>
    <row r="3850" spans="4:4">
      <c r="D3850" s="139"/>
    </row>
    <row r="3851" spans="4:4">
      <c r="D3851" s="139"/>
    </row>
    <row r="3852" spans="4:4">
      <c r="D3852" s="139"/>
    </row>
    <row r="3853" spans="4:4">
      <c r="D3853" s="139"/>
    </row>
    <row r="3854" spans="4:4">
      <c r="D3854" s="139"/>
    </row>
    <row r="3855" spans="4:4">
      <c r="D3855" s="139"/>
    </row>
    <row r="3856" spans="4:4">
      <c r="D3856" s="139"/>
    </row>
    <row r="3857" spans="4:4">
      <c r="D3857" s="139"/>
    </row>
    <row r="3858" spans="4:4">
      <c r="D3858" s="139"/>
    </row>
    <row r="3859" spans="4:4">
      <c r="D3859" s="139"/>
    </row>
    <row r="3860" spans="4:4">
      <c r="D3860" s="139"/>
    </row>
    <row r="3861" spans="4:4">
      <c r="D3861" s="139"/>
    </row>
    <row r="3862" spans="4:4">
      <c r="D3862" s="139"/>
    </row>
    <row r="3863" spans="4:4">
      <c r="D3863" s="139"/>
    </row>
    <row r="3864" spans="4:4">
      <c r="D3864" s="139"/>
    </row>
    <row r="3865" spans="4:4">
      <c r="D3865" s="139"/>
    </row>
    <row r="3866" spans="4:4">
      <c r="D3866" s="139"/>
    </row>
    <row r="3867" spans="4:4">
      <c r="D3867" s="139"/>
    </row>
    <row r="3868" spans="4:4">
      <c r="D3868" s="139"/>
    </row>
    <row r="3869" spans="4:4">
      <c r="D3869" s="139"/>
    </row>
    <row r="3870" spans="4:4">
      <c r="D3870" s="139"/>
    </row>
    <row r="3871" spans="4:4">
      <c r="D3871" s="139"/>
    </row>
    <row r="3872" spans="4:4">
      <c r="D3872" s="139"/>
    </row>
    <row r="3873" spans="4:4">
      <c r="D3873" s="139"/>
    </row>
    <row r="3874" spans="4:4">
      <c r="D3874" s="139"/>
    </row>
    <row r="3875" spans="4:4">
      <c r="D3875" s="139"/>
    </row>
    <row r="3876" spans="4:4">
      <c r="D3876" s="139"/>
    </row>
    <row r="3877" spans="4:4">
      <c r="D3877" s="139"/>
    </row>
    <row r="3878" spans="4:4">
      <c r="D3878" s="139"/>
    </row>
    <row r="3879" spans="4:4">
      <c r="D3879" s="139"/>
    </row>
    <row r="3880" spans="4:4">
      <c r="D3880" s="139"/>
    </row>
    <row r="3881" spans="4:4">
      <c r="D3881" s="139"/>
    </row>
    <row r="3882" spans="4:4">
      <c r="D3882" s="139"/>
    </row>
    <row r="3883" spans="4:4">
      <c r="D3883" s="139"/>
    </row>
    <row r="3884" spans="4:4">
      <c r="D3884" s="139"/>
    </row>
    <row r="3885" spans="4:4">
      <c r="D3885" s="139"/>
    </row>
    <row r="3886" spans="4:4">
      <c r="D3886" s="139"/>
    </row>
    <row r="3887" spans="4:4">
      <c r="D3887" s="139"/>
    </row>
    <row r="3888" spans="4:4">
      <c r="D3888" s="139"/>
    </row>
    <row r="3889" spans="4:4">
      <c r="D3889" s="139"/>
    </row>
    <row r="3890" spans="4:4">
      <c r="D3890" s="139"/>
    </row>
    <row r="3891" spans="4:4">
      <c r="D3891" s="139"/>
    </row>
    <row r="3892" spans="4:4">
      <c r="D3892" s="139"/>
    </row>
    <row r="3893" spans="4:4">
      <c r="D3893" s="139"/>
    </row>
    <row r="3894" spans="4:4">
      <c r="D3894" s="139"/>
    </row>
    <row r="3895" spans="4:4">
      <c r="D3895" s="139"/>
    </row>
    <row r="3896" spans="4:4">
      <c r="D3896" s="139"/>
    </row>
    <row r="3897" spans="4:4">
      <c r="D3897" s="139"/>
    </row>
    <row r="3898" spans="4:4">
      <c r="D3898" s="139"/>
    </row>
    <row r="3899" spans="4:4">
      <c r="D3899" s="139"/>
    </row>
    <row r="3900" spans="4:4">
      <c r="D3900" s="139"/>
    </row>
    <row r="3901" spans="4:4">
      <c r="D3901" s="139"/>
    </row>
    <row r="3902" spans="4:4">
      <c r="D3902" s="139"/>
    </row>
    <row r="3903" spans="4:4">
      <c r="D3903" s="139"/>
    </row>
    <row r="3904" spans="4:4">
      <c r="D3904" s="139"/>
    </row>
    <row r="3905" spans="4:4">
      <c r="D3905" s="139"/>
    </row>
    <row r="3906" spans="4:4">
      <c r="D3906" s="139"/>
    </row>
    <row r="3907" spans="4:4">
      <c r="D3907" s="139"/>
    </row>
    <row r="3908" spans="4:4">
      <c r="D3908" s="139"/>
    </row>
    <row r="3909" spans="4:4">
      <c r="D3909" s="139"/>
    </row>
    <row r="3910" spans="4:4">
      <c r="D3910" s="139"/>
    </row>
    <row r="3911" spans="4:4">
      <c r="D3911" s="139"/>
    </row>
    <row r="3912" spans="4:4">
      <c r="D3912" s="139"/>
    </row>
    <row r="3913" spans="4:4">
      <c r="D3913" s="139"/>
    </row>
    <row r="3914" spans="4:4">
      <c r="D3914" s="139"/>
    </row>
    <row r="3915" spans="4:4">
      <c r="D3915" s="139"/>
    </row>
    <row r="3916" spans="4:4">
      <c r="D3916" s="139"/>
    </row>
    <row r="3917" spans="4:4">
      <c r="D3917" s="139"/>
    </row>
    <row r="3918" spans="4:4">
      <c r="D3918" s="139"/>
    </row>
    <row r="3919" spans="4:4">
      <c r="D3919" s="139"/>
    </row>
    <row r="3920" spans="4:4">
      <c r="D3920" s="139"/>
    </row>
    <row r="3921" spans="4:4">
      <c r="D3921" s="139"/>
    </row>
    <row r="3922" spans="4:4">
      <c r="D3922" s="139"/>
    </row>
    <row r="3923" spans="4:4">
      <c r="D3923" s="139"/>
    </row>
    <row r="3924" spans="4:4">
      <c r="D3924" s="139"/>
    </row>
    <row r="3925" spans="4:4">
      <c r="D3925" s="139"/>
    </row>
    <row r="3926" spans="4:4">
      <c r="D3926" s="139"/>
    </row>
    <row r="3927" spans="4:4">
      <c r="D3927" s="139"/>
    </row>
    <row r="3928" spans="4:4">
      <c r="D3928" s="139"/>
    </row>
    <row r="3929" spans="4:4">
      <c r="D3929" s="139"/>
    </row>
    <row r="3930" spans="4:4">
      <c r="D3930" s="139"/>
    </row>
    <row r="3931" spans="4:4">
      <c r="D3931" s="139"/>
    </row>
    <row r="3932" spans="4:4">
      <c r="D3932" s="139"/>
    </row>
    <row r="3933" spans="4:4">
      <c r="D3933" s="139"/>
    </row>
    <row r="3934" spans="4:4">
      <c r="D3934" s="139"/>
    </row>
    <row r="3935" spans="4:4">
      <c r="D3935" s="139"/>
    </row>
    <row r="3936" spans="4:4">
      <c r="D3936" s="139"/>
    </row>
    <row r="3937" spans="4:4">
      <c r="D3937" s="139"/>
    </row>
    <row r="3938" spans="4:4">
      <c r="D3938" s="139"/>
    </row>
    <row r="3939" spans="4:4">
      <c r="D3939" s="139"/>
    </row>
    <row r="3940" spans="4:4">
      <c r="D3940" s="139"/>
    </row>
    <row r="3941" spans="4:4">
      <c r="D3941" s="139"/>
    </row>
    <row r="3942" spans="4:4">
      <c r="D3942" s="139"/>
    </row>
    <row r="3943" spans="4:4">
      <c r="D3943" s="139"/>
    </row>
    <row r="3944" spans="4:4">
      <c r="D3944" s="139"/>
    </row>
    <row r="3945" spans="4:4">
      <c r="D3945" s="139"/>
    </row>
    <row r="3946" spans="4:4">
      <c r="D3946" s="139"/>
    </row>
    <row r="3947" spans="4:4">
      <c r="D3947" s="139"/>
    </row>
    <row r="3948" spans="4:4">
      <c r="D3948" s="139"/>
    </row>
    <row r="3949" spans="4:4">
      <c r="D3949" s="139"/>
    </row>
    <row r="3950" spans="4:4">
      <c r="D3950" s="139"/>
    </row>
    <row r="3951" spans="4:4">
      <c r="D3951" s="139"/>
    </row>
    <row r="3952" spans="4:4">
      <c r="D3952" s="139"/>
    </row>
    <row r="3953" spans="4:4">
      <c r="D3953" s="139"/>
    </row>
    <row r="3954" spans="4:4">
      <c r="D3954" s="139"/>
    </row>
    <row r="3955" spans="4:4">
      <c r="D3955" s="139"/>
    </row>
    <row r="3956" spans="4:4">
      <c r="D3956" s="139"/>
    </row>
    <row r="3957" spans="4:4">
      <c r="D3957" s="139"/>
    </row>
    <row r="3958" spans="4:4">
      <c r="D3958" s="139"/>
    </row>
    <row r="3959" spans="4:4">
      <c r="D3959" s="139"/>
    </row>
    <row r="3960" spans="4:4">
      <c r="D3960" s="139"/>
    </row>
    <row r="3961" spans="4:4">
      <c r="D3961" s="139"/>
    </row>
    <row r="3962" spans="4:4">
      <c r="D3962" s="139"/>
    </row>
    <row r="3963" spans="4:4">
      <c r="D3963" s="139"/>
    </row>
    <row r="3964" spans="4:4">
      <c r="D3964" s="139"/>
    </row>
    <row r="3965" spans="4:4">
      <c r="D3965" s="139"/>
    </row>
    <row r="3966" spans="4:4">
      <c r="D3966" s="139"/>
    </row>
    <row r="3967" spans="4:4">
      <c r="D3967" s="139"/>
    </row>
    <row r="3968" spans="4:4">
      <c r="D3968" s="139"/>
    </row>
    <row r="3969" spans="4:4">
      <c r="D3969" s="139"/>
    </row>
    <row r="3970" spans="4:4">
      <c r="D3970" s="139"/>
    </row>
    <row r="3971" spans="4:4">
      <c r="D3971" s="139"/>
    </row>
    <row r="3972" spans="4:4">
      <c r="D3972" s="139"/>
    </row>
    <row r="3973" spans="4:4">
      <c r="D3973" s="139"/>
    </row>
    <row r="3974" spans="4:4">
      <c r="D3974" s="139"/>
    </row>
    <row r="3975" spans="4:4">
      <c r="D3975" s="139"/>
    </row>
    <row r="3976" spans="4:4">
      <c r="D3976" s="139"/>
    </row>
    <row r="3977" spans="4:4">
      <c r="D3977" s="139"/>
    </row>
    <row r="3978" spans="4:4">
      <c r="D3978" s="139"/>
    </row>
    <row r="3979" spans="4:4">
      <c r="D3979" s="139"/>
    </row>
    <row r="3980" spans="4:4">
      <c r="D3980" s="139"/>
    </row>
    <row r="3981" spans="4:4">
      <c r="D3981" s="139"/>
    </row>
    <row r="3982" spans="4:4">
      <c r="D3982" s="139"/>
    </row>
    <row r="3983" spans="4:4">
      <c r="D3983" s="139"/>
    </row>
    <row r="3984" spans="4:4">
      <c r="D3984" s="139"/>
    </row>
    <row r="3985" spans="4:4">
      <c r="D3985" s="139"/>
    </row>
    <row r="3986" spans="4:4">
      <c r="D3986" s="139"/>
    </row>
    <row r="3987" spans="4:4">
      <c r="D3987" s="139"/>
    </row>
    <row r="3988" spans="4:4">
      <c r="D3988" s="139"/>
    </row>
    <row r="3989" spans="4:4">
      <c r="D3989" s="139"/>
    </row>
    <row r="3990" spans="4:4">
      <c r="D3990" s="139"/>
    </row>
    <row r="3991" spans="4:4">
      <c r="D3991" s="139"/>
    </row>
    <row r="3992" spans="4:4">
      <c r="D3992" s="139"/>
    </row>
    <row r="3993" spans="4:4">
      <c r="D3993" s="139"/>
    </row>
    <row r="3994" spans="4:4">
      <c r="D3994" s="139"/>
    </row>
    <row r="3995" spans="4:4">
      <c r="D3995" s="139"/>
    </row>
    <row r="3996" spans="4:4">
      <c r="D3996" s="139"/>
    </row>
    <row r="3997" spans="4:4">
      <c r="D3997" s="139"/>
    </row>
    <row r="3998" spans="4:4">
      <c r="D3998" s="139"/>
    </row>
    <row r="3999" spans="4:4">
      <c r="D3999" s="139"/>
    </row>
    <row r="4000" spans="4:4">
      <c r="D4000" s="139"/>
    </row>
    <row r="4001" spans="4:4">
      <c r="D4001" s="139"/>
    </row>
    <row r="4002" spans="4:4">
      <c r="D4002" s="139"/>
    </row>
    <row r="4003" spans="4:4">
      <c r="D4003" s="139"/>
    </row>
    <row r="4004" spans="4:4">
      <c r="D4004" s="139"/>
    </row>
    <row r="4005" spans="4:4">
      <c r="D4005" s="139"/>
    </row>
    <row r="4006" spans="4:4">
      <c r="D4006" s="139"/>
    </row>
    <row r="4007" spans="4:4">
      <c r="D4007" s="139"/>
    </row>
    <row r="4008" spans="4:4">
      <c r="D4008" s="139"/>
    </row>
    <row r="4009" spans="4:4">
      <c r="D4009" s="139"/>
    </row>
    <row r="4010" spans="4:4">
      <c r="D4010" s="139"/>
    </row>
    <row r="4011" spans="4:4">
      <c r="D4011" s="139"/>
    </row>
    <row r="4012" spans="4:4">
      <c r="D4012" s="139"/>
    </row>
    <row r="4013" spans="4:4">
      <c r="D4013" s="139"/>
    </row>
    <row r="4014" spans="4:4">
      <c r="D4014" s="139"/>
    </row>
    <row r="4015" spans="4:4">
      <c r="D4015" s="139"/>
    </row>
    <row r="4016" spans="4:4">
      <c r="D4016" s="139"/>
    </row>
    <row r="4017" spans="4:4">
      <c r="D4017" s="139"/>
    </row>
    <row r="4018" spans="4:4">
      <c r="D4018" s="139"/>
    </row>
    <row r="4019" spans="4:4">
      <c r="D4019" s="139"/>
    </row>
    <row r="4020" spans="4:4">
      <c r="D4020" s="139"/>
    </row>
    <row r="4021" spans="4:4">
      <c r="D4021" s="139"/>
    </row>
    <row r="4022" spans="4:4">
      <c r="D4022" s="139"/>
    </row>
    <row r="4023" spans="4:4">
      <c r="D4023" s="139"/>
    </row>
    <row r="4024" spans="4:4">
      <c r="D4024" s="139"/>
    </row>
    <row r="4025" spans="4:4">
      <c r="D4025" s="139"/>
    </row>
    <row r="4026" spans="4:4">
      <c r="D4026" s="139"/>
    </row>
    <row r="4027" spans="4:4">
      <c r="D4027" s="139"/>
    </row>
    <row r="4028" spans="4:4">
      <c r="D4028" s="139"/>
    </row>
    <row r="4029" spans="4:4">
      <c r="D4029" s="139"/>
    </row>
    <row r="4030" spans="4:4">
      <c r="D4030" s="139"/>
    </row>
    <row r="4031" spans="4:4">
      <c r="D4031" s="139"/>
    </row>
    <row r="4032" spans="4:4">
      <c r="D4032" s="139"/>
    </row>
    <row r="4033" spans="4:4">
      <c r="D4033" s="139"/>
    </row>
    <row r="4034" spans="4:4">
      <c r="D4034" s="139"/>
    </row>
    <row r="4035" spans="4:4">
      <c r="D4035" s="139"/>
    </row>
    <row r="4036" spans="4:4">
      <c r="D4036" s="139"/>
    </row>
    <row r="4037" spans="4:4">
      <c r="D4037" s="139"/>
    </row>
    <row r="4038" spans="4:4">
      <c r="D4038" s="139"/>
    </row>
    <row r="4039" spans="4:4">
      <c r="D4039" s="139"/>
    </row>
    <row r="4040" spans="4:4">
      <c r="D4040" s="139"/>
    </row>
    <row r="4041" spans="4:4">
      <c r="D4041" s="139"/>
    </row>
    <row r="4042" spans="4:4">
      <c r="D4042" s="139"/>
    </row>
    <row r="4043" spans="4:4">
      <c r="D4043" s="139"/>
    </row>
    <row r="4044" spans="4:4">
      <c r="D4044" s="139"/>
    </row>
    <row r="4045" spans="4:4">
      <c r="D4045" s="139"/>
    </row>
    <row r="4046" spans="4:4">
      <c r="D4046" s="139"/>
    </row>
    <row r="4047" spans="4:4">
      <c r="D4047" s="139"/>
    </row>
    <row r="4048" spans="4:4">
      <c r="D4048" s="139"/>
    </row>
    <row r="4049" spans="4:4">
      <c r="D4049" s="139"/>
    </row>
    <row r="4050" spans="4:4">
      <c r="D4050" s="139"/>
    </row>
    <row r="4051" spans="4:4">
      <c r="D4051" s="139"/>
    </row>
    <row r="4052" spans="4:4">
      <c r="D4052" s="139"/>
    </row>
    <row r="4053" spans="4:4">
      <c r="D4053" s="139"/>
    </row>
    <row r="4054" spans="4:4">
      <c r="D4054" s="139"/>
    </row>
    <row r="4055" spans="4:4">
      <c r="D4055" s="139"/>
    </row>
    <row r="4056" spans="4:4">
      <c r="D4056" s="139"/>
    </row>
    <row r="4057" spans="4:4">
      <c r="D4057" s="139"/>
    </row>
    <row r="4058" spans="4:4">
      <c r="D4058" s="139"/>
    </row>
    <row r="4059" spans="4:4">
      <c r="D4059" s="139"/>
    </row>
    <row r="4060" spans="4:4">
      <c r="D4060" s="139"/>
    </row>
    <row r="4061" spans="4:4">
      <c r="D4061" s="139"/>
    </row>
    <row r="4062" spans="4:4">
      <c r="D4062" s="139"/>
    </row>
    <row r="4063" spans="4:4">
      <c r="D4063" s="139"/>
    </row>
    <row r="4064" spans="4:4">
      <c r="D4064" s="139"/>
    </row>
    <row r="4065" spans="4:4">
      <c r="D4065" s="139"/>
    </row>
    <row r="4066" spans="4:4">
      <c r="D4066" s="139"/>
    </row>
    <row r="4067" spans="4:4">
      <c r="D4067" s="139"/>
    </row>
    <row r="4068" spans="4:4">
      <c r="D4068" s="139"/>
    </row>
    <row r="4069" spans="4:4">
      <c r="D4069" s="139"/>
    </row>
    <row r="4070" spans="4:4">
      <c r="D4070" s="139"/>
    </row>
    <row r="4071" spans="4:4">
      <c r="D4071" s="139"/>
    </row>
    <row r="4072" spans="4:4">
      <c r="D4072" s="139"/>
    </row>
    <row r="4073" spans="4:4">
      <c r="D4073" s="139"/>
    </row>
    <row r="4074" spans="4:4">
      <c r="D4074" s="139"/>
    </row>
    <row r="4075" spans="4:4">
      <c r="D4075" s="139"/>
    </row>
    <row r="4076" spans="4:4">
      <c r="D4076" s="139"/>
    </row>
    <row r="4077" spans="4:4">
      <c r="D4077" s="139"/>
    </row>
    <row r="4078" spans="4:4">
      <c r="D4078" s="139"/>
    </row>
    <row r="4079" spans="4:4">
      <c r="D4079" s="139"/>
    </row>
    <row r="4080" spans="4:4">
      <c r="D4080" s="139"/>
    </row>
    <row r="4081" spans="4:4">
      <c r="D4081" s="139"/>
    </row>
    <row r="4082" spans="4:4">
      <c r="D4082" s="139"/>
    </row>
    <row r="4083" spans="4:4">
      <c r="D4083" s="139"/>
    </row>
    <row r="4084" spans="4:4">
      <c r="D4084" s="139"/>
    </row>
    <row r="4085" spans="4:4">
      <c r="D4085" s="139"/>
    </row>
    <row r="4086" spans="4:4">
      <c r="D4086" s="139"/>
    </row>
    <row r="4087" spans="4:4">
      <c r="D4087" s="139"/>
    </row>
    <row r="4088" spans="4:4">
      <c r="D4088" s="139"/>
    </row>
    <row r="4089" spans="4:4">
      <c r="D4089" s="139"/>
    </row>
    <row r="4090" spans="4:4">
      <c r="D4090" s="139"/>
    </row>
    <row r="4091" spans="4:4">
      <c r="D4091" s="139"/>
    </row>
    <row r="4092" spans="4:4">
      <c r="D4092" s="139"/>
    </row>
    <row r="4093" spans="4:4">
      <c r="D4093" s="139"/>
    </row>
    <row r="4094" spans="4:4">
      <c r="D4094" s="139"/>
    </row>
    <row r="4095" spans="4:4">
      <c r="D4095" s="139"/>
    </row>
    <row r="4096" spans="4:4">
      <c r="D4096" s="139"/>
    </row>
    <row r="4097" spans="4:4">
      <c r="D4097" s="139"/>
    </row>
    <row r="4098" spans="4:4">
      <c r="D4098" s="139"/>
    </row>
    <row r="4099" spans="4:4">
      <c r="D4099" s="139"/>
    </row>
    <row r="4100" spans="4:4">
      <c r="D4100" s="139"/>
    </row>
    <row r="4101" spans="4:4">
      <c r="D4101" s="139"/>
    </row>
    <row r="4102" spans="4:4">
      <c r="D4102" s="139"/>
    </row>
    <row r="4103" spans="4:4">
      <c r="D4103" s="139"/>
    </row>
    <row r="4104" spans="4:4">
      <c r="D4104" s="139"/>
    </row>
    <row r="4105" spans="4:4">
      <c r="D4105" s="139"/>
    </row>
    <row r="4106" spans="4:4">
      <c r="D4106" s="139"/>
    </row>
    <row r="4107" spans="4:4">
      <c r="D4107" s="139"/>
    </row>
    <row r="4108" spans="4:4">
      <c r="D4108" s="139"/>
    </row>
    <row r="4109" spans="4:4">
      <c r="D4109" s="139"/>
    </row>
    <row r="4110" spans="4:4">
      <c r="D4110" s="139"/>
    </row>
    <row r="4111" spans="4:4">
      <c r="D4111" s="139"/>
    </row>
    <row r="4112" spans="4:4">
      <c r="D4112" s="139"/>
    </row>
    <row r="4113" spans="4:4">
      <c r="D4113" s="139"/>
    </row>
    <row r="4114" spans="4:4">
      <c r="D4114" s="139"/>
    </row>
    <row r="4115" spans="4:4">
      <c r="D4115" s="139"/>
    </row>
    <row r="4116" spans="4:4">
      <c r="D4116" s="139"/>
    </row>
    <row r="4117" spans="4:4">
      <c r="D4117" s="139"/>
    </row>
    <row r="4118" spans="4:4">
      <c r="D4118" s="139"/>
    </row>
    <row r="4119" spans="4:4">
      <c r="D4119" s="139"/>
    </row>
    <row r="4120" spans="4:4">
      <c r="D4120" s="139"/>
    </row>
    <row r="4121" spans="4:4">
      <c r="D4121" s="139"/>
    </row>
    <row r="4122" spans="4:4">
      <c r="D4122" s="139"/>
    </row>
    <row r="4123" spans="4:4">
      <c r="D4123" s="139"/>
    </row>
    <row r="4124" spans="4:4">
      <c r="D4124" s="139"/>
    </row>
    <row r="4125" spans="4:4">
      <c r="D4125" s="139"/>
    </row>
    <row r="4126" spans="4:4">
      <c r="D4126" s="139"/>
    </row>
    <row r="4127" spans="4:4">
      <c r="D4127" s="139"/>
    </row>
    <row r="4128" spans="4:4">
      <c r="D4128" s="139"/>
    </row>
    <row r="4129" spans="4:4">
      <c r="D4129" s="139"/>
    </row>
    <row r="4130" spans="4:4">
      <c r="D4130" s="139"/>
    </row>
    <row r="4131" spans="4:4">
      <c r="D4131" s="139"/>
    </row>
    <row r="4132" spans="4:4">
      <c r="D4132" s="139"/>
    </row>
    <row r="4133" spans="4:4">
      <c r="D4133" s="139"/>
    </row>
    <row r="4134" spans="4:4">
      <c r="D4134" s="139"/>
    </row>
    <row r="4135" spans="4:4">
      <c r="D4135" s="139"/>
    </row>
    <row r="4136" spans="4:4">
      <c r="D4136" s="139"/>
    </row>
    <row r="4137" spans="4:4">
      <c r="D4137" s="139"/>
    </row>
    <row r="4138" spans="4:4">
      <c r="D4138" s="139"/>
    </row>
    <row r="4139" spans="4:4">
      <c r="D4139" s="139"/>
    </row>
    <row r="4140" spans="4:4">
      <c r="D4140" s="139"/>
    </row>
    <row r="4141" spans="4:4">
      <c r="D4141" s="139"/>
    </row>
    <row r="4142" spans="4:4">
      <c r="D4142" s="139"/>
    </row>
    <row r="4143" spans="4:4">
      <c r="D4143" s="139"/>
    </row>
    <row r="4144" spans="4:4">
      <c r="D4144" s="139"/>
    </row>
    <row r="4145" spans="4:4">
      <c r="D4145" s="139"/>
    </row>
    <row r="4146" spans="4:4">
      <c r="D4146" s="139"/>
    </row>
    <row r="4147" spans="4:4">
      <c r="D4147" s="139"/>
    </row>
    <row r="4148" spans="4:4">
      <c r="D4148" s="139"/>
    </row>
    <row r="4149" spans="4:4">
      <c r="D4149" s="139"/>
    </row>
    <row r="4150" spans="4:4">
      <c r="D4150" s="139"/>
    </row>
    <row r="4151" spans="4:4">
      <c r="D4151" s="139"/>
    </row>
    <row r="4152" spans="4:4">
      <c r="D4152" s="139"/>
    </row>
    <row r="4153" spans="4:4">
      <c r="D4153" s="139"/>
    </row>
    <row r="4154" spans="4:4">
      <c r="D4154" s="139"/>
    </row>
    <row r="4155" spans="4:4">
      <c r="D4155" s="139"/>
    </row>
    <row r="4156" spans="4:4">
      <c r="D4156" s="139"/>
    </row>
    <row r="4157" spans="4:4">
      <c r="D4157" s="139"/>
    </row>
    <row r="4158" spans="4:4">
      <c r="D4158" s="139"/>
    </row>
    <row r="4159" spans="4:4">
      <c r="D4159" s="139"/>
    </row>
    <row r="4160" spans="4:4">
      <c r="D4160" s="139"/>
    </row>
    <row r="4161" spans="4:4">
      <c r="D4161" s="139"/>
    </row>
    <row r="4162" spans="4:4">
      <c r="D4162" s="139"/>
    </row>
    <row r="4163" spans="4:4">
      <c r="D4163" s="139"/>
    </row>
    <row r="4164" spans="4:4">
      <c r="D4164" s="139"/>
    </row>
    <row r="4165" spans="4:4">
      <c r="D4165" s="139"/>
    </row>
    <row r="4166" spans="4:4">
      <c r="D4166" s="139"/>
    </row>
    <row r="4167" spans="4:4">
      <c r="D4167" s="139"/>
    </row>
    <row r="4168" spans="4:4">
      <c r="D4168" s="139"/>
    </row>
    <row r="4169" spans="4:4">
      <c r="D4169" s="139"/>
    </row>
    <row r="4170" spans="4:4">
      <c r="D4170" s="139"/>
    </row>
    <row r="4171" spans="4:4">
      <c r="D4171" s="139"/>
    </row>
    <row r="4172" spans="4:4">
      <c r="D4172" s="139"/>
    </row>
    <row r="4173" spans="4:4">
      <c r="D4173" s="139"/>
    </row>
    <row r="4174" spans="4:4">
      <c r="D4174" s="139"/>
    </row>
    <row r="4175" spans="4:4">
      <c r="D4175" s="139"/>
    </row>
    <row r="4176" spans="4:4">
      <c r="D4176" s="139"/>
    </row>
    <row r="4177" spans="4:4">
      <c r="D4177" s="139"/>
    </row>
    <row r="4178" spans="4:4">
      <c r="D4178" s="139"/>
    </row>
    <row r="4179" spans="4:4">
      <c r="D4179" s="139"/>
    </row>
    <row r="4180" spans="4:4">
      <c r="D4180" s="139"/>
    </row>
    <row r="4181" spans="4:4">
      <c r="D4181" s="139"/>
    </row>
    <row r="4182" spans="4:4">
      <c r="D4182" s="139"/>
    </row>
    <row r="4183" spans="4:4">
      <c r="D4183" s="139"/>
    </row>
    <row r="4184" spans="4:4">
      <c r="D4184" s="139"/>
    </row>
    <row r="4185" spans="4:4">
      <c r="D4185" s="139"/>
    </row>
    <row r="4186" spans="4:4">
      <c r="D4186" s="139"/>
    </row>
    <row r="4187" spans="4:4">
      <c r="D4187" s="139"/>
    </row>
    <row r="4188" spans="4:4">
      <c r="D4188" s="139"/>
    </row>
    <row r="4189" spans="4:4">
      <c r="D4189" s="139"/>
    </row>
    <row r="4190" spans="4:4">
      <c r="D4190" s="139"/>
    </row>
    <row r="4191" spans="4:4">
      <c r="D4191" s="139"/>
    </row>
    <row r="4192" spans="4:4">
      <c r="D4192" s="139"/>
    </row>
    <row r="4193" spans="4:4">
      <c r="D4193" s="139"/>
    </row>
    <row r="4194" spans="4:4">
      <c r="D4194" s="139"/>
    </row>
    <row r="4195" spans="4:4">
      <c r="D4195" s="139"/>
    </row>
    <row r="4196" spans="4:4">
      <c r="D4196" s="139"/>
    </row>
    <row r="4197" spans="4:4">
      <c r="D4197" s="139"/>
    </row>
    <row r="4198" spans="4:4">
      <c r="D4198" s="139"/>
    </row>
    <row r="4199" spans="4:4">
      <c r="D4199" s="139"/>
    </row>
    <row r="4200" spans="4:4">
      <c r="D4200" s="139"/>
    </row>
    <row r="4201" spans="4:4">
      <c r="D4201" s="139"/>
    </row>
    <row r="4202" spans="4:4">
      <c r="D4202" s="139"/>
    </row>
    <row r="4203" spans="4:4">
      <c r="D4203" s="139"/>
    </row>
    <row r="4204" spans="4:4">
      <c r="D4204" s="139"/>
    </row>
    <row r="4205" spans="4:4">
      <c r="D4205" s="139"/>
    </row>
    <row r="4206" spans="4:4">
      <c r="D4206" s="139"/>
    </row>
    <row r="4207" spans="4:4">
      <c r="D4207" s="139"/>
    </row>
    <row r="4208" spans="4:4">
      <c r="D4208" s="139"/>
    </row>
    <row r="4209" spans="4:4">
      <c r="D4209" s="139"/>
    </row>
    <row r="4210" spans="4:4">
      <c r="D4210" s="139"/>
    </row>
    <row r="4211" spans="4:4">
      <c r="D4211" s="139"/>
    </row>
    <row r="4212" spans="4:4">
      <c r="D4212" s="139"/>
    </row>
    <row r="4213" spans="4:4">
      <c r="D4213" s="139"/>
    </row>
    <row r="4214" spans="4:4">
      <c r="D4214" s="139"/>
    </row>
    <row r="4215" spans="4:4">
      <c r="D4215" s="139"/>
    </row>
    <row r="4216" spans="4:4">
      <c r="D4216" s="139"/>
    </row>
    <row r="4217" spans="4:4">
      <c r="D4217" s="139"/>
    </row>
    <row r="4218" spans="4:4">
      <c r="D4218" s="139"/>
    </row>
    <row r="4219" spans="4:4">
      <c r="D4219" s="139"/>
    </row>
    <row r="4220" spans="4:4">
      <c r="D4220" s="139"/>
    </row>
    <row r="4221" spans="4:4">
      <c r="D4221" s="139"/>
    </row>
    <row r="4222" spans="4:4">
      <c r="D4222" s="139"/>
    </row>
    <row r="4223" spans="4:4">
      <c r="D4223" s="139"/>
    </row>
    <row r="4224" spans="4:4">
      <c r="D4224" s="139"/>
    </row>
    <row r="4225" spans="4:4">
      <c r="D4225" s="139"/>
    </row>
    <row r="4226" spans="4:4">
      <c r="D4226" s="139"/>
    </row>
    <row r="4227" spans="4:4">
      <c r="D4227" s="139"/>
    </row>
    <row r="4228" spans="4:4">
      <c r="D4228" s="139"/>
    </row>
    <row r="4229" spans="4:4">
      <c r="D4229" s="139"/>
    </row>
    <row r="4230" spans="4:4">
      <c r="D4230" s="139"/>
    </row>
    <row r="4231" spans="4:4">
      <c r="D4231" s="139"/>
    </row>
    <row r="4232" spans="4:4">
      <c r="D4232" s="139"/>
    </row>
    <row r="4233" spans="4:4">
      <c r="D4233" s="139"/>
    </row>
    <row r="4234" spans="4:4">
      <c r="D4234" s="139"/>
    </row>
    <row r="4235" spans="4:4">
      <c r="D4235" s="139"/>
    </row>
    <row r="4236" spans="4:4">
      <c r="D4236" s="139"/>
    </row>
    <row r="4237" spans="4:4">
      <c r="D4237" s="139"/>
    </row>
    <row r="4238" spans="4:4">
      <c r="D4238" s="139"/>
    </row>
    <row r="4239" spans="4:4">
      <c r="D4239" s="139"/>
    </row>
    <row r="4240" spans="4:4">
      <c r="D4240" s="139"/>
    </row>
    <row r="4241" spans="4:4">
      <c r="D4241" s="139"/>
    </row>
    <row r="4242" spans="4:4">
      <c r="D4242" s="139"/>
    </row>
    <row r="4243" spans="4:4">
      <c r="D4243" s="139"/>
    </row>
    <row r="4244" spans="4:4">
      <c r="D4244" s="139"/>
    </row>
    <row r="4245" spans="4:4">
      <c r="D4245" s="139"/>
    </row>
    <row r="4246" spans="4:4">
      <c r="D4246" s="139"/>
    </row>
    <row r="4247" spans="4:4">
      <c r="D4247" s="139"/>
    </row>
    <row r="4248" spans="4:4">
      <c r="D4248" s="139"/>
    </row>
    <row r="4249" spans="4:4">
      <c r="D4249" s="139"/>
    </row>
    <row r="4250" spans="4:4">
      <c r="D4250" s="139"/>
    </row>
    <row r="4251" spans="4:4">
      <c r="D4251" s="139"/>
    </row>
    <row r="4252" spans="4:4">
      <c r="D4252" s="139"/>
    </row>
    <row r="4253" spans="4:4">
      <c r="D4253" s="139"/>
    </row>
    <row r="4254" spans="4:4">
      <c r="D4254" s="139"/>
    </row>
    <row r="4255" spans="4:4">
      <c r="D4255" s="139"/>
    </row>
    <row r="4256" spans="4:4">
      <c r="D4256" s="139"/>
    </row>
    <row r="4257" spans="4:4">
      <c r="D4257" s="139"/>
    </row>
    <row r="4258" spans="4:4">
      <c r="D4258" s="139"/>
    </row>
    <row r="4259" spans="4:4">
      <c r="D4259" s="139"/>
    </row>
    <row r="4260" spans="4:4">
      <c r="D4260" s="139"/>
    </row>
    <row r="4261" spans="4:4">
      <c r="D4261" s="139"/>
    </row>
    <row r="4262" spans="4:4">
      <c r="D4262" s="139"/>
    </row>
    <row r="4263" spans="4:4">
      <c r="D4263" s="139"/>
    </row>
    <row r="4264" spans="4:4">
      <c r="D4264" s="139"/>
    </row>
    <row r="4265" spans="4:4">
      <c r="D4265" s="139"/>
    </row>
    <row r="4266" spans="4:4">
      <c r="D4266" s="139"/>
    </row>
    <row r="4267" spans="4:4">
      <c r="D4267" s="139"/>
    </row>
    <row r="4268" spans="4:4">
      <c r="D4268" s="139"/>
    </row>
    <row r="4269" spans="4:4">
      <c r="D4269" s="139"/>
    </row>
    <row r="4270" spans="4:4">
      <c r="D4270" s="139"/>
    </row>
    <row r="4271" spans="4:4">
      <c r="D4271" s="139"/>
    </row>
    <row r="4272" spans="4:4">
      <c r="D4272" s="139"/>
    </row>
    <row r="4273" spans="4:4">
      <c r="D4273" s="139"/>
    </row>
    <row r="4274" spans="4:4">
      <c r="D4274" s="139"/>
    </row>
    <row r="4275" spans="4:4">
      <c r="D4275" s="139"/>
    </row>
    <row r="4276" spans="4:4">
      <c r="D4276" s="139"/>
    </row>
    <row r="4277" spans="4:4">
      <c r="D4277" s="139"/>
    </row>
    <row r="4278" spans="4:4">
      <c r="D4278" s="139"/>
    </row>
    <row r="4279" spans="4:4">
      <c r="D4279" s="139"/>
    </row>
    <row r="4280" spans="4:4">
      <c r="D4280" s="139"/>
    </row>
    <row r="4281" spans="4:4">
      <c r="D4281" s="139"/>
    </row>
    <row r="4282" spans="4:4">
      <c r="D4282" s="139"/>
    </row>
    <row r="4283" spans="4:4">
      <c r="D4283" s="139"/>
    </row>
    <row r="4284" spans="4:4">
      <c r="D4284" s="139"/>
    </row>
    <row r="4285" spans="4:4">
      <c r="D4285" s="139"/>
    </row>
    <row r="4286" spans="4:4">
      <c r="D4286" s="139"/>
    </row>
    <row r="4287" spans="4:4">
      <c r="D4287" s="139"/>
    </row>
    <row r="4288" spans="4:4">
      <c r="D4288" s="139"/>
    </row>
    <row r="4289" spans="4:4">
      <c r="D4289" s="139"/>
    </row>
    <row r="4290" spans="4:4">
      <c r="D4290" s="139"/>
    </row>
    <row r="4291" spans="4:4">
      <c r="D4291" s="139"/>
    </row>
    <row r="4292" spans="4:4">
      <c r="D4292" s="139"/>
    </row>
    <row r="4293" spans="4:4">
      <c r="D4293" s="139"/>
    </row>
    <row r="4294" spans="4:4">
      <c r="D4294" s="139"/>
    </row>
    <row r="4295" spans="4:4">
      <c r="D4295" s="139"/>
    </row>
    <row r="4296" spans="4:4">
      <c r="D4296" s="139"/>
    </row>
    <row r="4297" spans="4:4">
      <c r="D4297" s="139"/>
    </row>
    <row r="4298" spans="4:4">
      <c r="D4298" s="139"/>
    </row>
    <row r="4299" spans="4:4">
      <c r="D4299" s="139"/>
    </row>
    <row r="4300" spans="4:4">
      <c r="D4300" s="139"/>
    </row>
    <row r="4301" spans="4:4">
      <c r="D4301" s="139"/>
    </row>
    <row r="4302" spans="4:4">
      <c r="D4302" s="139"/>
    </row>
    <row r="4303" spans="4:4">
      <c r="D4303" s="139"/>
    </row>
    <row r="4304" spans="4:4">
      <c r="D4304" s="139"/>
    </row>
    <row r="4305" spans="4:4">
      <c r="D4305" s="139"/>
    </row>
    <row r="4306" spans="4:4">
      <c r="D4306" s="139"/>
    </row>
    <row r="4307" spans="4:4">
      <c r="D4307" s="139"/>
    </row>
    <row r="4308" spans="4:4">
      <c r="D4308" s="139"/>
    </row>
    <row r="4309" spans="4:4">
      <c r="D4309" s="139"/>
    </row>
    <row r="4310" spans="4:4">
      <c r="D4310" s="139"/>
    </row>
    <row r="4311" spans="4:4">
      <c r="D4311" s="139"/>
    </row>
    <row r="4312" spans="4:4">
      <c r="D4312" s="139"/>
    </row>
    <row r="4313" spans="4:4">
      <c r="D4313" s="139"/>
    </row>
    <row r="4314" spans="4:4">
      <c r="D4314" s="139"/>
    </row>
    <row r="4315" spans="4:4">
      <c r="D4315" s="139"/>
    </row>
    <row r="4316" spans="4:4">
      <c r="D4316" s="139"/>
    </row>
    <row r="4317" spans="4:4">
      <c r="D4317" s="139"/>
    </row>
    <row r="4318" spans="4:4">
      <c r="D4318" s="139"/>
    </row>
    <row r="4319" spans="4:4">
      <c r="D4319" s="139"/>
    </row>
    <row r="4320" spans="4:4">
      <c r="D4320" s="139"/>
    </row>
    <row r="4321" spans="4:4">
      <c r="D4321" s="139"/>
    </row>
    <row r="4322" spans="4:4">
      <c r="D4322" s="139"/>
    </row>
    <row r="4323" spans="4:4">
      <c r="D4323" s="139"/>
    </row>
    <row r="4324" spans="4:4">
      <c r="D4324" s="139"/>
    </row>
    <row r="4325" spans="4:4">
      <c r="D4325" s="139"/>
    </row>
    <row r="4326" spans="4:4">
      <c r="D4326" s="139"/>
    </row>
    <row r="4327" spans="4:4">
      <c r="D4327" s="139"/>
    </row>
    <row r="4328" spans="4:4">
      <c r="D4328" s="139"/>
    </row>
    <row r="4329" spans="4:4">
      <c r="D4329" s="139"/>
    </row>
    <row r="4330" spans="4:4">
      <c r="D4330" s="139"/>
    </row>
    <row r="4331" spans="4:4">
      <c r="D4331" s="139"/>
    </row>
    <row r="4332" spans="4:4">
      <c r="D4332" s="139"/>
    </row>
    <row r="4333" spans="4:4">
      <c r="D4333" s="139"/>
    </row>
    <row r="4334" spans="4:4">
      <c r="D4334" s="139"/>
    </row>
    <row r="4335" spans="4:4">
      <c r="D4335" s="139"/>
    </row>
    <row r="4336" spans="4:4">
      <c r="D4336" s="139"/>
    </row>
    <row r="4337" spans="4:4">
      <c r="D4337" s="139"/>
    </row>
    <row r="4338" spans="4:4">
      <c r="D4338" s="139"/>
    </row>
    <row r="4339" spans="4:4">
      <c r="D4339" s="139"/>
    </row>
    <row r="4340" spans="4:4">
      <c r="D4340" s="139"/>
    </row>
    <row r="4341" spans="4:4">
      <c r="D4341" s="139"/>
    </row>
    <row r="4342" spans="4:4">
      <c r="D4342" s="139"/>
    </row>
    <row r="4343" spans="4:4">
      <c r="D4343" s="139"/>
    </row>
    <row r="4344" spans="4:4">
      <c r="D4344" s="139"/>
    </row>
    <row r="4345" spans="4:4">
      <c r="D4345" s="139"/>
    </row>
    <row r="4346" spans="4:4">
      <c r="D4346" s="139"/>
    </row>
    <row r="4347" spans="4:4">
      <c r="D4347" s="139"/>
    </row>
    <row r="4348" spans="4:4">
      <c r="D4348" s="139"/>
    </row>
    <row r="4349" spans="4:4">
      <c r="D4349" s="139"/>
    </row>
    <row r="4350" spans="4:4">
      <c r="D4350" s="139"/>
    </row>
    <row r="4351" spans="4:4">
      <c r="D4351" s="139"/>
    </row>
    <row r="4352" spans="4:4">
      <c r="D4352" s="139"/>
    </row>
    <row r="4353" spans="4:4">
      <c r="D4353" s="139"/>
    </row>
    <row r="4354" spans="4:4">
      <c r="D4354" s="139"/>
    </row>
    <row r="4355" spans="4:4">
      <c r="D4355" s="139"/>
    </row>
    <row r="4356" spans="4:4">
      <c r="D4356" s="139"/>
    </row>
    <row r="4357" spans="4:4">
      <c r="D4357" s="139"/>
    </row>
    <row r="4358" spans="4:4">
      <c r="D4358" s="139"/>
    </row>
    <row r="4359" spans="4:4">
      <c r="D4359" s="139"/>
    </row>
    <row r="4360" spans="4:4">
      <c r="D4360" s="139"/>
    </row>
    <row r="4361" spans="4:4">
      <c r="D4361" s="139"/>
    </row>
    <row r="4362" spans="4:4">
      <c r="D4362" s="139"/>
    </row>
    <row r="4363" spans="4:4">
      <c r="D4363" s="139"/>
    </row>
    <row r="4364" spans="4:4">
      <c r="D4364" s="139"/>
    </row>
    <row r="4365" spans="4:4">
      <c r="D4365" s="139"/>
    </row>
    <row r="4366" spans="4:4">
      <c r="D4366" s="139"/>
    </row>
    <row r="4367" spans="4:4">
      <c r="D4367" s="139"/>
    </row>
    <row r="4368" spans="4:4">
      <c r="D4368" s="139"/>
    </row>
    <row r="4369" spans="4:4">
      <c r="D4369" s="139"/>
    </row>
    <row r="4370" spans="4:4">
      <c r="D4370" s="139"/>
    </row>
    <row r="4371" spans="4:4">
      <c r="D4371" s="139"/>
    </row>
    <row r="4372" spans="4:4">
      <c r="D4372" s="139"/>
    </row>
    <row r="4373" spans="4:4">
      <c r="D4373" s="139"/>
    </row>
    <row r="4374" spans="4:4">
      <c r="D4374" s="139"/>
    </row>
    <row r="4375" spans="4:4">
      <c r="D4375" s="139"/>
    </row>
    <row r="4376" spans="4:4">
      <c r="D4376" s="139"/>
    </row>
    <row r="4377" spans="4:4">
      <c r="D4377" s="139"/>
    </row>
    <row r="4378" spans="4:4">
      <c r="D4378" s="139"/>
    </row>
    <row r="4379" spans="4:4">
      <c r="D4379" s="139"/>
    </row>
    <row r="4380" spans="4:4">
      <c r="D4380" s="139"/>
    </row>
    <row r="4381" spans="4:4">
      <c r="D4381" s="139"/>
    </row>
    <row r="4382" spans="4:4">
      <c r="D4382" s="139"/>
    </row>
    <row r="4383" spans="4:4">
      <c r="D4383" s="139"/>
    </row>
    <row r="4384" spans="4:4">
      <c r="D4384" s="139"/>
    </row>
    <row r="4385" spans="4:4">
      <c r="D4385" s="139"/>
    </row>
    <row r="4386" spans="4:4">
      <c r="D4386" s="139"/>
    </row>
    <row r="4387" spans="4:4">
      <c r="D4387" s="139"/>
    </row>
    <row r="4388" spans="4:4">
      <c r="D4388" s="139"/>
    </row>
    <row r="4389" spans="4:4">
      <c r="D4389" s="139"/>
    </row>
    <row r="4390" spans="4:4">
      <c r="D4390" s="139"/>
    </row>
    <row r="4391" spans="4:4">
      <c r="D4391" s="139"/>
    </row>
    <row r="4392" spans="4:4">
      <c r="D4392" s="139"/>
    </row>
    <row r="4393" spans="4:4">
      <c r="D4393" s="139"/>
    </row>
    <row r="4394" spans="4:4">
      <c r="D4394" s="139"/>
    </row>
    <row r="4395" spans="4:4">
      <c r="D4395" s="139"/>
    </row>
    <row r="4396" spans="4:4">
      <c r="D4396" s="139"/>
    </row>
    <row r="4397" spans="4:4">
      <c r="D4397" s="139"/>
    </row>
    <row r="4398" spans="4:4">
      <c r="D4398" s="139"/>
    </row>
    <row r="4399" spans="4:4">
      <c r="D4399" s="139"/>
    </row>
    <row r="4400" spans="4:4">
      <c r="D4400" s="139"/>
    </row>
    <row r="4401" spans="4:4">
      <c r="D4401" s="139"/>
    </row>
    <row r="4402" spans="4:4">
      <c r="D4402" s="139"/>
    </row>
    <row r="4403" spans="4:4">
      <c r="D4403" s="139"/>
    </row>
    <row r="4404" spans="4:4">
      <c r="D4404" s="139"/>
    </row>
    <row r="4405" spans="4:4">
      <c r="D4405" s="139"/>
    </row>
    <row r="4406" spans="4:4">
      <c r="D4406" s="139"/>
    </row>
    <row r="4407" spans="4:4">
      <c r="D4407" s="139"/>
    </row>
    <row r="4408" spans="4:4">
      <c r="D4408" s="139"/>
    </row>
    <row r="4409" spans="4:4">
      <c r="D4409" s="139"/>
    </row>
    <row r="4410" spans="4:4">
      <c r="D4410" s="139"/>
    </row>
    <row r="4411" spans="4:4">
      <c r="D4411" s="139"/>
    </row>
    <row r="4412" spans="4:4">
      <c r="D4412" s="139"/>
    </row>
    <row r="4413" spans="4:4">
      <c r="D4413" s="139"/>
    </row>
    <row r="4414" spans="4:4">
      <c r="D4414" s="139"/>
    </row>
    <row r="4415" spans="4:4">
      <c r="D4415" s="139"/>
    </row>
    <row r="4416" spans="4:4">
      <c r="D4416" s="139"/>
    </row>
    <row r="4417" spans="4:4">
      <c r="D4417" s="139"/>
    </row>
    <row r="4418" spans="4:4">
      <c r="D4418" s="139"/>
    </row>
    <row r="4419" spans="4:4">
      <c r="D4419" s="139"/>
    </row>
    <row r="4420" spans="4:4">
      <c r="D4420" s="139"/>
    </row>
    <row r="4421" spans="4:4">
      <c r="D4421" s="139"/>
    </row>
    <row r="4422" spans="4:4">
      <c r="D4422" s="139"/>
    </row>
    <row r="4423" spans="4:4">
      <c r="D4423" s="139"/>
    </row>
    <row r="4424" spans="4:4">
      <c r="D4424" s="139"/>
    </row>
    <row r="4425" spans="4:4">
      <c r="D4425" s="139"/>
    </row>
    <row r="4426" spans="4:4">
      <c r="D4426" s="139"/>
    </row>
    <row r="4427" spans="4:4">
      <c r="D4427" s="139"/>
    </row>
    <row r="4428" spans="4:4">
      <c r="D4428" s="139"/>
    </row>
    <row r="4429" spans="4:4">
      <c r="D4429" s="139"/>
    </row>
    <row r="4430" spans="4:4">
      <c r="D4430" s="139"/>
    </row>
    <row r="4431" spans="4:4">
      <c r="D4431" s="139"/>
    </row>
    <row r="4432" spans="4:4">
      <c r="D4432" s="139"/>
    </row>
    <row r="4433" spans="4:4">
      <c r="D4433" s="139"/>
    </row>
    <row r="4434" spans="4:4">
      <c r="D4434" s="139"/>
    </row>
    <row r="4435" spans="4:4">
      <c r="D4435" s="139"/>
    </row>
    <row r="4436" spans="4:4">
      <c r="D4436" s="139"/>
    </row>
    <row r="4437" spans="4:4">
      <c r="D4437" s="139"/>
    </row>
    <row r="4438" spans="4:4">
      <c r="D4438" s="139"/>
    </row>
    <row r="4439" spans="4:4">
      <c r="D4439" s="139"/>
    </row>
    <row r="4440" spans="4:4">
      <c r="D4440" s="139"/>
    </row>
    <row r="4441" spans="4:4">
      <c r="D4441" s="139"/>
    </row>
    <row r="4442" spans="4:4">
      <c r="D4442" s="139"/>
    </row>
    <row r="4443" spans="4:4">
      <c r="D4443" s="139"/>
    </row>
    <row r="4444" spans="4:4">
      <c r="D4444" s="139"/>
    </row>
    <row r="4445" spans="4:4">
      <c r="D4445" s="139"/>
    </row>
    <row r="4446" spans="4:4">
      <c r="D4446" s="139"/>
    </row>
    <row r="4447" spans="4:4">
      <c r="D4447" s="139"/>
    </row>
    <row r="4448" spans="4:4">
      <c r="D4448" s="139"/>
    </row>
    <row r="4449" spans="4:4">
      <c r="D4449" s="139"/>
    </row>
    <row r="4450" spans="4:4">
      <c r="D4450" s="139"/>
    </row>
    <row r="4451" spans="4:4">
      <c r="D4451" s="139"/>
    </row>
    <row r="4452" spans="4:4">
      <c r="D4452" s="139"/>
    </row>
    <row r="4453" spans="4:4">
      <c r="D4453" s="139"/>
    </row>
    <row r="4454" spans="4:4">
      <c r="D4454" s="139"/>
    </row>
    <row r="4455" spans="4:4">
      <c r="D4455" s="139"/>
    </row>
    <row r="4456" spans="4:4">
      <c r="D4456" s="139"/>
    </row>
    <row r="4457" spans="4:4">
      <c r="D4457" s="139"/>
    </row>
    <row r="4458" spans="4:4">
      <c r="D4458" s="139"/>
    </row>
    <row r="4459" spans="4:4">
      <c r="D4459" s="139"/>
    </row>
    <row r="4460" spans="4:4">
      <c r="D4460" s="139"/>
    </row>
    <row r="4461" spans="4:4">
      <c r="D4461" s="139"/>
    </row>
    <row r="4462" spans="4:4">
      <c r="D4462" s="139"/>
    </row>
    <row r="4463" spans="4:4">
      <c r="D4463" s="139"/>
    </row>
    <row r="4464" spans="4:4">
      <c r="D4464" s="139"/>
    </row>
    <row r="4465" spans="4:4">
      <c r="D4465" s="139"/>
    </row>
    <row r="4466" spans="4:4">
      <c r="D4466" s="139"/>
    </row>
    <row r="4467" spans="4:4">
      <c r="D4467" s="139"/>
    </row>
    <row r="4468" spans="4:4">
      <c r="D4468" s="139"/>
    </row>
    <row r="4469" spans="4:4">
      <c r="D4469" s="139"/>
    </row>
    <row r="4470" spans="4:4">
      <c r="D4470" s="139"/>
    </row>
    <row r="4471" spans="4:4">
      <c r="D4471" s="139"/>
    </row>
    <row r="4472" spans="4:4">
      <c r="D4472" s="139"/>
    </row>
    <row r="4473" spans="4:4">
      <c r="D4473" s="139"/>
    </row>
    <row r="4474" spans="4:4">
      <c r="D4474" s="139"/>
    </row>
    <row r="4475" spans="4:4">
      <c r="D4475" s="139"/>
    </row>
    <row r="4476" spans="4:4">
      <c r="D4476" s="139"/>
    </row>
    <row r="4477" spans="4:4">
      <c r="D4477" s="139"/>
    </row>
    <row r="4478" spans="4:4">
      <c r="D4478" s="139"/>
    </row>
    <row r="4479" spans="4:4">
      <c r="D4479" s="139"/>
    </row>
    <row r="4480" spans="4:4">
      <c r="D4480" s="139"/>
    </row>
    <row r="4481" spans="4:4">
      <c r="D4481" s="139"/>
    </row>
    <row r="4482" spans="4:4">
      <c r="D4482" s="139"/>
    </row>
    <row r="4483" spans="4:4">
      <c r="D4483" s="139"/>
    </row>
    <row r="4484" spans="4:4">
      <c r="D4484" s="139"/>
    </row>
    <row r="4485" spans="4:4">
      <c r="D4485" s="139"/>
    </row>
    <row r="4486" spans="4:4">
      <c r="D4486" s="139"/>
    </row>
    <row r="4487" spans="4:4">
      <c r="D4487" s="139"/>
    </row>
    <row r="4488" spans="4:4">
      <c r="D4488" s="139"/>
    </row>
    <row r="4489" spans="4:4">
      <c r="D4489" s="139"/>
    </row>
    <row r="4490" spans="4:4">
      <c r="D4490" s="139"/>
    </row>
    <row r="4491" spans="4:4">
      <c r="D4491" s="139"/>
    </row>
    <row r="4492" spans="4:4">
      <c r="D4492" s="139"/>
    </row>
    <row r="4493" spans="4:4">
      <c r="D4493" s="139"/>
    </row>
    <row r="4494" spans="4:4">
      <c r="D4494" s="139"/>
    </row>
    <row r="4495" spans="4:4">
      <c r="D4495" s="139"/>
    </row>
    <row r="4496" spans="4:4">
      <c r="D4496" s="139"/>
    </row>
    <row r="4497" spans="4:4">
      <c r="D4497" s="139"/>
    </row>
    <row r="4498" spans="4:4">
      <c r="D4498" s="139"/>
    </row>
    <row r="4499" spans="4:4">
      <c r="D4499" s="139"/>
    </row>
    <row r="4500" spans="4:4">
      <c r="D4500" s="139"/>
    </row>
    <row r="4501" spans="4:4">
      <c r="D4501" s="139"/>
    </row>
    <row r="4502" spans="4:4">
      <c r="D4502" s="139"/>
    </row>
    <row r="4503" spans="4:4">
      <c r="D4503" s="139"/>
    </row>
    <row r="4504" spans="4:4">
      <c r="D4504" s="139"/>
    </row>
    <row r="4505" spans="4:4">
      <c r="D4505" s="139"/>
    </row>
    <row r="4506" spans="4:4">
      <c r="D4506" s="139"/>
    </row>
    <row r="4507" spans="4:4">
      <c r="D4507" s="139"/>
    </row>
    <row r="4508" spans="4:4">
      <c r="D4508" s="139"/>
    </row>
    <row r="4509" spans="4:4">
      <c r="D4509" s="139"/>
    </row>
    <row r="4510" spans="4:4">
      <c r="D4510" s="139"/>
    </row>
    <row r="4511" spans="4:4">
      <c r="D4511" s="139"/>
    </row>
    <row r="4512" spans="4:4">
      <c r="D4512" s="139"/>
    </row>
    <row r="4513" spans="4:4">
      <c r="D4513" s="139"/>
    </row>
    <row r="4514" spans="4:4">
      <c r="D4514" s="139"/>
    </row>
    <row r="4515" spans="4:4">
      <c r="D4515" s="139"/>
    </row>
    <row r="4516" spans="4:4">
      <c r="D4516" s="139"/>
    </row>
    <row r="4517" spans="4:4">
      <c r="D4517" s="139"/>
    </row>
    <row r="4518" spans="4:4">
      <c r="D4518" s="139"/>
    </row>
    <row r="4519" spans="4:4">
      <c r="D4519" s="139"/>
    </row>
    <row r="4520" spans="4:4">
      <c r="D4520" s="139"/>
    </row>
    <row r="4521" spans="4:4">
      <c r="D4521" s="139"/>
    </row>
    <row r="4522" spans="4:4">
      <c r="D4522" s="139"/>
    </row>
    <row r="4523" spans="4:4">
      <c r="D4523" s="139"/>
    </row>
    <row r="4524" spans="4:4">
      <c r="D4524" s="139"/>
    </row>
    <row r="4525" spans="4:4">
      <c r="D4525" s="139"/>
    </row>
    <row r="4526" spans="4:4">
      <c r="D4526" s="139"/>
    </row>
    <row r="4527" spans="4:4">
      <c r="D4527" s="139"/>
    </row>
    <row r="4528" spans="4:4">
      <c r="D4528" s="139"/>
    </row>
    <row r="4529" spans="4:4">
      <c r="D4529" s="139"/>
    </row>
    <row r="4530" spans="4:4">
      <c r="D4530" s="139"/>
    </row>
    <row r="4531" spans="4:4">
      <c r="D4531" s="139"/>
    </row>
    <row r="4532" spans="4:4">
      <c r="D4532" s="139"/>
    </row>
    <row r="4533" spans="4:4">
      <c r="D4533" s="139"/>
    </row>
    <row r="4534" spans="4:4">
      <c r="D4534" s="139"/>
    </row>
    <row r="4535" spans="4:4">
      <c r="D4535" s="139"/>
    </row>
    <row r="4536" spans="4:4">
      <c r="D4536" s="139"/>
    </row>
    <row r="4537" spans="4:4">
      <c r="D4537" s="139"/>
    </row>
    <row r="4538" spans="4:4">
      <c r="D4538" s="139"/>
    </row>
    <row r="4539" spans="4:4">
      <c r="D4539" s="139"/>
    </row>
    <row r="4540" spans="4:4">
      <c r="D4540" s="139"/>
    </row>
    <row r="4541" spans="4:4">
      <c r="D4541" s="139"/>
    </row>
    <row r="4542" spans="4:4">
      <c r="D4542" s="139"/>
    </row>
    <row r="4543" spans="4:4">
      <c r="D4543" s="139"/>
    </row>
    <row r="4544" spans="4:4">
      <c r="D4544" s="139"/>
    </row>
    <row r="4545" spans="4:4">
      <c r="D4545" s="139"/>
    </row>
    <row r="4546" spans="4:4">
      <c r="D4546" s="139"/>
    </row>
    <row r="4547" spans="4:4">
      <c r="D4547" s="139"/>
    </row>
    <row r="4548" spans="4:4">
      <c r="D4548" s="139"/>
    </row>
    <row r="4549" spans="4:4">
      <c r="D4549" s="139"/>
    </row>
    <row r="4550" spans="4:4">
      <c r="D4550" s="139"/>
    </row>
    <row r="4551" spans="4:4">
      <c r="D4551" s="139"/>
    </row>
    <row r="4552" spans="4:4">
      <c r="D4552" s="139"/>
    </row>
    <row r="4553" spans="4:4">
      <c r="D4553" s="139"/>
    </row>
    <row r="4554" spans="4:4">
      <c r="D4554" s="139"/>
    </row>
    <row r="4555" spans="4:4">
      <c r="D4555" s="139"/>
    </row>
    <row r="4556" spans="4:4">
      <c r="D4556" s="139"/>
    </row>
    <row r="4557" spans="4:4">
      <c r="D4557" s="139"/>
    </row>
    <row r="4558" spans="4:4">
      <c r="D4558" s="139"/>
    </row>
    <row r="4559" spans="4:4">
      <c r="D4559" s="139"/>
    </row>
    <row r="4560" spans="4:4">
      <c r="D4560" s="139"/>
    </row>
    <row r="4561" spans="4:4">
      <c r="D4561" s="139"/>
    </row>
    <row r="4562" spans="4:4">
      <c r="D4562" s="139"/>
    </row>
    <row r="4563" spans="4:4">
      <c r="D4563" s="139"/>
    </row>
    <row r="4564" spans="4:4">
      <c r="D4564" s="139"/>
    </row>
    <row r="4565" spans="4:4">
      <c r="D4565" s="139"/>
    </row>
    <row r="4566" spans="4:4">
      <c r="D4566" s="139"/>
    </row>
    <row r="4567" spans="4:4">
      <c r="D4567" s="139"/>
    </row>
    <row r="4568" spans="4:4">
      <c r="D4568" s="139"/>
    </row>
    <row r="4569" spans="4:4">
      <c r="D4569" s="139"/>
    </row>
    <row r="4570" spans="4:4">
      <c r="D4570" s="139"/>
    </row>
    <row r="4571" spans="4:4">
      <c r="D4571" s="139"/>
    </row>
    <row r="4572" spans="4:4">
      <c r="D4572" s="139"/>
    </row>
    <row r="4573" spans="4:4">
      <c r="D4573" s="139"/>
    </row>
    <row r="4574" spans="4:4">
      <c r="D4574" s="139"/>
    </row>
    <row r="4575" spans="4:4">
      <c r="D4575" s="139"/>
    </row>
    <row r="4576" spans="4:4">
      <c r="D4576" s="139"/>
    </row>
    <row r="4577" spans="4:4">
      <c r="D4577" s="139"/>
    </row>
    <row r="4578" spans="4:4">
      <c r="D4578" s="139"/>
    </row>
    <row r="4579" spans="4:4">
      <c r="D4579" s="139"/>
    </row>
    <row r="4580" spans="4:4">
      <c r="D4580" s="139"/>
    </row>
    <row r="4581" spans="4:4">
      <c r="D4581" s="139"/>
    </row>
    <row r="4582" spans="4:4">
      <c r="D4582" s="139"/>
    </row>
    <row r="4583" spans="4:4">
      <c r="D4583" s="139"/>
    </row>
    <row r="4584" spans="4:4">
      <c r="D4584" s="139"/>
    </row>
    <row r="4585" spans="4:4">
      <c r="D4585" s="139"/>
    </row>
    <row r="4586" spans="4:4">
      <c r="D4586" s="139"/>
    </row>
    <row r="4587" spans="4:4">
      <c r="D4587" s="139"/>
    </row>
    <row r="4588" spans="4:4">
      <c r="D4588" s="139"/>
    </row>
    <row r="4589" spans="4:4">
      <c r="D4589" s="139"/>
    </row>
    <row r="4590" spans="4:4">
      <c r="D4590" s="139"/>
    </row>
    <row r="4591" spans="4:4">
      <c r="D4591" s="139"/>
    </row>
    <row r="4592" spans="4:4">
      <c r="D4592" s="139"/>
    </row>
    <row r="4593" spans="4:4">
      <c r="D4593" s="139"/>
    </row>
    <row r="4594" spans="4:4">
      <c r="D4594" s="139"/>
    </row>
    <row r="4595" spans="4:4">
      <c r="D4595" s="139"/>
    </row>
    <row r="4596" spans="4:4">
      <c r="D4596" s="139"/>
    </row>
    <row r="4597" spans="4:4">
      <c r="D4597" s="139"/>
    </row>
    <row r="4598" spans="4:4">
      <c r="D4598" s="139"/>
    </row>
    <row r="4599" spans="4:4">
      <c r="D4599" s="139"/>
    </row>
    <row r="4600" spans="4:4">
      <c r="D4600" s="139"/>
    </row>
    <row r="4601" spans="4:4">
      <c r="D4601" s="139"/>
    </row>
    <row r="4602" spans="4:4">
      <c r="D4602" s="139"/>
    </row>
    <row r="4603" spans="4:4">
      <c r="D4603" s="139"/>
    </row>
    <row r="4604" spans="4:4">
      <c r="D4604" s="139"/>
    </row>
    <row r="4605" spans="4:4">
      <c r="D4605" s="139"/>
    </row>
    <row r="4606" spans="4:4">
      <c r="D4606" s="139"/>
    </row>
    <row r="4607" spans="4:4">
      <c r="D4607" s="139"/>
    </row>
    <row r="4608" spans="4:4">
      <c r="D4608" s="139"/>
    </row>
    <row r="4609" spans="4:4">
      <c r="D4609" s="139"/>
    </row>
    <row r="4610" spans="4:4">
      <c r="D4610" s="139"/>
    </row>
    <row r="4611" spans="4:4">
      <c r="D4611" s="139"/>
    </row>
    <row r="4612" spans="4:4">
      <c r="D4612" s="139"/>
    </row>
    <row r="4613" spans="4:4">
      <c r="D4613" s="139"/>
    </row>
    <row r="4614" spans="4:4">
      <c r="D4614" s="139"/>
    </row>
    <row r="4615" spans="4:4">
      <c r="D4615" s="139"/>
    </row>
    <row r="4616" spans="4:4">
      <c r="D4616" s="139"/>
    </row>
    <row r="4617" spans="4:4">
      <c r="D4617" s="139"/>
    </row>
    <row r="4618" spans="4:4">
      <c r="D4618" s="139"/>
    </row>
    <row r="4619" spans="4:4">
      <c r="D4619" s="139"/>
    </row>
    <row r="4620" spans="4:4">
      <c r="D4620" s="139"/>
    </row>
    <row r="4621" spans="4:4">
      <c r="D4621" s="139"/>
    </row>
    <row r="4622" spans="4:4">
      <c r="D4622" s="139"/>
    </row>
    <row r="4623" spans="4:4">
      <c r="D4623" s="139"/>
    </row>
    <row r="4624" spans="4:4">
      <c r="D4624" s="139"/>
    </row>
    <row r="4625" spans="4:4">
      <c r="D4625" s="139"/>
    </row>
    <row r="4626" spans="4:4">
      <c r="D4626" s="139"/>
    </row>
    <row r="4627" spans="4:4">
      <c r="D4627" s="139"/>
    </row>
    <row r="4628" spans="4:4">
      <c r="D4628" s="139"/>
    </row>
    <row r="4629" spans="4:4">
      <c r="D4629" s="139"/>
    </row>
    <row r="4630" spans="4:4">
      <c r="D4630" s="139"/>
    </row>
    <row r="4631" spans="4:4">
      <c r="D4631" s="139"/>
    </row>
    <row r="4632" spans="4:4">
      <c r="D4632" s="139"/>
    </row>
    <row r="4633" spans="4:4">
      <c r="D4633" s="139"/>
    </row>
    <row r="4634" spans="4:4">
      <c r="D4634" s="139"/>
    </row>
    <row r="4635" spans="4:4">
      <c r="D4635" s="139"/>
    </row>
    <row r="4636" spans="4:4">
      <c r="D4636" s="139"/>
    </row>
    <row r="4637" spans="4:4">
      <c r="D4637" s="139"/>
    </row>
    <row r="4638" spans="4:4">
      <c r="D4638" s="139"/>
    </row>
    <row r="4639" spans="4:4">
      <c r="D4639" s="139"/>
    </row>
    <row r="4640" spans="4:4">
      <c r="D4640" s="139"/>
    </row>
    <row r="4641" spans="4:4">
      <c r="D4641" s="139"/>
    </row>
    <row r="4642" spans="4:4">
      <c r="D4642" s="139"/>
    </row>
    <row r="4643" spans="4:4">
      <c r="D4643" s="139"/>
    </row>
    <row r="4644" spans="4:4">
      <c r="D4644" s="139"/>
    </row>
    <row r="4645" spans="4:4">
      <c r="D4645" s="139"/>
    </row>
    <row r="4646" spans="4:4">
      <c r="D4646" s="139"/>
    </row>
    <row r="4647" spans="4:4">
      <c r="D4647" s="139"/>
    </row>
    <row r="4648" spans="4:4">
      <c r="D4648" s="139"/>
    </row>
    <row r="4649" spans="4:4">
      <c r="D4649" s="139"/>
    </row>
    <row r="4650" spans="4:4">
      <c r="D4650" s="139"/>
    </row>
    <row r="4651" spans="4:4">
      <c r="D4651" s="139"/>
    </row>
    <row r="4652" spans="4:4">
      <c r="D4652" s="139"/>
    </row>
    <row r="4653" spans="4:4">
      <c r="D4653" s="139"/>
    </row>
    <row r="4654" spans="4:4">
      <c r="D4654" s="139"/>
    </row>
    <row r="4655" spans="4:4">
      <c r="D4655" s="139"/>
    </row>
    <row r="4656" spans="4:4">
      <c r="D4656" s="139"/>
    </row>
    <row r="4657" spans="4:4">
      <c r="D4657" s="139"/>
    </row>
    <row r="4658" spans="4:4">
      <c r="D4658" s="139"/>
    </row>
    <row r="4659" spans="4:4">
      <c r="D4659" s="139"/>
    </row>
    <row r="4660" spans="4:4">
      <c r="D4660" s="139"/>
    </row>
    <row r="4661" spans="4:4">
      <c r="D4661" s="139"/>
    </row>
    <row r="4662" spans="4:4">
      <c r="D4662" s="139"/>
    </row>
    <row r="4663" spans="4:4">
      <c r="D4663" s="139"/>
    </row>
    <row r="4664" spans="4:4">
      <c r="D4664" s="139"/>
    </row>
    <row r="4665" spans="4:4">
      <c r="D4665" s="139"/>
    </row>
    <row r="4666" spans="4:4">
      <c r="D4666" s="139"/>
    </row>
    <row r="4667" spans="4:4">
      <c r="D4667" s="139"/>
    </row>
    <row r="4668" spans="4:4">
      <c r="D4668" s="139"/>
    </row>
    <row r="4669" spans="4:4">
      <c r="D4669" s="139"/>
    </row>
    <row r="4670" spans="4:4">
      <c r="D4670" s="139"/>
    </row>
    <row r="4671" spans="4:4">
      <c r="D4671" s="139"/>
    </row>
    <row r="4672" spans="4:4">
      <c r="D4672" s="139"/>
    </row>
    <row r="4673" spans="4:4">
      <c r="D4673" s="139"/>
    </row>
    <row r="4674" spans="4:4">
      <c r="D4674" s="139"/>
    </row>
    <row r="4675" spans="4:4">
      <c r="D4675" s="139"/>
    </row>
    <row r="4676" spans="4:4">
      <c r="D4676" s="139"/>
    </row>
    <row r="4677" spans="4:4">
      <c r="D4677" s="139"/>
    </row>
    <row r="4678" spans="4:4">
      <c r="D4678" s="139"/>
    </row>
    <row r="4679" spans="4:4">
      <c r="D4679" s="139"/>
    </row>
    <row r="4680" spans="4:4">
      <c r="D4680" s="139"/>
    </row>
    <row r="4681" spans="4:4">
      <c r="D4681" s="139"/>
    </row>
    <row r="4682" spans="4:4">
      <c r="D4682" s="139"/>
    </row>
    <row r="4683" spans="4:4">
      <c r="D4683" s="139"/>
    </row>
    <row r="4684" spans="4:4">
      <c r="D4684" s="139"/>
    </row>
    <row r="4685" spans="4:4">
      <c r="D4685" s="139"/>
    </row>
    <row r="4686" spans="4:4">
      <c r="D4686" s="139"/>
    </row>
    <row r="4687" spans="4:4">
      <c r="D4687" s="139"/>
    </row>
    <row r="4688" spans="4:4">
      <c r="D4688" s="139"/>
    </row>
    <row r="4689" spans="4:4">
      <c r="D4689" s="139"/>
    </row>
    <row r="4690" spans="4:4">
      <c r="D4690" s="139"/>
    </row>
    <row r="4691" spans="4:4">
      <c r="D4691" s="139"/>
    </row>
    <row r="4692" spans="4:4">
      <c r="D4692" s="139"/>
    </row>
    <row r="4693" spans="4:4">
      <c r="D4693" s="139"/>
    </row>
    <row r="4694" spans="4:4">
      <c r="D4694" s="139"/>
    </row>
    <row r="4695" spans="4:4">
      <c r="D4695" s="139"/>
    </row>
    <row r="4696" spans="4:4">
      <c r="D4696" s="139"/>
    </row>
    <row r="4697" spans="4:4">
      <c r="D4697" s="139"/>
    </row>
    <row r="4698" spans="4:4">
      <c r="D4698" s="139"/>
    </row>
    <row r="4699" spans="4:4">
      <c r="D4699" s="139"/>
    </row>
    <row r="4700" spans="4:4">
      <c r="D4700" s="139"/>
    </row>
    <row r="4701" spans="4:4">
      <c r="D4701" s="139"/>
    </row>
    <row r="4702" spans="4:4">
      <c r="D4702" s="139"/>
    </row>
    <row r="4703" spans="4:4">
      <c r="D4703" s="139"/>
    </row>
    <row r="4704" spans="4:4">
      <c r="D4704" s="139"/>
    </row>
    <row r="4705" spans="4:4">
      <c r="D4705" s="139"/>
    </row>
    <row r="4706" spans="4:4">
      <c r="D4706" s="139"/>
    </row>
    <row r="4707" spans="4:4">
      <c r="D4707" s="139"/>
    </row>
    <row r="4708" spans="4:4">
      <c r="D4708" s="139"/>
    </row>
    <row r="4709" spans="4:4">
      <c r="D4709" s="139"/>
    </row>
    <row r="4710" spans="4:4">
      <c r="D4710" s="139"/>
    </row>
    <row r="4711" spans="4:4">
      <c r="D4711" s="139"/>
    </row>
    <row r="4712" spans="4:4">
      <c r="D4712" s="139"/>
    </row>
    <row r="4713" spans="4:4">
      <c r="D4713" s="139"/>
    </row>
    <row r="4714" spans="4:4">
      <c r="D4714" s="139"/>
    </row>
    <row r="4715" spans="4:4">
      <c r="D4715" s="139"/>
    </row>
    <row r="4716" spans="4:4">
      <c r="D4716" s="139"/>
    </row>
    <row r="4717" spans="4:4">
      <c r="D4717" s="139"/>
    </row>
    <row r="4718" spans="4:4">
      <c r="D4718" s="139"/>
    </row>
    <row r="4719" spans="4:4">
      <c r="D4719" s="139"/>
    </row>
    <row r="4720" spans="4:4">
      <c r="D4720" s="139"/>
    </row>
    <row r="4721" spans="4:4">
      <c r="D4721" s="139"/>
    </row>
    <row r="4722" spans="4:4">
      <c r="D4722" s="139"/>
    </row>
    <row r="4723" spans="4:4">
      <c r="D4723" s="139"/>
    </row>
    <row r="4724" spans="4:4">
      <c r="D4724" s="139"/>
    </row>
    <row r="4725" spans="4:4">
      <c r="D4725" s="139"/>
    </row>
    <row r="4726" spans="4:4">
      <c r="D4726" s="139"/>
    </row>
    <row r="4727" spans="4:4">
      <c r="D4727" s="139"/>
    </row>
    <row r="4728" spans="4:4">
      <c r="D4728" s="139"/>
    </row>
    <row r="4729" spans="4:4">
      <c r="D4729" s="139"/>
    </row>
    <row r="4730" spans="4:4">
      <c r="D4730" s="139"/>
    </row>
    <row r="4731" spans="4:4">
      <c r="D4731" s="139"/>
    </row>
    <row r="4732" spans="4:4">
      <c r="D4732" s="139"/>
    </row>
    <row r="4733" spans="4:4">
      <c r="D4733" s="139"/>
    </row>
    <row r="4734" spans="4:4">
      <c r="D4734" s="139"/>
    </row>
    <row r="4735" spans="4:4">
      <c r="D4735" s="139"/>
    </row>
    <row r="4736" spans="4:4">
      <c r="D4736" s="139"/>
    </row>
    <row r="4737" spans="4:4">
      <c r="D4737" s="139"/>
    </row>
    <row r="4738" spans="4:4">
      <c r="D4738" s="139"/>
    </row>
    <row r="4739" spans="4:4">
      <c r="D4739" s="139"/>
    </row>
    <row r="4740" spans="4:4">
      <c r="D4740" s="139"/>
    </row>
    <row r="4741" spans="4:4">
      <c r="D4741" s="139"/>
    </row>
    <row r="4742" spans="4:4">
      <c r="D4742" s="139"/>
    </row>
    <row r="4743" spans="4:4">
      <c r="D4743" s="139"/>
    </row>
    <row r="4744" spans="4:4">
      <c r="D4744" s="139"/>
    </row>
    <row r="4745" spans="4:4">
      <c r="D4745" s="139"/>
    </row>
    <row r="4746" spans="4:4">
      <c r="D4746" s="139"/>
    </row>
    <row r="4747" spans="4:4">
      <c r="D4747" s="139"/>
    </row>
    <row r="4748" spans="4:4">
      <c r="D4748" s="139"/>
    </row>
    <row r="4749" spans="4:4">
      <c r="D4749" s="139"/>
    </row>
    <row r="4750" spans="4:4">
      <c r="D4750" s="139"/>
    </row>
    <row r="4751" spans="4:4">
      <c r="D4751" s="139"/>
    </row>
    <row r="4752" spans="4:4">
      <c r="D4752" s="139"/>
    </row>
    <row r="4753" spans="4:4">
      <c r="D4753" s="139"/>
    </row>
    <row r="4754" spans="4:4">
      <c r="D4754" s="139"/>
    </row>
    <row r="4755" spans="4:4">
      <c r="D4755" s="139"/>
    </row>
    <row r="4756" spans="4:4">
      <c r="D4756" s="139"/>
    </row>
    <row r="4757" spans="4:4">
      <c r="D4757" s="139"/>
    </row>
    <row r="4758" spans="4:4">
      <c r="D4758" s="139"/>
    </row>
    <row r="4759" spans="4:4">
      <c r="D4759" s="139"/>
    </row>
    <row r="4760" spans="4:4">
      <c r="D4760" s="139"/>
    </row>
    <row r="4761" spans="4:4">
      <c r="D4761" s="139"/>
    </row>
    <row r="4762" spans="4:4">
      <c r="D4762" s="139"/>
    </row>
    <row r="4763" spans="4:4">
      <c r="D4763" s="139"/>
    </row>
    <row r="4764" spans="4:4">
      <c r="D4764" s="139"/>
    </row>
    <row r="4765" spans="4:4">
      <c r="D4765" s="139"/>
    </row>
    <row r="4766" spans="4:4">
      <c r="D4766" s="139"/>
    </row>
    <row r="4767" spans="4:4">
      <c r="D4767" s="139"/>
    </row>
    <row r="4768" spans="4:4">
      <c r="D4768" s="139"/>
    </row>
    <row r="4769" spans="4:4">
      <c r="D4769" s="139"/>
    </row>
    <row r="4770" spans="4:4">
      <c r="D4770" s="139"/>
    </row>
    <row r="4771" spans="4:4">
      <c r="D4771" s="139"/>
    </row>
    <row r="4772" spans="4:4">
      <c r="D4772" s="139"/>
    </row>
    <row r="4773" spans="4:4">
      <c r="D4773" s="139"/>
    </row>
    <row r="4774" spans="4:4">
      <c r="D4774" s="139"/>
    </row>
    <row r="4775" spans="4:4">
      <c r="D4775" s="139"/>
    </row>
    <row r="4776" spans="4:4">
      <c r="D4776" s="139"/>
    </row>
    <row r="4777" spans="4:4">
      <c r="D4777" s="139"/>
    </row>
    <row r="4778" spans="4:4">
      <c r="D4778" s="139"/>
    </row>
    <row r="4779" spans="4:4">
      <c r="D4779" s="139"/>
    </row>
    <row r="4780" spans="4:4">
      <c r="D4780" s="139"/>
    </row>
    <row r="4781" spans="4:4">
      <c r="D4781" s="139"/>
    </row>
    <row r="4782" spans="4:4">
      <c r="D4782" s="139"/>
    </row>
    <row r="4783" spans="4:4">
      <c r="D4783" s="139"/>
    </row>
    <row r="4784" spans="4:4">
      <c r="D4784" s="139"/>
    </row>
    <row r="4785" spans="4:4">
      <c r="D4785" s="139"/>
    </row>
    <row r="4786" spans="4:4">
      <c r="D4786" s="139"/>
    </row>
    <row r="4787" spans="4:4">
      <c r="D4787" s="139"/>
    </row>
    <row r="4788" spans="4:4">
      <c r="D4788" s="139"/>
    </row>
    <row r="4789" spans="4:4">
      <c r="D4789" s="139"/>
    </row>
    <row r="4790" spans="4:4">
      <c r="D4790" s="139"/>
    </row>
    <row r="4791" spans="4:4">
      <c r="D4791" s="139"/>
    </row>
    <row r="4792" spans="4:4">
      <c r="D4792" s="139"/>
    </row>
    <row r="4793" spans="4:4">
      <c r="D4793" s="139"/>
    </row>
    <row r="4794" spans="4:4">
      <c r="D4794" s="139"/>
    </row>
    <row r="4795" spans="4:4">
      <c r="D4795" s="139"/>
    </row>
    <row r="4796" spans="4:4">
      <c r="D4796" s="139"/>
    </row>
    <row r="4797" spans="4:4">
      <c r="D4797" s="139"/>
    </row>
    <row r="4798" spans="4:4">
      <c r="D4798" s="139"/>
    </row>
    <row r="4799" spans="4:4">
      <c r="D4799" s="139"/>
    </row>
    <row r="4800" spans="4:4">
      <c r="D4800" s="139"/>
    </row>
    <row r="4801" spans="4:4">
      <c r="D4801" s="139"/>
    </row>
    <row r="4802" spans="4:4">
      <c r="D4802" s="139"/>
    </row>
    <row r="4803" spans="4:4">
      <c r="D4803" s="139"/>
    </row>
    <row r="4804" spans="4:4">
      <c r="D4804" s="139"/>
    </row>
    <row r="4805" spans="4:4">
      <c r="D4805" s="139"/>
    </row>
    <row r="4806" spans="4:4">
      <c r="D4806" s="139"/>
    </row>
    <row r="4807" spans="4:4">
      <c r="D4807" s="139"/>
    </row>
    <row r="4808" spans="4:4">
      <c r="D4808" s="139"/>
    </row>
    <row r="4809" spans="4:4">
      <c r="D4809" s="139"/>
    </row>
    <row r="4810" spans="4:4">
      <c r="D4810" s="139"/>
    </row>
    <row r="4811" spans="4:4">
      <c r="D4811" s="139"/>
    </row>
    <row r="4812" spans="4:4">
      <c r="D4812" s="139"/>
    </row>
    <row r="4813" spans="4:4">
      <c r="D4813" s="139"/>
    </row>
    <row r="4814" spans="4:4">
      <c r="D4814" s="139"/>
    </row>
    <row r="4815" spans="4:4">
      <c r="D4815" s="139"/>
    </row>
    <row r="4816" spans="4:4">
      <c r="D4816" s="139"/>
    </row>
    <row r="4817" spans="4:4">
      <c r="D4817" s="139"/>
    </row>
    <row r="4818" spans="4:4">
      <c r="D4818" s="139"/>
    </row>
    <row r="4819" spans="4:4">
      <c r="D4819" s="139"/>
    </row>
    <row r="4820" spans="4:4">
      <c r="D4820" s="139"/>
    </row>
    <row r="4821" spans="4:4">
      <c r="D4821" s="139"/>
    </row>
    <row r="4822" spans="4:4">
      <c r="D4822" s="139"/>
    </row>
    <row r="4823" spans="4:4">
      <c r="D4823" s="139"/>
    </row>
    <row r="4824" spans="4:4">
      <c r="D4824" s="139"/>
    </row>
    <row r="4825" spans="4:4">
      <c r="D4825" s="139"/>
    </row>
    <row r="4826" spans="4:4">
      <c r="D4826" s="139"/>
    </row>
    <row r="4827" spans="4:4">
      <c r="D4827" s="139"/>
    </row>
    <row r="4828" spans="4:4">
      <c r="D4828" s="139"/>
    </row>
    <row r="4829" spans="4:4">
      <c r="D4829" s="139"/>
    </row>
    <row r="4830" spans="4:4">
      <c r="D4830" s="139"/>
    </row>
    <row r="4831" spans="4:4">
      <c r="D4831" s="139"/>
    </row>
    <row r="4832" spans="4:4">
      <c r="D4832" s="139"/>
    </row>
    <row r="4833" spans="4:4">
      <c r="D4833" s="139"/>
    </row>
    <row r="4834" spans="4:4">
      <c r="D4834" s="139"/>
    </row>
    <row r="4835" spans="4:4">
      <c r="D4835" s="139"/>
    </row>
    <row r="4836" spans="4:4">
      <c r="D4836" s="139"/>
    </row>
    <row r="4837" spans="4:4">
      <c r="D4837" s="139"/>
    </row>
    <row r="4838" spans="4:4">
      <c r="D4838" s="139"/>
    </row>
    <row r="4839" spans="4:4">
      <c r="D4839" s="139"/>
    </row>
    <row r="4840" spans="4:4">
      <c r="D4840" s="139"/>
    </row>
    <row r="4841" spans="4:4">
      <c r="D4841" s="139"/>
    </row>
    <row r="4842" spans="4:4">
      <c r="D4842" s="139"/>
    </row>
    <row r="4843" spans="4:4">
      <c r="D4843" s="139"/>
    </row>
    <row r="4844" spans="4:4">
      <c r="D4844" s="139"/>
    </row>
    <row r="4845" spans="4:4">
      <c r="D4845" s="139"/>
    </row>
    <row r="4846" spans="4:4">
      <c r="D4846" s="139"/>
    </row>
    <row r="4847" spans="4:4">
      <c r="D4847" s="139"/>
    </row>
    <row r="4848" spans="4:4">
      <c r="D4848" s="139"/>
    </row>
    <row r="4849" spans="4:4">
      <c r="D4849" s="139"/>
    </row>
    <row r="4850" spans="4:4">
      <c r="D4850" s="139"/>
    </row>
    <row r="4851" spans="4:4">
      <c r="D4851" s="139"/>
    </row>
    <row r="4852" spans="4:4">
      <c r="D4852" s="139"/>
    </row>
    <row r="4853" spans="4:4">
      <c r="D4853" s="139"/>
    </row>
    <row r="4854" spans="4:4">
      <c r="D4854" s="139"/>
    </row>
    <row r="4855" spans="4:4">
      <c r="D4855" s="139"/>
    </row>
    <row r="4856" spans="4:4">
      <c r="D4856" s="139"/>
    </row>
    <row r="4857" spans="4:4">
      <c r="D4857" s="139"/>
    </row>
    <row r="4858" spans="4:4">
      <c r="D4858" s="139"/>
    </row>
    <row r="4859" spans="4:4">
      <c r="D4859" s="139"/>
    </row>
    <row r="4860" spans="4:4">
      <c r="D4860" s="139"/>
    </row>
    <row r="4861" spans="4:4">
      <c r="D4861" s="139"/>
    </row>
    <row r="4862" spans="4:4">
      <c r="D4862" s="139"/>
    </row>
    <row r="4863" spans="4:4">
      <c r="D4863" s="139"/>
    </row>
    <row r="4864" spans="4:4">
      <c r="D4864" s="139"/>
    </row>
    <row r="4865" spans="4:4">
      <c r="D4865" s="139"/>
    </row>
    <row r="4866" spans="4:4">
      <c r="D4866" s="139"/>
    </row>
    <row r="4867" spans="4:4">
      <c r="D4867" s="139"/>
    </row>
    <row r="4868" spans="4:4">
      <c r="D4868" s="139"/>
    </row>
    <row r="4869" spans="4:4">
      <c r="D4869" s="139"/>
    </row>
    <row r="4870" spans="4:4">
      <c r="D4870" s="139"/>
    </row>
    <row r="4871" spans="4:4">
      <c r="D4871" s="139"/>
    </row>
    <row r="4872" spans="4:4">
      <c r="D4872" s="139"/>
    </row>
    <row r="4873" spans="4:4">
      <c r="D4873" s="139"/>
    </row>
    <row r="4874" spans="4:4">
      <c r="D4874" s="139"/>
    </row>
    <row r="4875" spans="4:4">
      <c r="D4875" s="139"/>
    </row>
    <row r="4876" spans="4:4">
      <c r="D4876" s="139"/>
    </row>
    <row r="4877" spans="4:4">
      <c r="D4877" s="139"/>
    </row>
    <row r="4878" spans="4:4">
      <c r="D4878" s="139"/>
    </row>
    <row r="4879" spans="4:4">
      <c r="D4879" s="139"/>
    </row>
    <row r="4880" spans="4:4">
      <c r="D4880" s="139"/>
    </row>
    <row r="4881" spans="4:4">
      <c r="D4881" s="139"/>
    </row>
    <row r="4882" spans="4:4">
      <c r="D4882" s="139"/>
    </row>
    <row r="4883" spans="4:4">
      <c r="D4883" s="139"/>
    </row>
    <row r="4884" spans="4:4">
      <c r="D4884" s="139"/>
    </row>
    <row r="4885" spans="4:4">
      <c r="D4885" s="139"/>
    </row>
    <row r="4886" spans="4:4">
      <c r="D4886" s="139"/>
    </row>
    <row r="4887" spans="4:4">
      <c r="D4887" s="139"/>
    </row>
    <row r="4888" spans="4:4">
      <c r="D4888" s="139"/>
    </row>
    <row r="4889" spans="4:4">
      <c r="D4889" s="139"/>
    </row>
    <row r="4890" spans="4:4">
      <c r="D4890" s="139"/>
    </row>
    <row r="4891" spans="4:4">
      <c r="D4891" s="139"/>
    </row>
    <row r="4892" spans="4:4">
      <c r="D4892" s="139"/>
    </row>
    <row r="4893" spans="4:4">
      <c r="D4893" s="139"/>
    </row>
    <row r="4894" spans="4:4">
      <c r="D4894" s="139"/>
    </row>
    <row r="4895" spans="4:4">
      <c r="D4895" s="139"/>
    </row>
    <row r="4896" spans="4:4">
      <c r="D4896" s="139"/>
    </row>
    <row r="4897" spans="4:4">
      <c r="D4897" s="139"/>
    </row>
    <row r="4898" spans="4:4">
      <c r="D4898" s="139"/>
    </row>
    <row r="4899" spans="4:4">
      <c r="D4899" s="139"/>
    </row>
    <row r="4900" spans="4:4">
      <c r="D4900" s="139"/>
    </row>
    <row r="4901" spans="4:4">
      <c r="D4901" s="139"/>
    </row>
    <row r="4902" spans="4:4">
      <c r="D4902" s="139"/>
    </row>
    <row r="4903" spans="4:4">
      <c r="D4903" s="139"/>
    </row>
    <row r="4904" spans="4:4">
      <c r="D4904" s="139"/>
    </row>
    <row r="4905" spans="4:4">
      <c r="D4905" s="139"/>
    </row>
    <row r="4906" spans="4:4">
      <c r="D4906" s="139"/>
    </row>
    <row r="4907" spans="4:4">
      <c r="D4907" s="139"/>
    </row>
    <row r="4908" spans="4:4">
      <c r="D4908" s="139"/>
    </row>
    <row r="4909" spans="4:4">
      <c r="D4909" s="139"/>
    </row>
    <row r="4910" spans="4:4">
      <c r="D4910" s="139"/>
    </row>
    <row r="4911" spans="4:4">
      <c r="D4911" s="139"/>
    </row>
    <row r="4912" spans="4:4">
      <c r="D4912" s="139"/>
    </row>
    <row r="4913" spans="4:4">
      <c r="D4913" s="139"/>
    </row>
    <row r="4914" spans="4:4">
      <c r="D4914" s="139"/>
    </row>
    <row r="4915" spans="4:4">
      <c r="D4915" s="139"/>
    </row>
    <row r="4916" spans="4:4">
      <c r="D4916" s="139"/>
    </row>
    <row r="4917" spans="4:4">
      <c r="D4917" s="139"/>
    </row>
    <row r="4918" spans="4:4">
      <c r="D4918" s="139"/>
    </row>
    <row r="4919" spans="4:4">
      <c r="D4919" s="139"/>
    </row>
    <row r="4920" spans="4:4">
      <c r="D4920" s="139"/>
    </row>
    <row r="4921" spans="4:4">
      <c r="D4921" s="139"/>
    </row>
    <row r="4922" spans="4:4">
      <c r="D4922" s="139"/>
    </row>
    <row r="4923" spans="4:4">
      <c r="D4923" s="139"/>
    </row>
    <row r="4924" spans="4:4">
      <c r="D4924" s="139"/>
    </row>
    <row r="4925" spans="4:4">
      <c r="D4925" s="139"/>
    </row>
    <row r="4926" spans="4:4">
      <c r="D4926" s="139"/>
    </row>
    <row r="4927" spans="4:4">
      <c r="D4927" s="139"/>
    </row>
    <row r="4928" spans="4:4">
      <c r="D4928" s="139"/>
    </row>
    <row r="4929" spans="4:4">
      <c r="D4929" s="139"/>
    </row>
    <row r="4930" spans="4:4">
      <c r="D4930" s="139"/>
    </row>
    <row r="4931" spans="4:4">
      <c r="D4931" s="139"/>
    </row>
    <row r="4932" spans="4:4">
      <c r="D4932" s="139"/>
    </row>
    <row r="4933" spans="4:4">
      <c r="D4933" s="139"/>
    </row>
    <row r="4934" spans="4:4">
      <c r="D4934" s="139"/>
    </row>
    <row r="4935" spans="4:4">
      <c r="D4935" s="139"/>
    </row>
    <row r="4936" spans="4:4">
      <c r="D4936" s="139"/>
    </row>
    <row r="4937" spans="4:4">
      <c r="D4937" s="139"/>
    </row>
    <row r="4938" spans="4:4">
      <c r="D4938" s="139"/>
    </row>
    <row r="4939" spans="4:4">
      <c r="D4939" s="139"/>
    </row>
    <row r="4940" spans="4:4">
      <c r="D4940" s="139"/>
    </row>
    <row r="4941" spans="4:4">
      <c r="D4941" s="139"/>
    </row>
    <row r="4942" spans="4:4">
      <c r="D4942" s="139"/>
    </row>
    <row r="4943" spans="4:4">
      <c r="D4943" s="139"/>
    </row>
    <row r="4944" spans="4:4">
      <c r="D4944" s="139"/>
    </row>
    <row r="4945" spans="4:4">
      <c r="D4945" s="139"/>
    </row>
    <row r="4946" spans="4:4">
      <c r="D4946" s="139"/>
    </row>
    <row r="4947" spans="4:4">
      <c r="D4947" s="139"/>
    </row>
    <row r="4948" spans="4:4">
      <c r="D4948" s="139"/>
    </row>
    <row r="4949" spans="4:4">
      <c r="D4949" s="139"/>
    </row>
    <row r="4950" spans="4:4">
      <c r="D4950" s="139"/>
    </row>
    <row r="4951" spans="4:4">
      <c r="D4951" s="139"/>
    </row>
    <row r="4952" spans="4:4">
      <c r="D4952" s="139"/>
    </row>
    <row r="4953" spans="4:4">
      <c r="D4953" s="139"/>
    </row>
    <row r="4954" spans="4:4">
      <c r="D4954" s="139"/>
    </row>
    <row r="4955" spans="4:4">
      <c r="D4955" s="139"/>
    </row>
    <row r="4956" spans="4:4">
      <c r="D4956" s="139"/>
    </row>
    <row r="4957" spans="4:4">
      <c r="D4957" s="139"/>
    </row>
    <row r="4958" spans="4:4">
      <c r="D4958" s="139"/>
    </row>
    <row r="4959" spans="4:4">
      <c r="D4959" s="139"/>
    </row>
    <row r="4960" spans="4:4">
      <c r="D4960" s="139"/>
    </row>
    <row r="4961" spans="4:4">
      <c r="D4961" s="139"/>
    </row>
    <row r="4962" spans="4:4">
      <c r="D4962" s="139"/>
    </row>
    <row r="4963" spans="4:4">
      <c r="D4963" s="139"/>
    </row>
    <row r="4964" spans="4:4">
      <c r="D4964" s="139"/>
    </row>
    <row r="4965" spans="4:4">
      <c r="D4965" s="139"/>
    </row>
    <row r="4966" spans="4:4">
      <c r="D4966" s="139"/>
    </row>
    <row r="4967" spans="4:4">
      <c r="D4967" s="139"/>
    </row>
    <row r="4968" spans="4:4">
      <c r="D4968" s="139"/>
    </row>
    <row r="4969" spans="4:4">
      <c r="D4969" s="139"/>
    </row>
    <row r="4970" spans="4:4">
      <c r="D4970" s="139"/>
    </row>
    <row r="4971" spans="4:4">
      <c r="D4971" s="139"/>
    </row>
    <row r="4972" spans="4:4">
      <c r="D4972" s="139"/>
    </row>
    <row r="4973" spans="4:4">
      <c r="D4973" s="139"/>
    </row>
    <row r="4974" spans="4:4">
      <c r="D4974" s="139"/>
    </row>
    <row r="4975" spans="4:4">
      <c r="D4975" s="139"/>
    </row>
    <row r="4976" spans="4:4">
      <c r="D4976" s="139"/>
    </row>
    <row r="4977" spans="4:4">
      <c r="D4977" s="139"/>
    </row>
    <row r="4978" spans="4:4">
      <c r="D4978" s="139"/>
    </row>
    <row r="4979" spans="4:4">
      <c r="D4979" s="139"/>
    </row>
    <row r="4980" spans="4:4">
      <c r="D4980" s="139"/>
    </row>
    <row r="4981" spans="4:4">
      <c r="D4981" s="139"/>
    </row>
    <row r="4982" spans="4:4">
      <c r="D4982" s="139"/>
    </row>
    <row r="4983" spans="4:4">
      <c r="D4983" s="139"/>
    </row>
    <row r="4984" spans="4:4">
      <c r="D4984" s="139"/>
    </row>
    <row r="4985" spans="4:4">
      <c r="D4985" s="139"/>
    </row>
    <row r="4986" spans="4:4">
      <c r="D4986" s="139"/>
    </row>
    <row r="4987" spans="4:4">
      <c r="D4987" s="139"/>
    </row>
    <row r="4988" spans="4:4">
      <c r="D4988" s="139"/>
    </row>
    <row r="4989" spans="4:4">
      <c r="D4989" s="139"/>
    </row>
    <row r="4990" spans="4:4">
      <c r="D4990" s="139"/>
    </row>
    <row r="4991" spans="4:4">
      <c r="D4991" s="139"/>
    </row>
    <row r="4992" spans="4:4">
      <c r="D4992" s="139"/>
    </row>
    <row r="4993" spans="4:4">
      <c r="D4993" s="139"/>
    </row>
    <row r="4994" spans="4:4">
      <c r="D4994" s="139"/>
    </row>
    <row r="4995" spans="4:4">
      <c r="D4995" s="139"/>
    </row>
    <row r="4996" spans="4:4">
      <c r="D4996" s="139"/>
    </row>
    <row r="4997" spans="4:4">
      <c r="D4997" s="139"/>
    </row>
    <row r="4998" spans="4:4">
      <c r="D4998" s="139"/>
    </row>
    <row r="4999" spans="4:4">
      <c r="D4999" s="139"/>
    </row>
    <row r="5000" spans="4:4">
      <c r="D5000" s="139"/>
    </row>
  </sheetData>
  <sheetProtection password="FC01" sheet="1"/>
  <mergeCells count="11">
    <mergeCell ref="A1:G1"/>
    <mergeCell ref="C2:G2"/>
    <mergeCell ref="C3:G3"/>
    <mergeCell ref="C4:G4"/>
    <mergeCell ref="A20:B20"/>
    <mergeCell ref="C10:G10"/>
    <mergeCell ref="C11:G11"/>
    <mergeCell ref="C13:G13"/>
    <mergeCell ref="C14:G1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SO 01 01 Pol</vt:lpstr>
      <vt:lpstr>SO 01 02 Pol</vt:lpstr>
      <vt:lpstr>SO 01 03 Pol</vt:lpstr>
      <vt:lpstr>SO 01 04 Pol</vt:lpstr>
      <vt:lpstr>SO 01 05 Pol</vt:lpstr>
      <vt:lpstr>SO 01 06 Pol</vt:lpstr>
      <vt:lpstr>SO 01 07 Pol</vt:lpstr>
      <vt:lpstr>SO 01 08 Pol</vt:lpstr>
      <vt:lpstr>SO 02 01 Pol</vt:lpstr>
      <vt:lpstr>SO 02 02 Pol</vt:lpstr>
      <vt:lpstr>SO 02 03 Pol</vt:lpstr>
      <vt:lpstr>VN 00 Pol</vt:lpstr>
      <vt:lpstr>VN 01 Pol</vt:lpstr>
      <vt:lpstr>VN 02 Pol</vt:lpstr>
      <vt:lpstr>PS 01 DPS.01.1 Pol</vt:lpstr>
      <vt:lpstr>PS 01 DPS.01.2 Pol</vt:lpstr>
      <vt:lpstr>PS 01 DPS.01.3.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 01 DPS.01.1 Pol'!Názvy_tisku</vt:lpstr>
      <vt:lpstr>'PS 01 DPS.01.2 Pol'!Názvy_tisku</vt:lpstr>
      <vt:lpstr>'PS 01 DPS.01.3. Pol'!Názvy_tisku</vt:lpstr>
      <vt:lpstr>'SO 01 01 Pol'!Názvy_tisku</vt:lpstr>
      <vt:lpstr>'SO 01 02 Pol'!Názvy_tisku</vt:lpstr>
      <vt:lpstr>'SO 01 03 Pol'!Názvy_tisku</vt:lpstr>
      <vt:lpstr>'SO 01 04 Pol'!Názvy_tisku</vt:lpstr>
      <vt:lpstr>'SO 01 05 Pol'!Názvy_tisku</vt:lpstr>
      <vt:lpstr>'SO 01 06 Pol'!Názvy_tisku</vt:lpstr>
      <vt:lpstr>'SO 01 07 Pol'!Názvy_tisku</vt:lpstr>
      <vt:lpstr>'SO 01 08 Pol'!Názvy_tisku</vt:lpstr>
      <vt:lpstr>'SO 02 01 Pol'!Názvy_tisku</vt:lpstr>
      <vt:lpstr>'SO 02 02 Pol'!Názvy_tisku</vt:lpstr>
      <vt:lpstr>'SO 02 03 Pol'!Názvy_tisku</vt:lpstr>
      <vt:lpstr>'VN 00 Pol'!Názvy_tisku</vt:lpstr>
      <vt:lpstr>'VN 01 Pol'!Názvy_tisku</vt:lpstr>
      <vt:lpstr>'VN 02 Pol'!Názvy_tisku</vt:lpstr>
      <vt:lpstr>oadresa</vt:lpstr>
      <vt:lpstr>Stavba!Objednatel</vt:lpstr>
      <vt:lpstr>Stavba!Objekt</vt:lpstr>
      <vt:lpstr>'PS 01 DPS.01.1 Pol'!Oblast_tisku</vt:lpstr>
      <vt:lpstr>'PS 01 DPS.01.2 Pol'!Oblast_tisku</vt:lpstr>
      <vt:lpstr>'PS 01 DPS.01.3. Pol'!Oblast_tisku</vt:lpstr>
      <vt:lpstr>'SO 01 01 Pol'!Oblast_tisku</vt:lpstr>
      <vt:lpstr>'SO 01 02 Pol'!Oblast_tisku</vt:lpstr>
      <vt:lpstr>'SO 01 03 Pol'!Oblast_tisku</vt:lpstr>
      <vt:lpstr>'SO 01 04 Pol'!Oblast_tisku</vt:lpstr>
      <vt:lpstr>'SO 01 05 Pol'!Oblast_tisku</vt:lpstr>
      <vt:lpstr>'SO 01 06 Pol'!Oblast_tisku</vt:lpstr>
      <vt:lpstr>'SO 01 07 Pol'!Oblast_tisku</vt:lpstr>
      <vt:lpstr>'SO 01 08 Pol'!Oblast_tisku</vt:lpstr>
      <vt:lpstr>'SO 02 01 Pol'!Oblast_tisku</vt:lpstr>
      <vt:lpstr>'SO 02 02 Pol'!Oblast_tisku</vt:lpstr>
      <vt:lpstr>'SO 02 03 Pol'!Oblast_tisku</vt:lpstr>
      <vt:lpstr>Stavba!Oblast_tisku</vt:lpstr>
      <vt:lpstr>'VN 00 Pol'!Oblast_tisku</vt:lpstr>
      <vt:lpstr>'VN 01 Pol'!Oblast_tisku</vt:lpstr>
      <vt:lpstr>'VN 02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Sliwova</dc:creator>
  <cp:lastModifiedBy>Sliwova</cp:lastModifiedBy>
  <cp:lastPrinted>2018-06-29T07:17:46Z</cp:lastPrinted>
  <dcterms:created xsi:type="dcterms:W3CDTF">2009-04-08T07:15:50Z</dcterms:created>
  <dcterms:modified xsi:type="dcterms:W3CDTF">2019-04-09T12:46:07Z</dcterms:modified>
</cp:coreProperties>
</file>