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656" activeTab="0"/>
  </bookViews>
  <sheets>
    <sheet name="Rekapitulace stavby" sheetId="1" r:id="rId1"/>
    <sheet name="00 - Ostatní náklady" sheetId="2" r:id="rId2"/>
    <sheet name="SO 01 01 - dešťová kanali..." sheetId="3" r:id="rId3"/>
    <sheet name="SO 01 02 - konečné úpravy..." sheetId="4" r:id="rId4"/>
    <sheet name="Pokyny pro vyplnění" sheetId="5" r:id="rId5"/>
  </sheets>
  <definedNames>
    <definedName name="_xlnm._FilterDatabase" localSheetId="1" hidden="1">'00 - Ostatní náklady'!$C$83:$K$83</definedName>
    <definedName name="_xlnm._FilterDatabase" localSheetId="2" hidden="1">'SO 01 01 - dešťová kanali...'!$C$92:$K$92</definedName>
    <definedName name="_xlnm._FilterDatabase" localSheetId="3" hidden="1">'SO 01 02 - konečné úpravy...'!$C$85:$K$85</definedName>
    <definedName name="_xlnm.Print_Area" localSheetId="1">'00 - Ostatní náklady'!$C$4:$J$38,'00 - Ostatní náklady'!$C$44:$J$63,'00 - Ostatní náklady'!$C$69:$K$163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2">'SO 01 01 - dešťová kanali...'!$C$4:$J$38,'SO 01 01 - dešťová kanali...'!$C$44:$J$72,'SO 01 01 - dešťová kanali...'!$C$78:$K$308</definedName>
    <definedName name="_xlnm.Print_Area" localSheetId="3">'SO 01 02 - konečné úpravy...'!$C$4:$J$38,'SO 01 02 - konečné úpravy...'!$C$44:$J$65,'SO 01 02 - konečné úpravy...'!$C$71:$K$100</definedName>
    <definedName name="_xlnm.Print_Titles" localSheetId="0">'Rekapitulace stavby'!$49:$49</definedName>
    <definedName name="_xlnm.Print_Titles" localSheetId="1">'00 - Ostatní náklady'!$83:$83</definedName>
    <definedName name="_xlnm.Print_Titles" localSheetId="2">'SO 01 01 - dešťová kanali...'!$92:$92</definedName>
    <definedName name="_xlnm.Print_Titles" localSheetId="3">'SO 01 02 - konečné úpravy...'!$85:$85</definedName>
  </definedNames>
  <calcPr calcId="162913"/>
</workbook>
</file>

<file path=xl/sharedStrings.xml><?xml version="1.0" encoding="utf-8"?>
<sst xmlns="http://schemas.openxmlformats.org/spreadsheetml/2006/main" count="4708" uniqueCount="948">
  <si>
    <t>Export VZ</t>
  </si>
  <si>
    <t>List obsahuje:</t>
  </si>
  <si>
    <t>3.0</t>
  </si>
  <si>
    <t>ZAMOK</t>
  </si>
  <si>
    <t>False</t>
  </si>
  <si>
    <t>{5a1e717b-3fa4-47a1-985e-9d5403229905}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</si>
  <si>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</si>
  <si>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</si>
  <si>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</si>
  <si>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</si>
  <si>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</si>
  <si>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</si>
  <si>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</si>
  <si>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</si>
  <si>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2059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</si>
  <si>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</si>
  <si>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</si>
  <si>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Hranice-Pod Křivým-dešťová kanalizace</t>
  </si>
  <si>
    <t>0,1</t>
  </si>
  <si>
    <t>KSO:</t>
  </si>
  <si>
    <t/>
  </si>
  <si>
    <t>CC-CZ:</t>
  </si>
  <si>
    <t>1</t>
  </si>
  <si>
    <t>Místo:</t>
  </si>
  <si>
    <t>HRANICE</t>
  </si>
  <si>
    <t>Datum:</t>
  </si>
  <si>
    <t>5.9.2016</t>
  </si>
  <si>
    <t>10</t>
  </si>
  <si>
    <t>100</t>
  </si>
  <si>
    <t>Zadavatel:</t>
  </si>
  <si>
    <t>IČ:</t>
  </si>
  <si>
    <t>301311</t>
  </si>
  <si>
    <t>MĚSTO HRANICE</t>
  </si>
  <si>
    <t>DIČ:</t>
  </si>
  <si>
    <t>Uchazeč:</t>
  </si>
  <si>
    <t>Vyplň údaj</t>
  </si>
  <si>
    <t>Projektant:</t>
  </si>
  <si>
    <t>26821443</t>
  </si>
  <si>
    <t>PROJEKTY VODAM s.r.o.   HRANICE</t>
  </si>
  <si>
    <t>CZ26821443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</si>
  <si>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</si>
  <si>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</si>
  <si>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</si>
  <si>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</si>
  <si>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</si>
  <si>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</si>
  <si>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</si>
  <si>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</si>
  <si>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</si>
  <si>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</si>
  <si>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</si>
  <si>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</si>
  <si>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</si>
  <si>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</si>
  <si>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</si>
  <si>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</si>
  <si>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</si>
  <si>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</si>
  <si>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</si>
  <si>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</si>
  <si>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</si>
  <si>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</si>
  <si>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</si>
  <si>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</si>
  <si>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</si>
  <si>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</si>
  <si>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</si>
  <si>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</si>
  <si>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</si>
  <si>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</si>
  <si>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</si>
  <si>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</si>
  <si>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</si>
  <si>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</si>
  <si>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</si>
  <si>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</si>
  <si>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</si>
  <si>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</si>
  <si>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</si>
  <si>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</si>
  <si>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</si>
  <si>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NÁKLADY</t>
  </si>
  <si>
    <t>VON</t>
  </si>
  <si>
    <t>{5d2b9553-0e82-404d-8604-be731064a8ae}</t>
  </si>
  <si>
    <t>2</t>
  </si>
  <si>
    <t>Ostatní náklady</t>
  </si>
  <si>
    <t>Soupis</t>
  </si>
  <si>
    <t>{8a5c6764-81a9-4c04-bed7-92d2bb8fb629}</t>
  </si>
  <si>
    <t>SO 01</t>
  </si>
  <si>
    <t>DEŠŤOVÁ KANALIZACE - UL. POD KŘIVÝM, HAVLÍČKOVA</t>
  </si>
  <si>
    <t>ING</t>
  </si>
  <si>
    <t>{e298cac4-52c6-4f79-843f-9b8c5472f677}</t>
  </si>
  <si>
    <t>827 21 11</t>
  </si>
  <si>
    <t>SO 01 01</t>
  </si>
  <si>
    <t>dešťová kanalizace</t>
  </si>
  <si>
    <t>{6a922330-8705-4d07-ba7d-bc45ed8f7cc0}</t>
  </si>
  <si>
    <t>SO 01 02</t>
  </si>
  <si>
    <t>konečné úpravy komunikace ul. Pod Křivým</t>
  </si>
  <si>
    <t>{6499539c-78ba-4462-850a-76d493b1e835}</t>
  </si>
  <si>
    <t>Zpět na list:</t>
  </si>
  <si>
    <t>KRYCÍ LIST SOUPISU</t>
  </si>
  <si>
    <t>Objekt:</t>
  </si>
  <si>
    <t>00 - OSTATNÍ NÁKLADY</t>
  </si>
  <si>
    <t>Soupis:</t>
  </si>
  <si>
    <t>00 - Ostatní náklady</t>
  </si>
  <si>
    <t>REKAPITULACE ČLENĚNÍ SOUPISU PRACÍ</t>
  </si>
  <si>
    <t>Kód dílu - Popis</t>
  </si>
  <si>
    <t>Cena celkem [CZK]</t>
  </si>
  <si>
    <t>Náklady soupisu celkem</t>
  </si>
  <si>
    <t>-1</t>
  </si>
  <si>
    <t>VN - Vedlejší náklady</t>
  </si>
  <si>
    <t>ON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</si>
  <si>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</si>
  <si>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</si>
  <si>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</si>
  <si>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</si>
  <si>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</si>
  <si>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</si>
  <si>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</si>
  <si>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</si>
  <si>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</si>
  <si>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</si>
  <si>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</si>
  <si>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</si>
  <si>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</si>
  <si>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</si>
  <si>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VN</t>
  </si>
  <si>
    <t>Vedlejší náklady</t>
  </si>
  <si>
    <t>4</t>
  </si>
  <si>
    <t>ROZPOCET</t>
  </si>
  <si>
    <t>K</t>
  </si>
  <si>
    <t>005111020R</t>
  </si>
  <si>
    <t>Vytyčení stavby</t>
  </si>
  <si>
    <t>Soubor</t>
  </si>
  <si>
    <t>RTS</t>
  </si>
  <si>
    <t>262144</t>
  </si>
  <si>
    <t>005111021R</t>
  </si>
  <si>
    <t>Vytyčení inženýrských sítí</t>
  </si>
  <si>
    <t>3</t>
  </si>
  <si>
    <t>005111030R</t>
  </si>
  <si>
    <t>Zaměření skutečného stavu</t>
  </si>
  <si>
    <t>6</t>
  </si>
  <si>
    <t>005121016R</t>
  </si>
  <si>
    <t>Vybudování zařízení staveniště pro JKSO 827</t>
  </si>
  <si>
    <t>8</t>
  </si>
  <si>
    <t>VV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</si>
  <si>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</si>
  <si>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</si>
  <si>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</si>
  <si>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kanceláří stavby a technického dozoru.</t>
  </si>
  <si>
    <t>Doprava a osazení lávek pro chodce do 2 m délky, mostů do 5 délky.</t>
  </si>
  <si>
    <t>Zřízení osvětlení staveniště (včetně stožárů a osvětlovacích těles).</t>
  </si>
  <si>
    <t>Zřízení dočasných ochranných zařízení (plachty, stěny, stany), jestliže jsou vyžadovány technologií montáže.</t>
  </si>
  <si>
    <t>Náhradní zdroj elektrické energie.</t>
  </si>
  <si>
    <t>Součet</t>
  </si>
  <si>
    <t>5</t>
  </si>
  <si>
    <t>005121026R</t>
  </si>
  <si>
    <t>Provoz zařízení staveniště pro JKSO 827</t>
  </si>
  <si>
    <t>Opotřebení nebo pronájem skladovacích kontejnerů.</t>
  </si>
  <si>
    <t>Opotřebení a údržba nebo pronájem sociálního zařízení – umývárny, toalety, šatny.</t>
  </si>
  <si>
    <t>Opotřebení nebo pronájem kanceláří stavby a technického dozoru.</t>
  </si>
  <si>
    <t>Opotřebení lávek pro chodce do 2 m délky, mostů do 5 délky.</t>
  </si>
  <si>
    <t>Spotřeba vody a elektrické energie pro potřebu sociálních zařízení a kanceláří stavby.</t>
  </si>
  <si>
    <t>Pronájem, opotřebení a spotřeba pohonných hmot náhradního zdroje elektrické energie.</t>
  </si>
  <si>
    <t>Úklid v prostorách sociálního zařízení a kanceláří stavby.</t>
  </si>
  <si>
    <t>Opotřebení dočasných ochranných zařízení (plachty, stěny, stany).</t>
  </si>
  <si>
    <t>Spotřeba vody a elektrické energie, nebo pohonných hmot pro potřebu sociálních zařízení a kanceláří stavby.</t>
  </si>
  <si>
    <t>005121036R</t>
  </si>
  <si>
    <t>Odstranění zařízení staveniště pro JKSO 827</t>
  </si>
  <si>
    <t>12</t>
  </si>
  <si>
    <t>Odvoz kontejnerů pro skladování a uvedení zpevněných ploch pro skladování do původního stavu.</t>
  </si>
  <si>
    <t>Uvedení zpevněných ploch pro osazení objektů sociálního zařízení staveniště a kanceláří stavby do původního stavu.</t>
  </si>
  <si>
    <t>Případné ohumusování.</t>
  </si>
  <si>
    <t>Odvoz mobilních buněk sociálního zařízení, nebo uvedení do původního stavu prostor pronajatých.</t>
  </si>
  <si>
    <t>Odvoz mobilních kanceláří stavby a technického dozoru, nebo uvedení do původního stavu prostor pronajatých.</t>
  </si>
  <si>
    <t>Odvoz provizorních mostů a lávek.</t>
  </si>
  <si>
    <t>Zrušení vnitrostaveništního rozvodu energie včetně rozvaděčů a osvětlení staveniště (včetně stožárů a osvětlovacích těles).</t>
  </si>
  <si>
    <t>Odvoz náhradního zdroje.</t>
  </si>
  <si>
    <t>7</t>
  </si>
  <si>
    <t>005122010R</t>
  </si>
  <si>
    <t>Provoz objednatele</t>
  </si>
  <si>
    <t>14</t>
  </si>
  <si>
    <t>Náklady na ztížené provádění stavebních prací v důsledku nepřerušeného provozu na staveništi nebo v případech nepřerušeného provozu v objektech v ni</t>
  </si>
  <si>
    <t>005122T1</t>
  </si>
  <si>
    <t>Provozní vlivy</t>
  </si>
  <si>
    <t>Vlastní</t>
  </si>
  <si>
    <t>16</t>
  </si>
  <si>
    <t>Náklady na ztížené podmínky provádění tam, kde jsou stavební práce zcela nebo zčásti omezovány provozem jiných osob.</t>
  </si>
  <si>
    <t>Možná přeložka vodovodního řadu v délce cca 30,0m.</t>
  </si>
  <si>
    <t>Vypracování protipovodňového plánu zhotovitelem pro zařízení staveniště.</t>
  </si>
  <si>
    <t>ON</t>
  </si>
  <si>
    <t>9</t>
  </si>
  <si>
    <t>005124T</t>
  </si>
  <si>
    <t>Čištění komunikací v průběhu stavby</t>
  </si>
  <si>
    <t>18</t>
  </si>
  <si>
    <t>Včetně opravy a údržby komunikací užívaných v průběhu stavby.</t>
  </si>
  <si>
    <t>005211030R</t>
  </si>
  <si>
    <t>Dočasná dopravní opatření</t>
  </si>
  <si>
    <t>20</t>
  </si>
  <si>
    <t>Náklady na vyhotovení návrhu dočasného dopravního značení, jeho projednání s dotčenými orgány a organizacemi, dodání dopravních značek a světelné si</t>
  </si>
  <si>
    <t>11</t>
  </si>
  <si>
    <t>00523  R</t>
  </si>
  <si>
    <t>Zkoušky a revize</t>
  </si>
  <si>
    <t>22</t>
  </si>
  <si>
    <t>Náklady zhotovitele, související s prováděním zkoušek a revizí předepsaných technickými normami nebo objednatelem a které jsou pro provedení díla ne</t>
  </si>
  <si>
    <t>Kamerové zkoušky,zkoušky hutnění únosnosti podloží,zkoušky hutnění úprav komunikací dle TP 146,zkoušky vytěženého štěrku z retenčních nádrží,zkoušky</t>
  </si>
  <si>
    <t>00524 R</t>
  </si>
  <si>
    <t>Předání a převzetí díla</t>
  </si>
  <si>
    <t>24</t>
  </si>
  <si>
    <t>Náklady zhotovitele, které vzniknou v souvislosti s povinnostmi zhotovitele při předání a převzetí díla.</t>
  </si>
  <si>
    <t>13</t>
  </si>
  <si>
    <t>005241010R</t>
  </si>
  <si>
    <t>Dokumentace skutečného provedení</t>
  </si>
  <si>
    <t>26</t>
  </si>
  <si>
    <t>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</si>
  <si>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</si>
  <si>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</si>
  <si>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28</t>
  </si>
  <si>
    <t>Náklady na provedení skutečného zaměření stavby v rozsahu nezbytném pro zápis změny do katastru nemovitostí.</t>
  </si>
  <si>
    <t>005241020T</t>
  </si>
  <si>
    <t>Pasportizace objektů</t>
  </si>
  <si>
    <t>30</t>
  </si>
  <si>
    <t>Zdokumentování pozemních a jiných objektů v blízkosti stavby před jejím zahájením(fotodokumentace,video,popisy).Před zahájením stavby a v průběhu st</t>
  </si>
  <si>
    <t>005261030R</t>
  </si>
  <si>
    <t>Finanční rezerva</t>
  </si>
  <si>
    <t>32</t>
  </si>
  <si>
    <t>SO 01 - DEŠŤOVÁ KANALIZACE - UL. POD KŘIVÝM, HAVLÍČKOVA</t>
  </si>
  <si>
    <t>SO 01 01 - dešťová kanalizace</t>
  </si>
  <si>
    <t>HSV - Práce a dodávky HSV</t>
  </si>
  <si>
    <t xml:space="preserve">    1 - Zemní práce</t>
  </si>
  <si>
    <t xml:space="preserve">    11 - Přípravné a přidružené práce</t>
  </si>
  <si>
    <t xml:space="preserve">    2 - Základy a zvláštní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</si>
  <si>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</si>
  <si>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</si>
  <si>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</si>
  <si>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91 - Doplňující práce na komunikaci</t>
  </si>
  <si>
    <t xml:space="preserve">    99 - Staveništní přesun hmot</t>
  </si>
  <si>
    <t>M - Práce a dodávky M</t>
  </si>
  <si>
    <t xml:space="preserve">    M23 - Montáže potrubí</t>
  </si>
  <si>
    <t>HSV</t>
  </si>
  <si>
    <t>Práce a dodávky HSV</t>
  </si>
  <si>
    <t>Zemní práce</t>
  </si>
  <si>
    <t>115101201R00</t>
  </si>
  <si>
    <t>Čerpání vody na výšku do 10 m, přítok do 500 l předpoklad</t>
  </si>
  <si>
    <t>hod</t>
  </si>
  <si>
    <t>115101341R00</t>
  </si>
  <si>
    <t>Pohotovost čerp.soupravy, výška 50 m, přítok 500 l předpoklad</t>
  </si>
  <si>
    <t>den</t>
  </si>
  <si>
    <t>119001401R00</t>
  </si>
  <si>
    <t>Dočasné zajištění ocelového potrubí do DN 200 mm</t>
  </si>
  <si>
    <t>m</t>
  </si>
  <si>
    <t>119001421R00</t>
  </si>
  <si>
    <t>Dočasné zajištění kabelů - do počtu 3 kabelů</t>
  </si>
  <si>
    <t>120001101R00</t>
  </si>
  <si>
    <t>Příplatek za ztížení vykopávky v blízkosti vedení</t>
  </si>
  <si>
    <t>m3</t>
  </si>
  <si>
    <t>121101102R00</t>
  </si>
  <si>
    <t>Sejmutí ornice s přemístěním přes 50 do 100 m</t>
  </si>
  <si>
    <t>132101213R00</t>
  </si>
  <si>
    <t>Hloubení rýh š.do 200 cm hor.2 do 10000 m3,STROJNĚ</t>
  </si>
  <si>
    <t>132201213R00</t>
  </si>
  <si>
    <t>Hloubení rýh š.do 200 cm hor.3 do 10000 m3,STROJNĚ</t>
  </si>
  <si>
    <t>132201219R00</t>
  </si>
  <si>
    <t>Příplatek za lepivost - hloubení rýh 200cm v hor.3</t>
  </si>
  <si>
    <t>1859,37465/100*50</t>
  </si>
  <si>
    <t>151811416R00</t>
  </si>
  <si>
    <t>Montáž pažic.boxu standard dl.3m, š.2,5m, hl.2,4m</t>
  </si>
  <si>
    <t>kus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</si>
  <si>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</si>
  <si>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</si>
  <si>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</si>
  <si>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</si>
  <si>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</si>
  <si>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</si>
  <si>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161101101R00</t>
  </si>
  <si>
    <t>Svislé přemístění výkopku z hor.1-4 do 2,5 m</t>
  </si>
  <si>
    <t>161101102R00</t>
  </si>
  <si>
    <t>Svislé přemístění výkopku z hor.1-4 do 4,0 m</t>
  </si>
  <si>
    <t>162501102R00</t>
  </si>
  <si>
    <t>Vodorovné přemístění výkopku z hor.1-4 do 3000 m na meziskládku a zpět</t>
  </si>
  <si>
    <t>17</t>
  </si>
  <si>
    <t>162701101R00</t>
  </si>
  <si>
    <t>Vodorovné přemístění výkopku z hor.1-4 do 6000 m</t>
  </si>
  <si>
    <t>34</t>
  </si>
  <si>
    <t>trvalá skládka</t>
  </si>
  <si>
    <t>1000/1,70</t>
  </si>
  <si>
    <t>162701105R00</t>
  </si>
  <si>
    <t>Vodorovné přemístění výkopku z hor.1-4 do 10000 m</t>
  </si>
  <si>
    <t>36</t>
  </si>
  <si>
    <t>19</t>
  </si>
  <si>
    <t>162701109R00</t>
  </si>
  <si>
    <t>Příplatek k vod. přemístění hor.1-4 za další 1 km</t>
  </si>
  <si>
    <t>38</t>
  </si>
  <si>
    <t>1937,50321*3</t>
  </si>
  <si>
    <t>167101102R00</t>
  </si>
  <si>
    <t>Nakládání výkopku z hor.1-4 v množství nad 100 m3</t>
  </si>
  <si>
    <t>40</t>
  </si>
  <si>
    <t>171201201R00</t>
  </si>
  <si>
    <t>Uložení sypaniny na skládku</t>
  </si>
  <si>
    <t>42</t>
  </si>
  <si>
    <t>174101101R00</t>
  </si>
  <si>
    <t>Zásyp jam, rýh, šachet se zhutněním</t>
  </si>
  <si>
    <t>44</t>
  </si>
  <si>
    <t>23</t>
  </si>
  <si>
    <t>46</t>
  </si>
  <si>
    <t>48</t>
  </si>
  <si>
    <t>25</t>
  </si>
  <si>
    <t>175101101R00</t>
  </si>
  <si>
    <t>Obsyp potrubí bez prohození sypaniny</t>
  </si>
  <si>
    <t>50</t>
  </si>
  <si>
    <t>180402111R00</t>
  </si>
  <si>
    <t>Založení trávníku parkového výsevem v rovině</t>
  </si>
  <si>
    <t>m2</t>
  </si>
  <si>
    <t>52</t>
  </si>
  <si>
    <t>27</t>
  </si>
  <si>
    <t>181301102R00</t>
  </si>
  <si>
    <t>Rozprostření ornice, rovina, tl. 10-15 cm,do 500m2</t>
  </si>
  <si>
    <t>54</t>
  </si>
  <si>
    <t>199000002R00</t>
  </si>
  <si>
    <t>Poplatek za skládku horniny 1- 4</t>
  </si>
  <si>
    <t>56</t>
  </si>
  <si>
    <t>588,23529+1937,50321</t>
  </si>
  <si>
    <t>29</t>
  </si>
  <si>
    <t>175101109T00</t>
  </si>
  <si>
    <t>Příplatek za prohození sypaniny pro zásyp rýhy</t>
  </si>
  <si>
    <t>58</t>
  </si>
  <si>
    <t>199000010</t>
  </si>
  <si>
    <t>Uložení kabelového vedení do ochranného bet.žlabu</t>
  </si>
  <si>
    <t>ks</t>
  </si>
  <si>
    <t>60</t>
  </si>
  <si>
    <t>31</t>
  </si>
  <si>
    <t>174100050TAB</t>
  </si>
  <si>
    <t>Zásyp jam,rýh a šachet štěrkopískem, dovoz štěrkopísku ze vzdálenosti 5 km</t>
  </si>
  <si>
    <t>62</t>
  </si>
  <si>
    <t>M</t>
  </si>
  <si>
    <t>00572400R</t>
  </si>
  <si>
    <t>Směs travní parková I. běžná zátěž</t>
  </si>
  <si>
    <t>kg</t>
  </si>
  <si>
    <t>64</t>
  </si>
  <si>
    <t>528,820/50</t>
  </si>
  <si>
    <t>33</t>
  </si>
  <si>
    <t>58337330R</t>
  </si>
  <si>
    <t>Štěrkopísek frakce 0-22 A</t>
  </si>
  <si>
    <t>t</t>
  </si>
  <si>
    <t>66</t>
  </si>
  <si>
    <t>1530,83991*1,80</t>
  </si>
  <si>
    <t>583419036R</t>
  </si>
  <si>
    <t>Kamenivo drcené frakce  32/63 D Olomoucký kraj</t>
  </si>
  <si>
    <t>68</t>
  </si>
  <si>
    <t>347,54750*1,80</t>
  </si>
  <si>
    <t>35</t>
  </si>
  <si>
    <t>58344197R</t>
  </si>
  <si>
    <t>Štěrkodrtě frakce 0-63 A</t>
  </si>
  <si>
    <t>70</t>
  </si>
  <si>
    <t>183,00213*1,80</t>
  </si>
  <si>
    <t>59213405R</t>
  </si>
  <si>
    <t>Žlab kabelový železob.AZD 30-100  100x31x19 cm</t>
  </si>
  <si>
    <t>72</t>
  </si>
  <si>
    <t>37</t>
  </si>
  <si>
    <t>59213431R</t>
  </si>
  <si>
    <t>Deska kryci kabel. žlabů AZD 13-30  50x30x6 cm</t>
  </si>
  <si>
    <t>74</t>
  </si>
  <si>
    <t>69*2</t>
  </si>
  <si>
    <t>Přípravné a přidružené práce</t>
  </si>
  <si>
    <t>113107615R00</t>
  </si>
  <si>
    <t>Odstranění podkladu nad 50 m2,kam.drcené tl.15 cm</t>
  </si>
  <si>
    <t>76</t>
  </si>
  <si>
    <t>39</t>
  </si>
  <si>
    <t>113107620R00</t>
  </si>
  <si>
    <t>Odstranění podkladu nad 50 m2,kam.drcené tl.20 cm</t>
  </si>
  <si>
    <t>78</t>
  </si>
  <si>
    <t>113108410R00</t>
  </si>
  <si>
    <t>Odstranění podkladu pl. nad 50 m2, živice tl.10 cm</t>
  </si>
  <si>
    <t>80</t>
  </si>
  <si>
    <t>41</t>
  </si>
  <si>
    <t>113108415R00</t>
  </si>
  <si>
    <t>Odstranění podkladu pl. nad 50 m2, živice tl.15 cm</t>
  </si>
  <si>
    <t>82</t>
  </si>
  <si>
    <t>113151119R00</t>
  </si>
  <si>
    <t>Fréz.živič.krytu pl.do 500 m2,pruh do 75cm,tl.10cm</t>
  </si>
  <si>
    <t>84</t>
  </si>
  <si>
    <t>43</t>
  </si>
  <si>
    <t>113202111R00</t>
  </si>
  <si>
    <t>Vytrhání obrub z krajníků nebo obrubníků stojatých</t>
  </si>
  <si>
    <t>86</t>
  </si>
  <si>
    <t>919735111R00</t>
  </si>
  <si>
    <t>Řezání stávajícího živičného krytu tl. do 5 cm</t>
  </si>
  <si>
    <t>88</t>
  </si>
  <si>
    <t>45</t>
  </si>
  <si>
    <t>979082219R00</t>
  </si>
  <si>
    <t>Příplatek za dopravu suti po suchu za další 1 km</t>
  </si>
  <si>
    <t>90</t>
  </si>
  <si>
    <t>skládka do 6 km</t>
  </si>
  <si>
    <t>412,1117</t>
  </si>
  <si>
    <t>92</t>
  </si>
  <si>
    <t>skládka do 13 km</t>
  </si>
  <si>
    <t>548,5440*12</t>
  </si>
  <si>
    <t>47</t>
  </si>
  <si>
    <t>979990113T05</t>
  </si>
  <si>
    <t>Poplatek za skládku suti - odpad z komunikací</t>
  </si>
  <si>
    <t>94</t>
  </si>
  <si>
    <t>979082213R00</t>
  </si>
  <si>
    <t>Vodorovná doprava suti po suchu do 1 km</t>
  </si>
  <si>
    <t>96</t>
  </si>
  <si>
    <t>Základy a zvláštní zakládání</t>
  </si>
  <si>
    <t>49</t>
  </si>
  <si>
    <t>212752113R00</t>
  </si>
  <si>
    <t>Trativody z drenážních trubek, lože, DN 160 mm</t>
  </si>
  <si>
    <t>98</t>
  </si>
  <si>
    <t>235681111T00</t>
  </si>
  <si>
    <t>Jílové můstky na obsypu potrubí,dodání jílu</t>
  </si>
  <si>
    <t>3*1,00*1,10*0,55</t>
  </si>
  <si>
    <t>Vodorovné konstrukce</t>
  </si>
  <si>
    <t>51</t>
  </si>
  <si>
    <t>451572111R00</t>
  </si>
  <si>
    <t>Lože pod potrubí z kameniva těženého 0 - 4 mm</t>
  </si>
  <si>
    <t>102</t>
  </si>
  <si>
    <t>452311131R00</t>
  </si>
  <si>
    <t>Desky podkladní pod potrubí z betonu C 12/15</t>
  </si>
  <si>
    <t>104</t>
  </si>
  <si>
    <t>podkl.desky pod RŠ</t>
  </si>
  <si>
    <t>54*(1,40*1,40*0,10)</t>
  </si>
  <si>
    <t>53</t>
  </si>
  <si>
    <t>452311151RT1</t>
  </si>
  <si>
    <t>Desky podkladní pod potrubí z betonu , beton prostý třídy C 20/25 S3</t>
  </si>
  <si>
    <t>106</t>
  </si>
  <si>
    <t>podkl.beton pod žlaby</t>
  </si>
  <si>
    <t>26,00*0,70*0,30</t>
  </si>
  <si>
    <t>452351101R00</t>
  </si>
  <si>
    <t>Bednění desek nebo sedlových loží pod potrubí</t>
  </si>
  <si>
    <t>108</t>
  </si>
  <si>
    <t>54*(4*1,40*0,10)</t>
  </si>
  <si>
    <t>55</t>
  </si>
  <si>
    <t>461212111R00</t>
  </si>
  <si>
    <t>Patka z lom. kamene na MC 10, průřez nad 0,40 m2</t>
  </si>
  <si>
    <t>110</t>
  </si>
  <si>
    <t>0,80*0,75*1,60</t>
  </si>
  <si>
    <t>461311620R00</t>
  </si>
  <si>
    <t>Patka pro dlažbu z betonu, průřezu nad 0,20 m2</t>
  </si>
  <si>
    <t>112</t>
  </si>
  <si>
    <t>57</t>
  </si>
  <si>
    <t>465511311T00</t>
  </si>
  <si>
    <t>Dlažba z lom.kam. do betonu C 12/15 tl.10 cm</t>
  </si>
  <si>
    <t>114</t>
  </si>
  <si>
    <t>(4,20*4,60*0,30)+(2,00*4,60*0,30)</t>
  </si>
  <si>
    <t>Komunikace</t>
  </si>
  <si>
    <t>564782111R00</t>
  </si>
  <si>
    <t>Podklad z kam.drceného 32-63 s výplň.kamen. 30 cm</t>
  </si>
  <si>
    <t>116</t>
  </si>
  <si>
    <t>59</t>
  </si>
  <si>
    <t>564851111R00</t>
  </si>
  <si>
    <t>Podklad ze štěrkodrti po zhutnění tloušťky 15 cm</t>
  </si>
  <si>
    <t>118</t>
  </si>
  <si>
    <t>564861111R00</t>
  </si>
  <si>
    <t>Podklad ze štěrkodrti po zhutnění tloušťky 20 cm</t>
  </si>
  <si>
    <t>120</t>
  </si>
  <si>
    <t>61</t>
  </si>
  <si>
    <t>565141111R00</t>
  </si>
  <si>
    <t>Podklad z obal kam.ACP 16+,ACP 22+,do 3 m,tl. 6 cm</t>
  </si>
  <si>
    <t>122</t>
  </si>
  <si>
    <t>565310016R00</t>
  </si>
  <si>
    <t>Podklad z asfalt. recyklátu po zhutnění tl.10 cm</t>
  </si>
  <si>
    <t>124</t>
  </si>
  <si>
    <t>63</t>
  </si>
  <si>
    <t>567132115R00</t>
  </si>
  <si>
    <t>Podklad z kameniva zpev.cementem KZC 1 tl.20 cm</t>
  </si>
  <si>
    <t>126</t>
  </si>
  <si>
    <t>573111112R00</t>
  </si>
  <si>
    <t>Postřik živičný infiltr.+ posyp,z asfaltu 1 kg/m2</t>
  </si>
  <si>
    <t>128</t>
  </si>
  <si>
    <t>65</t>
  </si>
  <si>
    <t>573231111R00</t>
  </si>
  <si>
    <t>Postřik živičný spojovací z emulze 0,5-0,7 kg/m2</t>
  </si>
  <si>
    <t>130</t>
  </si>
  <si>
    <t>577112113R00</t>
  </si>
  <si>
    <t>Beton asfalt. ACO 11 S modifik. š. do 3 m, tl.4 cm</t>
  </si>
  <si>
    <t>132</t>
  </si>
  <si>
    <t>Trubní vedení</t>
  </si>
  <si>
    <t>67</t>
  </si>
  <si>
    <t>871313121R00</t>
  </si>
  <si>
    <t>Montáž trub z plastu, gumový kroužek, DN 150</t>
  </si>
  <si>
    <t>134</t>
  </si>
  <si>
    <t>871353121R00</t>
  </si>
  <si>
    <t>Montáž trub z plastu, gumový kroužek, DN 200</t>
  </si>
  <si>
    <t>136</t>
  </si>
  <si>
    <t>69</t>
  </si>
  <si>
    <t>871373121R00</t>
  </si>
  <si>
    <t>Montáž trub z plastu, gumový kroužek, DN 300</t>
  </si>
  <si>
    <t>138</t>
  </si>
  <si>
    <t>871393121R00</t>
  </si>
  <si>
    <t>Montáž trub z plastu, gumový kroužek, DN 400</t>
  </si>
  <si>
    <t>140</t>
  </si>
  <si>
    <t>71</t>
  </si>
  <si>
    <t>871413121R00</t>
  </si>
  <si>
    <t>Montáž trub z plastu, gumový kroužek, DN 500</t>
  </si>
  <si>
    <t>142</t>
  </si>
  <si>
    <t>877373121R00</t>
  </si>
  <si>
    <t>Montáž tvarovek odboč. plast. gum. kroužek DN 300</t>
  </si>
  <si>
    <t>144</t>
  </si>
  <si>
    <t>15+6</t>
  </si>
  <si>
    <t>73</t>
  </si>
  <si>
    <t>877313123R00</t>
  </si>
  <si>
    <t>Montáž tvarovek jednoos. z PVC gum. kroužek DN 150</t>
  </si>
  <si>
    <t>146</t>
  </si>
  <si>
    <t>877353123R00</t>
  </si>
  <si>
    <t>Montáž tvarovek jednoos. plast. gum.kroužek DN 200</t>
  </si>
  <si>
    <t>148</t>
  </si>
  <si>
    <t>75</t>
  </si>
  <si>
    <t>877373123R00</t>
  </si>
  <si>
    <t>Montáž tvarovek jednoos. plast. gum.kroužek DN 300</t>
  </si>
  <si>
    <t>150</t>
  </si>
  <si>
    <t>892571111R00</t>
  </si>
  <si>
    <t>Zkouška těsnosti kanalizace DN do 200, vodou</t>
  </si>
  <si>
    <t>152</t>
  </si>
  <si>
    <t>5,00+16,00</t>
  </si>
  <si>
    <t>77</t>
  </si>
  <si>
    <t>892581111R00</t>
  </si>
  <si>
    <t>Zkouška těsnosti kanalizace DN do 300, vodou</t>
  </si>
  <si>
    <t>154</t>
  </si>
  <si>
    <t>892591111R00</t>
  </si>
  <si>
    <t>Zkouška těsnosti kanalizace DN do 400, vodou</t>
  </si>
  <si>
    <t>156</t>
  </si>
  <si>
    <t>79</t>
  </si>
  <si>
    <t>892661111R00</t>
  </si>
  <si>
    <t>Zkouška těsnosti kanalizace DN do 600, vodou</t>
  </si>
  <si>
    <t>158</t>
  </si>
  <si>
    <t>892583111R00</t>
  </si>
  <si>
    <t>Zabezpečení konců kanal. potrubí DN do 300, vodou</t>
  </si>
  <si>
    <t>sada</t>
  </si>
  <si>
    <t>160</t>
  </si>
  <si>
    <t>81</t>
  </si>
  <si>
    <t>892593111R00</t>
  </si>
  <si>
    <t>Zabezpečení konců kanal. potrubí DN do 400, vodou</t>
  </si>
  <si>
    <t>úsek</t>
  </si>
  <si>
    <t>162</t>
  </si>
  <si>
    <t>892663111R00</t>
  </si>
  <si>
    <t>Zabezpečení konců kanal. potrubí DN do 600, vodou</t>
  </si>
  <si>
    <t>164</t>
  </si>
  <si>
    <t>83</t>
  </si>
  <si>
    <t>894138001R00</t>
  </si>
  <si>
    <t>Příplatek za dalších 0,60 m výšky vstupu</t>
  </si>
  <si>
    <t>166</t>
  </si>
  <si>
    <t>894411121R00</t>
  </si>
  <si>
    <t>Zřízení šachet z dílců, dno C25/30, potrubí DN 300</t>
  </si>
  <si>
    <t>168</t>
  </si>
  <si>
    <t>85</t>
  </si>
  <si>
    <t>894411131R00</t>
  </si>
  <si>
    <t>Zřízení šachet z dílců, dno C25/30, potrubí DN 400</t>
  </si>
  <si>
    <t>170</t>
  </si>
  <si>
    <t>894411141R00</t>
  </si>
  <si>
    <t>Zřízení šachet z dílců, dno C25/30, potrubí DN 500</t>
  </si>
  <si>
    <t>172</t>
  </si>
  <si>
    <t>87</t>
  </si>
  <si>
    <t>894431112R00</t>
  </si>
  <si>
    <t>Osazení plastové šachty z dílů prům.600 mm, Wavin</t>
  </si>
  <si>
    <t>174</t>
  </si>
  <si>
    <t>896221111R00</t>
  </si>
  <si>
    <t>Spadiště kanal. z betonu jednod.,dno C25/30,DN 400</t>
  </si>
  <si>
    <t>176</t>
  </si>
  <si>
    <t>89</t>
  </si>
  <si>
    <t>896213111R00</t>
  </si>
  <si>
    <t>Spadiště kanal. z betonu dvojité,dno C25/30,DN 300</t>
  </si>
  <si>
    <t>178</t>
  </si>
  <si>
    <t>899102111R00</t>
  </si>
  <si>
    <t>Osazení poklopu s rámem do 100 kg</t>
  </si>
  <si>
    <t>180</t>
  </si>
  <si>
    <t>91</t>
  </si>
  <si>
    <t>899104111R00</t>
  </si>
  <si>
    <t>Osazení poklopu s rámem nad 150 kg</t>
  </si>
  <si>
    <t>182</t>
  </si>
  <si>
    <t>1+41</t>
  </si>
  <si>
    <t>8970711099T1</t>
  </si>
  <si>
    <t>Žlabová vpust s mřížkovým ocelovým roštem, osazená do betonového lože, dl.1000 mm,, stavební výška 270 mm; zatížení D 400</t>
  </si>
  <si>
    <t>184</t>
  </si>
  <si>
    <t>93</t>
  </si>
  <si>
    <t>28614500.AR</t>
  </si>
  <si>
    <t>Trubka  PP SN 10  DN 160/1000</t>
  </si>
  <si>
    <t>186</t>
  </si>
  <si>
    <t>5,00*1,03</t>
  </si>
  <si>
    <t>28614505.AR</t>
  </si>
  <si>
    <t>Trubka PP SN 10  DN 200/3000</t>
  </si>
  <si>
    <t>188</t>
  </si>
  <si>
    <t>16,00/3*1,03</t>
  </si>
  <si>
    <t>95</t>
  </si>
  <si>
    <t>28614516R</t>
  </si>
  <si>
    <t>Trubka  PP SN 10  DN 315/6000</t>
  </si>
  <si>
    <t>190</t>
  </si>
  <si>
    <t>661,70/6*1,03</t>
  </si>
  <si>
    <t>28614518.AR</t>
  </si>
  <si>
    <t>Trubka  PP SN 10  DN 400/6000</t>
  </si>
  <si>
    <t>192</t>
  </si>
  <si>
    <t>112,90/6*1,03</t>
  </si>
  <si>
    <t>97</t>
  </si>
  <si>
    <t>28614519.AR</t>
  </si>
  <si>
    <t>Trubka  PP SN 10  DN 500/6000</t>
  </si>
  <si>
    <t>194</t>
  </si>
  <si>
    <t>701,40/6*1,03</t>
  </si>
  <si>
    <t>28651792R</t>
  </si>
  <si>
    <t>Záslepka kanalizační plast D 160 L 42 mm PVC</t>
  </si>
  <si>
    <t>196</t>
  </si>
  <si>
    <t>99</t>
  </si>
  <si>
    <t>28651795R</t>
  </si>
  <si>
    <t>Záslepka kanalizační plast D 315 L 74 mm PVC</t>
  </si>
  <si>
    <t>198</t>
  </si>
  <si>
    <t>28654574R</t>
  </si>
  <si>
    <t>Odbočka kanalizační PP  DN 300/150  45°</t>
  </si>
  <si>
    <t>200</t>
  </si>
  <si>
    <t>101</t>
  </si>
  <si>
    <t>28654575R</t>
  </si>
  <si>
    <t>Odbočka kanalizační PP  DN 300/200  45°</t>
  </si>
  <si>
    <t>202</t>
  </si>
  <si>
    <t>28654600R</t>
  </si>
  <si>
    <t>Koleno kanalizační PP  DN 150/45°</t>
  </si>
  <si>
    <t>204</t>
  </si>
  <si>
    <t>103</t>
  </si>
  <si>
    <t>28654604R</t>
  </si>
  <si>
    <t>Koleno kanalizační PP  DN 200/45°</t>
  </si>
  <si>
    <t>206</t>
  </si>
  <si>
    <t>286971520R</t>
  </si>
  <si>
    <t>Dno šachtové  600/315mm přímé pro potrubí plast</t>
  </si>
  <si>
    <t>208</t>
  </si>
  <si>
    <t>105</t>
  </si>
  <si>
    <t>28697155R</t>
  </si>
  <si>
    <t>Roura šachtová korugovaná  bez hrdla 600/4000 mm</t>
  </si>
  <si>
    <t>210</t>
  </si>
  <si>
    <t>28697160R</t>
  </si>
  <si>
    <t>Těsnění pro teleskop a beton. prstenec DN=600 mm</t>
  </si>
  <si>
    <t>212</t>
  </si>
  <si>
    <t>107</t>
  </si>
  <si>
    <t>28697162R</t>
  </si>
  <si>
    <t>Konus plastový šachtový PAD 600</t>
  </si>
  <si>
    <t>214</t>
  </si>
  <si>
    <t>28697166R</t>
  </si>
  <si>
    <t>Adaptér teleskopický PP  600</t>
  </si>
  <si>
    <t>216</t>
  </si>
  <si>
    <t>109</t>
  </si>
  <si>
    <t>55241713R</t>
  </si>
  <si>
    <t>Poklop litina  600/100 D400</t>
  </si>
  <si>
    <t>218</t>
  </si>
  <si>
    <t>55340323R</t>
  </si>
  <si>
    <t>Poklop D 400 - BEGU bet. výplň, s odvětráním</t>
  </si>
  <si>
    <t>220</t>
  </si>
  <si>
    <t>111</t>
  </si>
  <si>
    <t>55340329T</t>
  </si>
  <si>
    <t>poklop kanalizační litino-betonový; D výrobku 785 mm; únosnost B 125 kN; s odvětráním</t>
  </si>
  <si>
    <t>222</t>
  </si>
  <si>
    <t>553429819T0</t>
  </si>
  <si>
    <t>Rošt pro odvodňovací žlab litinový; l = 500 mm; š = 260 mm; zatížení D 400</t>
  </si>
  <si>
    <t>224</t>
  </si>
  <si>
    <t>113</t>
  </si>
  <si>
    <t>553429819T1</t>
  </si>
  <si>
    <t>Betonový žlab se spodním odtokem pro potrubí DN 200; l = 1000 mm; š = 240 mm; v = 270 zatížení D 400</t>
  </si>
  <si>
    <t>226</t>
  </si>
  <si>
    <t>553429819T2</t>
  </si>
  <si>
    <t>Betonový žlab se spodním odtokem pro potrubí DN 200; l = 500 mm; š = 240 mm; v = 270 zatížení D 400</t>
  </si>
  <si>
    <t>228</t>
  </si>
  <si>
    <t>115</t>
  </si>
  <si>
    <t>553429819T3</t>
  </si>
  <si>
    <t>Betonový žlab ; l = 1000 mm; š = 240 mm; v = 270 zatížení D 400</t>
  </si>
  <si>
    <t>230</t>
  </si>
  <si>
    <t>553429819T4</t>
  </si>
  <si>
    <t>Čelní a koncová stěna betonového žlabu,bez nátrubku</t>
  </si>
  <si>
    <t>232</t>
  </si>
  <si>
    <t>117</t>
  </si>
  <si>
    <t>5922434400T</t>
  </si>
  <si>
    <t>Prstenec vyrovnávací šachetní; betonový; TBW; DN = 625,0 mm; h = 40,0 mm; s = 120,00 mm, TBW-Q.1 63/4</t>
  </si>
  <si>
    <t>234</t>
  </si>
  <si>
    <t>59224347.AR</t>
  </si>
  <si>
    <t>Prstenec vyrovn šachetní TBW-Q.1 63/6</t>
  </si>
  <si>
    <t>236</t>
  </si>
  <si>
    <t>119</t>
  </si>
  <si>
    <t>59224348.AR</t>
  </si>
  <si>
    <t>Prstenec vyrovn šachetní TBW-Q.1 63/8</t>
  </si>
  <si>
    <t>238</t>
  </si>
  <si>
    <t>59224349.AR</t>
  </si>
  <si>
    <t>Prstenec vyrovn šachetní TBW-Q.1 63/10</t>
  </si>
  <si>
    <t>240</t>
  </si>
  <si>
    <t>121</t>
  </si>
  <si>
    <t>5922434900T</t>
  </si>
  <si>
    <t>Prstenec vyrovnávací šachetní; betonový; TBW; DN = 625,0 mm; h = 120,0 mm; s = 120,00 mm, TBW-Q.1 63/12</t>
  </si>
  <si>
    <t>242</t>
  </si>
  <si>
    <t>59224353.AR</t>
  </si>
  <si>
    <t>Konus šachetní TBR-Q.1 100-63/58/12 KPS</t>
  </si>
  <si>
    <t>244</t>
  </si>
  <si>
    <t>123</t>
  </si>
  <si>
    <t>59224354R</t>
  </si>
  <si>
    <t>Deska zákrytová TZK-Q.1 100-63/17</t>
  </si>
  <si>
    <t>246</t>
  </si>
  <si>
    <t>59224356.AR</t>
  </si>
  <si>
    <t>Skruž šachetní TBS-Q.1 100/25/12</t>
  </si>
  <si>
    <t>248</t>
  </si>
  <si>
    <t>125</t>
  </si>
  <si>
    <t>59224359.AR</t>
  </si>
  <si>
    <t>Skruž šachetní TBS-Q.1 100/50/12</t>
  </si>
  <si>
    <t>250</t>
  </si>
  <si>
    <t>59224362.AR</t>
  </si>
  <si>
    <t>Skruž šachetní TBS-Q.1 100/100/12</t>
  </si>
  <si>
    <t>252</t>
  </si>
  <si>
    <t>127</t>
  </si>
  <si>
    <t>59224366.AR</t>
  </si>
  <si>
    <t>Dno šachetní přímé TBZ-Q.1 100/60 V max. 40</t>
  </si>
  <si>
    <t>254</t>
  </si>
  <si>
    <t>59224367.AR</t>
  </si>
  <si>
    <t>Dno šachetní přímé TBZ-Q.1 100/80 V max. 50</t>
  </si>
  <si>
    <t>256</t>
  </si>
  <si>
    <t>Doplňující práce na komunikaci</t>
  </si>
  <si>
    <t>129</t>
  </si>
  <si>
    <t>928621011T00</t>
  </si>
  <si>
    <t>Zálivka asfaltová spár tl. 10- 15 cm</t>
  </si>
  <si>
    <t>258</t>
  </si>
  <si>
    <t>Včetně vyčištění spár před provedením zálivky.</t>
  </si>
  <si>
    <t>1157,10</t>
  </si>
  <si>
    <t>917862111R00</t>
  </si>
  <si>
    <t>Osazení stojat. obrub.bet. s opěrou,lože z C 12/15</t>
  </si>
  <si>
    <t>260</t>
  </si>
  <si>
    <t>131</t>
  </si>
  <si>
    <t>59217460R</t>
  </si>
  <si>
    <t>Obrubník silniční dvouvrstvý ABO 2-15  100x15x25cm</t>
  </si>
  <si>
    <t>262</t>
  </si>
  <si>
    <t>50% náhrada</t>
  </si>
  <si>
    <t>9/2*1,02</t>
  </si>
  <si>
    <t>Staveništní přesun hmot</t>
  </si>
  <si>
    <t>998276101R00</t>
  </si>
  <si>
    <t>Přesun hmot, trubní vedení plastová, otevř. výkop</t>
  </si>
  <si>
    <t>264</t>
  </si>
  <si>
    <t>Práce a dodávky M</t>
  </si>
  <si>
    <t>M23</t>
  </si>
  <si>
    <t>Montáže potrubí</t>
  </si>
  <si>
    <t>133</t>
  </si>
  <si>
    <t>230011183R00</t>
  </si>
  <si>
    <t>Montáž trubky ocelové 530 x 10</t>
  </si>
  <si>
    <t>266</t>
  </si>
  <si>
    <t>230011198R00</t>
  </si>
  <si>
    <t>Montáž trubky ocelové 720 x 10</t>
  </si>
  <si>
    <t>268</t>
  </si>
  <si>
    <t>9,50+6,00</t>
  </si>
  <si>
    <t>135</t>
  </si>
  <si>
    <t>230200126R00</t>
  </si>
  <si>
    <t>Nasunutí potrubní sekce do ocel.chráničky, DN 500</t>
  </si>
  <si>
    <t>270</t>
  </si>
  <si>
    <t>230200128R00</t>
  </si>
  <si>
    <t>Nasunutí potrubní sekce do ocel.chráničky, DN 700</t>
  </si>
  <si>
    <t>272</t>
  </si>
  <si>
    <t>včetně montáže a dodávky vymezovacích objímek pro nasunutí sekce a koncových manžet k uzavření chráničky</t>
  </si>
  <si>
    <t>137</t>
  </si>
  <si>
    <t>1423591T1</t>
  </si>
  <si>
    <t>Trubka ocelová  D 530,0 x 10,0 mm</t>
  </si>
  <si>
    <t>274</t>
  </si>
  <si>
    <t>14362539T3</t>
  </si>
  <si>
    <t>Trubka ocelová  D 720,0 x 10,0  mm</t>
  </si>
  <si>
    <t>276</t>
  </si>
  <si>
    <t>SO 01 02 - konečné úpravy komunikace ul. Pod Křivým</t>
  </si>
  <si>
    <t>113151213R00</t>
  </si>
  <si>
    <t>Fréz.živič.krytu nad 500 m2, bez překážek, tl.4 cm</t>
  </si>
  <si>
    <t>47,02984*6</t>
  </si>
  <si>
    <t>979990113T00</t>
  </si>
  <si>
    <t>Poplatek za skládku suti - obalovaný asfalt</t>
  </si>
  <si>
    <t>577112123R00</t>
  </si>
  <si>
    <t>Beton asfalt. ACO 11 S modifik. š.nad 3 m, tl.4 cm</t>
  </si>
  <si>
    <t>998225111R00</t>
  </si>
  <si>
    <t>Přesun hmot, pozemní komunikace, kryt živičný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</si>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</sst>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 locked="0"/>
    </xf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36" fillId="2" borderId="0" xfId="20" applyFill="1"/>
    <xf numFmtId="0" fontId="37" fillId="0" borderId="0" xfId="20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9" fillId="2" borderId="0" xfId="20" applyFont="1" applyFill="1" applyAlignment="1">
      <alignment vertical="center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265" t="s">
        <v>0</v>
      </c>
      <c r="B1" s="266"/>
      <c r="C1" s="266"/>
      <c r="D1" s="267" t="s">
        <v>1</v>
      </c>
      <c r="E1" s="266"/>
      <c r="F1" s="266"/>
      <c r="G1" s="266"/>
      <c r="H1" s="266"/>
      <c r="I1" s="266"/>
      <c r="J1" s="266"/>
      <c r="K1" s="268" t="s">
        <v>761</v>
      </c>
      <c r="L1" s="268"/>
      <c r="M1" s="268"/>
      <c r="N1" s="268"/>
      <c r="O1" s="268"/>
      <c r="P1" s="268"/>
      <c r="Q1" s="268"/>
      <c r="R1" s="268"/>
      <c r="S1" s="268"/>
      <c r="T1" s="266"/>
      <c r="U1" s="266"/>
      <c r="V1" s="266"/>
      <c r="W1" s="268" t="s">
        <v>762</v>
      </c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3"/>
      <c r="AQ5" s="25"/>
      <c r="BE5" s="349" t="s">
        <v>15</v>
      </c>
      <c r="BS5" s="18" t="s">
        <v>6</v>
      </c>
    </row>
    <row r="6" spans="2:71" ht="36.9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3"/>
      <c r="AQ6" s="25"/>
      <c r="BE6" s="350"/>
      <c r="BS6" s="18" t="s">
        <v>18</v>
      </c>
    </row>
    <row r="7" spans="2:71" ht="14.4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50"/>
      <c r="BS7" s="18" t="s">
        <v>22</v>
      </c>
    </row>
    <row r="8" spans="2:71" ht="14.4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50"/>
      <c r="BS8" s="18" t="s">
        <v>27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50"/>
      <c r="BS9" s="18" t="s">
        <v>28</v>
      </c>
    </row>
    <row r="10" spans="2:71" ht="14.4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50"/>
      <c r="BS10" s="18" t="s">
        <v>18</v>
      </c>
    </row>
    <row r="11" spans="2:71" ht="18.45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20</v>
      </c>
      <c r="AO11" s="23"/>
      <c r="AP11" s="23"/>
      <c r="AQ11" s="25"/>
      <c r="BE11" s="350"/>
      <c r="BS11" s="18" t="s">
        <v>18</v>
      </c>
    </row>
    <row r="12" spans="2:7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50"/>
      <c r="BS12" s="18" t="s">
        <v>18</v>
      </c>
    </row>
    <row r="13" spans="2:71" ht="14.4" customHeight="1">
      <c r="B13" s="22"/>
      <c r="C13" s="23"/>
      <c r="D13" s="31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35</v>
      </c>
      <c r="AO13" s="23"/>
      <c r="AP13" s="23"/>
      <c r="AQ13" s="25"/>
      <c r="BE13" s="350"/>
      <c r="BS13" s="18" t="s">
        <v>18</v>
      </c>
    </row>
    <row r="14" spans="2:71" ht="13.2">
      <c r="B14" s="22"/>
      <c r="C14" s="23"/>
      <c r="D14" s="23"/>
      <c r="E14" s="356" t="s">
        <v>35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1" t="s">
        <v>33</v>
      </c>
      <c r="AL14" s="23"/>
      <c r="AM14" s="23"/>
      <c r="AN14" s="33" t="s">
        <v>35</v>
      </c>
      <c r="AO14" s="23"/>
      <c r="AP14" s="23"/>
      <c r="AQ14" s="25"/>
      <c r="BE14" s="350"/>
      <c r="BS14" s="18" t="s">
        <v>18</v>
      </c>
    </row>
    <row r="15" spans="2:7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50"/>
      <c r="BS15" s="18" t="s">
        <v>4</v>
      </c>
    </row>
    <row r="16" spans="2:71" ht="14.4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350"/>
      <c r="BS16" s="18" t="s">
        <v>4</v>
      </c>
    </row>
    <row r="17" spans="2:71" ht="18.45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39</v>
      </c>
      <c r="AO17" s="23"/>
      <c r="AP17" s="23"/>
      <c r="AQ17" s="25"/>
      <c r="BE17" s="350"/>
      <c r="BS17" s="18" t="s">
        <v>40</v>
      </c>
    </row>
    <row r="18" spans="2:7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50"/>
      <c r="BS18" s="18" t="s">
        <v>22</v>
      </c>
    </row>
    <row r="19" spans="2:71" ht="14.4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50"/>
      <c r="BS19" s="18" t="s">
        <v>22</v>
      </c>
    </row>
    <row r="20" spans="2:71" ht="22.5" customHeight="1">
      <c r="B20" s="22"/>
      <c r="C20" s="23"/>
      <c r="D20" s="23"/>
      <c r="E20" s="357" t="s">
        <v>20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23"/>
      <c r="AP20" s="23"/>
      <c r="AQ20" s="25"/>
      <c r="BE20" s="350"/>
      <c r="BS20" s="18" t="s">
        <v>40</v>
      </c>
    </row>
    <row r="21" spans="2:57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50"/>
    </row>
    <row r="22" spans="2:57" ht="6.9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50"/>
    </row>
    <row r="23" spans="2:57" s="1" customFormat="1" ht="25.95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8">
        <f>ROUND(AG51,0)</f>
        <v>0</v>
      </c>
      <c r="AL23" s="359"/>
      <c r="AM23" s="359"/>
      <c r="AN23" s="359"/>
      <c r="AO23" s="359"/>
      <c r="AP23" s="36"/>
      <c r="AQ23" s="39"/>
      <c r="BE23" s="351"/>
    </row>
    <row r="24" spans="2:57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51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0" t="s">
        <v>43</v>
      </c>
      <c r="M25" s="361"/>
      <c r="N25" s="361"/>
      <c r="O25" s="361"/>
      <c r="P25" s="36"/>
      <c r="Q25" s="36"/>
      <c r="R25" s="36"/>
      <c r="S25" s="36"/>
      <c r="T25" s="36"/>
      <c r="U25" s="36"/>
      <c r="V25" s="36"/>
      <c r="W25" s="360" t="s">
        <v>44</v>
      </c>
      <c r="X25" s="361"/>
      <c r="Y25" s="361"/>
      <c r="Z25" s="361"/>
      <c r="AA25" s="361"/>
      <c r="AB25" s="361"/>
      <c r="AC25" s="361"/>
      <c r="AD25" s="361"/>
      <c r="AE25" s="361"/>
      <c r="AF25" s="36"/>
      <c r="AG25" s="36"/>
      <c r="AH25" s="36"/>
      <c r="AI25" s="36"/>
      <c r="AJ25" s="36"/>
      <c r="AK25" s="360" t="s">
        <v>45</v>
      </c>
      <c r="AL25" s="361"/>
      <c r="AM25" s="361"/>
      <c r="AN25" s="361"/>
      <c r="AO25" s="361"/>
      <c r="AP25" s="36"/>
      <c r="AQ25" s="39"/>
      <c r="BE25" s="351"/>
    </row>
    <row r="26" spans="2:57" s="2" customFormat="1" ht="14.4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362">
        <v>0.21</v>
      </c>
      <c r="M26" s="363"/>
      <c r="N26" s="363"/>
      <c r="O26" s="363"/>
      <c r="P26" s="42"/>
      <c r="Q26" s="42"/>
      <c r="R26" s="42"/>
      <c r="S26" s="42"/>
      <c r="T26" s="42"/>
      <c r="U26" s="42"/>
      <c r="V26" s="42"/>
      <c r="W26" s="364">
        <f>ROUND(AZ51,0)</f>
        <v>0</v>
      </c>
      <c r="X26" s="363"/>
      <c r="Y26" s="363"/>
      <c r="Z26" s="363"/>
      <c r="AA26" s="363"/>
      <c r="AB26" s="363"/>
      <c r="AC26" s="363"/>
      <c r="AD26" s="363"/>
      <c r="AE26" s="363"/>
      <c r="AF26" s="42"/>
      <c r="AG26" s="42"/>
      <c r="AH26" s="42"/>
      <c r="AI26" s="42"/>
      <c r="AJ26" s="42"/>
      <c r="AK26" s="364">
        <f>ROUND(AV51,0)</f>
        <v>0</v>
      </c>
      <c r="AL26" s="363"/>
      <c r="AM26" s="363"/>
      <c r="AN26" s="363"/>
      <c r="AO26" s="363"/>
      <c r="AP26" s="42"/>
      <c r="AQ26" s="44"/>
      <c r="BE26" s="352"/>
    </row>
    <row r="27" spans="2:57" s="2" customFormat="1" ht="14.4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362">
        <v>0.15</v>
      </c>
      <c r="M27" s="363"/>
      <c r="N27" s="363"/>
      <c r="O27" s="363"/>
      <c r="P27" s="42"/>
      <c r="Q27" s="42"/>
      <c r="R27" s="42"/>
      <c r="S27" s="42"/>
      <c r="T27" s="42"/>
      <c r="U27" s="42"/>
      <c r="V27" s="42"/>
      <c r="W27" s="364">
        <f>ROUND(BA51,0)</f>
        <v>0</v>
      </c>
      <c r="X27" s="363"/>
      <c r="Y27" s="363"/>
      <c r="Z27" s="363"/>
      <c r="AA27" s="363"/>
      <c r="AB27" s="363"/>
      <c r="AC27" s="363"/>
      <c r="AD27" s="363"/>
      <c r="AE27" s="363"/>
      <c r="AF27" s="42"/>
      <c r="AG27" s="42"/>
      <c r="AH27" s="42"/>
      <c r="AI27" s="42"/>
      <c r="AJ27" s="42"/>
      <c r="AK27" s="364">
        <f>ROUND(AW51,0)</f>
        <v>0</v>
      </c>
      <c r="AL27" s="363"/>
      <c r="AM27" s="363"/>
      <c r="AN27" s="363"/>
      <c r="AO27" s="363"/>
      <c r="AP27" s="42"/>
      <c r="AQ27" s="44"/>
      <c r="BE27" s="352"/>
    </row>
    <row r="28" spans="2:57" s="2" customFormat="1" ht="14.4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362">
        <v>0.21</v>
      </c>
      <c r="M28" s="363"/>
      <c r="N28" s="363"/>
      <c r="O28" s="363"/>
      <c r="P28" s="42"/>
      <c r="Q28" s="42"/>
      <c r="R28" s="42"/>
      <c r="S28" s="42"/>
      <c r="T28" s="42"/>
      <c r="U28" s="42"/>
      <c r="V28" s="42"/>
      <c r="W28" s="364">
        <f>ROUND(BB51,0)</f>
        <v>0</v>
      </c>
      <c r="X28" s="363"/>
      <c r="Y28" s="363"/>
      <c r="Z28" s="363"/>
      <c r="AA28" s="363"/>
      <c r="AB28" s="363"/>
      <c r="AC28" s="363"/>
      <c r="AD28" s="363"/>
      <c r="AE28" s="363"/>
      <c r="AF28" s="42"/>
      <c r="AG28" s="42"/>
      <c r="AH28" s="42"/>
      <c r="AI28" s="42"/>
      <c r="AJ28" s="42"/>
      <c r="AK28" s="364">
        <v>0</v>
      </c>
      <c r="AL28" s="363"/>
      <c r="AM28" s="363"/>
      <c r="AN28" s="363"/>
      <c r="AO28" s="363"/>
      <c r="AP28" s="42"/>
      <c r="AQ28" s="44"/>
      <c r="BE28" s="352"/>
    </row>
    <row r="29" spans="2:57" s="2" customFormat="1" ht="14.4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362">
        <v>0.15</v>
      </c>
      <c r="M29" s="363"/>
      <c r="N29" s="363"/>
      <c r="O29" s="363"/>
      <c r="P29" s="42"/>
      <c r="Q29" s="42"/>
      <c r="R29" s="42"/>
      <c r="S29" s="42"/>
      <c r="T29" s="42"/>
      <c r="U29" s="42"/>
      <c r="V29" s="42"/>
      <c r="W29" s="364">
        <f>ROUND(BC51,0)</f>
        <v>0</v>
      </c>
      <c r="X29" s="363"/>
      <c r="Y29" s="363"/>
      <c r="Z29" s="363"/>
      <c r="AA29" s="363"/>
      <c r="AB29" s="363"/>
      <c r="AC29" s="363"/>
      <c r="AD29" s="363"/>
      <c r="AE29" s="363"/>
      <c r="AF29" s="42"/>
      <c r="AG29" s="42"/>
      <c r="AH29" s="42"/>
      <c r="AI29" s="42"/>
      <c r="AJ29" s="42"/>
      <c r="AK29" s="364">
        <v>0</v>
      </c>
      <c r="AL29" s="363"/>
      <c r="AM29" s="363"/>
      <c r="AN29" s="363"/>
      <c r="AO29" s="363"/>
      <c r="AP29" s="42"/>
      <c r="AQ29" s="44"/>
      <c r="BE29" s="352"/>
    </row>
    <row r="30" spans="2:57" s="2" customFormat="1" ht="14.4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362">
        <v>0</v>
      </c>
      <c r="M30" s="363"/>
      <c r="N30" s="363"/>
      <c r="O30" s="363"/>
      <c r="P30" s="42"/>
      <c r="Q30" s="42"/>
      <c r="R30" s="42"/>
      <c r="S30" s="42"/>
      <c r="T30" s="42"/>
      <c r="U30" s="42"/>
      <c r="V30" s="42"/>
      <c r="W30" s="364">
        <f>ROUND(BD51,0)</f>
        <v>0</v>
      </c>
      <c r="X30" s="363"/>
      <c r="Y30" s="363"/>
      <c r="Z30" s="363"/>
      <c r="AA30" s="363"/>
      <c r="AB30" s="363"/>
      <c r="AC30" s="363"/>
      <c r="AD30" s="363"/>
      <c r="AE30" s="363"/>
      <c r="AF30" s="42"/>
      <c r="AG30" s="42"/>
      <c r="AH30" s="42"/>
      <c r="AI30" s="42"/>
      <c r="AJ30" s="42"/>
      <c r="AK30" s="364">
        <v>0</v>
      </c>
      <c r="AL30" s="363"/>
      <c r="AM30" s="363"/>
      <c r="AN30" s="363"/>
      <c r="AO30" s="363"/>
      <c r="AP30" s="42"/>
      <c r="AQ30" s="44"/>
      <c r="BE30" s="352"/>
    </row>
    <row r="31" spans="2:57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51"/>
    </row>
    <row r="32" spans="2:57" s="1" customFormat="1" ht="25.95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365" t="s">
        <v>54</v>
      </c>
      <c r="Y32" s="366"/>
      <c r="Z32" s="366"/>
      <c r="AA32" s="366"/>
      <c r="AB32" s="366"/>
      <c r="AC32" s="47"/>
      <c r="AD32" s="47"/>
      <c r="AE32" s="47"/>
      <c r="AF32" s="47"/>
      <c r="AG32" s="47"/>
      <c r="AH32" s="47"/>
      <c r="AI32" s="47"/>
      <c r="AJ32" s="47"/>
      <c r="AK32" s="367">
        <f>SUM(AK23:AK30)</f>
        <v>0</v>
      </c>
      <c r="AL32" s="366"/>
      <c r="AM32" s="366"/>
      <c r="AN32" s="366"/>
      <c r="AO32" s="368"/>
      <c r="AP32" s="45"/>
      <c r="AQ32" s="49"/>
      <c r="BE32" s="351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" customHeight="1">
      <c r="B39" s="35"/>
      <c r="C39" s="56" t="s">
        <v>55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2059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69" t="str">
        <f>K6</f>
        <v>Hranice-Pod Křivým-dešťová kanalizace</v>
      </c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64"/>
      <c r="AQ42" s="64"/>
      <c r="AR42" s="65"/>
    </row>
    <row r="43" spans="2:44" s="1" customFormat="1" ht="6.9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3.2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HRANICE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371" t="str">
        <f>IF(AN8="","",AN8)</f>
        <v>5.9.2016</v>
      </c>
      <c r="AN44" s="372"/>
      <c r="AO44" s="57"/>
      <c r="AP44" s="57"/>
      <c r="AQ44" s="57"/>
      <c r="AR44" s="55"/>
    </row>
    <row r="45" spans="2:44" s="1" customFormat="1" ht="6.9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2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MĚSTO HRANICE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36</v>
      </c>
      <c r="AJ46" s="57"/>
      <c r="AK46" s="57"/>
      <c r="AL46" s="57"/>
      <c r="AM46" s="373" t="str">
        <f>IF(E17="","",E17)</f>
        <v>PROJEKTY VODAM s.r.o.   HRANICE</v>
      </c>
      <c r="AN46" s="372"/>
      <c r="AO46" s="372"/>
      <c r="AP46" s="372"/>
      <c r="AQ46" s="57"/>
      <c r="AR46" s="55"/>
      <c r="AS46" s="374" t="s">
        <v>56</v>
      </c>
      <c r="AT46" s="375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2">
      <c r="B47" s="35"/>
      <c r="C47" s="59" t="s">
        <v>34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76"/>
      <c r="AT47" s="377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5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78"/>
      <c r="AT48" s="361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79" t="s">
        <v>57</v>
      </c>
      <c r="D49" s="380"/>
      <c r="E49" s="380"/>
      <c r="F49" s="380"/>
      <c r="G49" s="380"/>
      <c r="H49" s="73"/>
      <c r="I49" s="381" t="s">
        <v>58</v>
      </c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2" t="s">
        <v>59</v>
      </c>
      <c r="AH49" s="380"/>
      <c r="AI49" s="380"/>
      <c r="AJ49" s="380"/>
      <c r="AK49" s="380"/>
      <c r="AL49" s="380"/>
      <c r="AM49" s="380"/>
      <c r="AN49" s="381" t="s">
        <v>60</v>
      </c>
      <c r="AO49" s="380"/>
      <c r="AP49" s="380"/>
      <c r="AQ49" s="74" t="s">
        <v>61</v>
      </c>
      <c r="AR49" s="55"/>
      <c r="AS49" s="75" t="s">
        <v>62</v>
      </c>
      <c r="AT49" s="76" t="s">
        <v>63</v>
      </c>
      <c r="AU49" s="76" t="s">
        <v>64</v>
      </c>
      <c r="AV49" s="76" t="s">
        <v>65</v>
      </c>
      <c r="AW49" s="76" t="s">
        <v>66</v>
      </c>
      <c r="AX49" s="76" t="s">
        <v>67</v>
      </c>
      <c r="AY49" s="76" t="s">
        <v>68</v>
      </c>
      <c r="AZ49" s="76" t="s">
        <v>69</v>
      </c>
      <c r="BA49" s="76" t="s">
        <v>70</v>
      </c>
      <c r="BB49" s="76" t="s">
        <v>71</v>
      </c>
      <c r="BC49" s="76" t="s">
        <v>72</v>
      </c>
      <c r="BD49" s="77" t="s">
        <v>73</v>
      </c>
    </row>
    <row r="50" spans="2:56" s="1" customFormat="1" ht="10.95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" customHeight="1">
      <c r="B51" s="62"/>
      <c r="C51" s="81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89">
        <f>ROUND(AG52+AG54,0)</f>
        <v>0</v>
      </c>
      <c r="AH51" s="389"/>
      <c r="AI51" s="389"/>
      <c r="AJ51" s="389"/>
      <c r="AK51" s="389"/>
      <c r="AL51" s="389"/>
      <c r="AM51" s="389"/>
      <c r="AN51" s="390">
        <f aca="true" t="shared" si="0" ref="AN51:AN56">SUM(AG51,AT51)</f>
        <v>0</v>
      </c>
      <c r="AO51" s="390"/>
      <c r="AP51" s="390"/>
      <c r="AQ51" s="83" t="s">
        <v>20</v>
      </c>
      <c r="AR51" s="65"/>
      <c r="AS51" s="84">
        <f>ROUND(AS52+AS54,0)</f>
        <v>0</v>
      </c>
      <c r="AT51" s="85">
        <f aca="true" t="shared" si="1" ref="AT51:AT56">ROUND(SUM(AV51:AW51),0)</f>
        <v>0</v>
      </c>
      <c r="AU51" s="86">
        <f>ROUND(AU52+AU54,5)</f>
        <v>0</v>
      </c>
      <c r="AV51" s="85">
        <f>ROUND(AZ51*L26,0)</f>
        <v>0</v>
      </c>
      <c r="AW51" s="85">
        <f>ROUND(BA51*L27,0)</f>
        <v>0</v>
      </c>
      <c r="AX51" s="85">
        <f>ROUND(BB51*L26,0)</f>
        <v>0</v>
      </c>
      <c r="AY51" s="85">
        <f>ROUND(BC51*L27,0)</f>
        <v>0</v>
      </c>
      <c r="AZ51" s="85">
        <f>ROUND(AZ52+AZ54,0)</f>
        <v>0</v>
      </c>
      <c r="BA51" s="85">
        <f>ROUND(BA52+BA54,0)</f>
        <v>0</v>
      </c>
      <c r="BB51" s="85">
        <f>ROUND(BB52+BB54,0)</f>
        <v>0</v>
      </c>
      <c r="BC51" s="85">
        <f>ROUND(BC52+BC54,0)</f>
        <v>0</v>
      </c>
      <c r="BD51" s="87">
        <f>ROUND(BD52+BD54,0)</f>
        <v>0</v>
      </c>
      <c r="BS51" s="88" t="s">
        <v>75</v>
      </c>
      <c r="BT51" s="88" t="s">
        <v>76</v>
      </c>
      <c r="BU51" s="89" t="s">
        <v>77</v>
      </c>
      <c r="BV51" s="88" t="s">
        <v>78</v>
      </c>
      <c r="BW51" s="88" t="s">
        <v>5</v>
      </c>
      <c r="BX51" s="88" t="s">
        <v>79</v>
      </c>
      <c r="CL51" s="88" t="s">
        <v>20</v>
      </c>
    </row>
    <row r="52" spans="2:91" s="5" customFormat="1" ht="22.5" customHeight="1">
      <c r="B52" s="90"/>
      <c r="C52" s="91"/>
      <c r="D52" s="385" t="s">
        <v>80</v>
      </c>
      <c r="E52" s="384"/>
      <c r="F52" s="384"/>
      <c r="G52" s="384"/>
      <c r="H52" s="384"/>
      <c r="I52" s="92"/>
      <c r="J52" s="385" t="s">
        <v>81</v>
      </c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3">
        <f>ROUND(AG53,0)</f>
        <v>0</v>
      </c>
      <c r="AH52" s="384"/>
      <c r="AI52" s="384"/>
      <c r="AJ52" s="384"/>
      <c r="AK52" s="384"/>
      <c r="AL52" s="384"/>
      <c r="AM52" s="384"/>
      <c r="AN52" s="391">
        <f t="shared" si="0"/>
        <v>0</v>
      </c>
      <c r="AO52" s="384"/>
      <c r="AP52" s="384"/>
      <c r="AQ52" s="93" t="s">
        <v>82</v>
      </c>
      <c r="AR52" s="94"/>
      <c r="AS52" s="95">
        <f>ROUND(AS53,0)</f>
        <v>0</v>
      </c>
      <c r="AT52" s="96">
        <f t="shared" si="1"/>
        <v>0</v>
      </c>
      <c r="AU52" s="97">
        <f>ROUND(AU53,5)</f>
        <v>0</v>
      </c>
      <c r="AV52" s="96">
        <f>ROUND(AZ52*L26,0)</f>
        <v>0</v>
      </c>
      <c r="AW52" s="96">
        <f>ROUND(BA52*L27,0)</f>
        <v>0</v>
      </c>
      <c r="AX52" s="96">
        <f>ROUND(BB52*L26,0)</f>
        <v>0</v>
      </c>
      <c r="AY52" s="96">
        <f>ROUND(BC52*L27,0)</f>
        <v>0</v>
      </c>
      <c r="AZ52" s="96">
        <f>ROUND(AZ53,0)</f>
        <v>0</v>
      </c>
      <c r="BA52" s="96">
        <f>ROUND(BA53,0)</f>
        <v>0</v>
      </c>
      <c r="BB52" s="96">
        <f>ROUND(BB53,0)</f>
        <v>0</v>
      </c>
      <c r="BC52" s="96">
        <f>ROUND(BC53,0)</f>
        <v>0</v>
      </c>
      <c r="BD52" s="98">
        <f>ROUND(BD53,0)</f>
        <v>0</v>
      </c>
      <c r="BS52" s="99" t="s">
        <v>75</v>
      </c>
      <c r="BT52" s="99" t="s">
        <v>22</v>
      </c>
      <c r="BU52" s="99" t="s">
        <v>77</v>
      </c>
      <c r="BV52" s="99" t="s">
        <v>78</v>
      </c>
      <c r="BW52" s="99" t="s">
        <v>83</v>
      </c>
      <c r="BX52" s="99" t="s">
        <v>5</v>
      </c>
      <c r="CL52" s="99" t="s">
        <v>20</v>
      </c>
      <c r="CM52" s="99" t="s">
        <v>84</v>
      </c>
    </row>
    <row r="53" spans="1:90" s="6" customFormat="1" ht="22.5" customHeight="1">
      <c r="A53" s="261" t="s">
        <v>763</v>
      </c>
      <c r="B53" s="100"/>
      <c r="C53" s="101"/>
      <c r="D53" s="101"/>
      <c r="E53" s="388" t="s">
        <v>80</v>
      </c>
      <c r="F53" s="387"/>
      <c r="G53" s="387"/>
      <c r="H53" s="387"/>
      <c r="I53" s="387"/>
      <c r="J53" s="101"/>
      <c r="K53" s="388" t="s">
        <v>85</v>
      </c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6">
        <f>'00 - Ostatní náklady'!J29</f>
        <v>0</v>
      </c>
      <c r="AH53" s="387"/>
      <c r="AI53" s="387"/>
      <c r="AJ53" s="387"/>
      <c r="AK53" s="387"/>
      <c r="AL53" s="387"/>
      <c r="AM53" s="387"/>
      <c r="AN53" s="386">
        <f t="shared" si="0"/>
        <v>0</v>
      </c>
      <c r="AO53" s="387"/>
      <c r="AP53" s="387"/>
      <c r="AQ53" s="102" t="s">
        <v>86</v>
      </c>
      <c r="AR53" s="103"/>
      <c r="AS53" s="104">
        <v>0</v>
      </c>
      <c r="AT53" s="105">
        <f t="shared" si="1"/>
        <v>0</v>
      </c>
      <c r="AU53" s="106">
        <f>'00 - Ostatní náklady'!P84</f>
        <v>0</v>
      </c>
      <c r="AV53" s="105">
        <f>'00 - Ostatní náklady'!J32</f>
        <v>0</v>
      </c>
      <c r="AW53" s="105">
        <f>'00 - Ostatní náklady'!J33</f>
        <v>0</v>
      </c>
      <c r="AX53" s="105">
        <f>'00 - Ostatní náklady'!J34</f>
        <v>0</v>
      </c>
      <c r="AY53" s="105">
        <f>'00 - Ostatní náklady'!J35</f>
        <v>0</v>
      </c>
      <c r="AZ53" s="105">
        <f>'00 - Ostatní náklady'!F32</f>
        <v>0</v>
      </c>
      <c r="BA53" s="105">
        <f>'00 - Ostatní náklady'!F33</f>
        <v>0</v>
      </c>
      <c r="BB53" s="105">
        <f>'00 - Ostatní náklady'!F34</f>
        <v>0</v>
      </c>
      <c r="BC53" s="105">
        <f>'00 - Ostatní náklady'!F35</f>
        <v>0</v>
      </c>
      <c r="BD53" s="107">
        <f>'00 - Ostatní náklady'!F36</f>
        <v>0</v>
      </c>
      <c r="BT53" s="108" t="s">
        <v>84</v>
      </c>
      <c r="BV53" s="108" t="s">
        <v>78</v>
      </c>
      <c r="BW53" s="108" t="s">
        <v>87</v>
      </c>
      <c r="BX53" s="108" t="s">
        <v>83</v>
      </c>
      <c r="CL53" s="108" t="s">
        <v>20</v>
      </c>
    </row>
    <row r="54" spans="2:91" s="5" customFormat="1" ht="37.5" customHeight="1">
      <c r="B54" s="90"/>
      <c r="C54" s="91"/>
      <c r="D54" s="385" t="s">
        <v>88</v>
      </c>
      <c r="E54" s="384"/>
      <c r="F54" s="384"/>
      <c r="G54" s="384"/>
      <c r="H54" s="384"/>
      <c r="I54" s="92"/>
      <c r="J54" s="385" t="s">
        <v>89</v>
      </c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3">
        <f>ROUND(SUM(AG55:AG56),0)</f>
        <v>0</v>
      </c>
      <c r="AH54" s="384"/>
      <c r="AI54" s="384"/>
      <c r="AJ54" s="384"/>
      <c r="AK54" s="384"/>
      <c r="AL54" s="384"/>
      <c r="AM54" s="384"/>
      <c r="AN54" s="391">
        <f t="shared" si="0"/>
        <v>0</v>
      </c>
      <c r="AO54" s="384"/>
      <c r="AP54" s="384"/>
      <c r="AQ54" s="93" t="s">
        <v>90</v>
      </c>
      <c r="AR54" s="94"/>
      <c r="AS54" s="95">
        <f>ROUND(SUM(AS55:AS56),0)</f>
        <v>0</v>
      </c>
      <c r="AT54" s="96">
        <f t="shared" si="1"/>
        <v>0</v>
      </c>
      <c r="AU54" s="97">
        <f>ROUND(SUM(AU55:AU56),5)</f>
        <v>0</v>
      </c>
      <c r="AV54" s="96">
        <f>ROUND(AZ54*L26,0)</f>
        <v>0</v>
      </c>
      <c r="AW54" s="96">
        <f>ROUND(BA54*L27,0)</f>
        <v>0</v>
      </c>
      <c r="AX54" s="96">
        <f>ROUND(BB54*L26,0)</f>
        <v>0</v>
      </c>
      <c r="AY54" s="96">
        <f>ROUND(BC54*L27,0)</f>
        <v>0</v>
      </c>
      <c r="AZ54" s="96">
        <f>ROUND(SUM(AZ55:AZ56),0)</f>
        <v>0</v>
      </c>
      <c r="BA54" s="96">
        <f>ROUND(SUM(BA55:BA56),0)</f>
        <v>0</v>
      </c>
      <c r="BB54" s="96">
        <f>ROUND(SUM(BB55:BB56),0)</f>
        <v>0</v>
      </c>
      <c r="BC54" s="96">
        <f>ROUND(SUM(BC55:BC56),0)</f>
        <v>0</v>
      </c>
      <c r="BD54" s="98">
        <f>ROUND(SUM(BD55:BD56),0)</f>
        <v>0</v>
      </c>
      <c r="BS54" s="99" t="s">
        <v>75</v>
      </c>
      <c r="BT54" s="99" t="s">
        <v>22</v>
      </c>
      <c r="BU54" s="99" t="s">
        <v>77</v>
      </c>
      <c r="BV54" s="99" t="s">
        <v>78</v>
      </c>
      <c r="BW54" s="99" t="s">
        <v>91</v>
      </c>
      <c r="BX54" s="99" t="s">
        <v>5</v>
      </c>
      <c r="CL54" s="99" t="s">
        <v>92</v>
      </c>
      <c r="CM54" s="99" t="s">
        <v>84</v>
      </c>
    </row>
    <row r="55" spans="1:90" s="6" customFormat="1" ht="22.5" customHeight="1">
      <c r="A55" s="261" t="s">
        <v>763</v>
      </c>
      <c r="B55" s="100"/>
      <c r="C55" s="101"/>
      <c r="D55" s="101"/>
      <c r="E55" s="388" t="s">
        <v>93</v>
      </c>
      <c r="F55" s="387"/>
      <c r="G55" s="387"/>
      <c r="H55" s="387"/>
      <c r="I55" s="387"/>
      <c r="J55" s="101"/>
      <c r="K55" s="388" t="s">
        <v>94</v>
      </c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6">
        <f>'SO 01 01 - dešťová kanali...'!J29</f>
        <v>0</v>
      </c>
      <c r="AH55" s="387"/>
      <c r="AI55" s="387"/>
      <c r="AJ55" s="387"/>
      <c r="AK55" s="387"/>
      <c r="AL55" s="387"/>
      <c r="AM55" s="387"/>
      <c r="AN55" s="386">
        <f t="shared" si="0"/>
        <v>0</v>
      </c>
      <c r="AO55" s="387"/>
      <c r="AP55" s="387"/>
      <c r="AQ55" s="102" t="s">
        <v>86</v>
      </c>
      <c r="AR55" s="103"/>
      <c r="AS55" s="104">
        <v>0</v>
      </c>
      <c r="AT55" s="105">
        <f t="shared" si="1"/>
        <v>0</v>
      </c>
      <c r="AU55" s="106">
        <f>'SO 01 01 - dešťová kanali...'!P93</f>
        <v>0</v>
      </c>
      <c r="AV55" s="105">
        <f>'SO 01 01 - dešťová kanali...'!J32</f>
        <v>0</v>
      </c>
      <c r="AW55" s="105">
        <f>'SO 01 01 - dešťová kanali...'!J33</f>
        <v>0</v>
      </c>
      <c r="AX55" s="105">
        <f>'SO 01 01 - dešťová kanali...'!J34</f>
        <v>0</v>
      </c>
      <c r="AY55" s="105">
        <f>'SO 01 01 - dešťová kanali...'!J35</f>
        <v>0</v>
      </c>
      <c r="AZ55" s="105">
        <f>'SO 01 01 - dešťová kanali...'!F32</f>
        <v>0</v>
      </c>
      <c r="BA55" s="105">
        <f>'SO 01 01 - dešťová kanali...'!F33</f>
        <v>0</v>
      </c>
      <c r="BB55" s="105">
        <f>'SO 01 01 - dešťová kanali...'!F34</f>
        <v>0</v>
      </c>
      <c r="BC55" s="105">
        <f>'SO 01 01 - dešťová kanali...'!F35</f>
        <v>0</v>
      </c>
      <c r="BD55" s="107">
        <f>'SO 01 01 - dešťová kanali...'!F36</f>
        <v>0</v>
      </c>
      <c r="BT55" s="108" t="s">
        <v>84</v>
      </c>
      <c r="BV55" s="108" t="s">
        <v>78</v>
      </c>
      <c r="BW55" s="108" t="s">
        <v>95</v>
      </c>
      <c r="BX55" s="108" t="s">
        <v>91</v>
      </c>
      <c r="CL55" s="108" t="s">
        <v>20</v>
      </c>
    </row>
    <row r="56" spans="1:90" s="6" customFormat="1" ht="22.5" customHeight="1">
      <c r="A56" s="261" t="s">
        <v>763</v>
      </c>
      <c r="B56" s="100"/>
      <c r="C56" s="101"/>
      <c r="D56" s="101"/>
      <c r="E56" s="388" t="s">
        <v>96</v>
      </c>
      <c r="F56" s="387"/>
      <c r="G56" s="387"/>
      <c r="H56" s="387"/>
      <c r="I56" s="387"/>
      <c r="J56" s="101"/>
      <c r="K56" s="388" t="s">
        <v>97</v>
      </c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6">
        <f>'SO 01 02 - konečné úpravy...'!J29</f>
        <v>0</v>
      </c>
      <c r="AH56" s="387"/>
      <c r="AI56" s="387"/>
      <c r="AJ56" s="387"/>
      <c r="AK56" s="387"/>
      <c r="AL56" s="387"/>
      <c r="AM56" s="387"/>
      <c r="AN56" s="386">
        <f t="shared" si="0"/>
        <v>0</v>
      </c>
      <c r="AO56" s="387"/>
      <c r="AP56" s="387"/>
      <c r="AQ56" s="102" t="s">
        <v>86</v>
      </c>
      <c r="AR56" s="103"/>
      <c r="AS56" s="109">
        <v>0</v>
      </c>
      <c r="AT56" s="110">
        <f t="shared" si="1"/>
        <v>0</v>
      </c>
      <c r="AU56" s="111">
        <f>'SO 01 02 - konečné úpravy...'!P86</f>
        <v>0</v>
      </c>
      <c r="AV56" s="110">
        <f>'SO 01 02 - konečné úpravy...'!J32</f>
        <v>0</v>
      </c>
      <c r="AW56" s="110">
        <f>'SO 01 02 - konečné úpravy...'!J33</f>
        <v>0</v>
      </c>
      <c r="AX56" s="110">
        <f>'SO 01 02 - konečné úpravy...'!J34</f>
        <v>0</v>
      </c>
      <c r="AY56" s="110">
        <f>'SO 01 02 - konečné úpravy...'!J35</f>
        <v>0</v>
      </c>
      <c r="AZ56" s="110">
        <f>'SO 01 02 - konečné úpravy...'!F32</f>
        <v>0</v>
      </c>
      <c r="BA56" s="110">
        <f>'SO 01 02 - konečné úpravy...'!F33</f>
        <v>0</v>
      </c>
      <c r="BB56" s="110">
        <f>'SO 01 02 - konečné úpravy...'!F34</f>
        <v>0</v>
      </c>
      <c r="BC56" s="110">
        <f>'SO 01 02 - konečné úpravy...'!F35</f>
        <v>0</v>
      </c>
      <c r="BD56" s="112">
        <f>'SO 01 02 - konečné úpravy...'!F36</f>
        <v>0</v>
      </c>
      <c r="BT56" s="108" t="s">
        <v>84</v>
      </c>
      <c r="BV56" s="108" t="s">
        <v>78</v>
      </c>
      <c r="BW56" s="108" t="s">
        <v>98</v>
      </c>
      <c r="BX56" s="108" t="s">
        <v>91</v>
      </c>
      <c r="CL56" s="108" t="s">
        <v>20</v>
      </c>
    </row>
    <row r="57" spans="2:44" s="1" customFormat="1" ht="30" customHeight="1">
      <c r="B57" s="3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5"/>
    </row>
    <row r="58" spans="2:44" s="1" customFormat="1" ht="6.9" customHeight="1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5"/>
    </row>
  </sheetData>
  <sheetProtection password="CC35" sheet="1" objects="1" scenarios="1" formatColumns="0" formatRows="0" sort="0" autoFilter="0"/>
  <mergeCells count="57">
    <mergeCell ref="AR2:BE2"/>
    <mergeCell ref="AN56:AP56"/>
    <mergeCell ref="AG56:AM56"/>
    <mergeCell ref="E56:I56"/>
    <mergeCell ref="K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 - Ostatní náklady'!C2" tooltip="00 - Ostatní náklady" display="/"/>
    <hyperlink ref="A55" location="'SO 01 01 - dešťová kanali...'!C2" tooltip="SO 01 01 - dešťová kanali..." display="/"/>
    <hyperlink ref="A56" location="'SO 01 02 - konečné úpravy...'!C2" tooltip="SO 01 02 - konečné úpravy..." display="/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764</v>
      </c>
      <c r="G1" s="396" t="s">
        <v>765</v>
      </c>
      <c r="H1" s="396"/>
      <c r="I1" s="269"/>
      <c r="J1" s="264" t="s">
        <v>766</v>
      </c>
      <c r="K1" s="262" t="s">
        <v>99</v>
      </c>
      <c r="L1" s="264" t="s">
        <v>767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8" t="s">
        <v>87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100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Hranice-Pod Křivým-dešťová kanalizace</v>
      </c>
      <c r="F7" s="354"/>
      <c r="G7" s="354"/>
      <c r="H7" s="354"/>
      <c r="I7" s="115"/>
      <c r="J7" s="23"/>
      <c r="K7" s="25"/>
    </row>
    <row r="8" spans="2:11" ht="13.2">
      <c r="B8" s="22"/>
      <c r="C8" s="23"/>
      <c r="D8" s="31" t="s">
        <v>101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102</v>
      </c>
      <c r="F9" s="361"/>
      <c r="G9" s="361"/>
      <c r="H9" s="361"/>
      <c r="I9" s="116"/>
      <c r="J9" s="36"/>
      <c r="K9" s="39"/>
    </row>
    <row r="10" spans="2:11" s="1" customFormat="1" ht="13.2">
      <c r="B10" s="35"/>
      <c r="C10" s="36"/>
      <c r="D10" s="31" t="s">
        <v>103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104</v>
      </c>
      <c r="F11" s="361"/>
      <c r="G11" s="361"/>
      <c r="H11" s="361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57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ROUND(J84,0)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ROUND(SUM(BE84:BE163),0)</f>
        <v>0</v>
      </c>
      <c r="G32" s="36"/>
      <c r="H32" s="36"/>
      <c r="I32" s="129">
        <v>0.21</v>
      </c>
      <c r="J32" s="128">
        <f>ROUND(ROUND((SUM(BE84:BE163)),0)*I32,0)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ROUND(SUM(BF84:BF163),0)</f>
        <v>0</v>
      </c>
      <c r="G33" s="36"/>
      <c r="H33" s="36"/>
      <c r="I33" s="129">
        <v>0.15</v>
      </c>
      <c r="J33" s="128">
        <f>ROUND(ROUND((SUM(BF84:BF163)),0)*I33,0)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ROUND(SUM(BG84:BG163),0)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ROUND(SUM(BH84:BH163),0)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ROUND(SUM(BI84:BI163),0)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Hranice-Pod Křivým-dešťová kanalizace</v>
      </c>
      <c r="F47" s="361"/>
      <c r="G47" s="361"/>
      <c r="H47" s="361"/>
      <c r="I47" s="116"/>
      <c r="J47" s="36"/>
      <c r="K47" s="39"/>
    </row>
    <row r="48" spans="2:11" ht="13.2">
      <c r="B48" s="22"/>
      <c r="C48" s="31" t="s">
        <v>101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102</v>
      </c>
      <c r="F49" s="361"/>
      <c r="G49" s="361"/>
      <c r="H49" s="361"/>
      <c r="I49" s="116"/>
      <c r="J49" s="36"/>
      <c r="K49" s="39"/>
    </row>
    <row r="50" spans="2:11" s="1" customFormat="1" ht="14.4" customHeight="1">
      <c r="B50" s="35"/>
      <c r="C50" s="31" t="s">
        <v>103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00 - Ostatní náklady</v>
      </c>
      <c r="F51" s="361"/>
      <c r="G51" s="361"/>
      <c r="H51" s="361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106</v>
      </c>
      <c r="D58" s="130"/>
      <c r="E58" s="130"/>
      <c r="F58" s="130"/>
      <c r="G58" s="130"/>
      <c r="H58" s="130"/>
      <c r="I58" s="143"/>
      <c r="J58" s="144" t="s">
        <v>107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108</v>
      </c>
      <c r="D60" s="36"/>
      <c r="E60" s="36"/>
      <c r="F60" s="36"/>
      <c r="G60" s="36"/>
      <c r="H60" s="36"/>
      <c r="I60" s="116"/>
      <c r="J60" s="126">
        <f>J84</f>
        <v>0</v>
      </c>
      <c r="K60" s="39"/>
      <c r="AU60" s="18" t="s">
        <v>109</v>
      </c>
    </row>
    <row r="61" spans="2:11" s="8" customFormat="1" ht="24.9" customHeight="1">
      <c r="B61" s="147"/>
      <c r="C61" s="148"/>
      <c r="D61" s="149" t="s">
        <v>110</v>
      </c>
      <c r="E61" s="150"/>
      <c r="F61" s="150"/>
      <c r="G61" s="150"/>
      <c r="H61" s="150"/>
      <c r="I61" s="151"/>
      <c r="J61" s="152">
        <f>J85</f>
        <v>0</v>
      </c>
      <c r="K61" s="153"/>
    </row>
    <row r="62" spans="2:11" s="8" customFormat="1" ht="24.9" customHeight="1">
      <c r="B62" s="147"/>
      <c r="C62" s="148"/>
      <c r="D62" s="149" t="s">
        <v>111</v>
      </c>
      <c r="E62" s="150"/>
      <c r="F62" s="150"/>
      <c r="G62" s="150"/>
      <c r="H62" s="150"/>
      <c r="I62" s="151"/>
      <c r="J62" s="152">
        <f>J133</f>
        <v>0</v>
      </c>
      <c r="K62" s="153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" customHeight="1">
      <c r="B64" s="50"/>
      <c r="C64" s="51"/>
      <c r="D64" s="51"/>
      <c r="E64" s="51"/>
      <c r="F64" s="51"/>
      <c r="G64" s="51"/>
      <c r="H64" s="51"/>
      <c r="I64" s="137"/>
      <c r="J64" s="51"/>
      <c r="K64" s="52"/>
    </row>
    <row r="68" spans="2:12" s="1" customFormat="1" ht="6.9" customHeight="1">
      <c r="B68" s="53"/>
      <c r="C68" s="54"/>
      <c r="D68" s="54"/>
      <c r="E68" s="54"/>
      <c r="F68" s="54"/>
      <c r="G68" s="54"/>
      <c r="H68" s="54"/>
      <c r="I68" s="140"/>
      <c r="J68" s="54"/>
      <c r="K68" s="54"/>
      <c r="L68" s="55"/>
    </row>
    <row r="69" spans="2:12" s="1" customFormat="1" ht="36.9" customHeight="1">
      <c r="B69" s="35"/>
      <c r="C69" s="56" t="s">
        <v>112</v>
      </c>
      <c r="D69" s="57"/>
      <c r="E69" s="57"/>
      <c r="F69" s="57"/>
      <c r="G69" s="57"/>
      <c r="H69" s="57"/>
      <c r="I69" s="154"/>
      <c r="J69" s="57"/>
      <c r="K69" s="57"/>
      <c r="L69" s="55"/>
    </row>
    <row r="70" spans="2:12" s="1" customFormat="1" ht="6.9" customHeight="1">
      <c r="B70" s="35"/>
      <c r="C70" s="57"/>
      <c r="D70" s="57"/>
      <c r="E70" s="57"/>
      <c r="F70" s="57"/>
      <c r="G70" s="57"/>
      <c r="H70" s="57"/>
      <c r="I70" s="154"/>
      <c r="J70" s="57"/>
      <c r="K70" s="57"/>
      <c r="L70" s="55"/>
    </row>
    <row r="71" spans="2:12" s="1" customFormat="1" ht="14.4" customHeight="1">
      <c r="B71" s="35"/>
      <c r="C71" s="59" t="s">
        <v>16</v>
      </c>
      <c r="D71" s="57"/>
      <c r="E71" s="57"/>
      <c r="F71" s="57"/>
      <c r="G71" s="57"/>
      <c r="H71" s="57"/>
      <c r="I71" s="154"/>
      <c r="J71" s="57"/>
      <c r="K71" s="57"/>
      <c r="L71" s="55"/>
    </row>
    <row r="72" spans="2:12" s="1" customFormat="1" ht="22.5" customHeight="1">
      <c r="B72" s="35"/>
      <c r="C72" s="57"/>
      <c r="D72" s="57"/>
      <c r="E72" s="392" t="str">
        <f>E7</f>
        <v>Hranice-Pod Křivým-dešťová kanalizace</v>
      </c>
      <c r="F72" s="372"/>
      <c r="G72" s="372"/>
      <c r="H72" s="372"/>
      <c r="I72" s="154"/>
      <c r="J72" s="57"/>
      <c r="K72" s="57"/>
      <c r="L72" s="55"/>
    </row>
    <row r="73" spans="2:12" ht="13.2">
      <c r="B73" s="22"/>
      <c r="C73" s="59" t="s">
        <v>101</v>
      </c>
      <c r="D73" s="155"/>
      <c r="E73" s="155"/>
      <c r="F73" s="155"/>
      <c r="G73" s="155"/>
      <c r="H73" s="155"/>
      <c r="J73" s="155"/>
      <c r="K73" s="155"/>
      <c r="L73" s="156"/>
    </row>
    <row r="74" spans="2:12" s="1" customFormat="1" ht="22.5" customHeight="1">
      <c r="B74" s="35"/>
      <c r="C74" s="57"/>
      <c r="D74" s="57"/>
      <c r="E74" s="392" t="s">
        <v>102</v>
      </c>
      <c r="F74" s="372"/>
      <c r="G74" s="372"/>
      <c r="H74" s="372"/>
      <c r="I74" s="154"/>
      <c r="J74" s="57"/>
      <c r="K74" s="57"/>
      <c r="L74" s="55"/>
    </row>
    <row r="75" spans="2:12" s="1" customFormat="1" ht="14.4" customHeight="1">
      <c r="B75" s="35"/>
      <c r="C75" s="59" t="s">
        <v>103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23.25" customHeight="1">
      <c r="B76" s="35"/>
      <c r="C76" s="57"/>
      <c r="D76" s="57"/>
      <c r="E76" s="369" t="str">
        <f>E11</f>
        <v>00 - Ostatní náklady</v>
      </c>
      <c r="F76" s="372"/>
      <c r="G76" s="372"/>
      <c r="H76" s="372"/>
      <c r="I76" s="154"/>
      <c r="J76" s="57"/>
      <c r="K76" s="57"/>
      <c r="L76" s="55"/>
    </row>
    <row r="77" spans="2:12" s="1" customFormat="1" ht="6.9" customHeight="1">
      <c r="B77" s="35"/>
      <c r="C77" s="57"/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18" customHeight="1">
      <c r="B78" s="35"/>
      <c r="C78" s="59" t="s">
        <v>23</v>
      </c>
      <c r="D78" s="57"/>
      <c r="E78" s="57"/>
      <c r="F78" s="157" t="str">
        <f>F14</f>
        <v>HRANICE</v>
      </c>
      <c r="G78" s="57"/>
      <c r="H78" s="57"/>
      <c r="I78" s="158" t="s">
        <v>25</v>
      </c>
      <c r="J78" s="67" t="str">
        <f>IF(J14="","",J14)</f>
        <v>5.9.2016</v>
      </c>
      <c r="K78" s="57"/>
      <c r="L78" s="55"/>
    </row>
    <row r="79" spans="2:12" s="1" customFormat="1" ht="6.9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3.2">
      <c r="B80" s="35"/>
      <c r="C80" s="59" t="s">
        <v>29</v>
      </c>
      <c r="D80" s="57"/>
      <c r="E80" s="57"/>
      <c r="F80" s="157" t="str">
        <f>E17</f>
        <v>MĚSTO HRANICE</v>
      </c>
      <c r="G80" s="57"/>
      <c r="H80" s="57"/>
      <c r="I80" s="158" t="s">
        <v>36</v>
      </c>
      <c r="J80" s="157" t="str">
        <f>E23</f>
        <v>PROJEKTY VODAM s.r.o.   HRANICE</v>
      </c>
      <c r="K80" s="57"/>
      <c r="L80" s="55"/>
    </row>
    <row r="81" spans="2:12" s="1" customFormat="1" ht="14.4" customHeight="1">
      <c r="B81" s="35"/>
      <c r="C81" s="59" t="s">
        <v>34</v>
      </c>
      <c r="D81" s="57"/>
      <c r="E81" s="57"/>
      <c r="F81" s="157" t="str">
        <f>IF(E20="","",E20)</f>
        <v/>
      </c>
      <c r="G81" s="57"/>
      <c r="H81" s="57"/>
      <c r="I81" s="154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4"/>
      <c r="J82" s="57"/>
      <c r="K82" s="57"/>
      <c r="L82" s="55"/>
    </row>
    <row r="83" spans="2:20" s="9" customFormat="1" ht="29.25" customHeight="1">
      <c r="B83" s="159"/>
      <c r="C83" s="160" t="s">
        <v>113</v>
      </c>
      <c r="D83" s="161" t="s">
        <v>61</v>
      </c>
      <c r="E83" s="161" t="s">
        <v>57</v>
      </c>
      <c r="F83" s="161" t="s">
        <v>114</v>
      </c>
      <c r="G83" s="161" t="s">
        <v>115</v>
      </c>
      <c r="H83" s="161" t="s">
        <v>116</v>
      </c>
      <c r="I83" s="162" t="s">
        <v>117</v>
      </c>
      <c r="J83" s="161" t="s">
        <v>107</v>
      </c>
      <c r="K83" s="163" t="s">
        <v>118</v>
      </c>
      <c r="L83" s="164"/>
      <c r="M83" s="75" t="s">
        <v>119</v>
      </c>
      <c r="N83" s="76" t="s">
        <v>46</v>
      </c>
      <c r="O83" s="76" t="s">
        <v>120</v>
      </c>
      <c r="P83" s="76" t="s">
        <v>121</v>
      </c>
      <c r="Q83" s="76" t="s">
        <v>122</v>
      </c>
      <c r="R83" s="76" t="s">
        <v>123</v>
      </c>
      <c r="S83" s="76" t="s">
        <v>124</v>
      </c>
      <c r="T83" s="77" t="s">
        <v>125</v>
      </c>
    </row>
    <row r="84" spans="2:63" s="1" customFormat="1" ht="29.25" customHeight="1">
      <c r="B84" s="35"/>
      <c r="C84" s="81" t="s">
        <v>108</v>
      </c>
      <c r="D84" s="57"/>
      <c r="E84" s="57"/>
      <c r="F84" s="57"/>
      <c r="G84" s="57"/>
      <c r="H84" s="57"/>
      <c r="I84" s="154"/>
      <c r="J84" s="165">
        <f>BK84</f>
        <v>0</v>
      </c>
      <c r="K84" s="57"/>
      <c r="L84" s="55"/>
      <c r="M84" s="78"/>
      <c r="N84" s="79"/>
      <c r="O84" s="79"/>
      <c r="P84" s="166">
        <f>P85+P133</f>
        <v>0</v>
      </c>
      <c r="Q84" s="79"/>
      <c r="R84" s="166">
        <f>R85+R133</f>
        <v>0</v>
      </c>
      <c r="S84" s="79"/>
      <c r="T84" s="167">
        <f>T85+T133</f>
        <v>0</v>
      </c>
      <c r="AT84" s="18" t="s">
        <v>75</v>
      </c>
      <c r="AU84" s="18" t="s">
        <v>109</v>
      </c>
      <c r="BK84" s="168">
        <f>BK85+BK133</f>
        <v>0</v>
      </c>
    </row>
    <row r="85" spans="2:63" s="10" customFormat="1" ht="37.35" customHeight="1">
      <c r="B85" s="169"/>
      <c r="C85" s="170"/>
      <c r="D85" s="171" t="s">
        <v>75</v>
      </c>
      <c r="E85" s="172" t="s">
        <v>126</v>
      </c>
      <c r="F85" s="172" t="s">
        <v>127</v>
      </c>
      <c r="G85" s="170"/>
      <c r="H85" s="170"/>
      <c r="I85" s="173"/>
      <c r="J85" s="174">
        <f>BK85</f>
        <v>0</v>
      </c>
      <c r="K85" s="170"/>
      <c r="L85" s="175"/>
      <c r="M85" s="176"/>
      <c r="N85" s="177"/>
      <c r="O85" s="177"/>
      <c r="P85" s="178">
        <f>SUM(P86:P132)</f>
        <v>0</v>
      </c>
      <c r="Q85" s="177"/>
      <c r="R85" s="178">
        <f>SUM(R86:R132)</f>
        <v>0</v>
      </c>
      <c r="S85" s="177"/>
      <c r="T85" s="179">
        <f>SUM(T86:T132)</f>
        <v>0</v>
      </c>
      <c r="AR85" s="180" t="s">
        <v>128</v>
      </c>
      <c r="AT85" s="181" t="s">
        <v>75</v>
      </c>
      <c r="AU85" s="181" t="s">
        <v>76</v>
      </c>
      <c r="AY85" s="180" t="s">
        <v>129</v>
      </c>
      <c r="BK85" s="182">
        <f>SUM(BK86:BK132)</f>
        <v>0</v>
      </c>
    </row>
    <row r="86" spans="2:65" s="1" customFormat="1" ht="22.5" customHeight="1">
      <c r="B86" s="35"/>
      <c r="C86" s="183" t="s">
        <v>22</v>
      </c>
      <c r="D86" s="183" t="s">
        <v>130</v>
      </c>
      <c r="E86" s="184" t="s">
        <v>131</v>
      </c>
      <c r="F86" s="185" t="s">
        <v>132</v>
      </c>
      <c r="G86" s="186" t="s">
        <v>133</v>
      </c>
      <c r="H86" s="187">
        <v>1</v>
      </c>
      <c r="I86" s="188"/>
      <c r="J86" s="189">
        <f>ROUND(I86*H86,2)</f>
        <v>0</v>
      </c>
      <c r="K86" s="185" t="s">
        <v>134</v>
      </c>
      <c r="L86" s="55"/>
      <c r="M86" s="190" t="s">
        <v>20</v>
      </c>
      <c r="N86" s="191" t="s">
        <v>47</v>
      </c>
      <c r="O86" s="36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8" t="s">
        <v>135</v>
      </c>
      <c r="AT86" s="18" t="s">
        <v>130</v>
      </c>
      <c r="AU86" s="18" t="s">
        <v>22</v>
      </c>
      <c r="AY86" s="18" t="s">
        <v>129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8" t="s">
        <v>22</v>
      </c>
      <c r="BK86" s="194">
        <f>ROUND(I86*H86,2)</f>
        <v>0</v>
      </c>
      <c r="BL86" s="18" t="s">
        <v>135</v>
      </c>
      <c r="BM86" s="18" t="s">
        <v>84</v>
      </c>
    </row>
    <row r="87" spans="2:65" s="1" customFormat="1" ht="22.5" customHeight="1">
      <c r="B87" s="35"/>
      <c r="C87" s="183" t="s">
        <v>84</v>
      </c>
      <c r="D87" s="183" t="s">
        <v>130</v>
      </c>
      <c r="E87" s="184" t="s">
        <v>136</v>
      </c>
      <c r="F87" s="185" t="s">
        <v>137</v>
      </c>
      <c r="G87" s="186" t="s">
        <v>133</v>
      </c>
      <c r="H87" s="187">
        <v>1</v>
      </c>
      <c r="I87" s="188"/>
      <c r="J87" s="189">
        <f>ROUND(I87*H87,2)</f>
        <v>0</v>
      </c>
      <c r="K87" s="185" t="s">
        <v>134</v>
      </c>
      <c r="L87" s="55"/>
      <c r="M87" s="190" t="s">
        <v>20</v>
      </c>
      <c r="N87" s="191" t="s">
        <v>47</v>
      </c>
      <c r="O87" s="36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18" t="s">
        <v>135</v>
      </c>
      <c r="AT87" s="18" t="s">
        <v>130</v>
      </c>
      <c r="AU87" s="18" t="s">
        <v>22</v>
      </c>
      <c r="AY87" s="18" t="s">
        <v>129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18" t="s">
        <v>22</v>
      </c>
      <c r="BK87" s="194">
        <f>ROUND(I87*H87,2)</f>
        <v>0</v>
      </c>
      <c r="BL87" s="18" t="s">
        <v>135</v>
      </c>
      <c r="BM87" s="18" t="s">
        <v>128</v>
      </c>
    </row>
    <row r="88" spans="2:65" s="1" customFormat="1" ht="22.5" customHeight="1">
      <c r="B88" s="35"/>
      <c r="C88" s="183" t="s">
        <v>138</v>
      </c>
      <c r="D88" s="183" t="s">
        <v>130</v>
      </c>
      <c r="E88" s="184" t="s">
        <v>139</v>
      </c>
      <c r="F88" s="185" t="s">
        <v>140</v>
      </c>
      <c r="G88" s="186" t="s">
        <v>133</v>
      </c>
      <c r="H88" s="187">
        <v>1</v>
      </c>
      <c r="I88" s="188"/>
      <c r="J88" s="189">
        <f>ROUND(I88*H88,2)</f>
        <v>0</v>
      </c>
      <c r="K88" s="185" t="s">
        <v>134</v>
      </c>
      <c r="L88" s="55"/>
      <c r="M88" s="190" t="s">
        <v>20</v>
      </c>
      <c r="N88" s="191" t="s">
        <v>47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135</v>
      </c>
      <c r="AT88" s="18" t="s">
        <v>130</v>
      </c>
      <c r="AU88" s="18" t="s">
        <v>22</v>
      </c>
      <c r="AY88" s="18" t="s">
        <v>129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22</v>
      </c>
      <c r="BK88" s="194">
        <f>ROUND(I88*H88,2)</f>
        <v>0</v>
      </c>
      <c r="BL88" s="18" t="s">
        <v>135</v>
      </c>
      <c r="BM88" s="18" t="s">
        <v>141</v>
      </c>
    </row>
    <row r="89" spans="2:65" s="1" customFormat="1" ht="22.5" customHeight="1">
      <c r="B89" s="35"/>
      <c r="C89" s="183" t="s">
        <v>128</v>
      </c>
      <c r="D89" s="183" t="s">
        <v>130</v>
      </c>
      <c r="E89" s="184" t="s">
        <v>142</v>
      </c>
      <c r="F89" s="185" t="s">
        <v>143</v>
      </c>
      <c r="G89" s="186" t="s">
        <v>133</v>
      </c>
      <c r="H89" s="187">
        <v>1</v>
      </c>
      <c r="I89" s="188"/>
      <c r="J89" s="189">
        <f>ROUND(I89*H89,2)</f>
        <v>0</v>
      </c>
      <c r="K89" s="185" t="s">
        <v>134</v>
      </c>
      <c r="L89" s="55"/>
      <c r="M89" s="190" t="s">
        <v>20</v>
      </c>
      <c r="N89" s="191" t="s">
        <v>47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8" t="s">
        <v>135</v>
      </c>
      <c r="AT89" s="18" t="s">
        <v>130</v>
      </c>
      <c r="AU89" s="18" t="s">
        <v>22</v>
      </c>
      <c r="AY89" s="18" t="s">
        <v>129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22</v>
      </c>
      <c r="BK89" s="194">
        <f>ROUND(I89*H89,2)</f>
        <v>0</v>
      </c>
      <c r="BL89" s="18" t="s">
        <v>135</v>
      </c>
      <c r="BM89" s="18" t="s">
        <v>144</v>
      </c>
    </row>
    <row r="90" spans="2:51" s="11" customFormat="1" ht="24">
      <c r="B90" s="195"/>
      <c r="C90" s="196"/>
      <c r="D90" s="197" t="s">
        <v>145</v>
      </c>
      <c r="E90" s="198" t="s">
        <v>20</v>
      </c>
      <c r="F90" s="199" t="s">
        <v>146</v>
      </c>
      <c r="G90" s="196"/>
      <c r="H90" s="200" t="s">
        <v>20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145</v>
      </c>
      <c r="AU90" s="206" t="s">
        <v>22</v>
      </c>
      <c r="AV90" s="11" t="s">
        <v>22</v>
      </c>
      <c r="AW90" s="11" t="s">
        <v>40</v>
      </c>
      <c r="AX90" s="11" t="s">
        <v>76</v>
      </c>
      <c r="AY90" s="206" t="s">
        <v>129</v>
      </c>
    </row>
    <row r="91" spans="2:51" s="11" customFormat="1" ht="24">
      <c r="B91" s="195"/>
      <c r="C91" s="196"/>
      <c r="D91" s="197" t="s">
        <v>145</v>
      </c>
      <c r="E91" s="198" t="s">
        <v>20</v>
      </c>
      <c r="F91" s="199" t="s">
        <v>147</v>
      </c>
      <c r="G91" s="196"/>
      <c r="H91" s="200" t="s">
        <v>20</v>
      </c>
      <c r="I91" s="201"/>
      <c r="J91" s="196"/>
      <c r="K91" s="196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145</v>
      </c>
      <c r="AU91" s="206" t="s">
        <v>22</v>
      </c>
      <c r="AV91" s="11" t="s">
        <v>22</v>
      </c>
      <c r="AW91" s="11" t="s">
        <v>40</v>
      </c>
      <c r="AX91" s="11" t="s">
        <v>76</v>
      </c>
      <c r="AY91" s="206" t="s">
        <v>129</v>
      </c>
    </row>
    <row r="92" spans="2:51" s="11" customFormat="1" ht="13.5">
      <c r="B92" s="195"/>
      <c r="C92" s="196"/>
      <c r="D92" s="197" t="s">
        <v>145</v>
      </c>
      <c r="E92" s="198" t="s">
        <v>20</v>
      </c>
      <c r="F92" s="199" t="s">
        <v>148</v>
      </c>
      <c r="G92" s="196"/>
      <c r="H92" s="200" t="s">
        <v>20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145</v>
      </c>
      <c r="AU92" s="206" t="s">
        <v>22</v>
      </c>
      <c r="AV92" s="11" t="s">
        <v>22</v>
      </c>
      <c r="AW92" s="11" t="s">
        <v>40</v>
      </c>
      <c r="AX92" s="11" t="s">
        <v>76</v>
      </c>
      <c r="AY92" s="206" t="s">
        <v>129</v>
      </c>
    </row>
    <row r="93" spans="2:51" s="11" customFormat="1" ht="13.5">
      <c r="B93" s="195"/>
      <c r="C93" s="196"/>
      <c r="D93" s="197" t="s">
        <v>145</v>
      </c>
      <c r="E93" s="198" t="s">
        <v>20</v>
      </c>
      <c r="F93" s="199" t="s">
        <v>149</v>
      </c>
      <c r="G93" s="196"/>
      <c r="H93" s="200" t="s">
        <v>20</v>
      </c>
      <c r="I93" s="201"/>
      <c r="J93" s="196"/>
      <c r="K93" s="196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145</v>
      </c>
      <c r="AU93" s="206" t="s">
        <v>22</v>
      </c>
      <c r="AV93" s="11" t="s">
        <v>22</v>
      </c>
      <c r="AW93" s="11" t="s">
        <v>40</v>
      </c>
      <c r="AX93" s="11" t="s">
        <v>76</v>
      </c>
      <c r="AY93" s="206" t="s">
        <v>129</v>
      </c>
    </row>
    <row r="94" spans="2:51" s="11" customFormat="1" ht="13.5">
      <c r="B94" s="195"/>
      <c r="C94" s="196"/>
      <c r="D94" s="197" t="s">
        <v>145</v>
      </c>
      <c r="E94" s="198" t="s">
        <v>20</v>
      </c>
      <c r="F94" s="199" t="s">
        <v>150</v>
      </c>
      <c r="G94" s="196"/>
      <c r="H94" s="200" t="s">
        <v>20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145</v>
      </c>
      <c r="AU94" s="206" t="s">
        <v>22</v>
      </c>
      <c r="AV94" s="11" t="s">
        <v>22</v>
      </c>
      <c r="AW94" s="11" t="s">
        <v>40</v>
      </c>
      <c r="AX94" s="11" t="s">
        <v>76</v>
      </c>
      <c r="AY94" s="206" t="s">
        <v>129</v>
      </c>
    </row>
    <row r="95" spans="2:51" s="11" customFormat="1" ht="13.5">
      <c r="B95" s="195"/>
      <c r="C95" s="196"/>
      <c r="D95" s="197" t="s">
        <v>145</v>
      </c>
      <c r="E95" s="198" t="s">
        <v>20</v>
      </c>
      <c r="F95" s="199" t="s">
        <v>151</v>
      </c>
      <c r="G95" s="196"/>
      <c r="H95" s="200" t="s">
        <v>20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145</v>
      </c>
      <c r="AU95" s="206" t="s">
        <v>22</v>
      </c>
      <c r="AV95" s="11" t="s">
        <v>22</v>
      </c>
      <c r="AW95" s="11" t="s">
        <v>40</v>
      </c>
      <c r="AX95" s="11" t="s">
        <v>76</v>
      </c>
      <c r="AY95" s="206" t="s">
        <v>129</v>
      </c>
    </row>
    <row r="96" spans="2:51" s="11" customFormat="1" ht="24">
      <c r="B96" s="195"/>
      <c r="C96" s="196"/>
      <c r="D96" s="197" t="s">
        <v>145</v>
      </c>
      <c r="E96" s="198" t="s">
        <v>20</v>
      </c>
      <c r="F96" s="199" t="s">
        <v>152</v>
      </c>
      <c r="G96" s="196"/>
      <c r="H96" s="200" t="s">
        <v>20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145</v>
      </c>
      <c r="AU96" s="206" t="s">
        <v>22</v>
      </c>
      <c r="AV96" s="11" t="s">
        <v>22</v>
      </c>
      <c r="AW96" s="11" t="s">
        <v>40</v>
      </c>
      <c r="AX96" s="11" t="s">
        <v>76</v>
      </c>
      <c r="AY96" s="206" t="s">
        <v>129</v>
      </c>
    </row>
    <row r="97" spans="2:51" s="11" customFormat="1" ht="13.5">
      <c r="B97" s="195"/>
      <c r="C97" s="196"/>
      <c r="D97" s="197" t="s">
        <v>145</v>
      </c>
      <c r="E97" s="198" t="s">
        <v>20</v>
      </c>
      <c r="F97" s="199" t="s">
        <v>153</v>
      </c>
      <c r="G97" s="196"/>
      <c r="H97" s="200" t="s">
        <v>20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145</v>
      </c>
      <c r="AU97" s="206" t="s">
        <v>22</v>
      </c>
      <c r="AV97" s="11" t="s">
        <v>22</v>
      </c>
      <c r="AW97" s="11" t="s">
        <v>40</v>
      </c>
      <c r="AX97" s="11" t="s">
        <v>76</v>
      </c>
      <c r="AY97" s="206" t="s">
        <v>129</v>
      </c>
    </row>
    <row r="98" spans="2:51" s="12" customFormat="1" ht="13.5">
      <c r="B98" s="207"/>
      <c r="C98" s="208"/>
      <c r="D98" s="197" t="s">
        <v>145</v>
      </c>
      <c r="E98" s="209" t="s">
        <v>20</v>
      </c>
      <c r="F98" s="210" t="s">
        <v>22</v>
      </c>
      <c r="G98" s="208"/>
      <c r="H98" s="211">
        <v>1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145</v>
      </c>
      <c r="AU98" s="217" t="s">
        <v>22</v>
      </c>
      <c r="AV98" s="12" t="s">
        <v>84</v>
      </c>
      <c r="AW98" s="12" t="s">
        <v>40</v>
      </c>
      <c r="AX98" s="12" t="s">
        <v>76</v>
      </c>
      <c r="AY98" s="217" t="s">
        <v>129</v>
      </c>
    </row>
    <row r="99" spans="2:51" s="13" customFormat="1" ht="13.5">
      <c r="B99" s="218"/>
      <c r="C99" s="219"/>
      <c r="D99" s="220" t="s">
        <v>145</v>
      </c>
      <c r="E99" s="221" t="s">
        <v>20</v>
      </c>
      <c r="F99" s="222" t="s">
        <v>154</v>
      </c>
      <c r="G99" s="219"/>
      <c r="H99" s="223">
        <v>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145</v>
      </c>
      <c r="AU99" s="229" t="s">
        <v>22</v>
      </c>
      <c r="AV99" s="13" t="s">
        <v>128</v>
      </c>
      <c r="AW99" s="13" t="s">
        <v>40</v>
      </c>
      <c r="AX99" s="13" t="s">
        <v>22</v>
      </c>
      <c r="AY99" s="229" t="s">
        <v>129</v>
      </c>
    </row>
    <row r="100" spans="2:65" s="1" customFormat="1" ht="22.5" customHeight="1">
      <c r="B100" s="35"/>
      <c r="C100" s="183" t="s">
        <v>155</v>
      </c>
      <c r="D100" s="183" t="s">
        <v>130</v>
      </c>
      <c r="E100" s="184" t="s">
        <v>156</v>
      </c>
      <c r="F100" s="185" t="s">
        <v>157</v>
      </c>
      <c r="G100" s="186" t="s">
        <v>133</v>
      </c>
      <c r="H100" s="187">
        <v>1</v>
      </c>
      <c r="I100" s="188"/>
      <c r="J100" s="189">
        <f>ROUND(I100*H100,2)</f>
        <v>0</v>
      </c>
      <c r="K100" s="185" t="s">
        <v>134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135</v>
      </c>
      <c r="AT100" s="18" t="s">
        <v>130</v>
      </c>
      <c r="AU100" s="18" t="s">
        <v>22</v>
      </c>
      <c r="AY100" s="18" t="s">
        <v>129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135</v>
      </c>
      <c r="BM100" s="18" t="s">
        <v>27</v>
      </c>
    </row>
    <row r="101" spans="2:51" s="11" customFormat="1" ht="13.5">
      <c r="B101" s="195"/>
      <c r="C101" s="196"/>
      <c r="D101" s="197" t="s">
        <v>145</v>
      </c>
      <c r="E101" s="198" t="s">
        <v>20</v>
      </c>
      <c r="F101" s="199" t="s">
        <v>158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145</v>
      </c>
      <c r="AU101" s="206" t="s">
        <v>22</v>
      </c>
      <c r="AV101" s="11" t="s">
        <v>22</v>
      </c>
      <c r="AW101" s="11" t="s">
        <v>40</v>
      </c>
      <c r="AX101" s="11" t="s">
        <v>76</v>
      </c>
      <c r="AY101" s="206" t="s">
        <v>129</v>
      </c>
    </row>
    <row r="102" spans="2:51" s="11" customFormat="1" ht="13.5">
      <c r="B102" s="195"/>
      <c r="C102" s="196"/>
      <c r="D102" s="197" t="s">
        <v>145</v>
      </c>
      <c r="E102" s="198" t="s">
        <v>20</v>
      </c>
      <c r="F102" s="199" t="s">
        <v>159</v>
      </c>
      <c r="G102" s="196"/>
      <c r="H102" s="200" t="s">
        <v>20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145</v>
      </c>
      <c r="AU102" s="206" t="s">
        <v>22</v>
      </c>
      <c r="AV102" s="11" t="s">
        <v>22</v>
      </c>
      <c r="AW102" s="11" t="s">
        <v>40</v>
      </c>
      <c r="AX102" s="11" t="s">
        <v>76</v>
      </c>
      <c r="AY102" s="206" t="s">
        <v>129</v>
      </c>
    </row>
    <row r="103" spans="2:51" s="11" customFormat="1" ht="13.5">
      <c r="B103" s="195"/>
      <c r="C103" s="196"/>
      <c r="D103" s="197" t="s">
        <v>145</v>
      </c>
      <c r="E103" s="198" t="s">
        <v>20</v>
      </c>
      <c r="F103" s="199" t="s">
        <v>160</v>
      </c>
      <c r="G103" s="196"/>
      <c r="H103" s="200" t="s">
        <v>20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145</v>
      </c>
      <c r="AU103" s="206" t="s">
        <v>22</v>
      </c>
      <c r="AV103" s="11" t="s">
        <v>22</v>
      </c>
      <c r="AW103" s="11" t="s">
        <v>40</v>
      </c>
      <c r="AX103" s="11" t="s">
        <v>76</v>
      </c>
      <c r="AY103" s="206" t="s">
        <v>129</v>
      </c>
    </row>
    <row r="104" spans="2:51" s="11" customFormat="1" ht="13.5">
      <c r="B104" s="195"/>
      <c r="C104" s="196"/>
      <c r="D104" s="197" t="s">
        <v>145</v>
      </c>
      <c r="E104" s="198" t="s">
        <v>20</v>
      </c>
      <c r="F104" s="199" t="s">
        <v>161</v>
      </c>
      <c r="G104" s="196"/>
      <c r="H104" s="200" t="s">
        <v>20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145</v>
      </c>
      <c r="AU104" s="206" t="s">
        <v>22</v>
      </c>
      <c r="AV104" s="11" t="s">
        <v>22</v>
      </c>
      <c r="AW104" s="11" t="s">
        <v>40</v>
      </c>
      <c r="AX104" s="11" t="s">
        <v>76</v>
      </c>
      <c r="AY104" s="206" t="s">
        <v>129</v>
      </c>
    </row>
    <row r="105" spans="2:51" s="11" customFormat="1" ht="13.5">
      <c r="B105" s="195"/>
      <c r="C105" s="196"/>
      <c r="D105" s="197" t="s">
        <v>145</v>
      </c>
      <c r="E105" s="198" t="s">
        <v>20</v>
      </c>
      <c r="F105" s="199" t="s">
        <v>162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145</v>
      </c>
      <c r="AU105" s="206" t="s">
        <v>22</v>
      </c>
      <c r="AV105" s="11" t="s">
        <v>22</v>
      </c>
      <c r="AW105" s="11" t="s">
        <v>40</v>
      </c>
      <c r="AX105" s="11" t="s">
        <v>76</v>
      </c>
      <c r="AY105" s="206" t="s">
        <v>129</v>
      </c>
    </row>
    <row r="106" spans="2:51" s="11" customFormat="1" ht="24">
      <c r="B106" s="195"/>
      <c r="C106" s="196"/>
      <c r="D106" s="197" t="s">
        <v>145</v>
      </c>
      <c r="E106" s="198" t="s">
        <v>20</v>
      </c>
      <c r="F106" s="199" t="s">
        <v>163</v>
      </c>
      <c r="G106" s="196"/>
      <c r="H106" s="200" t="s">
        <v>20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145</v>
      </c>
      <c r="AU106" s="206" t="s">
        <v>22</v>
      </c>
      <c r="AV106" s="11" t="s">
        <v>22</v>
      </c>
      <c r="AW106" s="11" t="s">
        <v>40</v>
      </c>
      <c r="AX106" s="11" t="s">
        <v>76</v>
      </c>
      <c r="AY106" s="206" t="s">
        <v>129</v>
      </c>
    </row>
    <row r="107" spans="2:51" s="11" customFormat="1" ht="13.5">
      <c r="B107" s="195"/>
      <c r="C107" s="196"/>
      <c r="D107" s="197" t="s">
        <v>145</v>
      </c>
      <c r="E107" s="198" t="s">
        <v>20</v>
      </c>
      <c r="F107" s="199" t="s">
        <v>164</v>
      </c>
      <c r="G107" s="196"/>
      <c r="H107" s="200" t="s">
        <v>20</v>
      </c>
      <c r="I107" s="201"/>
      <c r="J107" s="196"/>
      <c r="K107" s="196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145</v>
      </c>
      <c r="AU107" s="206" t="s">
        <v>22</v>
      </c>
      <c r="AV107" s="11" t="s">
        <v>22</v>
      </c>
      <c r="AW107" s="11" t="s">
        <v>40</v>
      </c>
      <c r="AX107" s="11" t="s">
        <v>76</v>
      </c>
      <c r="AY107" s="206" t="s">
        <v>129</v>
      </c>
    </row>
    <row r="108" spans="2:51" s="11" customFormat="1" ht="13.5">
      <c r="B108" s="195"/>
      <c r="C108" s="196"/>
      <c r="D108" s="197" t="s">
        <v>145</v>
      </c>
      <c r="E108" s="198" t="s">
        <v>20</v>
      </c>
      <c r="F108" s="199" t="s">
        <v>165</v>
      </c>
      <c r="G108" s="196"/>
      <c r="H108" s="200" t="s">
        <v>20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145</v>
      </c>
      <c r="AU108" s="206" t="s">
        <v>22</v>
      </c>
      <c r="AV108" s="11" t="s">
        <v>22</v>
      </c>
      <c r="AW108" s="11" t="s">
        <v>40</v>
      </c>
      <c r="AX108" s="11" t="s">
        <v>76</v>
      </c>
      <c r="AY108" s="206" t="s">
        <v>129</v>
      </c>
    </row>
    <row r="109" spans="2:51" s="11" customFormat="1" ht="24">
      <c r="B109" s="195"/>
      <c r="C109" s="196"/>
      <c r="D109" s="197" t="s">
        <v>145</v>
      </c>
      <c r="E109" s="198" t="s">
        <v>20</v>
      </c>
      <c r="F109" s="199" t="s">
        <v>166</v>
      </c>
      <c r="G109" s="196"/>
      <c r="H109" s="200" t="s">
        <v>20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145</v>
      </c>
      <c r="AU109" s="206" t="s">
        <v>22</v>
      </c>
      <c r="AV109" s="11" t="s">
        <v>22</v>
      </c>
      <c r="AW109" s="11" t="s">
        <v>40</v>
      </c>
      <c r="AX109" s="11" t="s">
        <v>76</v>
      </c>
      <c r="AY109" s="206" t="s">
        <v>129</v>
      </c>
    </row>
    <row r="110" spans="2:51" s="12" customFormat="1" ht="13.5">
      <c r="B110" s="207"/>
      <c r="C110" s="208"/>
      <c r="D110" s="197" t="s">
        <v>145</v>
      </c>
      <c r="E110" s="209" t="s">
        <v>20</v>
      </c>
      <c r="F110" s="210" t="s">
        <v>22</v>
      </c>
      <c r="G110" s="208"/>
      <c r="H110" s="211">
        <v>1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145</v>
      </c>
      <c r="AU110" s="217" t="s">
        <v>22</v>
      </c>
      <c r="AV110" s="12" t="s">
        <v>84</v>
      </c>
      <c r="AW110" s="12" t="s">
        <v>40</v>
      </c>
      <c r="AX110" s="12" t="s">
        <v>76</v>
      </c>
      <c r="AY110" s="217" t="s">
        <v>129</v>
      </c>
    </row>
    <row r="111" spans="2:51" s="13" customFormat="1" ht="13.5">
      <c r="B111" s="218"/>
      <c r="C111" s="219"/>
      <c r="D111" s="220" t="s">
        <v>145</v>
      </c>
      <c r="E111" s="221" t="s">
        <v>20</v>
      </c>
      <c r="F111" s="222" t="s">
        <v>154</v>
      </c>
      <c r="G111" s="219"/>
      <c r="H111" s="223">
        <v>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145</v>
      </c>
      <c r="AU111" s="229" t="s">
        <v>22</v>
      </c>
      <c r="AV111" s="13" t="s">
        <v>128</v>
      </c>
      <c r="AW111" s="13" t="s">
        <v>40</v>
      </c>
      <c r="AX111" s="13" t="s">
        <v>22</v>
      </c>
      <c r="AY111" s="229" t="s">
        <v>129</v>
      </c>
    </row>
    <row r="112" spans="2:65" s="1" customFormat="1" ht="22.5" customHeight="1">
      <c r="B112" s="35"/>
      <c r="C112" s="183" t="s">
        <v>141</v>
      </c>
      <c r="D112" s="183" t="s">
        <v>130</v>
      </c>
      <c r="E112" s="184" t="s">
        <v>167</v>
      </c>
      <c r="F112" s="185" t="s">
        <v>168</v>
      </c>
      <c r="G112" s="186" t="s">
        <v>133</v>
      </c>
      <c r="H112" s="187">
        <v>1</v>
      </c>
      <c r="I112" s="188"/>
      <c r="J112" s="189">
        <f>ROUND(I112*H112,2)</f>
        <v>0</v>
      </c>
      <c r="K112" s="185" t="s">
        <v>134</v>
      </c>
      <c r="L112" s="55"/>
      <c r="M112" s="190" t="s">
        <v>20</v>
      </c>
      <c r="N112" s="191" t="s">
        <v>47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135</v>
      </c>
      <c r="AT112" s="18" t="s">
        <v>130</v>
      </c>
      <c r="AU112" s="18" t="s">
        <v>22</v>
      </c>
      <c r="AY112" s="18" t="s">
        <v>129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22</v>
      </c>
      <c r="BK112" s="194">
        <f>ROUND(I112*H112,2)</f>
        <v>0</v>
      </c>
      <c r="BL112" s="18" t="s">
        <v>135</v>
      </c>
      <c r="BM112" s="18" t="s">
        <v>169</v>
      </c>
    </row>
    <row r="113" spans="2:51" s="11" customFormat="1" ht="24">
      <c r="B113" s="195"/>
      <c r="C113" s="196"/>
      <c r="D113" s="197" t="s">
        <v>145</v>
      </c>
      <c r="E113" s="198" t="s">
        <v>20</v>
      </c>
      <c r="F113" s="199" t="s">
        <v>170</v>
      </c>
      <c r="G113" s="196"/>
      <c r="H113" s="200" t="s">
        <v>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145</v>
      </c>
      <c r="AU113" s="206" t="s">
        <v>22</v>
      </c>
      <c r="AV113" s="11" t="s">
        <v>22</v>
      </c>
      <c r="AW113" s="11" t="s">
        <v>40</v>
      </c>
      <c r="AX113" s="11" t="s">
        <v>76</v>
      </c>
      <c r="AY113" s="206" t="s">
        <v>129</v>
      </c>
    </row>
    <row r="114" spans="2:51" s="11" customFormat="1" ht="24">
      <c r="B114" s="195"/>
      <c r="C114" s="196"/>
      <c r="D114" s="197" t="s">
        <v>145</v>
      </c>
      <c r="E114" s="198" t="s">
        <v>20</v>
      </c>
      <c r="F114" s="199" t="s">
        <v>171</v>
      </c>
      <c r="G114" s="196"/>
      <c r="H114" s="200" t="s">
        <v>20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145</v>
      </c>
      <c r="AU114" s="206" t="s">
        <v>22</v>
      </c>
      <c r="AV114" s="11" t="s">
        <v>22</v>
      </c>
      <c r="AW114" s="11" t="s">
        <v>40</v>
      </c>
      <c r="AX114" s="11" t="s">
        <v>76</v>
      </c>
      <c r="AY114" s="206" t="s">
        <v>129</v>
      </c>
    </row>
    <row r="115" spans="2:51" s="11" customFormat="1" ht="13.5">
      <c r="B115" s="195"/>
      <c r="C115" s="196"/>
      <c r="D115" s="197" t="s">
        <v>145</v>
      </c>
      <c r="E115" s="198" t="s">
        <v>20</v>
      </c>
      <c r="F115" s="199" t="s">
        <v>172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145</v>
      </c>
      <c r="AU115" s="206" t="s">
        <v>22</v>
      </c>
      <c r="AV115" s="11" t="s">
        <v>22</v>
      </c>
      <c r="AW115" s="11" t="s">
        <v>40</v>
      </c>
      <c r="AX115" s="11" t="s">
        <v>76</v>
      </c>
      <c r="AY115" s="206" t="s">
        <v>129</v>
      </c>
    </row>
    <row r="116" spans="2:51" s="11" customFormat="1" ht="24">
      <c r="B116" s="195"/>
      <c r="C116" s="196"/>
      <c r="D116" s="197" t="s">
        <v>145</v>
      </c>
      <c r="E116" s="198" t="s">
        <v>20</v>
      </c>
      <c r="F116" s="199" t="s">
        <v>173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145</v>
      </c>
      <c r="AU116" s="206" t="s">
        <v>22</v>
      </c>
      <c r="AV116" s="11" t="s">
        <v>22</v>
      </c>
      <c r="AW116" s="11" t="s">
        <v>40</v>
      </c>
      <c r="AX116" s="11" t="s">
        <v>76</v>
      </c>
      <c r="AY116" s="206" t="s">
        <v>129</v>
      </c>
    </row>
    <row r="117" spans="2:51" s="11" customFormat="1" ht="24">
      <c r="B117" s="195"/>
      <c r="C117" s="196"/>
      <c r="D117" s="197" t="s">
        <v>145</v>
      </c>
      <c r="E117" s="198" t="s">
        <v>20</v>
      </c>
      <c r="F117" s="199" t="s">
        <v>174</v>
      </c>
      <c r="G117" s="196"/>
      <c r="H117" s="200" t="s">
        <v>20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145</v>
      </c>
      <c r="AU117" s="206" t="s">
        <v>22</v>
      </c>
      <c r="AV117" s="11" t="s">
        <v>22</v>
      </c>
      <c r="AW117" s="11" t="s">
        <v>40</v>
      </c>
      <c r="AX117" s="11" t="s">
        <v>76</v>
      </c>
      <c r="AY117" s="206" t="s">
        <v>129</v>
      </c>
    </row>
    <row r="118" spans="2:51" s="11" customFormat="1" ht="13.5">
      <c r="B118" s="195"/>
      <c r="C118" s="196"/>
      <c r="D118" s="197" t="s">
        <v>145</v>
      </c>
      <c r="E118" s="198" t="s">
        <v>20</v>
      </c>
      <c r="F118" s="199" t="s">
        <v>175</v>
      </c>
      <c r="G118" s="196"/>
      <c r="H118" s="200" t="s">
        <v>20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145</v>
      </c>
      <c r="AU118" s="206" t="s">
        <v>22</v>
      </c>
      <c r="AV118" s="11" t="s">
        <v>22</v>
      </c>
      <c r="AW118" s="11" t="s">
        <v>40</v>
      </c>
      <c r="AX118" s="11" t="s">
        <v>76</v>
      </c>
      <c r="AY118" s="206" t="s">
        <v>129</v>
      </c>
    </row>
    <row r="119" spans="2:51" s="11" customFormat="1" ht="24">
      <c r="B119" s="195"/>
      <c r="C119" s="196"/>
      <c r="D119" s="197" t="s">
        <v>145</v>
      </c>
      <c r="E119" s="198" t="s">
        <v>20</v>
      </c>
      <c r="F119" s="199" t="s">
        <v>176</v>
      </c>
      <c r="G119" s="196"/>
      <c r="H119" s="200" t="s">
        <v>20</v>
      </c>
      <c r="I119" s="201"/>
      <c r="J119" s="196"/>
      <c r="K119" s="196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145</v>
      </c>
      <c r="AU119" s="206" t="s">
        <v>22</v>
      </c>
      <c r="AV119" s="11" t="s">
        <v>22</v>
      </c>
      <c r="AW119" s="11" t="s">
        <v>40</v>
      </c>
      <c r="AX119" s="11" t="s">
        <v>76</v>
      </c>
      <c r="AY119" s="206" t="s">
        <v>129</v>
      </c>
    </row>
    <row r="120" spans="2:51" s="11" customFormat="1" ht="13.5">
      <c r="B120" s="195"/>
      <c r="C120" s="196"/>
      <c r="D120" s="197" t="s">
        <v>145</v>
      </c>
      <c r="E120" s="198" t="s">
        <v>20</v>
      </c>
      <c r="F120" s="199" t="s">
        <v>177</v>
      </c>
      <c r="G120" s="196"/>
      <c r="H120" s="200" t="s">
        <v>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145</v>
      </c>
      <c r="AU120" s="206" t="s">
        <v>22</v>
      </c>
      <c r="AV120" s="11" t="s">
        <v>22</v>
      </c>
      <c r="AW120" s="11" t="s">
        <v>40</v>
      </c>
      <c r="AX120" s="11" t="s">
        <v>76</v>
      </c>
      <c r="AY120" s="206" t="s">
        <v>129</v>
      </c>
    </row>
    <row r="121" spans="2:51" s="12" customFormat="1" ht="13.5">
      <c r="B121" s="207"/>
      <c r="C121" s="208"/>
      <c r="D121" s="197" t="s">
        <v>145</v>
      </c>
      <c r="E121" s="209" t="s">
        <v>20</v>
      </c>
      <c r="F121" s="210" t="s">
        <v>22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145</v>
      </c>
      <c r="AU121" s="217" t="s">
        <v>22</v>
      </c>
      <c r="AV121" s="12" t="s">
        <v>84</v>
      </c>
      <c r="AW121" s="12" t="s">
        <v>40</v>
      </c>
      <c r="AX121" s="12" t="s">
        <v>76</v>
      </c>
      <c r="AY121" s="217" t="s">
        <v>129</v>
      </c>
    </row>
    <row r="122" spans="2:51" s="13" customFormat="1" ht="13.5">
      <c r="B122" s="218"/>
      <c r="C122" s="219"/>
      <c r="D122" s="220" t="s">
        <v>145</v>
      </c>
      <c r="E122" s="221" t="s">
        <v>20</v>
      </c>
      <c r="F122" s="222" t="s">
        <v>154</v>
      </c>
      <c r="G122" s="219"/>
      <c r="H122" s="223">
        <v>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145</v>
      </c>
      <c r="AU122" s="229" t="s">
        <v>22</v>
      </c>
      <c r="AV122" s="13" t="s">
        <v>128</v>
      </c>
      <c r="AW122" s="13" t="s">
        <v>40</v>
      </c>
      <c r="AX122" s="13" t="s">
        <v>22</v>
      </c>
      <c r="AY122" s="229" t="s">
        <v>129</v>
      </c>
    </row>
    <row r="123" spans="2:65" s="1" customFormat="1" ht="22.5" customHeight="1">
      <c r="B123" s="35"/>
      <c r="C123" s="183" t="s">
        <v>178</v>
      </c>
      <c r="D123" s="183" t="s">
        <v>130</v>
      </c>
      <c r="E123" s="184" t="s">
        <v>179</v>
      </c>
      <c r="F123" s="185" t="s">
        <v>180</v>
      </c>
      <c r="G123" s="186" t="s">
        <v>133</v>
      </c>
      <c r="H123" s="187">
        <v>1</v>
      </c>
      <c r="I123" s="188"/>
      <c r="J123" s="189">
        <f>ROUND(I123*H123,2)</f>
        <v>0</v>
      </c>
      <c r="K123" s="185" t="s">
        <v>134</v>
      </c>
      <c r="L123" s="55"/>
      <c r="M123" s="190" t="s">
        <v>20</v>
      </c>
      <c r="N123" s="191" t="s">
        <v>47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135</v>
      </c>
      <c r="AT123" s="18" t="s">
        <v>130</v>
      </c>
      <c r="AU123" s="18" t="s">
        <v>22</v>
      </c>
      <c r="AY123" s="18" t="s">
        <v>129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135</v>
      </c>
      <c r="BM123" s="18" t="s">
        <v>181</v>
      </c>
    </row>
    <row r="124" spans="2:51" s="11" customFormat="1" ht="24">
      <c r="B124" s="195"/>
      <c r="C124" s="196"/>
      <c r="D124" s="197" t="s">
        <v>145</v>
      </c>
      <c r="E124" s="198" t="s">
        <v>20</v>
      </c>
      <c r="F124" s="199" t="s">
        <v>182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145</v>
      </c>
      <c r="AU124" s="206" t="s">
        <v>22</v>
      </c>
      <c r="AV124" s="11" t="s">
        <v>22</v>
      </c>
      <c r="AW124" s="11" t="s">
        <v>40</v>
      </c>
      <c r="AX124" s="11" t="s">
        <v>76</v>
      </c>
      <c r="AY124" s="206" t="s">
        <v>129</v>
      </c>
    </row>
    <row r="125" spans="2:51" s="12" customFormat="1" ht="13.5">
      <c r="B125" s="207"/>
      <c r="C125" s="208"/>
      <c r="D125" s="197" t="s">
        <v>145</v>
      </c>
      <c r="E125" s="209" t="s">
        <v>20</v>
      </c>
      <c r="F125" s="210" t="s">
        <v>22</v>
      </c>
      <c r="G125" s="208"/>
      <c r="H125" s="211">
        <v>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145</v>
      </c>
      <c r="AU125" s="217" t="s">
        <v>22</v>
      </c>
      <c r="AV125" s="12" t="s">
        <v>84</v>
      </c>
      <c r="AW125" s="12" t="s">
        <v>40</v>
      </c>
      <c r="AX125" s="12" t="s">
        <v>76</v>
      </c>
      <c r="AY125" s="217" t="s">
        <v>129</v>
      </c>
    </row>
    <row r="126" spans="2:51" s="13" customFormat="1" ht="13.5">
      <c r="B126" s="218"/>
      <c r="C126" s="219"/>
      <c r="D126" s="220" t="s">
        <v>145</v>
      </c>
      <c r="E126" s="221" t="s">
        <v>20</v>
      </c>
      <c r="F126" s="222" t="s">
        <v>154</v>
      </c>
      <c r="G126" s="219"/>
      <c r="H126" s="223">
        <v>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145</v>
      </c>
      <c r="AU126" s="229" t="s">
        <v>22</v>
      </c>
      <c r="AV126" s="13" t="s">
        <v>128</v>
      </c>
      <c r="AW126" s="13" t="s">
        <v>40</v>
      </c>
      <c r="AX126" s="13" t="s">
        <v>22</v>
      </c>
      <c r="AY126" s="229" t="s">
        <v>129</v>
      </c>
    </row>
    <row r="127" spans="2:65" s="1" customFormat="1" ht="22.5" customHeight="1">
      <c r="B127" s="35"/>
      <c r="C127" s="183" t="s">
        <v>144</v>
      </c>
      <c r="D127" s="183" t="s">
        <v>130</v>
      </c>
      <c r="E127" s="184" t="s">
        <v>183</v>
      </c>
      <c r="F127" s="185" t="s">
        <v>184</v>
      </c>
      <c r="G127" s="186" t="s">
        <v>133</v>
      </c>
      <c r="H127" s="187">
        <v>1</v>
      </c>
      <c r="I127" s="188"/>
      <c r="J127" s="189">
        <f>ROUND(I127*H127,2)</f>
        <v>0</v>
      </c>
      <c r="K127" s="185" t="s">
        <v>185</v>
      </c>
      <c r="L127" s="55"/>
      <c r="M127" s="190" t="s">
        <v>20</v>
      </c>
      <c r="N127" s="191" t="s">
        <v>47</v>
      </c>
      <c r="O127" s="36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18" t="s">
        <v>135</v>
      </c>
      <c r="AT127" s="18" t="s">
        <v>130</v>
      </c>
      <c r="AU127" s="18" t="s">
        <v>22</v>
      </c>
      <c r="AY127" s="18" t="s">
        <v>129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8" t="s">
        <v>22</v>
      </c>
      <c r="BK127" s="194">
        <f>ROUND(I127*H127,2)</f>
        <v>0</v>
      </c>
      <c r="BL127" s="18" t="s">
        <v>135</v>
      </c>
      <c r="BM127" s="18" t="s">
        <v>186</v>
      </c>
    </row>
    <row r="128" spans="2:51" s="11" customFormat="1" ht="24">
      <c r="B128" s="195"/>
      <c r="C128" s="196"/>
      <c r="D128" s="197" t="s">
        <v>145</v>
      </c>
      <c r="E128" s="198" t="s">
        <v>20</v>
      </c>
      <c r="F128" s="199" t="s">
        <v>187</v>
      </c>
      <c r="G128" s="196"/>
      <c r="H128" s="200" t="s">
        <v>20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145</v>
      </c>
      <c r="AU128" s="206" t="s">
        <v>22</v>
      </c>
      <c r="AV128" s="11" t="s">
        <v>22</v>
      </c>
      <c r="AW128" s="11" t="s">
        <v>40</v>
      </c>
      <c r="AX128" s="11" t="s">
        <v>76</v>
      </c>
      <c r="AY128" s="206" t="s">
        <v>129</v>
      </c>
    </row>
    <row r="129" spans="2:51" s="11" customFormat="1" ht="13.5">
      <c r="B129" s="195"/>
      <c r="C129" s="196"/>
      <c r="D129" s="197" t="s">
        <v>145</v>
      </c>
      <c r="E129" s="198" t="s">
        <v>20</v>
      </c>
      <c r="F129" s="199" t="s">
        <v>188</v>
      </c>
      <c r="G129" s="196"/>
      <c r="H129" s="200" t="s">
        <v>20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145</v>
      </c>
      <c r="AU129" s="206" t="s">
        <v>22</v>
      </c>
      <c r="AV129" s="11" t="s">
        <v>22</v>
      </c>
      <c r="AW129" s="11" t="s">
        <v>40</v>
      </c>
      <c r="AX129" s="11" t="s">
        <v>76</v>
      </c>
      <c r="AY129" s="206" t="s">
        <v>129</v>
      </c>
    </row>
    <row r="130" spans="2:51" s="11" customFormat="1" ht="13.5">
      <c r="B130" s="195"/>
      <c r="C130" s="196"/>
      <c r="D130" s="197" t="s">
        <v>145</v>
      </c>
      <c r="E130" s="198" t="s">
        <v>20</v>
      </c>
      <c r="F130" s="199" t="s">
        <v>189</v>
      </c>
      <c r="G130" s="196"/>
      <c r="H130" s="200" t="s">
        <v>20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145</v>
      </c>
      <c r="AU130" s="206" t="s">
        <v>22</v>
      </c>
      <c r="AV130" s="11" t="s">
        <v>22</v>
      </c>
      <c r="AW130" s="11" t="s">
        <v>40</v>
      </c>
      <c r="AX130" s="11" t="s">
        <v>76</v>
      </c>
      <c r="AY130" s="206" t="s">
        <v>129</v>
      </c>
    </row>
    <row r="131" spans="2:51" s="12" customFormat="1" ht="13.5">
      <c r="B131" s="207"/>
      <c r="C131" s="208"/>
      <c r="D131" s="197" t="s">
        <v>145</v>
      </c>
      <c r="E131" s="209" t="s">
        <v>20</v>
      </c>
      <c r="F131" s="210" t="s">
        <v>22</v>
      </c>
      <c r="G131" s="208"/>
      <c r="H131" s="211">
        <v>1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145</v>
      </c>
      <c r="AU131" s="217" t="s">
        <v>22</v>
      </c>
      <c r="AV131" s="12" t="s">
        <v>84</v>
      </c>
      <c r="AW131" s="12" t="s">
        <v>40</v>
      </c>
      <c r="AX131" s="12" t="s">
        <v>76</v>
      </c>
      <c r="AY131" s="217" t="s">
        <v>129</v>
      </c>
    </row>
    <row r="132" spans="2:51" s="13" customFormat="1" ht="13.5">
      <c r="B132" s="218"/>
      <c r="C132" s="219"/>
      <c r="D132" s="197" t="s">
        <v>145</v>
      </c>
      <c r="E132" s="230" t="s">
        <v>20</v>
      </c>
      <c r="F132" s="231" t="s">
        <v>154</v>
      </c>
      <c r="G132" s="219"/>
      <c r="H132" s="232">
        <v>1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145</v>
      </c>
      <c r="AU132" s="229" t="s">
        <v>22</v>
      </c>
      <c r="AV132" s="13" t="s">
        <v>128</v>
      </c>
      <c r="AW132" s="13" t="s">
        <v>40</v>
      </c>
      <c r="AX132" s="13" t="s">
        <v>22</v>
      </c>
      <c r="AY132" s="229" t="s">
        <v>129</v>
      </c>
    </row>
    <row r="133" spans="2:63" s="10" customFormat="1" ht="37.35" customHeight="1">
      <c r="B133" s="169"/>
      <c r="C133" s="170"/>
      <c r="D133" s="171" t="s">
        <v>75</v>
      </c>
      <c r="E133" s="172" t="s">
        <v>190</v>
      </c>
      <c r="F133" s="172" t="s">
        <v>85</v>
      </c>
      <c r="G133" s="170"/>
      <c r="H133" s="170"/>
      <c r="I133" s="173"/>
      <c r="J133" s="174">
        <f>BK133</f>
        <v>0</v>
      </c>
      <c r="K133" s="170"/>
      <c r="L133" s="175"/>
      <c r="M133" s="176"/>
      <c r="N133" s="177"/>
      <c r="O133" s="177"/>
      <c r="P133" s="178">
        <f>SUM(P134:P163)</f>
        <v>0</v>
      </c>
      <c r="Q133" s="177"/>
      <c r="R133" s="178">
        <f>SUM(R134:R163)</f>
        <v>0</v>
      </c>
      <c r="S133" s="177"/>
      <c r="T133" s="179">
        <f>SUM(T134:T163)</f>
        <v>0</v>
      </c>
      <c r="AR133" s="180" t="s">
        <v>128</v>
      </c>
      <c r="AT133" s="181" t="s">
        <v>75</v>
      </c>
      <c r="AU133" s="181" t="s">
        <v>76</v>
      </c>
      <c r="AY133" s="180" t="s">
        <v>129</v>
      </c>
      <c r="BK133" s="182">
        <f>SUM(BK134:BK163)</f>
        <v>0</v>
      </c>
    </row>
    <row r="134" spans="2:65" s="1" customFormat="1" ht="22.5" customHeight="1">
      <c r="B134" s="35"/>
      <c r="C134" s="183" t="s">
        <v>191</v>
      </c>
      <c r="D134" s="183" t="s">
        <v>130</v>
      </c>
      <c r="E134" s="184" t="s">
        <v>192</v>
      </c>
      <c r="F134" s="185" t="s">
        <v>193</v>
      </c>
      <c r="G134" s="186" t="s">
        <v>133</v>
      </c>
      <c r="H134" s="187">
        <v>1</v>
      </c>
      <c r="I134" s="188"/>
      <c r="J134" s="189">
        <f>ROUND(I134*H134,2)</f>
        <v>0</v>
      </c>
      <c r="K134" s="185" t="s">
        <v>134</v>
      </c>
      <c r="L134" s="55"/>
      <c r="M134" s="190" t="s">
        <v>20</v>
      </c>
      <c r="N134" s="191" t="s">
        <v>47</v>
      </c>
      <c r="O134" s="36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18" t="s">
        <v>135</v>
      </c>
      <c r="AT134" s="18" t="s">
        <v>130</v>
      </c>
      <c r="AU134" s="18" t="s">
        <v>22</v>
      </c>
      <c r="AY134" s="18" t="s">
        <v>129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22</v>
      </c>
      <c r="BK134" s="194">
        <f>ROUND(I134*H134,2)</f>
        <v>0</v>
      </c>
      <c r="BL134" s="18" t="s">
        <v>135</v>
      </c>
      <c r="BM134" s="18" t="s">
        <v>194</v>
      </c>
    </row>
    <row r="135" spans="2:51" s="11" customFormat="1" ht="13.5">
      <c r="B135" s="195"/>
      <c r="C135" s="196"/>
      <c r="D135" s="197" t="s">
        <v>145</v>
      </c>
      <c r="E135" s="198" t="s">
        <v>20</v>
      </c>
      <c r="F135" s="199" t="s">
        <v>195</v>
      </c>
      <c r="G135" s="196"/>
      <c r="H135" s="200" t="s">
        <v>20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145</v>
      </c>
      <c r="AU135" s="206" t="s">
        <v>22</v>
      </c>
      <c r="AV135" s="11" t="s">
        <v>22</v>
      </c>
      <c r="AW135" s="11" t="s">
        <v>40</v>
      </c>
      <c r="AX135" s="11" t="s">
        <v>76</v>
      </c>
      <c r="AY135" s="206" t="s">
        <v>129</v>
      </c>
    </row>
    <row r="136" spans="2:51" s="12" customFormat="1" ht="13.5">
      <c r="B136" s="207"/>
      <c r="C136" s="208"/>
      <c r="D136" s="197" t="s">
        <v>145</v>
      </c>
      <c r="E136" s="209" t="s">
        <v>20</v>
      </c>
      <c r="F136" s="210" t="s">
        <v>22</v>
      </c>
      <c r="G136" s="208"/>
      <c r="H136" s="211">
        <v>1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145</v>
      </c>
      <c r="AU136" s="217" t="s">
        <v>22</v>
      </c>
      <c r="AV136" s="12" t="s">
        <v>84</v>
      </c>
      <c r="AW136" s="12" t="s">
        <v>40</v>
      </c>
      <c r="AX136" s="12" t="s">
        <v>76</v>
      </c>
      <c r="AY136" s="217" t="s">
        <v>129</v>
      </c>
    </row>
    <row r="137" spans="2:51" s="13" customFormat="1" ht="13.5">
      <c r="B137" s="218"/>
      <c r="C137" s="219"/>
      <c r="D137" s="220" t="s">
        <v>145</v>
      </c>
      <c r="E137" s="221" t="s">
        <v>20</v>
      </c>
      <c r="F137" s="222" t="s">
        <v>154</v>
      </c>
      <c r="G137" s="219"/>
      <c r="H137" s="223">
        <v>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145</v>
      </c>
      <c r="AU137" s="229" t="s">
        <v>22</v>
      </c>
      <c r="AV137" s="13" t="s">
        <v>128</v>
      </c>
      <c r="AW137" s="13" t="s">
        <v>40</v>
      </c>
      <c r="AX137" s="13" t="s">
        <v>22</v>
      </c>
      <c r="AY137" s="229" t="s">
        <v>129</v>
      </c>
    </row>
    <row r="138" spans="2:65" s="1" customFormat="1" ht="22.5" customHeight="1">
      <c r="B138" s="35"/>
      <c r="C138" s="183" t="s">
        <v>27</v>
      </c>
      <c r="D138" s="183" t="s">
        <v>130</v>
      </c>
      <c r="E138" s="184" t="s">
        <v>196</v>
      </c>
      <c r="F138" s="185" t="s">
        <v>197</v>
      </c>
      <c r="G138" s="186" t="s">
        <v>133</v>
      </c>
      <c r="H138" s="187">
        <v>1</v>
      </c>
      <c r="I138" s="188"/>
      <c r="J138" s="189">
        <f>ROUND(I138*H138,2)</f>
        <v>0</v>
      </c>
      <c r="K138" s="185" t="s">
        <v>134</v>
      </c>
      <c r="L138" s="55"/>
      <c r="M138" s="190" t="s">
        <v>20</v>
      </c>
      <c r="N138" s="191" t="s">
        <v>47</v>
      </c>
      <c r="O138" s="36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8" t="s">
        <v>135</v>
      </c>
      <c r="AT138" s="18" t="s">
        <v>130</v>
      </c>
      <c r="AU138" s="18" t="s">
        <v>22</v>
      </c>
      <c r="AY138" s="18" t="s">
        <v>129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22</v>
      </c>
      <c r="BK138" s="194">
        <f>ROUND(I138*H138,2)</f>
        <v>0</v>
      </c>
      <c r="BL138" s="18" t="s">
        <v>135</v>
      </c>
      <c r="BM138" s="18" t="s">
        <v>198</v>
      </c>
    </row>
    <row r="139" spans="2:51" s="11" customFormat="1" ht="24">
      <c r="B139" s="195"/>
      <c r="C139" s="196"/>
      <c r="D139" s="197" t="s">
        <v>145</v>
      </c>
      <c r="E139" s="198" t="s">
        <v>20</v>
      </c>
      <c r="F139" s="199" t="s">
        <v>199</v>
      </c>
      <c r="G139" s="196"/>
      <c r="H139" s="200" t="s">
        <v>20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145</v>
      </c>
      <c r="AU139" s="206" t="s">
        <v>22</v>
      </c>
      <c r="AV139" s="11" t="s">
        <v>22</v>
      </c>
      <c r="AW139" s="11" t="s">
        <v>40</v>
      </c>
      <c r="AX139" s="11" t="s">
        <v>76</v>
      </c>
      <c r="AY139" s="206" t="s">
        <v>129</v>
      </c>
    </row>
    <row r="140" spans="2:51" s="12" customFormat="1" ht="13.5">
      <c r="B140" s="207"/>
      <c r="C140" s="208"/>
      <c r="D140" s="197" t="s">
        <v>145</v>
      </c>
      <c r="E140" s="209" t="s">
        <v>20</v>
      </c>
      <c r="F140" s="210" t="s">
        <v>22</v>
      </c>
      <c r="G140" s="208"/>
      <c r="H140" s="211">
        <v>1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145</v>
      </c>
      <c r="AU140" s="217" t="s">
        <v>22</v>
      </c>
      <c r="AV140" s="12" t="s">
        <v>84</v>
      </c>
      <c r="AW140" s="12" t="s">
        <v>40</v>
      </c>
      <c r="AX140" s="12" t="s">
        <v>76</v>
      </c>
      <c r="AY140" s="217" t="s">
        <v>129</v>
      </c>
    </row>
    <row r="141" spans="2:51" s="13" customFormat="1" ht="13.5">
      <c r="B141" s="218"/>
      <c r="C141" s="219"/>
      <c r="D141" s="220" t="s">
        <v>145</v>
      </c>
      <c r="E141" s="221" t="s">
        <v>20</v>
      </c>
      <c r="F141" s="222" t="s">
        <v>154</v>
      </c>
      <c r="G141" s="219"/>
      <c r="H141" s="223">
        <v>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145</v>
      </c>
      <c r="AU141" s="229" t="s">
        <v>22</v>
      </c>
      <c r="AV141" s="13" t="s">
        <v>128</v>
      </c>
      <c r="AW141" s="13" t="s">
        <v>40</v>
      </c>
      <c r="AX141" s="13" t="s">
        <v>22</v>
      </c>
      <c r="AY141" s="229" t="s">
        <v>129</v>
      </c>
    </row>
    <row r="142" spans="2:65" s="1" customFormat="1" ht="22.5" customHeight="1">
      <c r="B142" s="35"/>
      <c r="C142" s="183" t="s">
        <v>200</v>
      </c>
      <c r="D142" s="183" t="s">
        <v>130</v>
      </c>
      <c r="E142" s="184" t="s">
        <v>201</v>
      </c>
      <c r="F142" s="185" t="s">
        <v>202</v>
      </c>
      <c r="G142" s="186" t="s">
        <v>133</v>
      </c>
      <c r="H142" s="187">
        <v>1</v>
      </c>
      <c r="I142" s="188"/>
      <c r="J142" s="189">
        <f>ROUND(I142*H142,2)</f>
        <v>0</v>
      </c>
      <c r="K142" s="185" t="s">
        <v>134</v>
      </c>
      <c r="L142" s="55"/>
      <c r="M142" s="190" t="s">
        <v>20</v>
      </c>
      <c r="N142" s="191" t="s">
        <v>47</v>
      </c>
      <c r="O142" s="3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8" t="s">
        <v>135</v>
      </c>
      <c r="AT142" s="18" t="s">
        <v>130</v>
      </c>
      <c r="AU142" s="18" t="s">
        <v>22</v>
      </c>
      <c r="AY142" s="18" t="s">
        <v>129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22</v>
      </c>
      <c r="BK142" s="194">
        <f>ROUND(I142*H142,2)</f>
        <v>0</v>
      </c>
      <c r="BL142" s="18" t="s">
        <v>135</v>
      </c>
      <c r="BM142" s="18" t="s">
        <v>203</v>
      </c>
    </row>
    <row r="143" spans="2:51" s="11" customFormat="1" ht="24">
      <c r="B143" s="195"/>
      <c r="C143" s="196"/>
      <c r="D143" s="197" t="s">
        <v>145</v>
      </c>
      <c r="E143" s="198" t="s">
        <v>20</v>
      </c>
      <c r="F143" s="199" t="s">
        <v>204</v>
      </c>
      <c r="G143" s="196"/>
      <c r="H143" s="200" t="s">
        <v>20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145</v>
      </c>
      <c r="AU143" s="206" t="s">
        <v>22</v>
      </c>
      <c r="AV143" s="11" t="s">
        <v>22</v>
      </c>
      <c r="AW143" s="11" t="s">
        <v>40</v>
      </c>
      <c r="AX143" s="11" t="s">
        <v>76</v>
      </c>
      <c r="AY143" s="206" t="s">
        <v>129</v>
      </c>
    </row>
    <row r="144" spans="2:51" s="11" customFormat="1" ht="24">
      <c r="B144" s="195"/>
      <c r="C144" s="196"/>
      <c r="D144" s="197" t="s">
        <v>145</v>
      </c>
      <c r="E144" s="198" t="s">
        <v>20</v>
      </c>
      <c r="F144" s="199" t="s">
        <v>205</v>
      </c>
      <c r="G144" s="196"/>
      <c r="H144" s="200" t="s">
        <v>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145</v>
      </c>
      <c r="AU144" s="206" t="s">
        <v>22</v>
      </c>
      <c r="AV144" s="11" t="s">
        <v>22</v>
      </c>
      <c r="AW144" s="11" t="s">
        <v>40</v>
      </c>
      <c r="AX144" s="11" t="s">
        <v>76</v>
      </c>
      <c r="AY144" s="206" t="s">
        <v>129</v>
      </c>
    </row>
    <row r="145" spans="2:51" s="12" customFormat="1" ht="13.5">
      <c r="B145" s="207"/>
      <c r="C145" s="208"/>
      <c r="D145" s="197" t="s">
        <v>145</v>
      </c>
      <c r="E145" s="209" t="s">
        <v>20</v>
      </c>
      <c r="F145" s="210" t="s">
        <v>22</v>
      </c>
      <c r="G145" s="208"/>
      <c r="H145" s="211">
        <v>1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145</v>
      </c>
      <c r="AU145" s="217" t="s">
        <v>22</v>
      </c>
      <c r="AV145" s="12" t="s">
        <v>84</v>
      </c>
      <c r="AW145" s="12" t="s">
        <v>40</v>
      </c>
      <c r="AX145" s="12" t="s">
        <v>76</v>
      </c>
      <c r="AY145" s="217" t="s">
        <v>129</v>
      </c>
    </row>
    <row r="146" spans="2:51" s="13" customFormat="1" ht="13.5">
      <c r="B146" s="218"/>
      <c r="C146" s="219"/>
      <c r="D146" s="220" t="s">
        <v>145</v>
      </c>
      <c r="E146" s="221" t="s">
        <v>20</v>
      </c>
      <c r="F146" s="222" t="s">
        <v>154</v>
      </c>
      <c r="G146" s="219"/>
      <c r="H146" s="223">
        <v>1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145</v>
      </c>
      <c r="AU146" s="229" t="s">
        <v>22</v>
      </c>
      <c r="AV146" s="13" t="s">
        <v>128</v>
      </c>
      <c r="AW146" s="13" t="s">
        <v>40</v>
      </c>
      <c r="AX146" s="13" t="s">
        <v>22</v>
      </c>
      <c r="AY146" s="229" t="s">
        <v>129</v>
      </c>
    </row>
    <row r="147" spans="2:65" s="1" customFormat="1" ht="22.5" customHeight="1">
      <c r="B147" s="35"/>
      <c r="C147" s="183" t="s">
        <v>169</v>
      </c>
      <c r="D147" s="183" t="s">
        <v>130</v>
      </c>
      <c r="E147" s="184" t="s">
        <v>206</v>
      </c>
      <c r="F147" s="185" t="s">
        <v>207</v>
      </c>
      <c r="G147" s="186" t="s">
        <v>133</v>
      </c>
      <c r="H147" s="187">
        <v>1</v>
      </c>
      <c r="I147" s="188"/>
      <c r="J147" s="189">
        <f>ROUND(I147*H147,2)</f>
        <v>0</v>
      </c>
      <c r="K147" s="185" t="s">
        <v>134</v>
      </c>
      <c r="L147" s="55"/>
      <c r="M147" s="190" t="s">
        <v>20</v>
      </c>
      <c r="N147" s="191" t="s">
        <v>47</v>
      </c>
      <c r="O147" s="36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18" t="s">
        <v>135</v>
      </c>
      <c r="AT147" s="18" t="s">
        <v>130</v>
      </c>
      <c r="AU147" s="18" t="s">
        <v>22</v>
      </c>
      <c r="AY147" s="18" t="s">
        <v>129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8" t="s">
        <v>22</v>
      </c>
      <c r="BK147" s="194">
        <f>ROUND(I147*H147,2)</f>
        <v>0</v>
      </c>
      <c r="BL147" s="18" t="s">
        <v>135</v>
      </c>
      <c r="BM147" s="18" t="s">
        <v>208</v>
      </c>
    </row>
    <row r="148" spans="2:51" s="11" customFormat="1" ht="24">
      <c r="B148" s="195"/>
      <c r="C148" s="196"/>
      <c r="D148" s="197" t="s">
        <v>145</v>
      </c>
      <c r="E148" s="198" t="s">
        <v>20</v>
      </c>
      <c r="F148" s="199" t="s">
        <v>209</v>
      </c>
      <c r="G148" s="196"/>
      <c r="H148" s="200" t="s">
        <v>20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145</v>
      </c>
      <c r="AU148" s="206" t="s">
        <v>22</v>
      </c>
      <c r="AV148" s="11" t="s">
        <v>22</v>
      </c>
      <c r="AW148" s="11" t="s">
        <v>40</v>
      </c>
      <c r="AX148" s="11" t="s">
        <v>76</v>
      </c>
      <c r="AY148" s="206" t="s">
        <v>129</v>
      </c>
    </row>
    <row r="149" spans="2:51" s="12" customFormat="1" ht="13.5">
      <c r="B149" s="207"/>
      <c r="C149" s="208"/>
      <c r="D149" s="197" t="s">
        <v>145</v>
      </c>
      <c r="E149" s="209" t="s">
        <v>20</v>
      </c>
      <c r="F149" s="210" t="s">
        <v>22</v>
      </c>
      <c r="G149" s="208"/>
      <c r="H149" s="211">
        <v>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145</v>
      </c>
      <c r="AU149" s="217" t="s">
        <v>22</v>
      </c>
      <c r="AV149" s="12" t="s">
        <v>84</v>
      </c>
      <c r="AW149" s="12" t="s">
        <v>40</v>
      </c>
      <c r="AX149" s="12" t="s">
        <v>76</v>
      </c>
      <c r="AY149" s="217" t="s">
        <v>129</v>
      </c>
    </row>
    <row r="150" spans="2:51" s="13" customFormat="1" ht="13.5">
      <c r="B150" s="218"/>
      <c r="C150" s="219"/>
      <c r="D150" s="220" t="s">
        <v>145</v>
      </c>
      <c r="E150" s="221" t="s">
        <v>20</v>
      </c>
      <c r="F150" s="222" t="s">
        <v>154</v>
      </c>
      <c r="G150" s="219"/>
      <c r="H150" s="223">
        <v>1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145</v>
      </c>
      <c r="AU150" s="229" t="s">
        <v>22</v>
      </c>
      <c r="AV150" s="13" t="s">
        <v>128</v>
      </c>
      <c r="AW150" s="13" t="s">
        <v>40</v>
      </c>
      <c r="AX150" s="13" t="s">
        <v>22</v>
      </c>
      <c r="AY150" s="229" t="s">
        <v>129</v>
      </c>
    </row>
    <row r="151" spans="2:65" s="1" customFormat="1" ht="22.5" customHeight="1">
      <c r="B151" s="35"/>
      <c r="C151" s="183" t="s">
        <v>210</v>
      </c>
      <c r="D151" s="183" t="s">
        <v>130</v>
      </c>
      <c r="E151" s="184" t="s">
        <v>211</v>
      </c>
      <c r="F151" s="185" t="s">
        <v>212</v>
      </c>
      <c r="G151" s="186" t="s">
        <v>133</v>
      </c>
      <c r="H151" s="187">
        <v>1</v>
      </c>
      <c r="I151" s="188"/>
      <c r="J151" s="189">
        <f>ROUND(I151*H151,2)</f>
        <v>0</v>
      </c>
      <c r="K151" s="185" t="s">
        <v>134</v>
      </c>
      <c r="L151" s="55"/>
      <c r="M151" s="190" t="s">
        <v>20</v>
      </c>
      <c r="N151" s="191" t="s">
        <v>47</v>
      </c>
      <c r="O151" s="36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18" t="s">
        <v>135</v>
      </c>
      <c r="AT151" s="18" t="s">
        <v>130</v>
      </c>
      <c r="AU151" s="18" t="s">
        <v>22</v>
      </c>
      <c r="AY151" s="18" t="s">
        <v>129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8" t="s">
        <v>22</v>
      </c>
      <c r="BK151" s="194">
        <f>ROUND(I151*H151,2)</f>
        <v>0</v>
      </c>
      <c r="BL151" s="18" t="s">
        <v>135</v>
      </c>
      <c r="BM151" s="18" t="s">
        <v>213</v>
      </c>
    </row>
    <row r="152" spans="2:51" s="11" customFormat="1" ht="24">
      <c r="B152" s="195"/>
      <c r="C152" s="196"/>
      <c r="D152" s="197" t="s">
        <v>145</v>
      </c>
      <c r="E152" s="198" t="s">
        <v>20</v>
      </c>
      <c r="F152" s="199" t="s">
        <v>214</v>
      </c>
      <c r="G152" s="196"/>
      <c r="H152" s="200" t="s">
        <v>20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145</v>
      </c>
      <c r="AU152" s="206" t="s">
        <v>22</v>
      </c>
      <c r="AV152" s="11" t="s">
        <v>22</v>
      </c>
      <c r="AW152" s="11" t="s">
        <v>40</v>
      </c>
      <c r="AX152" s="11" t="s">
        <v>76</v>
      </c>
      <c r="AY152" s="206" t="s">
        <v>129</v>
      </c>
    </row>
    <row r="153" spans="2:51" s="12" customFormat="1" ht="13.5">
      <c r="B153" s="207"/>
      <c r="C153" s="208"/>
      <c r="D153" s="197" t="s">
        <v>145</v>
      </c>
      <c r="E153" s="209" t="s">
        <v>20</v>
      </c>
      <c r="F153" s="210" t="s">
        <v>22</v>
      </c>
      <c r="G153" s="208"/>
      <c r="H153" s="211">
        <v>1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145</v>
      </c>
      <c r="AU153" s="217" t="s">
        <v>22</v>
      </c>
      <c r="AV153" s="12" t="s">
        <v>84</v>
      </c>
      <c r="AW153" s="12" t="s">
        <v>40</v>
      </c>
      <c r="AX153" s="12" t="s">
        <v>76</v>
      </c>
      <c r="AY153" s="217" t="s">
        <v>129</v>
      </c>
    </row>
    <row r="154" spans="2:51" s="13" customFormat="1" ht="13.5">
      <c r="B154" s="218"/>
      <c r="C154" s="219"/>
      <c r="D154" s="220" t="s">
        <v>145</v>
      </c>
      <c r="E154" s="221" t="s">
        <v>20</v>
      </c>
      <c r="F154" s="222" t="s">
        <v>154</v>
      </c>
      <c r="G154" s="219"/>
      <c r="H154" s="223">
        <v>1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145</v>
      </c>
      <c r="AU154" s="229" t="s">
        <v>22</v>
      </c>
      <c r="AV154" s="13" t="s">
        <v>128</v>
      </c>
      <c r="AW154" s="13" t="s">
        <v>40</v>
      </c>
      <c r="AX154" s="13" t="s">
        <v>22</v>
      </c>
      <c r="AY154" s="229" t="s">
        <v>129</v>
      </c>
    </row>
    <row r="155" spans="2:65" s="1" customFormat="1" ht="22.5" customHeight="1">
      <c r="B155" s="35"/>
      <c r="C155" s="183" t="s">
        <v>181</v>
      </c>
      <c r="D155" s="183" t="s">
        <v>130</v>
      </c>
      <c r="E155" s="184" t="s">
        <v>215</v>
      </c>
      <c r="F155" s="185" t="s">
        <v>216</v>
      </c>
      <c r="G155" s="186" t="s">
        <v>133</v>
      </c>
      <c r="H155" s="187">
        <v>1</v>
      </c>
      <c r="I155" s="188"/>
      <c r="J155" s="189">
        <f>ROUND(I155*H155,2)</f>
        <v>0</v>
      </c>
      <c r="K155" s="185" t="s">
        <v>134</v>
      </c>
      <c r="L155" s="55"/>
      <c r="M155" s="190" t="s">
        <v>20</v>
      </c>
      <c r="N155" s="191" t="s">
        <v>47</v>
      </c>
      <c r="O155" s="36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18" t="s">
        <v>135</v>
      </c>
      <c r="AT155" s="18" t="s">
        <v>130</v>
      </c>
      <c r="AU155" s="18" t="s">
        <v>22</v>
      </c>
      <c r="AY155" s="18" t="s">
        <v>129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8" t="s">
        <v>22</v>
      </c>
      <c r="BK155" s="194">
        <f>ROUND(I155*H155,2)</f>
        <v>0</v>
      </c>
      <c r="BL155" s="18" t="s">
        <v>135</v>
      </c>
      <c r="BM155" s="18" t="s">
        <v>217</v>
      </c>
    </row>
    <row r="156" spans="2:51" s="11" customFormat="1" ht="24">
      <c r="B156" s="195"/>
      <c r="C156" s="196"/>
      <c r="D156" s="197" t="s">
        <v>145</v>
      </c>
      <c r="E156" s="198" t="s">
        <v>20</v>
      </c>
      <c r="F156" s="199" t="s">
        <v>218</v>
      </c>
      <c r="G156" s="196"/>
      <c r="H156" s="200" t="s">
        <v>20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145</v>
      </c>
      <c r="AU156" s="206" t="s">
        <v>22</v>
      </c>
      <c r="AV156" s="11" t="s">
        <v>22</v>
      </c>
      <c r="AW156" s="11" t="s">
        <v>40</v>
      </c>
      <c r="AX156" s="11" t="s">
        <v>76</v>
      </c>
      <c r="AY156" s="206" t="s">
        <v>129</v>
      </c>
    </row>
    <row r="157" spans="2:51" s="12" customFormat="1" ht="13.5">
      <c r="B157" s="207"/>
      <c r="C157" s="208"/>
      <c r="D157" s="197" t="s">
        <v>145</v>
      </c>
      <c r="E157" s="209" t="s">
        <v>20</v>
      </c>
      <c r="F157" s="210" t="s">
        <v>22</v>
      </c>
      <c r="G157" s="208"/>
      <c r="H157" s="211">
        <v>1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145</v>
      </c>
      <c r="AU157" s="217" t="s">
        <v>22</v>
      </c>
      <c r="AV157" s="12" t="s">
        <v>84</v>
      </c>
      <c r="AW157" s="12" t="s">
        <v>40</v>
      </c>
      <c r="AX157" s="12" t="s">
        <v>76</v>
      </c>
      <c r="AY157" s="217" t="s">
        <v>129</v>
      </c>
    </row>
    <row r="158" spans="2:51" s="13" customFormat="1" ht="13.5">
      <c r="B158" s="218"/>
      <c r="C158" s="219"/>
      <c r="D158" s="220" t="s">
        <v>145</v>
      </c>
      <c r="E158" s="221" t="s">
        <v>20</v>
      </c>
      <c r="F158" s="222" t="s">
        <v>154</v>
      </c>
      <c r="G158" s="219"/>
      <c r="H158" s="223">
        <v>1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145</v>
      </c>
      <c r="AU158" s="229" t="s">
        <v>22</v>
      </c>
      <c r="AV158" s="13" t="s">
        <v>128</v>
      </c>
      <c r="AW158" s="13" t="s">
        <v>40</v>
      </c>
      <c r="AX158" s="13" t="s">
        <v>22</v>
      </c>
      <c r="AY158" s="229" t="s">
        <v>129</v>
      </c>
    </row>
    <row r="159" spans="2:65" s="1" customFormat="1" ht="22.5" customHeight="1">
      <c r="B159" s="35"/>
      <c r="C159" s="183" t="s">
        <v>8</v>
      </c>
      <c r="D159" s="183" t="s">
        <v>130</v>
      </c>
      <c r="E159" s="184" t="s">
        <v>219</v>
      </c>
      <c r="F159" s="185" t="s">
        <v>220</v>
      </c>
      <c r="G159" s="186" t="s">
        <v>133</v>
      </c>
      <c r="H159" s="187">
        <v>1</v>
      </c>
      <c r="I159" s="188"/>
      <c r="J159" s="189">
        <f>ROUND(I159*H159,2)</f>
        <v>0</v>
      </c>
      <c r="K159" s="185" t="s">
        <v>185</v>
      </c>
      <c r="L159" s="55"/>
      <c r="M159" s="190" t="s">
        <v>20</v>
      </c>
      <c r="N159" s="191" t="s">
        <v>47</v>
      </c>
      <c r="O159" s="36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18" t="s">
        <v>135</v>
      </c>
      <c r="AT159" s="18" t="s">
        <v>130</v>
      </c>
      <c r="AU159" s="18" t="s">
        <v>22</v>
      </c>
      <c r="AY159" s="18" t="s">
        <v>129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8" t="s">
        <v>22</v>
      </c>
      <c r="BK159" s="194">
        <f>ROUND(I159*H159,2)</f>
        <v>0</v>
      </c>
      <c r="BL159" s="18" t="s">
        <v>135</v>
      </c>
      <c r="BM159" s="18" t="s">
        <v>221</v>
      </c>
    </row>
    <row r="160" spans="2:51" s="11" customFormat="1" ht="24">
      <c r="B160" s="195"/>
      <c r="C160" s="196"/>
      <c r="D160" s="197" t="s">
        <v>145</v>
      </c>
      <c r="E160" s="198" t="s">
        <v>20</v>
      </c>
      <c r="F160" s="199" t="s">
        <v>222</v>
      </c>
      <c r="G160" s="196"/>
      <c r="H160" s="200" t="s">
        <v>20</v>
      </c>
      <c r="I160" s="201"/>
      <c r="J160" s="196"/>
      <c r="K160" s="196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145</v>
      </c>
      <c r="AU160" s="206" t="s">
        <v>22</v>
      </c>
      <c r="AV160" s="11" t="s">
        <v>22</v>
      </c>
      <c r="AW160" s="11" t="s">
        <v>40</v>
      </c>
      <c r="AX160" s="11" t="s">
        <v>76</v>
      </c>
      <c r="AY160" s="206" t="s">
        <v>129</v>
      </c>
    </row>
    <row r="161" spans="2:51" s="12" customFormat="1" ht="13.5">
      <c r="B161" s="207"/>
      <c r="C161" s="208"/>
      <c r="D161" s="197" t="s">
        <v>145</v>
      </c>
      <c r="E161" s="209" t="s">
        <v>20</v>
      </c>
      <c r="F161" s="210" t="s">
        <v>22</v>
      </c>
      <c r="G161" s="208"/>
      <c r="H161" s="211">
        <v>1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145</v>
      </c>
      <c r="AU161" s="217" t="s">
        <v>22</v>
      </c>
      <c r="AV161" s="12" t="s">
        <v>84</v>
      </c>
      <c r="AW161" s="12" t="s">
        <v>40</v>
      </c>
      <c r="AX161" s="12" t="s">
        <v>76</v>
      </c>
      <c r="AY161" s="217" t="s">
        <v>129</v>
      </c>
    </row>
    <row r="162" spans="2:51" s="13" customFormat="1" ht="13.5">
      <c r="B162" s="218"/>
      <c r="C162" s="219"/>
      <c r="D162" s="220" t="s">
        <v>145</v>
      </c>
      <c r="E162" s="221" t="s">
        <v>20</v>
      </c>
      <c r="F162" s="222" t="s">
        <v>154</v>
      </c>
      <c r="G162" s="219"/>
      <c r="H162" s="223">
        <v>1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145</v>
      </c>
      <c r="AU162" s="229" t="s">
        <v>22</v>
      </c>
      <c r="AV162" s="13" t="s">
        <v>128</v>
      </c>
      <c r="AW162" s="13" t="s">
        <v>40</v>
      </c>
      <c r="AX162" s="13" t="s">
        <v>22</v>
      </c>
      <c r="AY162" s="229" t="s">
        <v>129</v>
      </c>
    </row>
    <row r="163" spans="2:65" s="1" customFormat="1" ht="22.5" customHeight="1">
      <c r="B163" s="35"/>
      <c r="C163" s="183" t="s">
        <v>186</v>
      </c>
      <c r="D163" s="183" t="s">
        <v>130</v>
      </c>
      <c r="E163" s="184" t="s">
        <v>223</v>
      </c>
      <c r="F163" s="185" t="s">
        <v>224</v>
      </c>
      <c r="G163" s="186" t="s">
        <v>133</v>
      </c>
      <c r="H163" s="187">
        <v>1</v>
      </c>
      <c r="I163" s="188"/>
      <c r="J163" s="189">
        <f>ROUND(I163*H163,2)</f>
        <v>0</v>
      </c>
      <c r="K163" s="185" t="s">
        <v>134</v>
      </c>
      <c r="L163" s="55"/>
      <c r="M163" s="190" t="s">
        <v>20</v>
      </c>
      <c r="N163" s="233" t="s">
        <v>47</v>
      </c>
      <c r="O163" s="23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AR163" s="18" t="s">
        <v>135</v>
      </c>
      <c r="AT163" s="18" t="s">
        <v>130</v>
      </c>
      <c r="AU163" s="18" t="s">
        <v>22</v>
      </c>
      <c r="AY163" s="18" t="s">
        <v>129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8" t="s">
        <v>22</v>
      </c>
      <c r="BK163" s="194">
        <f>ROUND(I163*H163,2)</f>
        <v>0</v>
      </c>
      <c r="BL163" s="18" t="s">
        <v>135</v>
      </c>
      <c r="BM163" s="18" t="s">
        <v>225</v>
      </c>
    </row>
    <row r="164" spans="2:12" s="1" customFormat="1" ht="6.9" customHeight="1">
      <c r="B164" s="50"/>
      <c r="C164" s="51"/>
      <c r="D164" s="51"/>
      <c r="E164" s="51"/>
      <c r="F164" s="51"/>
      <c r="G164" s="51"/>
      <c r="H164" s="51"/>
      <c r="I164" s="137"/>
      <c r="J164" s="51"/>
      <c r="K164" s="51"/>
      <c r="L164" s="55"/>
    </row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764</v>
      </c>
      <c r="G1" s="396" t="s">
        <v>765</v>
      </c>
      <c r="H1" s="396"/>
      <c r="I1" s="269"/>
      <c r="J1" s="264" t="s">
        <v>766</v>
      </c>
      <c r="K1" s="262" t="s">
        <v>99</v>
      </c>
      <c r="L1" s="264" t="s">
        <v>767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100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Hranice-Pod Křivým-dešťová kanalizace</v>
      </c>
      <c r="F7" s="354"/>
      <c r="G7" s="354"/>
      <c r="H7" s="354"/>
      <c r="I7" s="115"/>
      <c r="J7" s="23"/>
      <c r="K7" s="25"/>
    </row>
    <row r="8" spans="2:11" ht="13.2">
      <c r="B8" s="22"/>
      <c r="C8" s="23"/>
      <c r="D8" s="31" t="s">
        <v>101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226</v>
      </c>
      <c r="F9" s="361"/>
      <c r="G9" s="361"/>
      <c r="H9" s="361"/>
      <c r="I9" s="116"/>
      <c r="J9" s="36"/>
      <c r="K9" s="39"/>
    </row>
    <row r="10" spans="2:11" s="1" customFormat="1" ht="13.2">
      <c r="B10" s="35"/>
      <c r="C10" s="36"/>
      <c r="D10" s="31" t="s">
        <v>103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227</v>
      </c>
      <c r="F11" s="361"/>
      <c r="G11" s="361"/>
      <c r="H11" s="361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57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ROUND(J93,0)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ROUND(SUM(BE93:BE308),0)</f>
        <v>0</v>
      </c>
      <c r="G32" s="36"/>
      <c r="H32" s="36"/>
      <c r="I32" s="129">
        <v>0.21</v>
      </c>
      <c r="J32" s="128">
        <f>ROUND(ROUND((SUM(BE93:BE308)),0)*I32,0)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ROUND(SUM(BF93:BF308),0)</f>
        <v>0</v>
      </c>
      <c r="G33" s="36"/>
      <c r="H33" s="36"/>
      <c r="I33" s="129">
        <v>0.15</v>
      </c>
      <c r="J33" s="128">
        <f>ROUND(ROUND((SUM(BF93:BF308)),0)*I33,0)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ROUND(SUM(BG93:BG308),0)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ROUND(SUM(BH93:BH308),0)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ROUND(SUM(BI93:BI308),0)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Hranice-Pod Křivým-dešťová kanalizace</v>
      </c>
      <c r="F47" s="361"/>
      <c r="G47" s="361"/>
      <c r="H47" s="361"/>
      <c r="I47" s="116"/>
      <c r="J47" s="36"/>
      <c r="K47" s="39"/>
    </row>
    <row r="48" spans="2:11" ht="13.2">
      <c r="B48" s="22"/>
      <c r="C48" s="31" t="s">
        <v>101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226</v>
      </c>
      <c r="F49" s="361"/>
      <c r="G49" s="361"/>
      <c r="H49" s="361"/>
      <c r="I49" s="116"/>
      <c r="J49" s="36"/>
      <c r="K49" s="39"/>
    </row>
    <row r="50" spans="2:11" s="1" customFormat="1" ht="14.4" customHeight="1">
      <c r="B50" s="35"/>
      <c r="C50" s="31" t="s">
        <v>103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01 - dešťová kanalizace</v>
      </c>
      <c r="F51" s="361"/>
      <c r="G51" s="361"/>
      <c r="H51" s="361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106</v>
      </c>
      <c r="D58" s="130"/>
      <c r="E58" s="130"/>
      <c r="F58" s="130"/>
      <c r="G58" s="130"/>
      <c r="H58" s="130"/>
      <c r="I58" s="143"/>
      <c r="J58" s="144" t="s">
        <v>107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108</v>
      </c>
      <c r="D60" s="36"/>
      <c r="E60" s="36"/>
      <c r="F60" s="36"/>
      <c r="G60" s="36"/>
      <c r="H60" s="36"/>
      <c r="I60" s="116"/>
      <c r="J60" s="126">
        <f>J93</f>
        <v>0</v>
      </c>
      <c r="K60" s="39"/>
      <c r="AU60" s="18" t="s">
        <v>109</v>
      </c>
    </row>
    <row r="61" spans="2:11" s="8" customFormat="1" ht="24.9" customHeight="1">
      <c r="B61" s="147"/>
      <c r="C61" s="148"/>
      <c r="D61" s="149" t="s">
        <v>228</v>
      </c>
      <c r="E61" s="150"/>
      <c r="F61" s="150"/>
      <c r="G61" s="150"/>
      <c r="H61" s="150"/>
      <c r="I61" s="151"/>
      <c r="J61" s="152">
        <f>J94</f>
        <v>0</v>
      </c>
      <c r="K61" s="153"/>
    </row>
    <row r="62" spans="2:11" s="14" customFormat="1" ht="19.95" customHeight="1">
      <c r="B62" s="237"/>
      <c r="C62" s="238"/>
      <c r="D62" s="239" t="s">
        <v>229</v>
      </c>
      <c r="E62" s="240"/>
      <c r="F62" s="240"/>
      <c r="G62" s="240"/>
      <c r="H62" s="240"/>
      <c r="I62" s="241"/>
      <c r="J62" s="242">
        <f>J95</f>
        <v>0</v>
      </c>
      <c r="K62" s="243"/>
    </row>
    <row r="63" spans="2:11" s="14" customFormat="1" ht="19.95" customHeight="1">
      <c r="B63" s="237"/>
      <c r="C63" s="238"/>
      <c r="D63" s="239" t="s">
        <v>230</v>
      </c>
      <c r="E63" s="240"/>
      <c r="F63" s="240"/>
      <c r="G63" s="240"/>
      <c r="H63" s="240"/>
      <c r="I63" s="241"/>
      <c r="J63" s="242">
        <f>J152</f>
        <v>0</v>
      </c>
      <c r="K63" s="243"/>
    </row>
    <row r="64" spans="2:11" s="14" customFormat="1" ht="19.95" customHeight="1">
      <c r="B64" s="237"/>
      <c r="C64" s="238"/>
      <c r="D64" s="239" t="s">
        <v>231</v>
      </c>
      <c r="E64" s="240"/>
      <c r="F64" s="240"/>
      <c r="G64" s="240"/>
      <c r="H64" s="240"/>
      <c r="I64" s="241"/>
      <c r="J64" s="242">
        <f>J170</f>
        <v>0</v>
      </c>
      <c r="K64" s="243"/>
    </row>
    <row r="65" spans="2:11" s="14" customFormat="1" ht="19.95" customHeight="1">
      <c r="B65" s="237"/>
      <c r="C65" s="238"/>
      <c r="D65" s="239" t="s">
        <v>232</v>
      </c>
      <c r="E65" s="240"/>
      <c r="F65" s="240"/>
      <c r="G65" s="240"/>
      <c r="H65" s="240"/>
      <c r="I65" s="241"/>
      <c r="J65" s="242">
        <f>J175</f>
        <v>0</v>
      </c>
      <c r="K65" s="243"/>
    </row>
    <row r="66" spans="2:11" s="14" customFormat="1" ht="19.95" customHeight="1">
      <c r="B66" s="237"/>
      <c r="C66" s="238"/>
      <c r="D66" s="239" t="s">
        <v>233</v>
      </c>
      <c r="E66" s="240"/>
      <c r="F66" s="240"/>
      <c r="G66" s="240"/>
      <c r="H66" s="240"/>
      <c r="I66" s="241"/>
      <c r="J66" s="242">
        <f>J195</f>
        <v>0</v>
      </c>
      <c r="K66" s="243"/>
    </row>
    <row r="67" spans="2:11" s="14" customFormat="1" ht="19.95" customHeight="1">
      <c r="B67" s="237"/>
      <c r="C67" s="238"/>
      <c r="D67" s="239" t="s">
        <v>234</v>
      </c>
      <c r="E67" s="240"/>
      <c r="F67" s="240"/>
      <c r="G67" s="240"/>
      <c r="H67" s="240"/>
      <c r="I67" s="241"/>
      <c r="J67" s="242">
        <f>J205</f>
        <v>0</v>
      </c>
      <c r="K67" s="243"/>
    </row>
    <row r="68" spans="2:11" s="14" customFormat="1" ht="19.95" customHeight="1">
      <c r="B68" s="237"/>
      <c r="C68" s="238"/>
      <c r="D68" s="239" t="s">
        <v>235</v>
      </c>
      <c r="E68" s="240"/>
      <c r="F68" s="240"/>
      <c r="G68" s="240"/>
      <c r="H68" s="240"/>
      <c r="I68" s="241"/>
      <c r="J68" s="242">
        <f>J284</f>
        <v>0</v>
      </c>
      <c r="K68" s="243"/>
    </row>
    <row r="69" spans="2:11" s="14" customFormat="1" ht="19.95" customHeight="1">
      <c r="B69" s="237"/>
      <c r="C69" s="238"/>
      <c r="D69" s="239" t="s">
        <v>236</v>
      </c>
      <c r="E69" s="240"/>
      <c r="F69" s="240"/>
      <c r="G69" s="240"/>
      <c r="H69" s="240"/>
      <c r="I69" s="241"/>
      <c r="J69" s="242">
        <f>J294</f>
        <v>0</v>
      </c>
      <c r="K69" s="243"/>
    </row>
    <row r="70" spans="2:11" s="8" customFormat="1" ht="24.9" customHeight="1">
      <c r="B70" s="147"/>
      <c r="C70" s="148"/>
      <c r="D70" s="149" t="s">
        <v>237</v>
      </c>
      <c r="E70" s="150"/>
      <c r="F70" s="150"/>
      <c r="G70" s="150"/>
      <c r="H70" s="150"/>
      <c r="I70" s="151"/>
      <c r="J70" s="152">
        <f>J296</f>
        <v>0</v>
      </c>
      <c r="K70" s="153"/>
    </row>
    <row r="71" spans="2:11" s="14" customFormat="1" ht="19.95" customHeight="1">
      <c r="B71" s="237"/>
      <c r="C71" s="238"/>
      <c r="D71" s="239" t="s">
        <v>238</v>
      </c>
      <c r="E71" s="240"/>
      <c r="F71" s="240"/>
      <c r="G71" s="240"/>
      <c r="H71" s="240"/>
      <c r="I71" s="241"/>
      <c r="J71" s="242">
        <f>J297</f>
        <v>0</v>
      </c>
      <c r="K71" s="243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1" s="1" customFormat="1" ht="6.9" customHeight="1">
      <c r="B73" s="50"/>
      <c r="C73" s="51"/>
      <c r="D73" s="51"/>
      <c r="E73" s="51"/>
      <c r="F73" s="51"/>
      <c r="G73" s="51"/>
      <c r="H73" s="51"/>
      <c r="I73" s="137"/>
      <c r="J73" s="51"/>
      <c r="K73" s="52"/>
    </row>
    <row r="77" spans="2:12" s="1" customFormat="1" ht="6.9" customHeight="1">
      <c r="B77" s="53"/>
      <c r="C77" s="54"/>
      <c r="D77" s="54"/>
      <c r="E77" s="54"/>
      <c r="F77" s="54"/>
      <c r="G77" s="54"/>
      <c r="H77" s="54"/>
      <c r="I77" s="140"/>
      <c r="J77" s="54"/>
      <c r="K77" s="54"/>
      <c r="L77" s="55"/>
    </row>
    <row r="78" spans="2:12" s="1" customFormat="1" ht="36.9" customHeight="1">
      <c r="B78" s="35"/>
      <c r="C78" s="56" t="s">
        <v>112</v>
      </c>
      <c r="D78" s="57"/>
      <c r="E78" s="57"/>
      <c r="F78" s="57"/>
      <c r="G78" s="57"/>
      <c r="H78" s="57"/>
      <c r="I78" s="154"/>
      <c r="J78" s="57"/>
      <c r="K78" s="57"/>
      <c r="L78" s="55"/>
    </row>
    <row r="79" spans="2:12" s="1" customFormat="1" ht="6.9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4.4" customHeight="1">
      <c r="B80" s="35"/>
      <c r="C80" s="59" t="s">
        <v>16</v>
      </c>
      <c r="D80" s="57"/>
      <c r="E80" s="57"/>
      <c r="F80" s="57"/>
      <c r="G80" s="57"/>
      <c r="H80" s="57"/>
      <c r="I80" s="154"/>
      <c r="J80" s="57"/>
      <c r="K80" s="57"/>
      <c r="L80" s="55"/>
    </row>
    <row r="81" spans="2:12" s="1" customFormat="1" ht="22.5" customHeight="1">
      <c r="B81" s="35"/>
      <c r="C81" s="57"/>
      <c r="D81" s="57"/>
      <c r="E81" s="392" t="str">
        <f>E7</f>
        <v>Hranice-Pod Křivým-dešťová kanalizace</v>
      </c>
      <c r="F81" s="372"/>
      <c r="G81" s="372"/>
      <c r="H81" s="372"/>
      <c r="I81" s="154"/>
      <c r="J81" s="57"/>
      <c r="K81" s="57"/>
      <c r="L81" s="55"/>
    </row>
    <row r="82" spans="2:12" ht="13.2">
      <c r="B82" s="22"/>
      <c r="C82" s="59" t="s">
        <v>101</v>
      </c>
      <c r="D82" s="155"/>
      <c r="E82" s="155"/>
      <c r="F82" s="155"/>
      <c r="G82" s="155"/>
      <c r="H82" s="155"/>
      <c r="J82" s="155"/>
      <c r="K82" s="155"/>
      <c r="L82" s="156"/>
    </row>
    <row r="83" spans="2:12" s="1" customFormat="1" ht="22.5" customHeight="1">
      <c r="B83" s="35"/>
      <c r="C83" s="57"/>
      <c r="D83" s="57"/>
      <c r="E83" s="392" t="s">
        <v>226</v>
      </c>
      <c r="F83" s="372"/>
      <c r="G83" s="372"/>
      <c r="H83" s="372"/>
      <c r="I83" s="154"/>
      <c r="J83" s="57"/>
      <c r="K83" s="57"/>
      <c r="L83" s="55"/>
    </row>
    <row r="84" spans="2:12" s="1" customFormat="1" ht="14.4" customHeight="1">
      <c r="B84" s="35"/>
      <c r="C84" s="59" t="s">
        <v>103</v>
      </c>
      <c r="D84" s="57"/>
      <c r="E84" s="57"/>
      <c r="F84" s="57"/>
      <c r="G84" s="57"/>
      <c r="H84" s="57"/>
      <c r="I84" s="154"/>
      <c r="J84" s="57"/>
      <c r="K84" s="57"/>
      <c r="L84" s="55"/>
    </row>
    <row r="85" spans="2:12" s="1" customFormat="1" ht="23.25" customHeight="1">
      <c r="B85" s="35"/>
      <c r="C85" s="57"/>
      <c r="D85" s="57"/>
      <c r="E85" s="369" t="str">
        <f>E11</f>
        <v>SO 01 01 - dešťová kanalizace</v>
      </c>
      <c r="F85" s="372"/>
      <c r="G85" s="372"/>
      <c r="H85" s="372"/>
      <c r="I85" s="154"/>
      <c r="J85" s="57"/>
      <c r="K85" s="57"/>
      <c r="L85" s="55"/>
    </row>
    <row r="86" spans="2:12" s="1" customFormat="1" ht="6.9" customHeight="1">
      <c r="B86" s="35"/>
      <c r="C86" s="57"/>
      <c r="D86" s="57"/>
      <c r="E86" s="57"/>
      <c r="F86" s="57"/>
      <c r="G86" s="57"/>
      <c r="H86" s="57"/>
      <c r="I86" s="154"/>
      <c r="J86" s="57"/>
      <c r="K86" s="57"/>
      <c r="L86" s="55"/>
    </row>
    <row r="87" spans="2:12" s="1" customFormat="1" ht="18" customHeight="1">
      <c r="B87" s="35"/>
      <c r="C87" s="59" t="s">
        <v>23</v>
      </c>
      <c r="D87" s="57"/>
      <c r="E87" s="57"/>
      <c r="F87" s="157" t="str">
        <f>F14</f>
        <v>HRANICE</v>
      </c>
      <c r="G87" s="57"/>
      <c r="H87" s="57"/>
      <c r="I87" s="158" t="s">
        <v>25</v>
      </c>
      <c r="J87" s="67" t="str">
        <f>IF(J14="","",J14)</f>
        <v>5.9.2016</v>
      </c>
      <c r="K87" s="57"/>
      <c r="L87" s="55"/>
    </row>
    <row r="88" spans="2:12" s="1" customFormat="1" ht="6.9" customHeight="1">
      <c r="B88" s="35"/>
      <c r="C88" s="57"/>
      <c r="D88" s="57"/>
      <c r="E88" s="57"/>
      <c r="F88" s="57"/>
      <c r="G88" s="57"/>
      <c r="H88" s="57"/>
      <c r="I88" s="154"/>
      <c r="J88" s="57"/>
      <c r="K88" s="57"/>
      <c r="L88" s="55"/>
    </row>
    <row r="89" spans="2:12" s="1" customFormat="1" ht="13.2">
      <c r="B89" s="35"/>
      <c r="C89" s="59" t="s">
        <v>29</v>
      </c>
      <c r="D89" s="57"/>
      <c r="E89" s="57"/>
      <c r="F89" s="157" t="str">
        <f>E17</f>
        <v>MĚSTO HRANICE</v>
      </c>
      <c r="G89" s="57"/>
      <c r="H89" s="57"/>
      <c r="I89" s="158" t="s">
        <v>36</v>
      </c>
      <c r="J89" s="157" t="str">
        <f>E23</f>
        <v>PROJEKTY VODAM s.r.o.   HRANICE</v>
      </c>
      <c r="K89" s="57"/>
      <c r="L89" s="55"/>
    </row>
    <row r="90" spans="2:12" s="1" customFormat="1" ht="14.4" customHeight="1">
      <c r="B90" s="35"/>
      <c r="C90" s="59" t="s">
        <v>34</v>
      </c>
      <c r="D90" s="57"/>
      <c r="E90" s="57"/>
      <c r="F90" s="157" t="str">
        <f>IF(E20="","",E20)</f>
        <v/>
      </c>
      <c r="G90" s="57"/>
      <c r="H90" s="57"/>
      <c r="I90" s="154"/>
      <c r="J90" s="57"/>
      <c r="K90" s="57"/>
      <c r="L90" s="55"/>
    </row>
    <row r="91" spans="2:12" s="1" customFormat="1" ht="10.35" customHeight="1">
      <c r="B91" s="35"/>
      <c r="C91" s="57"/>
      <c r="D91" s="57"/>
      <c r="E91" s="57"/>
      <c r="F91" s="57"/>
      <c r="G91" s="57"/>
      <c r="H91" s="57"/>
      <c r="I91" s="154"/>
      <c r="J91" s="57"/>
      <c r="K91" s="57"/>
      <c r="L91" s="55"/>
    </row>
    <row r="92" spans="2:20" s="9" customFormat="1" ht="29.25" customHeight="1">
      <c r="B92" s="159"/>
      <c r="C92" s="160" t="s">
        <v>113</v>
      </c>
      <c r="D92" s="161" t="s">
        <v>61</v>
      </c>
      <c r="E92" s="161" t="s">
        <v>57</v>
      </c>
      <c r="F92" s="161" t="s">
        <v>114</v>
      </c>
      <c r="G92" s="161" t="s">
        <v>115</v>
      </c>
      <c r="H92" s="161" t="s">
        <v>116</v>
      </c>
      <c r="I92" s="162" t="s">
        <v>117</v>
      </c>
      <c r="J92" s="161" t="s">
        <v>107</v>
      </c>
      <c r="K92" s="163" t="s">
        <v>118</v>
      </c>
      <c r="L92" s="164"/>
      <c r="M92" s="75" t="s">
        <v>119</v>
      </c>
      <c r="N92" s="76" t="s">
        <v>46</v>
      </c>
      <c r="O92" s="76" t="s">
        <v>120</v>
      </c>
      <c r="P92" s="76" t="s">
        <v>121</v>
      </c>
      <c r="Q92" s="76" t="s">
        <v>122</v>
      </c>
      <c r="R92" s="76" t="s">
        <v>123</v>
      </c>
      <c r="S92" s="76" t="s">
        <v>124</v>
      </c>
      <c r="T92" s="77" t="s">
        <v>125</v>
      </c>
    </row>
    <row r="93" spans="2:63" s="1" customFormat="1" ht="29.25" customHeight="1">
      <c r="B93" s="35"/>
      <c r="C93" s="81" t="s">
        <v>108</v>
      </c>
      <c r="D93" s="57"/>
      <c r="E93" s="57"/>
      <c r="F93" s="57"/>
      <c r="G93" s="57"/>
      <c r="H93" s="57"/>
      <c r="I93" s="154"/>
      <c r="J93" s="165">
        <f>BK93</f>
        <v>0</v>
      </c>
      <c r="K93" s="57"/>
      <c r="L93" s="55"/>
      <c r="M93" s="78"/>
      <c r="N93" s="79"/>
      <c r="O93" s="79"/>
      <c r="P93" s="166">
        <f>P94+P296</f>
        <v>0</v>
      </c>
      <c r="Q93" s="79"/>
      <c r="R93" s="166">
        <f>R94+R296</f>
        <v>0</v>
      </c>
      <c r="S93" s="79"/>
      <c r="T93" s="167">
        <f>T94+T296</f>
        <v>0</v>
      </c>
      <c r="AT93" s="18" t="s">
        <v>75</v>
      </c>
      <c r="AU93" s="18" t="s">
        <v>109</v>
      </c>
      <c r="BK93" s="168">
        <f>BK94+BK296</f>
        <v>0</v>
      </c>
    </row>
    <row r="94" spans="2:63" s="10" customFormat="1" ht="37.35" customHeight="1">
      <c r="B94" s="169"/>
      <c r="C94" s="170"/>
      <c r="D94" s="244" t="s">
        <v>75</v>
      </c>
      <c r="E94" s="245" t="s">
        <v>239</v>
      </c>
      <c r="F94" s="245" t="s">
        <v>240</v>
      </c>
      <c r="G94" s="170"/>
      <c r="H94" s="170"/>
      <c r="I94" s="173"/>
      <c r="J94" s="246">
        <f>BK94</f>
        <v>0</v>
      </c>
      <c r="K94" s="170"/>
      <c r="L94" s="175"/>
      <c r="M94" s="176"/>
      <c r="N94" s="177"/>
      <c r="O94" s="177"/>
      <c r="P94" s="178">
        <f>P95+P152+P170+P175+P195+P205+P284+P294</f>
        <v>0</v>
      </c>
      <c r="Q94" s="177"/>
      <c r="R94" s="178">
        <f>R95+R152+R170+R175+R195+R205+R284+R294</f>
        <v>0</v>
      </c>
      <c r="S94" s="177"/>
      <c r="T94" s="179">
        <f>T95+T152+T170+T175+T195+T205+T284+T294</f>
        <v>0</v>
      </c>
      <c r="AR94" s="180" t="s">
        <v>22</v>
      </c>
      <c r="AT94" s="181" t="s">
        <v>75</v>
      </c>
      <c r="AU94" s="181" t="s">
        <v>76</v>
      </c>
      <c r="AY94" s="180" t="s">
        <v>129</v>
      </c>
      <c r="BK94" s="182">
        <f>BK95+BK152+BK170+BK175+BK195+BK205+BK284+BK294</f>
        <v>0</v>
      </c>
    </row>
    <row r="95" spans="2:63" s="10" customFormat="1" ht="19.95" customHeight="1">
      <c r="B95" s="169"/>
      <c r="C95" s="170"/>
      <c r="D95" s="171" t="s">
        <v>75</v>
      </c>
      <c r="E95" s="247" t="s">
        <v>22</v>
      </c>
      <c r="F95" s="247" t="s">
        <v>241</v>
      </c>
      <c r="G95" s="170"/>
      <c r="H95" s="170"/>
      <c r="I95" s="173"/>
      <c r="J95" s="248">
        <f>BK95</f>
        <v>0</v>
      </c>
      <c r="K95" s="170"/>
      <c r="L95" s="175"/>
      <c r="M95" s="176"/>
      <c r="N95" s="177"/>
      <c r="O95" s="177"/>
      <c r="P95" s="178">
        <f>SUM(P96:P151)</f>
        <v>0</v>
      </c>
      <c r="Q95" s="177"/>
      <c r="R95" s="178">
        <f>SUM(R96:R151)</f>
        <v>0</v>
      </c>
      <c r="S95" s="177"/>
      <c r="T95" s="179">
        <f>SUM(T96:T151)</f>
        <v>0</v>
      </c>
      <c r="AR95" s="180" t="s">
        <v>22</v>
      </c>
      <c r="AT95" s="181" t="s">
        <v>75</v>
      </c>
      <c r="AU95" s="181" t="s">
        <v>22</v>
      </c>
      <c r="AY95" s="180" t="s">
        <v>129</v>
      </c>
      <c r="BK95" s="182">
        <f>SUM(BK96:BK151)</f>
        <v>0</v>
      </c>
    </row>
    <row r="96" spans="2:65" s="1" customFormat="1" ht="22.5" customHeight="1">
      <c r="B96" s="35"/>
      <c r="C96" s="183" t="s">
        <v>22</v>
      </c>
      <c r="D96" s="183" t="s">
        <v>130</v>
      </c>
      <c r="E96" s="184" t="s">
        <v>242</v>
      </c>
      <c r="F96" s="185" t="s">
        <v>243</v>
      </c>
      <c r="G96" s="186" t="s">
        <v>244</v>
      </c>
      <c r="H96" s="187">
        <v>65</v>
      </c>
      <c r="I96" s="188"/>
      <c r="J96" s="189">
        <f aca="true" t="shared" si="0" ref="J96:J104">ROUND(I96*H96,2)</f>
        <v>0</v>
      </c>
      <c r="K96" s="185" t="s">
        <v>134</v>
      </c>
      <c r="L96" s="55"/>
      <c r="M96" s="190" t="s">
        <v>20</v>
      </c>
      <c r="N96" s="191" t="s">
        <v>47</v>
      </c>
      <c r="O96" s="36"/>
      <c r="P96" s="192">
        <f aca="true" t="shared" si="1" ref="P96:P104">O96*H96</f>
        <v>0</v>
      </c>
      <c r="Q96" s="192">
        <v>0</v>
      </c>
      <c r="R96" s="192">
        <f aca="true" t="shared" si="2" ref="R96:R104">Q96*H96</f>
        <v>0</v>
      </c>
      <c r="S96" s="192">
        <v>0</v>
      </c>
      <c r="T96" s="193">
        <f aca="true" t="shared" si="3" ref="T96:T104">S96*H96</f>
        <v>0</v>
      </c>
      <c r="AR96" s="18" t="s">
        <v>128</v>
      </c>
      <c r="AT96" s="18" t="s">
        <v>130</v>
      </c>
      <c r="AU96" s="18" t="s">
        <v>84</v>
      </c>
      <c r="AY96" s="18" t="s">
        <v>129</v>
      </c>
      <c r="BE96" s="194">
        <f aca="true" t="shared" si="4" ref="BE96:BE104">IF(N96="základní",J96,0)</f>
        <v>0</v>
      </c>
      <c r="BF96" s="194">
        <f aca="true" t="shared" si="5" ref="BF96:BF104">IF(N96="snížená",J96,0)</f>
        <v>0</v>
      </c>
      <c r="BG96" s="194">
        <f aca="true" t="shared" si="6" ref="BG96:BG104">IF(N96="zákl. přenesená",J96,0)</f>
        <v>0</v>
      </c>
      <c r="BH96" s="194">
        <f aca="true" t="shared" si="7" ref="BH96:BH104">IF(N96="sníž. přenesená",J96,0)</f>
        <v>0</v>
      </c>
      <c r="BI96" s="194">
        <f aca="true" t="shared" si="8" ref="BI96:BI104">IF(N96="nulová",J96,0)</f>
        <v>0</v>
      </c>
      <c r="BJ96" s="18" t="s">
        <v>22</v>
      </c>
      <c r="BK96" s="194">
        <f aca="true" t="shared" si="9" ref="BK96:BK104">ROUND(I96*H96,2)</f>
        <v>0</v>
      </c>
      <c r="BL96" s="18" t="s">
        <v>128</v>
      </c>
      <c r="BM96" s="18" t="s">
        <v>84</v>
      </c>
    </row>
    <row r="97" spans="2:65" s="1" customFormat="1" ht="22.5" customHeight="1">
      <c r="B97" s="35"/>
      <c r="C97" s="183" t="s">
        <v>84</v>
      </c>
      <c r="D97" s="183" t="s">
        <v>130</v>
      </c>
      <c r="E97" s="184" t="s">
        <v>245</v>
      </c>
      <c r="F97" s="185" t="s">
        <v>246</v>
      </c>
      <c r="G97" s="186" t="s">
        <v>247</v>
      </c>
      <c r="H97" s="187">
        <v>8</v>
      </c>
      <c r="I97" s="188"/>
      <c r="J97" s="189">
        <f t="shared" si="0"/>
        <v>0</v>
      </c>
      <c r="K97" s="185" t="s">
        <v>134</v>
      </c>
      <c r="L97" s="55"/>
      <c r="M97" s="190" t="s">
        <v>20</v>
      </c>
      <c r="N97" s="191" t="s">
        <v>47</v>
      </c>
      <c r="O97" s="36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128</v>
      </c>
      <c r="AT97" s="18" t="s">
        <v>130</v>
      </c>
      <c r="AU97" s="18" t="s">
        <v>84</v>
      </c>
      <c r="AY97" s="18" t="s">
        <v>129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22</v>
      </c>
      <c r="BK97" s="194">
        <f t="shared" si="9"/>
        <v>0</v>
      </c>
      <c r="BL97" s="18" t="s">
        <v>128</v>
      </c>
      <c r="BM97" s="18" t="s">
        <v>128</v>
      </c>
    </row>
    <row r="98" spans="2:65" s="1" customFormat="1" ht="22.5" customHeight="1">
      <c r="B98" s="35"/>
      <c r="C98" s="183" t="s">
        <v>138</v>
      </c>
      <c r="D98" s="183" t="s">
        <v>130</v>
      </c>
      <c r="E98" s="184" t="s">
        <v>248</v>
      </c>
      <c r="F98" s="185" t="s">
        <v>249</v>
      </c>
      <c r="G98" s="186" t="s">
        <v>250</v>
      </c>
      <c r="H98" s="187">
        <v>84</v>
      </c>
      <c r="I98" s="188"/>
      <c r="J98" s="189">
        <f t="shared" si="0"/>
        <v>0</v>
      </c>
      <c r="K98" s="185" t="s">
        <v>134</v>
      </c>
      <c r="L98" s="55"/>
      <c r="M98" s="190" t="s">
        <v>20</v>
      </c>
      <c r="N98" s="191" t="s">
        <v>47</v>
      </c>
      <c r="O98" s="36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128</v>
      </c>
      <c r="AT98" s="18" t="s">
        <v>130</v>
      </c>
      <c r="AU98" s="18" t="s">
        <v>84</v>
      </c>
      <c r="AY98" s="18" t="s">
        <v>129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22</v>
      </c>
      <c r="BK98" s="194">
        <f t="shared" si="9"/>
        <v>0</v>
      </c>
      <c r="BL98" s="18" t="s">
        <v>128</v>
      </c>
      <c r="BM98" s="18" t="s">
        <v>141</v>
      </c>
    </row>
    <row r="99" spans="2:65" s="1" customFormat="1" ht="22.5" customHeight="1">
      <c r="B99" s="35"/>
      <c r="C99" s="183" t="s">
        <v>128</v>
      </c>
      <c r="D99" s="183" t="s">
        <v>130</v>
      </c>
      <c r="E99" s="184" t="s">
        <v>251</v>
      </c>
      <c r="F99" s="185" t="s">
        <v>252</v>
      </c>
      <c r="G99" s="186" t="s">
        <v>250</v>
      </c>
      <c r="H99" s="187">
        <v>69</v>
      </c>
      <c r="I99" s="188"/>
      <c r="J99" s="189">
        <f t="shared" si="0"/>
        <v>0</v>
      </c>
      <c r="K99" s="185" t="s">
        <v>134</v>
      </c>
      <c r="L99" s="55"/>
      <c r="M99" s="190" t="s">
        <v>20</v>
      </c>
      <c r="N99" s="191" t="s">
        <v>47</v>
      </c>
      <c r="O99" s="36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128</v>
      </c>
      <c r="AT99" s="18" t="s">
        <v>130</v>
      </c>
      <c r="AU99" s="18" t="s">
        <v>84</v>
      </c>
      <c r="AY99" s="18" t="s">
        <v>129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22</v>
      </c>
      <c r="BK99" s="194">
        <f t="shared" si="9"/>
        <v>0</v>
      </c>
      <c r="BL99" s="18" t="s">
        <v>128</v>
      </c>
      <c r="BM99" s="18" t="s">
        <v>144</v>
      </c>
    </row>
    <row r="100" spans="2:65" s="1" customFormat="1" ht="22.5" customHeight="1">
      <c r="B100" s="35"/>
      <c r="C100" s="183" t="s">
        <v>155</v>
      </c>
      <c r="D100" s="183" t="s">
        <v>130</v>
      </c>
      <c r="E100" s="184" t="s">
        <v>253</v>
      </c>
      <c r="F100" s="185" t="s">
        <v>254</v>
      </c>
      <c r="G100" s="186" t="s">
        <v>255</v>
      </c>
      <c r="H100" s="187">
        <v>220.8</v>
      </c>
      <c r="I100" s="188"/>
      <c r="J100" s="189">
        <f t="shared" si="0"/>
        <v>0</v>
      </c>
      <c r="K100" s="185" t="s">
        <v>134</v>
      </c>
      <c r="L100" s="55"/>
      <c r="M100" s="190" t="s">
        <v>20</v>
      </c>
      <c r="N100" s="191" t="s">
        <v>47</v>
      </c>
      <c r="O100" s="36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128</v>
      </c>
      <c r="AT100" s="18" t="s">
        <v>130</v>
      </c>
      <c r="AU100" s="18" t="s">
        <v>84</v>
      </c>
      <c r="AY100" s="18" t="s">
        <v>129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22</v>
      </c>
      <c r="BK100" s="194">
        <f t="shared" si="9"/>
        <v>0</v>
      </c>
      <c r="BL100" s="18" t="s">
        <v>128</v>
      </c>
      <c r="BM100" s="18" t="s">
        <v>27</v>
      </c>
    </row>
    <row r="101" spans="2:65" s="1" customFormat="1" ht="22.5" customHeight="1">
      <c r="B101" s="35"/>
      <c r="C101" s="183" t="s">
        <v>141</v>
      </c>
      <c r="D101" s="183" t="s">
        <v>130</v>
      </c>
      <c r="E101" s="184" t="s">
        <v>256</v>
      </c>
      <c r="F101" s="185" t="s">
        <v>257</v>
      </c>
      <c r="G101" s="186" t="s">
        <v>255</v>
      </c>
      <c r="H101" s="187">
        <v>79.323</v>
      </c>
      <c r="I101" s="188"/>
      <c r="J101" s="189">
        <f t="shared" si="0"/>
        <v>0</v>
      </c>
      <c r="K101" s="185" t="s">
        <v>134</v>
      </c>
      <c r="L101" s="55"/>
      <c r="M101" s="190" t="s">
        <v>20</v>
      </c>
      <c r="N101" s="191" t="s">
        <v>47</v>
      </c>
      <c r="O101" s="36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128</v>
      </c>
      <c r="AT101" s="18" t="s">
        <v>130</v>
      </c>
      <c r="AU101" s="18" t="s">
        <v>84</v>
      </c>
      <c r="AY101" s="18" t="s">
        <v>129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22</v>
      </c>
      <c r="BK101" s="194">
        <f t="shared" si="9"/>
        <v>0</v>
      </c>
      <c r="BL101" s="18" t="s">
        <v>128</v>
      </c>
      <c r="BM101" s="18" t="s">
        <v>169</v>
      </c>
    </row>
    <row r="102" spans="2:65" s="1" customFormat="1" ht="22.5" customHeight="1">
      <c r="B102" s="35"/>
      <c r="C102" s="183" t="s">
        <v>178</v>
      </c>
      <c r="D102" s="183" t="s">
        <v>130</v>
      </c>
      <c r="E102" s="184" t="s">
        <v>258</v>
      </c>
      <c r="F102" s="185" t="s">
        <v>259</v>
      </c>
      <c r="G102" s="186" t="s">
        <v>255</v>
      </c>
      <c r="H102" s="187">
        <v>1317.206</v>
      </c>
      <c r="I102" s="188"/>
      <c r="J102" s="189">
        <f t="shared" si="0"/>
        <v>0</v>
      </c>
      <c r="K102" s="185" t="s">
        <v>134</v>
      </c>
      <c r="L102" s="55"/>
      <c r="M102" s="190" t="s">
        <v>20</v>
      </c>
      <c r="N102" s="191" t="s">
        <v>47</v>
      </c>
      <c r="O102" s="36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18" t="s">
        <v>128</v>
      </c>
      <c r="AT102" s="18" t="s">
        <v>130</v>
      </c>
      <c r="AU102" s="18" t="s">
        <v>84</v>
      </c>
      <c r="AY102" s="18" t="s">
        <v>129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22</v>
      </c>
      <c r="BK102" s="194">
        <f t="shared" si="9"/>
        <v>0</v>
      </c>
      <c r="BL102" s="18" t="s">
        <v>128</v>
      </c>
      <c r="BM102" s="18" t="s">
        <v>181</v>
      </c>
    </row>
    <row r="103" spans="2:65" s="1" customFormat="1" ht="22.5" customHeight="1">
      <c r="B103" s="35"/>
      <c r="C103" s="183" t="s">
        <v>144</v>
      </c>
      <c r="D103" s="183" t="s">
        <v>130</v>
      </c>
      <c r="E103" s="184" t="s">
        <v>260</v>
      </c>
      <c r="F103" s="185" t="s">
        <v>261</v>
      </c>
      <c r="G103" s="186" t="s">
        <v>255</v>
      </c>
      <c r="H103" s="187">
        <v>1859.375</v>
      </c>
      <c r="I103" s="188"/>
      <c r="J103" s="189">
        <f t="shared" si="0"/>
        <v>0</v>
      </c>
      <c r="K103" s="185" t="s">
        <v>134</v>
      </c>
      <c r="L103" s="55"/>
      <c r="M103" s="190" t="s">
        <v>20</v>
      </c>
      <c r="N103" s="191" t="s">
        <v>47</v>
      </c>
      <c r="O103" s="36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18" t="s">
        <v>128</v>
      </c>
      <c r="AT103" s="18" t="s">
        <v>130</v>
      </c>
      <c r="AU103" s="18" t="s">
        <v>84</v>
      </c>
      <c r="AY103" s="18" t="s">
        <v>129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8" t="s">
        <v>22</v>
      </c>
      <c r="BK103" s="194">
        <f t="shared" si="9"/>
        <v>0</v>
      </c>
      <c r="BL103" s="18" t="s">
        <v>128</v>
      </c>
      <c r="BM103" s="18" t="s">
        <v>186</v>
      </c>
    </row>
    <row r="104" spans="2:65" s="1" customFormat="1" ht="22.5" customHeight="1">
      <c r="B104" s="35"/>
      <c r="C104" s="183" t="s">
        <v>191</v>
      </c>
      <c r="D104" s="183" t="s">
        <v>130</v>
      </c>
      <c r="E104" s="184" t="s">
        <v>262</v>
      </c>
      <c r="F104" s="185" t="s">
        <v>263</v>
      </c>
      <c r="G104" s="186" t="s">
        <v>255</v>
      </c>
      <c r="H104" s="187">
        <v>929.687</v>
      </c>
      <c r="I104" s="188"/>
      <c r="J104" s="189">
        <f t="shared" si="0"/>
        <v>0</v>
      </c>
      <c r="K104" s="185" t="s">
        <v>134</v>
      </c>
      <c r="L104" s="55"/>
      <c r="M104" s="190" t="s">
        <v>20</v>
      </c>
      <c r="N104" s="191" t="s">
        <v>47</v>
      </c>
      <c r="O104" s="36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8" t="s">
        <v>128</v>
      </c>
      <c r="AT104" s="18" t="s">
        <v>130</v>
      </c>
      <c r="AU104" s="18" t="s">
        <v>84</v>
      </c>
      <c r="AY104" s="18" t="s">
        <v>129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8" t="s">
        <v>22</v>
      </c>
      <c r="BK104" s="194">
        <f t="shared" si="9"/>
        <v>0</v>
      </c>
      <c r="BL104" s="18" t="s">
        <v>128</v>
      </c>
      <c r="BM104" s="18" t="s">
        <v>194</v>
      </c>
    </row>
    <row r="105" spans="2:51" s="12" customFormat="1" ht="13.5">
      <c r="B105" s="207"/>
      <c r="C105" s="208"/>
      <c r="D105" s="197" t="s">
        <v>145</v>
      </c>
      <c r="E105" s="209" t="s">
        <v>20</v>
      </c>
      <c r="F105" s="210" t="s">
        <v>264</v>
      </c>
      <c r="G105" s="208"/>
      <c r="H105" s="211">
        <v>929.687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145</v>
      </c>
      <c r="AU105" s="217" t="s">
        <v>84</v>
      </c>
      <c r="AV105" s="12" t="s">
        <v>84</v>
      </c>
      <c r="AW105" s="12" t="s">
        <v>40</v>
      </c>
      <c r="AX105" s="12" t="s">
        <v>76</v>
      </c>
      <c r="AY105" s="217" t="s">
        <v>129</v>
      </c>
    </row>
    <row r="106" spans="2:51" s="13" customFormat="1" ht="13.5">
      <c r="B106" s="218"/>
      <c r="C106" s="219"/>
      <c r="D106" s="220" t="s">
        <v>145</v>
      </c>
      <c r="E106" s="221" t="s">
        <v>20</v>
      </c>
      <c r="F106" s="222" t="s">
        <v>154</v>
      </c>
      <c r="G106" s="219"/>
      <c r="H106" s="223">
        <v>929.687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145</v>
      </c>
      <c r="AU106" s="229" t="s">
        <v>84</v>
      </c>
      <c r="AV106" s="13" t="s">
        <v>128</v>
      </c>
      <c r="AW106" s="13" t="s">
        <v>40</v>
      </c>
      <c r="AX106" s="13" t="s">
        <v>22</v>
      </c>
      <c r="AY106" s="229" t="s">
        <v>129</v>
      </c>
    </row>
    <row r="107" spans="2:65" s="1" customFormat="1" ht="22.5" customHeight="1">
      <c r="B107" s="35"/>
      <c r="C107" s="183" t="s">
        <v>27</v>
      </c>
      <c r="D107" s="183" t="s">
        <v>130</v>
      </c>
      <c r="E107" s="184" t="s">
        <v>265</v>
      </c>
      <c r="F107" s="185" t="s">
        <v>266</v>
      </c>
      <c r="G107" s="186" t="s">
        <v>267</v>
      </c>
      <c r="H107" s="187">
        <v>5</v>
      </c>
      <c r="I107" s="188"/>
      <c r="J107" s="189">
        <f aca="true" t="shared" si="10" ref="J107:J114">ROUND(I107*H107,2)</f>
        <v>0</v>
      </c>
      <c r="K107" s="185" t="s">
        <v>134</v>
      </c>
      <c r="L107" s="55"/>
      <c r="M107" s="190" t="s">
        <v>20</v>
      </c>
      <c r="N107" s="191" t="s">
        <v>47</v>
      </c>
      <c r="O107" s="36"/>
      <c r="P107" s="192">
        <f aca="true" t="shared" si="11" ref="P107:P114">O107*H107</f>
        <v>0</v>
      </c>
      <c r="Q107" s="192">
        <v>0</v>
      </c>
      <c r="R107" s="192">
        <f aca="true" t="shared" si="12" ref="R107:R114">Q107*H107</f>
        <v>0</v>
      </c>
      <c r="S107" s="192">
        <v>0</v>
      </c>
      <c r="T107" s="193">
        <f aca="true" t="shared" si="13" ref="T107:T114">S107*H107</f>
        <v>0</v>
      </c>
      <c r="AR107" s="18" t="s">
        <v>128</v>
      </c>
      <c r="AT107" s="18" t="s">
        <v>130</v>
      </c>
      <c r="AU107" s="18" t="s">
        <v>84</v>
      </c>
      <c r="AY107" s="18" t="s">
        <v>129</v>
      </c>
      <c r="BE107" s="194">
        <f aca="true" t="shared" si="14" ref="BE107:BE114">IF(N107="základní",J107,0)</f>
        <v>0</v>
      </c>
      <c r="BF107" s="194">
        <f aca="true" t="shared" si="15" ref="BF107:BF114">IF(N107="snížená",J107,0)</f>
        <v>0</v>
      </c>
      <c r="BG107" s="194">
        <f aca="true" t="shared" si="16" ref="BG107:BG114">IF(N107="zákl. přenesená",J107,0)</f>
        <v>0</v>
      </c>
      <c r="BH107" s="194">
        <f aca="true" t="shared" si="17" ref="BH107:BH114">IF(N107="sníž. přenesená",J107,0)</f>
        <v>0</v>
      </c>
      <c r="BI107" s="194">
        <f aca="true" t="shared" si="18" ref="BI107:BI114">IF(N107="nulová",J107,0)</f>
        <v>0</v>
      </c>
      <c r="BJ107" s="18" t="s">
        <v>22</v>
      </c>
      <c r="BK107" s="194">
        <f aca="true" t="shared" si="19" ref="BK107:BK114">ROUND(I107*H107,2)</f>
        <v>0</v>
      </c>
      <c r="BL107" s="18" t="s">
        <v>128</v>
      </c>
      <c r="BM107" s="18" t="s">
        <v>198</v>
      </c>
    </row>
    <row r="108" spans="2:65" s="1" customFormat="1" ht="22.5" customHeight="1">
      <c r="B108" s="35"/>
      <c r="C108" s="183" t="s">
        <v>200</v>
      </c>
      <c r="D108" s="183" t="s">
        <v>130</v>
      </c>
      <c r="E108" s="184" t="s">
        <v>268</v>
      </c>
      <c r="F108" s="185" t="s">
        <v>269</v>
      </c>
      <c r="G108" s="186" t="s">
        <v>267</v>
      </c>
      <c r="H108" s="187">
        <v>5</v>
      </c>
      <c r="I108" s="188"/>
      <c r="J108" s="189">
        <f t="shared" si="10"/>
        <v>0</v>
      </c>
      <c r="K108" s="185" t="s">
        <v>134</v>
      </c>
      <c r="L108" s="55"/>
      <c r="M108" s="190" t="s">
        <v>20</v>
      </c>
      <c r="N108" s="191" t="s">
        <v>47</v>
      </c>
      <c r="O108" s="36"/>
      <c r="P108" s="192">
        <f t="shared" si="11"/>
        <v>0</v>
      </c>
      <c r="Q108" s="192">
        <v>0</v>
      </c>
      <c r="R108" s="192">
        <f t="shared" si="12"/>
        <v>0</v>
      </c>
      <c r="S108" s="192">
        <v>0</v>
      </c>
      <c r="T108" s="193">
        <f t="shared" si="13"/>
        <v>0</v>
      </c>
      <c r="AR108" s="18" t="s">
        <v>128</v>
      </c>
      <c r="AT108" s="18" t="s">
        <v>130</v>
      </c>
      <c r="AU108" s="18" t="s">
        <v>84</v>
      </c>
      <c r="AY108" s="18" t="s">
        <v>129</v>
      </c>
      <c r="BE108" s="194">
        <f t="shared" si="14"/>
        <v>0</v>
      </c>
      <c r="BF108" s="194">
        <f t="shared" si="15"/>
        <v>0</v>
      </c>
      <c r="BG108" s="194">
        <f t="shared" si="16"/>
        <v>0</v>
      </c>
      <c r="BH108" s="194">
        <f t="shared" si="17"/>
        <v>0</v>
      </c>
      <c r="BI108" s="194">
        <f t="shared" si="18"/>
        <v>0</v>
      </c>
      <c r="BJ108" s="18" t="s">
        <v>22</v>
      </c>
      <c r="BK108" s="194">
        <f t="shared" si="19"/>
        <v>0</v>
      </c>
      <c r="BL108" s="18" t="s">
        <v>128</v>
      </c>
      <c r="BM108" s="18" t="s">
        <v>203</v>
      </c>
    </row>
    <row r="109" spans="2:65" s="1" customFormat="1" ht="22.5" customHeight="1">
      <c r="B109" s="35"/>
      <c r="C109" s="183" t="s">
        <v>169</v>
      </c>
      <c r="D109" s="183" t="s">
        <v>130</v>
      </c>
      <c r="E109" s="184" t="s">
        <v>270</v>
      </c>
      <c r="F109" s="185" t="s">
        <v>271</v>
      </c>
      <c r="G109" s="186" t="s">
        <v>267</v>
      </c>
      <c r="H109" s="187">
        <v>5</v>
      </c>
      <c r="I109" s="188"/>
      <c r="J109" s="189">
        <f t="shared" si="10"/>
        <v>0</v>
      </c>
      <c r="K109" s="185" t="s">
        <v>134</v>
      </c>
      <c r="L109" s="55"/>
      <c r="M109" s="190" t="s">
        <v>20</v>
      </c>
      <c r="N109" s="191" t="s">
        <v>47</v>
      </c>
      <c r="O109" s="36"/>
      <c r="P109" s="192">
        <f t="shared" si="11"/>
        <v>0</v>
      </c>
      <c r="Q109" s="192">
        <v>0</v>
      </c>
      <c r="R109" s="192">
        <f t="shared" si="12"/>
        <v>0</v>
      </c>
      <c r="S109" s="192">
        <v>0</v>
      </c>
      <c r="T109" s="193">
        <f t="shared" si="13"/>
        <v>0</v>
      </c>
      <c r="AR109" s="18" t="s">
        <v>128</v>
      </c>
      <c r="AT109" s="18" t="s">
        <v>130</v>
      </c>
      <c r="AU109" s="18" t="s">
        <v>84</v>
      </c>
      <c r="AY109" s="18" t="s">
        <v>129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18" t="s">
        <v>22</v>
      </c>
      <c r="BK109" s="194">
        <f t="shared" si="19"/>
        <v>0</v>
      </c>
      <c r="BL109" s="18" t="s">
        <v>128</v>
      </c>
      <c r="BM109" s="18" t="s">
        <v>208</v>
      </c>
    </row>
    <row r="110" spans="2:65" s="1" customFormat="1" ht="22.5" customHeight="1">
      <c r="B110" s="35"/>
      <c r="C110" s="183" t="s">
        <v>210</v>
      </c>
      <c r="D110" s="183" t="s">
        <v>130</v>
      </c>
      <c r="E110" s="184" t="s">
        <v>272</v>
      </c>
      <c r="F110" s="185" t="s">
        <v>273</v>
      </c>
      <c r="G110" s="186" t="s">
        <v>267</v>
      </c>
      <c r="H110" s="187">
        <v>5</v>
      </c>
      <c r="I110" s="188"/>
      <c r="J110" s="189">
        <f t="shared" si="10"/>
        <v>0</v>
      </c>
      <c r="K110" s="185" t="s">
        <v>134</v>
      </c>
      <c r="L110" s="55"/>
      <c r="M110" s="190" t="s">
        <v>20</v>
      </c>
      <c r="N110" s="191" t="s">
        <v>47</v>
      </c>
      <c r="O110" s="36"/>
      <c r="P110" s="192">
        <f t="shared" si="11"/>
        <v>0</v>
      </c>
      <c r="Q110" s="192">
        <v>0</v>
      </c>
      <c r="R110" s="192">
        <f t="shared" si="12"/>
        <v>0</v>
      </c>
      <c r="S110" s="192">
        <v>0</v>
      </c>
      <c r="T110" s="193">
        <f t="shared" si="13"/>
        <v>0</v>
      </c>
      <c r="AR110" s="18" t="s">
        <v>128</v>
      </c>
      <c r="AT110" s="18" t="s">
        <v>130</v>
      </c>
      <c r="AU110" s="18" t="s">
        <v>84</v>
      </c>
      <c r="AY110" s="18" t="s">
        <v>129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18" t="s">
        <v>22</v>
      </c>
      <c r="BK110" s="194">
        <f t="shared" si="19"/>
        <v>0</v>
      </c>
      <c r="BL110" s="18" t="s">
        <v>128</v>
      </c>
      <c r="BM110" s="18" t="s">
        <v>213</v>
      </c>
    </row>
    <row r="111" spans="2:65" s="1" customFormat="1" ht="22.5" customHeight="1">
      <c r="B111" s="35"/>
      <c r="C111" s="183" t="s">
        <v>181</v>
      </c>
      <c r="D111" s="183" t="s">
        <v>130</v>
      </c>
      <c r="E111" s="184" t="s">
        <v>274</v>
      </c>
      <c r="F111" s="185" t="s">
        <v>275</v>
      </c>
      <c r="G111" s="186" t="s">
        <v>255</v>
      </c>
      <c r="H111" s="187">
        <v>1345.673</v>
      </c>
      <c r="I111" s="188"/>
      <c r="J111" s="189">
        <f t="shared" si="10"/>
        <v>0</v>
      </c>
      <c r="K111" s="185" t="s">
        <v>134</v>
      </c>
      <c r="L111" s="55"/>
      <c r="M111" s="190" t="s">
        <v>20</v>
      </c>
      <c r="N111" s="191" t="s">
        <v>47</v>
      </c>
      <c r="O111" s="36"/>
      <c r="P111" s="192">
        <f t="shared" si="11"/>
        <v>0</v>
      </c>
      <c r="Q111" s="192">
        <v>0</v>
      </c>
      <c r="R111" s="192">
        <f t="shared" si="12"/>
        <v>0</v>
      </c>
      <c r="S111" s="192">
        <v>0</v>
      </c>
      <c r="T111" s="193">
        <f t="shared" si="13"/>
        <v>0</v>
      </c>
      <c r="AR111" s="18" t="s">
        <v>128</v>
      </c>
      <c r="AT111" s="18" t="s">
        <v>130</v>
      </c>
      <c r="AU111" s="18" t="s">
        <v>84</v>
      </c>
      <c r="AY111" s="18" t="s">
        <v>129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18" t="s">
        <v>22</v>
      </c>
      <c r="BK111" s="194">
        <f t="shared" si="19"/>
        <v>0</v>
      </c>
      <c r="BL111" s="18" t="s">
        <v>128</v>
      </c>
      <c r="BM111" s="18" t="s">
        <v>217</v>
      </c>
    </row>
    <row r="112" spans="2:65" s="1" customFormat="1" ht="22.5" customHeight="1">
      <c r="B112" s="35"/>
      <c r="C112" s="183" t="s">
        <v>8</v>
      </c>
      <c r="D112" s="183" t="s">
        <v>130</v>
      </c>
      <c r="E112" s="184" t="s">
        <v>276</v>
      </c>
      <c r="F112" s="185" t="s">
        <v>277</v>
      </c>
      <c r="G112" s="186" t="s">
        <v>255</v>
      </c>
      <c r="H112" s="187">
        <v>242.618</v>
      </c>
      <c r="I112" s="188"/>
      <c r="J112" s="189">
        <f t="shared" si="10"/>
        <v>0</v>
      </c>
      <c r="K112" s="185" t="s">
        <v>134</v>
      </c>
      <c r="L112" s="55"/>
      <c r="M112" s="190" t="s">
        <v>20</v>
      </c>
      <c r="N112" s="191" t="s">
        <v>47</v>
      </c>
      <c r="O112" s="36"/>
      <c r="P112" s="192">
        <f t="shared" si="11"/>
        <v>0</v>
      </c>
      <c r="Q112" s="192">
        <v>0</v>
      </c>
      <c r="R112" s="192">
        <f t="shared" si="12"/>
        <v>0</v>
      </c>
      <c r="S112" s="192">
        <v>0</v>
      </c>
      <c r="T112" s="193">
        <f t="shared" si="13"/>
        <v>0</v>
      </c>
      <c r="AR112" s="18" t="s">
        <v>128</v>
      </c>
      <c r="AT112" s="18" t="s">
        <v>130</v>
      </c>
      <c r="AU112" s="18" t="s">
        <v>84</v>
      </c>
      <c r="AY112" s="18" t="s">
        <v>129</v>
      </c>
      <c r="BE112" s="194">
        <f t="shared" si="14"/>
        <v>0</v>
      </c>
      <c r="BF112" s="194">
        <f t="shared" si="15"/>
        <v>0</v>
      </c>
      <c r="BG112" s="194">
        <f t="shared" si="16"/>
        <v>0</v>
      </c>
      <c r="BH112" s="194">
        <f t="shared" si="17"/>
        <v>0</v>
      </c>
      <c r="BI112" s="194">
        <f t="shared" si="18"/>
        <v>0</v>
      </c>
      <c r="BJ112" s="18" t="s">
        <v>22</v>
      </c>
      <c r="BK112" s="194">
        <f t="shared" si="19"/>
        <v>0</v>
      </c>
      <c r="BL112" s="18" t="s">
        <v>128</v>
      </c>
      <c r="BM112" s="18" t="s">
        <v>221</v>
      </c>
    </row>
    <row r="113" spans="2:65" s="1" customFormat="1" ht="22.5" customHeight="1">
      <c r="B113" s="35"/>
      <c r="C113" s="183" t="s">
        <v>186</v>
      </c>
      <c r="D113" s="183" t="s">
        <v>130</v>
      </c>
      <c r="E113" s="184" t="s">
        <v>278</v>
      </c>
      <c r="F113" s="185" t="s">
        <v>279</v>
      </c>
      <c r="G113" s="186" t="s">
        <v>255</v>
      </c>
      <c r="H113" s="187">
        <v>1381.007</v>
      </c>
      <c r="I113" s="188"/>
      <c r="J113" s="189">
        <f t="shared" si="10"/>
        <v>0</v>
      </c>
      <c r="K113" s="185" t="s">
        <v>134</v>
      </c>
      <c r="L113" s="55"/>
      <c r="M113" s="190" t="s">
        <v>20</v>
      </c>
      <c r="N113" s="191" t="s">
        <v>47</v>
      </c>
      <c r="O113" s="36"/>
      <c r="P113" s="192">
        <f t="shared" si="11"/>
        <v>0</v>
      </c>
      <c r="Q113" s="192">
        <v>0</v>
      </c>
      <c r="R113" s="192">
        <f t="shared" si="12"/>
        <v>0</v>
      </c>
      <c r="S113" s="192">
        <v>0</v>
      </c>
      <c r="T113" s="193">
        <f t="shared" si="13"/>
        <v>0</v>
      </c>
      <c r="AR113" s="18" t="s">
        <v>128</v>
      </c>
      <c r="AT113" s="18" t="s">
        <v>130</v>
      </c>
      <c r="AU113" s="18" t="s">
        <v>84</v>
      </c>
      <c r="AY113" s="18" t="s">
        <v>129</v>
      </c>
      <c r="BE113" s="194">
        <f t="shared" si="14"/>
        <v>0</v>
      </c>
      <c r="BF113" s="194">
        <f t="shared" si="15"/>
        <v>0</v>
      </c>
      <c r="BG113" s="194">
        <f t="shared" si="16"/>
        <v>0</v>
      </c>
      <c r="BH113" s="194">
        <f t="shared" si="17"/>
        <v>0</v>
      </c>
      <c r="BI113" s="194">
        <f t="shared" si="18"/>
        <v>0</v>
      </c>
      <c r="BJ113" s="18" t="s">
        <v>22</v>
      </c>
      <c r="BK113" s="194">
        <f t="shared" si="19"/>
        <v>0</v>
      </c>
      <c r="BL113" s="18" t="s">
        <v>128</v>
      </c>
      <c r="BM113" s="18" t="s">
        <v>225</v>
      </c>
    </row>
    <row r="114" spans="2:65" s="1" customFormat="1" ht="22.5" customHeight="1">
      <c r="B114" s="35"/>
      <c r="C114" s="183" t="s">
        <v>280</v>
      </c>
      <c r="D114" s="183" t="s">
        <v>130</v>
      </c>
      <c r="E114" s="184" t="s">
        <v>281</v>
      </c>
      <c r="F114" s="185" t="s">
        <v>282</v>
      </c>
      <c r="G114" s="186" t="s">
        <v>255</v>
      </c>
      <c r="H114" s="187">
        <v>588.235</v>
      </c>
      <c r="I114" s="188"/>
      <c r="J114" s="189">
        <f t="shared" si="10"/>
        <v>0</v>
      </c>
      <c r="K114" s="185" t="s">
        <v>134</v>
      </c>
      <c r="L114" s="55"/>
      <c r="M114" s="190" t="s">
        <v>20</v>
      </c>
      <c r="N114" s="191" t="s">
        <v>47</v>
      </c>
      <c r="O114" s="36"/>
      <c r="P114" s="192">
        <f t="shared" si="11"/>
        <v>0</v>
      </c>
      <c r="Q114" s="192">
        <v>0</v>
      </c>
      <c r="R114" s="192">
        <f t="shared" si="12"/>
        <v>0</v>
      </c>
      <c r="S114" s="192">
        <v>0</v>
      </c>
      <c r="T114" s="193">
        <f t="shared" si="13"/>
        <v>0</v>
      </c>
      <c r="AR114" s="18" t="s">
        <v>128</v>
      </c>
      <c r="AT114" s="18" t="s">
        <v>130</v>
      </c>
      <c r="AU114" s="18" t="s">
        <v>84</v>
      </c>
      <c r="AY114" s="18" t="s">
        <v>129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18" t="s">
        <v>22</v>
      </c>
      <c r="BK114" s="194">
        <f t="shared" si="19"/>
        <v>0</v>
      </c>
      <c r="BL114" s="18" t="s">
        <v>128</v>
      </c>
      <c r="BM114" s="18" t="s">
        <v>283</v>
      </c>
    </row>
    <row r="115" spans="2:51" s="11" customFormat="1" ht="13.5">
      <c r="B115" s="195"/>
      <c r="C115" s="196"/>
      <c r="D115" s="197" t="s">
        <v>145</v>
      </c>
      <c r="E115" s="198" t="s">
        <v>20</v>
      </c>
      <c r="F115" s="199" t="s">
        <v>284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145</v>
      </c>
      <c r="AU115" s="206" t="s">
        <v>84</v>
      </c>
      <c r="AV115" s="11" t="s">
        <v>22</v>
      </c>
      <c r="AW115" s="11" t="s">
        <v>40</v>
      </c>
      <c r="AX115" s="11" t="s">
        <v>76</v>
      </c>
      <c r="AY115" s="206" t="s">
        <v>129</v>
      </c>
    </row>
    <row r="116" spans="2:51" s="12" customFormat="1" ht="13.5">
      <c r="B116" s="207"/>
      <c r="C116" s="208"/>
      <c r="D116" s="197" t="s">
        <v>145</v>
      </c>
      <c r="E116" s="209" t="s">
        <v>20</v>
      </c>
      <c r="F116" s="210" t="s">
        <v>285</v>
      </c>
      <c r="G116" s="208"/>
      <c r="H116" s="211">
        <v>588.235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145</v>
      </c>
      <c r="AU116" s="217" t="s">
        <v>84</v>
      </c>
      <c r="AV116" s="12" t="s">
        <v>84</v>
      </c>
      <c r="AW116" s="12" t="s">
        <v>40</v>
      </c>
      <c r="AX116" s="12" t="s">
        <v>76</v>
      </c>
      <c r="AY116" s="217" t="s">
        <v>129</v>
      </c>
    </row>
    <row r="117" spans="2:51" s="13" customFormat="1" ht="13.5">
      <c r="B117" s="218"/>
      <c r="C117" s="219"/>
      <c r="D117" s="220" t="s">
        <v>145</v>
      </c>
      <c r="E117" s="221" t="s">
        <v>20</v>
      </c>
      <c r="F117" s="222" t="s">
        <v>154</v>
      </c>
      <c r="G117" s="219"/>
      <c r="H117" s="223">
        <v>588.235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145</v>
      </c>
      <c r="AU117" s="229" t="s">
        <v>84</v>
      </c>
      <c r="AV117" s="13" t="s">
        <v>128</v>
      </c>
      <c r="AW117" s="13" t="s">
        <v>40</v>
      </c>
      <c r="AX117" s="13" t="s">
        <v>22</v>
      </c>
      <c r="AY117" s="229" t="s">
        <v>129</v>
      </c>
    </row>
    <row r="118" spans="2:65" s="1" customFormat="1" ht="22.5" customHeight="1">
      <c r="B118" s="35"/>
      <c r="C118" s="183" t="s">
        <v>194</v>
      </c>
      <c r="D118" s="183" t="s">
        <v>130</v>
      </c>
      <c r="E118" s="184" t="s">
        <v>286</v>
      </c>
      <c r="F118" s="185" t="s">
        <v>287</v>
      </c>
      <c r="G118" s="186" t="s">
        <v>255</v>
      </c>
      <c r="H118" s="187">
        <v>1937.503</v>
      </c>
      <c r="I118" s="188"/>
      <c r="J118" s="189">
        <f>ROUND(I118*H118,2)</f>
        <v>0</v>
      </c>
      <c r="K118" s="185" t="s">
        <v>134</v>
      </c>
      <c r="L118" s="55"/>
      <c r="M118" s="190" t="s">
        <v>20</v>
      </c>
      <c r="N118" s="191" t="s">
        <v>47</v>
      </c>
      <c r="O118" s="36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18" t="s">
        <v>128</v>
      </c>
      <c r="AT118" s="18" t="s">
        <v>130</v>
      </c>
      <c r="AU118" s="18" t="s">
        <v>84</v>
      </c>
      <c r="AY118" s="18" t="s">
        <v>129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22</v>
      </c>
      <c r="BK118" s="194">
        <f>ROUND(I118*H118,2)</f>
        <v>0</v>
      </c>
      <c r="BL118" s="18" t="s">
        <v>128</v>
      </c>
      <c r="BM118" s="18" t="s">
        <v>288</v>
      </c>
    </row>
    <row r="119" spans="2:65" s="1" customFormat="1" ht="22.5" customHeight="1">
      <c r="B119" s="35"/>
      <c r="C119" s="183" t="s">
        <v>289</v>
      </c>
      <c r="D119" s="183" t="s">
        <v>130</v>
      </c>
      <c r="E119" s="184" t="s">
        <v>290</v>
      </c>
      <c r="F119" s="185" t="s">
        <v>291</v>
      </c>
      <c r="G119" s="186" t="s">
        <v>255</v>
      </c>
      <c r="H119" s="187">
        <v>5812.51</v>
      </c>
      <c r="I119" s="188"/>
      <c r="J119" s="189">
        <f>ROUND(I119*H119,2)</f>
        <v>0</v>
      </c>
      <c r="K119" s="185" t="s">
        <v>134</v>
      </c>
      <c r="L119" s="55"/>
      <c r="M119" s="190" t="s">
        <v>20</v>
      </c>
      <c r="N119" s="191" t="s">
        <v>47</v>
      </c>
      <c r="O119" s="36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8" t="s">
        <v>128</v>
      </c>
      <c r="AT119" s="18" t="s">
        <v>130</v>
      </c>
      <c r="AU119" s="18" t="s">
        <v>84</v>
      </c>
      <c r="AY119" s="18" t="s">
        <v>129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22</v>
      </c>
      <c r="BK119" s="194">
        <f>ROUND(I119*H119,2)</f>
        <v>0</v>
      </c>
      <c r="BL119" s="18" t="s">
        <v>128</v>
      </c>
      <c r="BM119" s="18" t="s">
        <v>292</v>
      </c>
    </row>
    <row r="120" spans="2:51" s="12" customFormat="1" ht="13.5">
      <c r="B120" s="207"/>
      <c r="C120" s="208"/>
      <c r="D120" s="197" t="s">
        <v>145</v>
      </c>
      <c r="E120" s="209" t="s">
        <v>20</v>
      </c>
      <c r="F120" s="210" t="s">
        <v>293</v>
      </c>
      <c r="G120" s="208"/>
      <c r="H120" s="211">
        <v>5812.51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145</v>
      </c>
      <c r="AU120" s="217" t="s">
        <v>84</v>
      </c>
      <c r="AV120" s="12" t="s">
        <v>84</v>
      </c>
      <c r="AW120" s="12" t="s">
        <v>40</v>
      </c>
      <c r="AX120" s="12" t="s">
        <v>76</v>
      </c>
      <c r="AY120" s="217" t="s">
        <v>129</v>
      </c>
    </row>
    <row r="121" spans="2:51" s="13" customFormat="1" ht="13.5">
      <c r="B121" s="218"/>
      <c r="C121" s="219"/>
      <c r="D121" s="220" t="s">
        <v>145</v>
      </c>
      <c r="E121" s="221" t="s">
        <v>20</v>
      </c>
      <c r="F121" s="222" t="s">
        <v>154</v>
      </c>
      <c r="G121" s="219"/>
      <c r="H121" s="223">
        <v>5812.51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145</v>
      </c>
      <c r="AU121" s="229" t="s">
        <v>84</v>
      </c>
      <c r="AV121" s="13" t="s">
        <v>128</v>
      </c>
      <c r="AW121" s="13" t="s">
        <v>40</v>
      </c>
      <c r="AX121" s="13" t="s">
        <v>22</v>
      </c>
      <c r="AY121" s="229" t="s">
        <v>129</v>
      </c>
    </row>
    <row r="122" spans="2:65" s="1" customFormat="1" ht="22.5" customHeight="1">
      <c r="B122" s="35"/>
      <c r="C122" s="183" t="s">
        <v>198</v>
      </c>
      <c r="D122" s="183" t="s">
        <v>130</v>
      </c>
      <c r="E122" s="184" t="s">
        <v>294</v>
      </c>
      <c r="F122" s="185" t="s">
        <v>295</v>
      </c>
      <c r="G122" s="186" t="s">
        <v>255</v>
      </c>
      <c r="H122" s="187">
        <v>730.165</v>
      </c>
      <c r="I122" s="188"/>
      <c r="J122" s="189">
        <f aca="true" t="shared" si="20" ref="J122:J130">ROUND(I122*H122,2)</f>
        <v>0</v>
      </c>
      <c r="K122" s="185" t="s">
        <v>134</v>
      </c>
      <c r="L122" s="55"/>
      <c r="M122" s="190" t="s">
        <v>20</v>
      </c>
      <c r="N122" s="191" t="s">
        <v>47</v>
      </c>
      <c r="O122" s="36"/>
      <c r="P122" s="192">
        <f aca="true" t="shared" si="21" ref="P122:P130">O122*H122</f>
        <v>0</v>
      </c>
      <c r="Q122" s="192">
        <v>0</v>
      </c>
      <c r="R122" s="192">
        <f aca="true" t="shared" si="22" ref="R122:R130">Q122*H122</f>
        <v>0</v>
      </c>
      <c r="S122" s="192">
        <v>0</v>
      </c>
      <c r="T122" s="193">
        <f aca="true" t="shared" si="23" ref="T122:T130">S122*H122</f>
        <v>0</v>
      </c>
      <c r="AR122" s="18" t="s">
        <v>128</v>
      </c>
      <c r="AT122" s="18" t="s">
        <v>130</v>
      </c>
      <c r="AU122" s="18" t="s">
        <v>84</v>
      </c>
      <c r="AY122" s="18" t="s">
        <v>129</v>
      </c>
      <c r="BE122" s="194">
        <f aca="true" t="shared" si="24" ref="BE122:BE130">IF(N122="základní",J122,0)</f>
        <v>0</v>
      </c>
      <c r="BF122" s="194">
        <f aca="true" t="shared" si="25" ref="BF122:BF130">IF(N122="snížená",J122,0)</f>
        <v>0</v>
      </c>
      <c r="BG122" s="194">
        <f aca="true" t="shared" si="26" ref="BG122:BG130">IF(N122="zákl. přenesená",J122,0)</f>
        <v>0</v>
      </c>
      <c r="BH122" s="194">
        <f aca="true" t="shared" si="27" ref="BH122:BH130">IF(N122="sníž. přenesená",J122,0)</f>
        <v>0</v>
      </c>
      <c r="BI122" s="194">
        <f aca="true" t="shared" si="28" ref="BI122:BI130">IF(N122="nulová",J122,0)</f>
        <v>0</v>
      </c>
      <c r="BJ122" s="18" t="s">
        <v>22</v>
      </c>
      <c r="BK122" s="194">
        <f aca="true" t="shared" si="29" ref="BK122:BK130">ROUND(I122*H122,2)</f>
        <v>0</v>
      </c>
      <c r="BL122" s="18" t="s">
        <v>128</v>
      </c>
      <c r="BM122" s="18" t="s">
        <v>296</v>
      </c>
    </row>
    <row r="123" spans="2:65" s="1" customFormat="1" ht="22.5" customHeight="1">
      <c r="B123" s="35"/>
      <c r="C123" s="183" t="s">
        <v>7</v>
      </c>
      <c r="D123" s="183" t="s">
        <v>130</v>
      </c>
      <c r="E123" s="184" t="s">
        <v>297</v>
      </c>
      <c r="F123" s="185" t="s">
        <v>298</v>
      </c>
      <c r="G123" s="186" t="s">
        <v>255</v>
      </c>
      <c r="H123" s="187">
        <v>365.083</v>
      </c>
      <c r="I123" s="188"/>
      <c r="J123" s="189">
        <f t="shared" si="20"/>
        <v>0</v>
      </c>
      <c r="K123" s="185" t="s">
        <v>134</v>
      </c>
      <c r="L123" s="55"/>
      <c r="M123" s="190" t="s">
        <v>20</v>
      </c>
      <c r="N123" s="191" t="s">
        <v>47</v>
      </c>
      <c r="O123" s="36"/>
      <c r="P123" s="192">
        <f t="shared" si="21"/>
        <v>0</v>
      </c>
      <c r="Q123" s="192">
        <v>0</v>
      </c>
      <c r="R123" s="192">
        <f t="shared" si="22"/>
        <v>0</v>
      </c>
      <c r="S123" s="192">
        <v>0</v>
      </c>
      <c r="T123" s="193">
        <f t="shared" si="23"/>
        <v>0</v>
      </c>
      <c r="AR123" s="18" t="s">
        <v>128</v>
      </c>
      <c r="AT123" s="18" t="s">
        <v>130</v>
      </c>
      <c r="AU123" s="18" t="s">
        <v>84</v>
      </c>
      <c r="AY123" s="18" t="s">
        <v>129</v>
      </c>
      <c r="BE123" s="194">
        <f t="shared" si="24"/>
        <v>0</v>
      </c>
      <c r="BF123" s="194">
        <f t="shared" si="25"/>
        <v>0</v>
      </c>
      <c r="BG123" s="194">
        <f t="shared" si="26"/>
        <v>0</v>
      </c>
      <c r="BH123" s="194">
        <f t="shared" si="27"/>
        <v>0</v>
      </c>
      <c r="BI123" s="194">
        <f t="shared" si="28"/>
        <v>0</v>
      </c>
      <c r="BJ123" s="18" t="s">
        <v>22</v>
      </c>
      <c r="BK123" s="194">
        <f t="shared" si="29"/>
        <v>0</v>
      </c>
      <c r="BL123" s="18" t="s">
        <v>128</v>
      </c>
      <c r="BM123" s="18" t="s">
        <v>299</v>
      </c>
    </row>
    <row r="124" spans="2:65" s="1" customFormat="1" ht="22.5" customHeight="1">
      <c r="B124" s="35"/>
      <c r="C124" s="183" t="s">
        <v>203</v>
      </c>
      <c r="D124" s="183" t="s">
        <v>130</v>
      </c>
      <c r="E124" s="184" t="s">
        <v>300</v>
      </c>
      <c r="F124" s="185" t="s">
        <v>301</v>
      </c>
      <c r="G124" s="186" t="s">
        <v>255</v>
      </c>
      <c r="H124" s="187">
        <v>183.002</v>
      </c>
      <c r="I124" s="188"/>
      <c r="J124" s="189">
        <f t="shared" si="20"/>
        <v>0</v>
      </c>
      <c r="K124" s="185" t="s">
        <v>134</v>
      </c>
      <c r="L124" s="55"/>
      <c r="M124" s="190" t="s">
        <v>20</v>
      </c>
      <c r="N124" s="191" t="s">
        <v>47</v>
      </c>
      <c r="O124" s="36"/>
      <c r="P124" s="192">
        <f t="shared" si="21"/>
        <v>0</v>
      </c>
      <c r="Q124" s="192">
        <v>0</v>
      </c>
      <c r="R124" s="192">
        <f t="shared" si="22"/>
        <v>0</v>
      </c>
      <c r="S124" s="192">
        <v>0</v>
      </c>
      <c r="T124" s="193">
        <f t="shared" si="23"/>
        <v>0</v>
      </c>
      <c r="AR124" s="18" t="s">
        <v>128</v>
      </c>
      <c r="AT124" s="18" t="s">
        <v>130</v>
      </c>
      <c r="AU124" s="18" t="s">
        <v>84</v>
      </c>
      <c r="AY124" s="18" t="s">
        <v>129</v>
      </c>
      <c r="BE124" s="194">
        <f t="shared" si="24"/>
        <v>0</v>
      </c>
      <c r="BF124" s="194">
        <f t="shared" si="25"/>
        <v>0</v>
      </c>
      <c r="BG124" s="194">
        <f t="shared" si="26"/>
        <v>0</v>
      </c>
      <c r="BH124" s="194">
        <f t="shared" si="27"/>
        <v>0</v>
      </c>
      <c r="BI124" s="194">
        <f t="shared" si="28"/>
        <v>0</v>
      </c>
      <c r="BJ124" s="18" t="s">
        <v>22</v>
      </c>
      <c r="BK124" s="194">
        <f t="shared" si="29"/>
        <v>0</v>
      </c>
      <c r="BL124" s="18" t="s">
        <v>128</v>
      </c>
      <c r="BM124" s="18" t="s">
        <v>302</v>
      </c>
    </row>
    <row r="125" spans="2:65" s="1" customFormat="1" ht="22.5" customHeight="1">
      <c r="B125" s="35"/>
      <c r="C125" s="183" t="s">
        <v>303</v>
      </c>
      <c r="D125" s="183" t="s">
        <v>130</v>
      </c>
      <c r="E125" s="184" t="s">
        <v>300</v>
      </c>
      <c r="F125" s="185" t="s">
        <v>301</v>
      </c>
      <c r="G125" s="186" t="s">
        <v>255</v>
      </c>
      <c r="H125" s="187">
        <v>650.842</v>
      </c>
      <c r="I125" s="188"/>
      <c r="J125" s="189">
        <f t="shared" si="20"/>
        <v>0</v>
      </c>
      <c r="K125" s="185" t="s">
        <v>134</v>
      </c>
      <c r="L125" s="55"/>
      <c r="M125" s="190" t="s">
        <v>20</v>
      </c>
      <c r="N125" s="191" t="s">
        <v>47</v>
      </c>
      <c r="O125" s="36"/>
      <c r="P125" s="192">
        <f t="shared" si="21"/>
        <v>0</v>
      </c>
      <c r="Q125" s="192">
        <v>0</v>
      </c>
      <c r="R125" s="192">
        <f t="shared" si="22"/>
        <v>0</v>
      </c>
      <c r="S125" s="192">
        <v>0</v>
      </c>
      <c r="T125" s="193">
        <f t="shared" si="23"/>
        <v>0</v>
      </c>
      <c r="AR125" s="18" t="s">
        <v>128</v>
      </c>
      <c r="AT125" s="18" t="s">
        <v>130</v>
      </c>
      <c r="AU125" s="18" t="s">
        <v>84</v>
      </c>
      <c r="AY125" s="18" t="s">
        <v>129</v>
      </c>
      <c r="BE125" s="194">
        <f t="shared" si="24"/>
        <v>0</v>
      </c>
      <c r="BF125" s="194">
        <f t="shared" si="25"/>
        <v>0</v>
      </c>
      <c r="BG125" s="194">
        <f t="shared" si="26"/>
        <v>0</v>
      </c>
      <c r="BH125" s="194">
        <f t="shared" si="27"/>
        <v>0</v>
      </c>
      <c r="BI125" s="194">
        <f t="shared" si="28"/>
        <v>0</v>
      </c>
      <c r="BJ125" s="18" t="s">
        <v>22</v>
      </c>
      <c r="BK125" s="194">
        <f t="shared" si="29"/>
        <v>0</v>
      </c>
      <c r="BL125" s="18" t="s">
        <v>128</v>
      </c>
      <c r="BM125" s="18" t="s">
        <v>304</v>
      </c>
    </row>
    <row r="126" spans="2:65" s="1" customFormat="1" ht="22.5" customHeight="1">
      <c r="B126" s="35"/>
      <c r="C126" s="183" t="s">
        <v>208</v>
      </c>
      <c r="D126" s="183" t="s">
        <v>130</v>
      </c>
      <c r="E126" s="184" t="s">
        <v>300</v>
      </c>
      <c r="F126" s="185" t="s">
        <v>301</v>
      </c>
      <c r="G126" s="186" t="s">
        <v>255</v>
      </c>
      <c r="H126" s="187">
        <v>347.548</v>
      </c>
      <c r="I126" s="188"/>
      <c r="J126" s="189">
        <f t="shared" si="20"/>
        <v>0</v>
      </c>
      <c r="K126" s="185" t="s">
        <v>134</v>
      </c>
      <c r="L126" s="55"/>
      <c r="M126" s="190" t="s">
        <v>20</v>
      </c>
      <c r="N126" s="191" t="s">
        <v>47</v>
      </c>
      <c r="O126" s="36"/>
      <c r="P126" s="192">
        <f t="shared" si="21"/>
        <v>0</v>
      </c>
      <c r="Q126" s="192">
        <v>0</v>
      </c>
      <c r="R126" s="192">
        <f t="shared" si="22"/>
        <v>0</v>
      </c>
      <c r="S126" s="192">
        <v>0</v>
      </c>
      <c r="T126" s="193">
        <f t="shared" si="23"/>
        <v>0</v>
      </c>
      <c r="AR126" s="18" t="s">
        <v>128</v>
      </c>
      <c r="AT126" s="18" t="s">
        <v>130</v>
      </c>
      <c r="AU126" s="18" t="s">
        <v>84</v>
      </c>
      <c r="AY126" s="18" t="s">
        <v>129</v>
      </c>
      <c r="BE126" s="194">
        <f t="shared" si="24"/>
        <v>0</v>
      </c>
      <c r="BF126" s="194">
        <f t="shared" si="25"/>
        <v>0</v>
      </c>
      <c r="BG126" s="194">
        <f t="shared" si="26"/>
        <v>0</v>
      </c>
      <c r="BH126" s="194">
        <f t="shared" si="27"/>
        <v>0</v>
      </c>
      <c r="BI126" s="194">
        <f t="shared" si="28"/>
        <v>0</v>
      </c>
      <c r="BJ126" s="18" t="s">
        <v>22</v>
      </c>
      <c r="BK126" s="194">
        <f t="shared" si="29"/>
        <v>0</v>
      </c>
      <c r="BL126" s="18" t="s">
        <v>128</v>
      </c>
      <c r="BM126" s="18" t="s">
        <v>305</v>
      </c>
    </row>
    <row r="127" spans="2:65" s="1" customFormat="1" ht="22.5" customHeight="1">
      <c r="B127" s="35"/>
      <c r="C127" s="183" t="s">
        <v>306</v>
      </c>
      <c r="D127" s="183" t="s">
        <v>130</v>
      </c>
      <c r="E127" s="184" t="s">
        <v>307</v>
      </c>
      <c r="F127" s="185" t="s">
        <v>308</v>
      </c>
      <c r="G127" s="186" t="s">
        <v>255</v>
      </c>
      <c r="H127" s="187">
        <v>1530.84</v>
      </c>
      <c r="I127" s="188"/>
      <c r="J127" s="189">
        <f t="shared" si="20"/>
        <v>0</v>
      </c>
      <c r="K127" s="185" t="s">
        <v>134</v>
      </c>
      <c r="L127" s="55"/>
      <c r="M127" s="190" t="s">
        <v>20</v>
      </c>
      <c r="N127" s="191" t="s">
        <v>47</v>
      </c>
      <c r="O127" s="36"/>
      <c r="P127" s="192">
        <f t="shared" si="21"/>
        <v>0</v>
      </c>
      <c r="Q127" s="192">
        <v>0</v>
      </c>
      <c r="R127" s="192">
        <f t="shared" si="22"/>
        <v>0</v>
      </c>
      <c r="S127" s="192">
        <v>0</v>
      </c>
      <c r="T127" s="193">
        <f t="shared" si="23"/>
        <v>0</v>
      </c>
      <c r="AR127" s="18" t="s">
        <v>128</v>
      </c>
      <c r="AT127" s="18" t="s">
        <v>130</v>
      </c>
      <c r="AU127" s="18" t="s">
        <v>84</v>
      </c>
      <c r="AY127" s="18" t="s">
        <v>129</v>
      </c>
      <c r="BE127" s="194">
        <f t="shared" si="24"/>
        <v>0</v>
      </c>
      <c r="BF127" s="194">
        <f t="shared" si="25"/>
        <v>0</v>
      </c>
      <c r="BG127" s="194">
        <f t="shared" si="26"/>
        <v>0</v>
      </c>
      <c r="BH127" s="194">
        <f t="shared" si="27"/>
        <v>0</v>
      </c>
      <c r="BI127" s="194">
        <f t="shared" si="28"/>
        <v>0</v>
      </c>
      <c r="BJ127" s="18" t="s">
        <v>22</v>
      </c>
      <c r="BK127" s="194">
        <f t="shared" si="29"/>
        <v>0</v>
      </c>
      <c r="BL127" s="18" t="s">
        <v>128</v>
      </c>
      <c r="BM127" s="18" t="s">
        <v>309</v>
      </c>
    </row>
    <row r="128" spans="2:65" s="1" customFormat="1" ht="22.5" customHeight="1">
      <c r="B128" s="35"/>
      <c r="C128" s="183" t="s">
        <v>213</v>
      </c>
      <c r="D128" s="183" t="s">
        <v>130</v>
      </c>
      <c r="E128" s="184" t="s">
        <v>310</v>
      </c>
      <c r="F128" s="185" t="s">
        <v>311</v>
      </c>
      <c r="G128" s="186" t="s">
        <v>312</v>
      </c>
      <c r="H128" s="187">
        <v>528.82</v>
      </c>
      <c r="I128" s="188"/>
      <c r="J128" s="189">
        <f t="shared" si="20"/>
        <v>0</v>
      </c>
      <c r="K128" s="185" t="s">
        <v>134</v>
      </c>
      <c r="L128" s="55"/>
      <c r="M128" s="190" t="s">
        <v>20</v>
      </c>
      <c r="N128" s="191" t="s">
        <v>47</v>
      </c>
      <c r="O128" s="36"/>
      <c r="P128" s="192">
        <f t="shared" si="21"/>
        <v>0</v>
      </c>
      <c r="Q128" s="192">
        <v>0</v>
      </c>
      <c r="R128" s="192">
        <f t="shared" si="22"/>
        <v>0</v>
      </c>
      <c r="S128" s="192">
        <v>0</v>
      </c>
      <c r="T128" s="193">
        <f t="shared" si="23"/>
        <v>0</v>
      </c>
      <c r="AR128" s="18" t="s">
        <v>128</v>
      </c>
      <c r="AT128" s="18" t="s">
        <v>130</v>
      </c>
      <c r="AU128" s="18" t="s">
        <v>84</v>
      </c>
      <c r="AY128" s="18" t="s">
        <v>129</v>
      </c>
      <c r="BE128" s="194">
        <f t="shared" si="24"/>
        <v>0</v>
      </c>
      <c r="BF128" s="194">
        <f t="shared" si="25"/>
        <v>0</v>
      </c>
      <c r="BG128" s="194">
        <f t="shared" si="26"/>
        <v>0</v>
      </c>
      <c r="BH128" s="194">
        <f t="shared" si="27"/>
        <v>0</v>
      </c>
      <c r="BI128" s="194">
        <f t="shared" si="28"/>
        <v>0</v>
      </c>
      <c r="BJ128" s="18" t="s">
        <v>22</v>
      </c>
      <c r="BK128" s="194">
        <f t="shared" si="29"/>
        <v>0</v>
      </c>
      <c r="BL128" s="18" t="s">
        <v>128</v>
      </c>
      <c r="BM128" s="18" t="s">
        <v>313</v>
      </c>
    </row>
    <row r="129" spans="2:65" s="1" customFormat="1" ht="22.5" customHeight="1">
      <c r="B129" s="35"/>
      <c r="C129" s="183" t="s">
        <v>314</v>
      </c>
      <c r="D129" s="183" t="s">
        <v>130</v>
      </c>
      <c r="E129" s="184" t="s">
        <v>315</v>
      </c>
      <c r="F129" s="185" t="s">
        <v>316</v>
      </c>
      <c r="G129" s="186" t="s">
        <v>312</v>
      </c>
      <c r="H129" s="187">
        <v>528.82</v>
      </c>
      <c r="I129" s="188"/>
      <c r="J129" s="189">
        <f t="shared" si="20"/>
        <v>0</v>
      </c>
      <c r="K129" s="185" t="s">
        <v>134</v>
      </c>
      <c r="L129" s="55"/>
      <c r="M129" s="190" t="s">
        <v>20</v>
      </c>
      <c r="N129" s="191" t="s">
        <v>47</v>
      </c>
      <c r="O129" s="36"/>
      <c r="P129" s="192">
        <f t="shared" si="21"/>
        <v>0</v>
      </c>
      <c r="Q129" s="192">
        <v>0</v>
      </c>
      <c r="R129" s="192">
        <f t="shared" si="22"/>
        <v>0</v>
      </c>
      <c r="S129" s="192">
        <v>0</v>
      </c>
      <c r="T129" s="193">
        <f t="shared" si="23"/>
        <v>0</v>
      </c>
      <c r="AR129" s="18" t="s">
        <v>128</v>
      </c>
      <c r="AT129" s="18" t="s">
        <v>130</v>
      </c>
      <c r="AU129" s="18" t="s">
        <v>84</v>
      </c>
      <c r="AY129" s="18" t="s">
        <v>129</v>
      </c>
      <c r="BE129" s="194">
        <f t="shared" si="24"/>
        <v>0</v>
      </c>
      <c r="BF129" s="194">
        <f t="shared" si="25"/>
        <v>0</v>
      </c>
      <c r="BG129" s="194">
        <f t="shared" si="26"/>
        <v>0</v>
      </c>
      <c r="BH129" s="194">
        <f t="shared" si="27"/>
        <v>0</v>
      </c>
      <c r="BI129" s="194">
        <f t="shared" si="28"/>
        <v>0</v>
      </c>
      <c r="BJ129" s="18" t="s">
        <v>22</v>
      </c>
      <c r="BK129" s="194">
        <f t="shared" si="29"/>
        <v>0</v>
      </c>
      <c r="BL129" s="18" t="s">
        <v>128</v>
      </c>
      <c r="BM129" s="18" t="s">
        <v>317</v>
      </c>
    </row>
    <row r="130" spans="2:65" s="1" customFormat="1" ht="22.5" customHeight="1">
      <c r="B130" s="35"/>
      <c r="C130" s="183" t="s">
        <v>217</v>
      </c>
      <c r="D130" s="183" t="s">
        <v>130</v>
      </c>
      <c r="E130" s="184" t="s">
        <v>318</v>
      </c>
      <c r="F130" s="185" t="s">
        <v>319</v>
      </c>
      <c r="G130" s="186" t="s">
        <v>255</v>
      </c>
      <c r="H130" s="187">
        <v>2525.739</v>
      </c>
      <c r="I130" s="188"/>
      <c r="J130" s="189">
        <f t="shared" si="20"/>
        <v>0</v>
      </c>
      <c r="K130" s="185" t="s">
        <v>134</v>
      </c>
      <c r="L130" s="55"/>
      <c r="M130" s="190" t="s">
        <v>20</v>
      </c>
      <c r="N130" s="191" t="s">
        <v>47</v>
      </c>
      <c r="O130" s="36"/>
      <c r="P130" s="192">
        <f t="shared" si="21"/>
        <v>0</v>
      </c>
      <c r="Q130" s="192">
        <v>0</v>
      </c>
      <c r="R130" s="192">
        <f t="shared" si="22"/>
        <v>0</v>
      </c>
      <c r="S130" s="192">
        <v>0</v>
      </c>
      <c r="T130" s="193">
        <f t="shared" si="23"/>
        <v>0</v>
      </c>
      <c r="AR130" s="18" t="s">
        <v>128</v>
      </c>
      <c r="AT130" s="18" t="s">
        <v>130</v>
      </c>
      <c r="AU130" s="18" t="s">
        <v>84</v>
      </c>
      <c r="AY130" s="18" t="s">
        <v>129</v>
      </c>
      <c r="BE130" s="194">
        <f t="shared" si="24"/>
        <v>0</v>
      </c>
      <c r="BF130" s="194">
        <f t="shared" si="25"/>
        <v>0</v>
      </c>
      <c r="BG130" s="194">
        <f t="shared" si="26"/>
        <v>0</v>
      </c>
      <c r="BH130" s="194">
        <f t="shared" si="27"/>
        <v>0</v>
      </c>
      <c r="BI130" s="194">
        <f t="shared" si="28"/>
        <v>0</v>
      </c>
      <c r="BJ130" s="18" t="s">
        <v>22</v>
      </c>
      <c r="BK130" s="194">
        <f t="shared" si="29"/>
        <v>0</v>
      </c>
      <c r="BL130" s="18" t="s">
        <v>128</v>
      </c>
      <c r="BM130" s="18" t="s">
        <v>320</v>
      </c>
    </row>
    <row r="131" spans="2:51" s="12" customFormat="1" ht="13.5">
      <c r="B131" s="207"/>
      <c r="C131" s="208"/>
      <c r="D131" s="197" t="s">
        <v>145</v>
      </c>
      <c r="E131" s="209" t="s">
        <v>20</v>
      </c>
      <c r="F131" s="210" t="s">
        <v>321</v>
      </c>
      <c r="G131" s="208"/>
      <c r="H131" s="211">
        <v>2525.739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145</v>
      </c>
      <c r="AU131" s="217" t="s">
        <v>84</v>
      </c>
      <c r="AV131" s="12" t="s">
        <v>84</v>
      </c>
      <c r="AW131" s="12" t="s">
        <v>40</v>
      </c>
      <c r="AX131" s="12" t="s">
        <v>76</v>
      </c>
      <c r="AY131" s="217" t="s">
        <v>129</v>
      </c>
    </row>
    <row r="132" spans="2:51" s="13" customFormat="1" ht="13.5">
      <c r="B132" s="218"/>
      <c r="C132" s="219"/>
      <c r="D132" s="220" t="s">
        <v>145</v>
      </c>
      <c r="E132" s="221" t="s">
        <v>20</v>
      </c>
      <c r="F132" s="222" t="s">
        <v>154</v>
      </c>
      <c r="G132" s="219"/>
      <c r="H132" s="223">
        <v>2525.739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145</v>
      </c>
      <c r="AU132" s="229" t="s">
        <v>84</v>
      </c>
      <c r="AV132" s="13" t="s">
        <v>128</v>
      </c>
      <c r="AW132" s="13" t="s">
        <v>40</v>
      </c>
      <c r="AX132" s="13" t="s">
        <v>22</v>
      </c>
      <c r="AY132" s="229" t="s">
        <v>129</v>
      </c>
    </row>
    <row r="133" spans="2:65" s="1" customFormat="1" ht="22.5" customHeight="1">
      <c r="B133" s="35"/>
      <c r="C133" s="183" t="s">
        <v>322</v>
      </c>
      <c r="D133" s="183" t="s">
        <v>130</v>
      </c>
      <c r="E133" s="184" t="s">
        <v>323</v>
      </c>
      <c r="F133" s="185" t="s">
        <v>324</v>
      </c>
      <c r="G133" s="186" t="s">
        <v>255</v>
      </c>
      <c r="H133" s="187">
        <v>650.842</v>
      </c>
      <c r="I133" s="188"/>
      <c r="J133" s="189">
        <f>ROUND(I133*H133,2)</f>
        <v>0</v>
      </c>
      <c r="K133" s="185" t="s">
        <v>185</v>
      </c>
      <c r="L133" s="55"/>
      <c r="M133" s="190" t="s">
        <v>20</v>
      </c>
      <c r="N133" s="191" t="s">
        <v>47</v>
      </c>
      <c r="O133" s="36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18" t="s">
        <v>128</v>
      </c>
      <c r="AT133" s="18" t="s">
        <v>130</v>
      </c>
      <c r="AU133" s="18" t="s">
        <v>84</v>
      </c>
      <c r="AY133" s="18" t="s">
        <v>129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8" t="s">
        <v>22</v>
      </c>
      <c r="BK133" s="194">
        <f>ROUND(I133*H133,2)</f>
        <v>0</v>
      </c>
      <c r="BL133" s="18" t="s">
        <v>128</v>
      </c>
      <c r="BM133" s="18" t="s">
        <v>325</v>
      </c>
    </row>
    <row r="134" spans="2:65" s="1" customFormat="1" ht="22.5" customHeight="1">
      <c r="B134" s="35"/>
      <c r="C134" s="183" t="s">
        <v>221</v>
      </c>
      <c r="D134" s="183" t="s">
        <v>130</v>
      </c>
      <c r="E134" s="184" t="s">
        <v>326</v>
      </c>
      <c r="F134" s="185" t="s">
        <v>327</v>
      </c>
      <c r="G134" s="186" t="s">
        <v>328</v>
      </c>
      <c r="H134" s="187">
        <v>69</v>
      </c>
      <c r="I134" s="188"/>
      <c r="J134" s="189">
        <f>ROUND(I134*H134,2)</f>
        <v>0</v>
      </c>
      <c r="K134" s="185" t="s">
        <v>185</v>
      </c>
      <c r="L134" s="55"/>
      <c r="M134" s="190" t="s">
        <v>20</v>
      </c>
      <c r="N134" s="191" t="s">
        <v>47</v>
      </c>
      <c r="O134" s="36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18" t="s">
        <v>128</v>
      </c>
      <c r="AT134" s="18" t="s">
        <v>130</v>
      </c>
      <c r="AU134" s="18" t="s">
        <v>84</v>
      </c>
      <c r="AY134" s="18" t="s">
        <v>129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22</v>
      </c>
      <c r="BK134" s="194">
        <f>ROUND(I134*H134,2)</f>
        <v>0</v>
      </c>
      <c r="BL134" s="18" t="s">
        <v>128</v>
      </c>
      <c r="BM134" s="18" t="s">
        <v>329</v>
      </c>
    </row>
    <row r="135" spans="2:65" s="1" customFormat="1" ht="22.5" customHeight="1">
      <c r="B135" s="35"/>
      <c r="C135" s="183" t="s">
        <v>330</v>
      </c>
      <c r="D135" s="183" t="s">
        <v>130</v>
      </c>
      <c r="E135" s="184" t="s">
        <v>331</v>
      </c>
      <c r="F135" s="185" t="s">
        <v>332</v>
      </c>
      <c r="G135" s="186" t="s">
        <v>255</v>
      </c>
      <c r="H135" s="187">
        <v>809.667</v>
      </c>
      <c r="I135" s="188"/>
      <c r="J135" s="189">
        <f>ROUND(I135*H135,2)</f>
        <v>0</v>
      </c>
      <c r="K135" s="185" t="s">
        <v>185</v>
      </c>
      <c r="L135" s="55"/>
      <c r="M135" s="190" t="s">
        <v>20</v>
      </c>
      <c r="N135" s="191" t="s">
        <v>47</v>
      </c>
      <c r="O135" s="36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8" t="s">
        <v>128</v>
      </c>
      <c r="AT135" s="18" t="s">
        <v>130</v>
      </c>
      <c r="AU135" s="18" t="s">
        <v>84</v>
      </c>
      <c r="AY135" s="18" t="s">
        <v>129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22</v>
      </c>
      <c r="BK135" s="194">
        <f>ROUND(I135*H135,2)</f>
        <v>0</v>
      </c>
      <c r="BL135" s="18" t="s">
        <v>128</v>
      </c>
      <c r="BM135" s="18" t="s">
        <v>333</v>
      </c>
    </row>
    <row r="136" spans="2:65" s="1" customFormat="1" ht="22.5" customHeight="1">
      <c r="B136" s="35"/>
      <c r="C136" s="249" t="s">
        <v>225</v>
      </c>
      <c r="D136" s="249" t="s">
        <v>334</v>
      </c>
      <c r="E136" s="250" t="s">
        <v>335</v>
      </c>
      <c r="F136" s="251" t="s">
        <v>336</v>
      </c>
      <c r="G136" s="252" t="s">
        <v>337</v>
      </c>
      <c r="H136" s="253">
        <v>10.576</v>
      </c>
      <c r="I136" s="254"/>
      <c r="J136" s="255">
        <f>ROUND(I136*H136,2)</f>
        <v>0</v>
      </c>
      <c r="K136" s="251" t="s">
        <v>134</v>
      </c>
      <c r="L136" s="256"/>
      <c r="M136" s="257" t="s">
        <v>20</v>
      </c>
      <c r="N136" s="258" t="s">
        <v>47</v>
      </c>
      <c r="O136" s="3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8" t="s">
        <v>144</v>
      </c>
      <c r="AT136" s="18" t="s">
        <v>334</v>
      </c>
      <c r="AU136" s="18" t="s">
        <v>84</v>
      </c>
      <c r="AY136" s="18" t="s">
        <v>129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22</v>
      </c>
      <c r="BK136" s="194">
        <f>ROUND(I136*H136,2)</f>
        <v>0</v>
      </c>
      <c r="BL136" s="18" t="s">
        <v>128</v>
      </c>
      <c r="BM136" s="18" t="s">
        <v>338</v>
      </c>
    </row>
    <row r="137" spans="2:51" s="12" customFormat="1" ht="13.5">
      <c r="B137" s="207"/>
      <c r="C137" s="208"/>
      <c r="D137" s="197" t="s">
        <v>145</v>
      </c>
      <c r="E137" s="209" t="s">
        <v>20</v>
      </c>
      <c r="F137" s="210" t="s">
        <v>339</v>
      </c>
      <c r="G137" s="208"/>
      <c r="H137" s="211">
        <v>10.576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145</v>
      </c>
      <c r="AU137" s="217" t="s">
        <v>84</v>
      </c>
      <c r="AV137" s="12" t="s">
        <v>84</v>
      </c>
      <c r="AW137" s="12" t="s">
        <v>40</v>
      </c>
      <c r="AX137" s="12" t="s">
        <v>76</v>
      </c>
      <c r="AY137" s="217" t="s">
        <v>129</v>
      </c>
    </row>
    <row r="138" spans="2:51" s="13" customFormat="1" ht="13.5">
      <c r="B138" s="218"/>
      <c r="C138" s="219"/>
      <c r="D138" s="220" t="s">
        <v>145</v>
      </c>
      <c r="E138" s="221" t="s">
        <v>20</v>
      </c>
      <c r="F138" s="222" t="s">
        <v>154</v>
      </c>
      <c r="G138" s="219"/>
      <c r="H138" s="223">
        <v>10.576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145</v>
      </c>
      <c r="AU138" s="229" t="s">
        <v>84</v>
      </c>
      <c r="AV138" s="13" t="s">
        <v>128</v>
      </c>
      <c r="AW138" s="13" t="s">
        <v>40</v>
      </c>
      <c r="AX138" s="13" t="s">
        <v>22</v>
      </c>
      <c r="AY138" s="229" t="s">
        <v>129</v>
      </c>
    </row>
    <row r="139" spans="2:65" s="1" customFormat="1" ht="22.5" customHeight="1">
      <c r="B139" s="35"/>
      <c r="C139" s="249" t="s">
        <v>340</v>
      </c>
      <c r="D139" s="249" t="s">
        <v>334</v>
      </c>
      <c r="E139" s="250" t="s">
        <v>341</v>
      </c>
      <c r="F139" s="251" t="s">
        <v>342</v>
      </c>
      <c r="G139" s="252" t="s">
        <v>343</v>
      </c>
      <c r="H139" s="253">
        <v>2755.512</v>
      </c>
      <c r="I139" s="254"/>
      <c r="J139" s="255">
        <f>ROUND(I139*H139,2)</f>
        <v>0</v>
      </c>
      <c r="K139" s="251" t="s">
        <v>134</v>
      </c>
      <c r="L139" s="256"/>
      <c r="M139" s="257" t="s">
        <v>20</v>
      </c>
      <c r="N139" s="258" t="s">
        <v>47</v>
      </c>
      <c r="O139" s="36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18" t="s">
        <v>144</v>
      </c>
      <c r="AT139" s="18" t="s">
        <v>334</v>
      </c>
      <c r="AU139" s="18" t="s">
        <v>84</v>
      </c>
      <c r="AY139" s="18" t="s">
        <v>129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8" t="s">
        <v>22</v>
      </c>
      <c r="BK139" s="194">
        <f>ROUND(I139*H139,2)</f>
        <v>0</v>
      </c>
      <c r="BL139" s="18" t="s">
        <v>128</v>
      </c>
      <c r="BM139" s="18" t="s">
        <v>344</v>
      </c>
    </row>
    <row r="140" spans="2:51" s="12" customFormat="1" ht="13.5">
      <c r="B140" s="207"/>
      <c r="C140" s="208"/>
      <c r="D140" s="197" t="s">
        <v>145</v>
      </c>
      <c r="E140" s="209" t="s">
        <v>20</v>
      </c>
      <c r="F140" s="210" t="s">
        <v>345</v>
      </c>
      <c r="G140" s="208"/>
      <c r="H140" s="211">
        <v>2755.512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145</v>
      </c>
      <c r="AU140" s="217" t="s">
        <v>84</v>
      </c>
      <c r="AV140" s="12" t="s">
        <v>84</v>
      </c>
      <c r="AW140" s="12" t="s">
        <v>40</v>
      </c>
      <c r="AX140" s="12" t="s">
        <v>76</v>
      </c>
      <c r="AY140" s="217" t="s">
        <v>129</v>
      </c>
    </row>
    <row r="141" spans="2:51" s="13" customFormat="1" ht="13.5">
      <c r="B141" s="218"/>
      <c r="C141" s="219"/>
      <c r="D141" s="220" t="s">
        <v>145</v>
      </c>
      <c r="E141" s="221" t="s">
        <v>20</v>
      </c>
      <c r="F141" s="222" t="s">
        <v>154</v>
      </c>
      <c r="G141" s="219"/>
      <c r="H141" s="223">
        <v>2755.512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145</v>
      </c>
      <c r="AU141" s="229" t="s">
        <v>84</v>
      </c>
      <c r="AV141" s="13" t="s">
        <v>128</v>
      </c>
      <c r="AW141" s="13" t="s">
        <v>40</v>
      </c>
      <c r="AX141" s="13" t="s">
        <v>22</v>
      </c>
      <c r="AY141" s="229" t="s">
        <v>129</v>
      </c>
    </row>
    <row r="142" spans="2:65" s="1" customFormat="1" ht="22.5" customHeight="1">
      <c r="B142" s="35"/>
      <c r="C142" s="249" t="s">
        <v>283</v>
      </c>
      <c r="D142" s="249" t="s">
        <v>334</v>
      </c>
      <c r="E142" s="250" t="s">
        <v>346</v>
      </c>
      <c r="F142" s="251" t="s">
        <v>347</v>
      </c>
      <c r="G142" s="252" t="s">
        <v>343</v>
      </c>
      <c r="H142" s="253">
        <v>625.586</v>
      </c>
      <c r="I142" s="254"/>
      <c r="J142" s="255">
        <f>ROUND(I142*H142,2)</f>
        <v>0</v>
      </c>
      <c r="K142" s="251" t="s">
        <v>134</v>
      </c>
      <c r="L142" s="256"/>
      <c r="M142" s="257" t="s">
        <v>20</v>
      </c>
      <c r="N142" s="258" t="s">
        <v>47</v>
      </c>
      <c r="O142" s="3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8" t="s">
        <v>144</v>
      </c>
      <c r="AT142" s="18" t="s">
        <v>334</v>
      </c>
      <c r="AU142" s="18" t="s">
        <v>84</v>
      </c>
      <c r="AY142" s="18" t="s">
        <v>129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22</v>
      </c>
      <c r="BK142" s="194">
        <f>ROUND(I142*H142,2)</f>
        <v>0</v>
      </c>
      <c r="BL142" s="18" t="s">
        <v>128</v>
      </c>
      <c r="BM142" s="18" t="s">
        <v>348</v>
      </c>
    </row>
    <row r="143" spans="2:51" s="12" customFormat="1" ht="13.5">
      <c r="B143" s="207"/>
      <c r="C143" s="208"/>
      <c r="D143" s="197" t="s">
        <v>145</v>
      </c>
      <c r="E143" s="209" t="s">
        <v>20</v>
      </c>
      <c r="F143" s="210" t="s">
        <v>349</v>
      </c>
      <c r="G143" s="208"/>
      <c r="H143" s="211">
        <v>625.586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145</v>
      </c>
      <c r="AU143" s="217" t="s">
        <v>84</v>
      </c>
      <c r="AV143" s="12" t="s">
        <v>84</v>
      </c>
      <c r="AW143" s="12" t="s">
        <v>40</v>
      </c>
      <c r="AX143" s="12" t="s">
        <v>76</v>
      </c>
      <c r="AY143" s="217" t="s">
        <v>129</v>
      </c>
    </row>
    <row r="144" spans="2:51" s="13" customFormat="1" ht="13.5">
      <c r="B144" s="218"/>
      <c r="C144" s="219"/>
      <c r="D144" s="220" t="s">
        <v>145</v>
      </c>
      <c r="E144" s="221" t="s">
        <v>20</v>
      </c>
      <c r="F144" s="222" t="s">
        <v>154</v>
      </c>
      <c r="G144" s="219"/>
      <c r="H144" s="223">
        <v>625.586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145</v>
      </c>
      <c r="AU144" s="229" t="s">
        <v>84</v>
      </c>
      <c r="AV144" s="13" t="s">
        <v>128</v>
      </c>
      <c r="AW144" s="13" t="s">
        <v>40</v>
      </c>
      <c r="AX144" s="13" t="s">
        <v>22</v>
      </c>
      <c r="AY144" s="229" t="s">
        <v>129</v>
      </c>
    </row>
    <row r="145" spans="2:65" s="1" customFormat="1" ht="22.5" customHeight="1">
      <c r="B145" s="35"/>
      <c r="C145" s="249" t="s">
        <v>350</v>
      </c>
      <c r="D145" s="249" t="s">
        <v>334</v>
      </c>
      <c r="E145" s="250" t="s">
        <v>351</v>
      </c>
      <c r="F145" s="251" t="s">
        <v>352</v>
      </c>
      <c r="G145" s="252" t="s">
        <v>343</v>
      </c>
      <c r="H145" s="253">
        <v>329.404</v>
      </c>
      <c r="I145" s="254"/>
      <c r="J145" s="255">
        <f>ROUND(I145*H145,2)</f>
        <v>0</v>
      </c>
      <c r="K145" s="251" t="s">
        <v>134</v>
      </c>
      <c r="L145" s="256"/>
      <c r="M145" s="257" t="s">
        <v>20</v>
      </c>
      <c r="N145" s="258" t="s">
        <v>47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144</v>
      </c>
      <c r="AT145" s="18" t="s">
        <v>334</v>
      </c>
      <c r="AU145" s="18" t="s">
        <v>84</v>
      </c>
      <c r="AY145" s="18" t="s">
        <v>129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22</v>
      </c>
      <c r="BK145" s="194">
        <f>ROUND(I145*H145,2)</f>
        <v>0</v>
      </c>
      <c r="BL145" s="18" t="s">
        <v>128</v>
      </c>
      <c r="BM145" s="18" t="s">
        <v>353</v>
      </c>
    </row>
    <row r="146" spans="2:51" s="12" customFormat="1" ht="13.5">
      <c r="B146" s="207"/>
      <c r="C146" s="208"/>
      <c r="D146" s="197" t="s">
        <v>145</v>
      </c>
      <c r="E146" s="209" t="s">
        <v>20</v>
      </c>
      <c r="F146" s="210" t="s">
        <v>354</v>
      </c>
      <c r="G146" s="208"/>
      <c r="H146" s="211">
        <v>329.404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145</v>
      </c>
      <c r="AU146" s="217" t="s">
        <v>84</v>
      </c>
      <c r="AV146" s="12" t="s">
        <v>84</v>
      </c>
      <c r="AW146" s="12" t="s">
        <v>40</v>
      </c>
      <c r="AX146" s="12" t="s">
        <v>76</v>
      </c>
      <c r="AY146" s="217" t="s">
        <v>129</v>
      </c>
    </row>
    <row r="147" spans="2:51" s="13" customFormat="1" ht="13.5">
      <c r="B147" s="218"/>
      <c r="C147" s="219"/>
      <c r="D147" s="220" t="s">
        <v>145</v>
      </c>
      <c r="E147" s="221" t="s">
        <v>20</v>
      </c>
      <c r="F147" s="222" t="s">
        <v>154</v>
      </c>
      <c r="G147" s="219"/>
      <c r="H147" s="223">
        <v>329.404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145</v>
      </c>
      <c r="AU147" s="229" t="s">
        <v>84</v>
      </c>
      <c r="AV147" s="13" t="s">
        <v>128</v>
      </c>
      <c r="AW147" s="13" t="s">
        <v>40</v>
      </c>
      <c r="AX147" s="13" t="s">
        <v>22</v>
      </c>
      <c r="AY147" s="229" t="s">
        <v>129</v>
      </c>
    </row>
    <row r="148" spans="2:65" s="1" customFormat="1" ht="22.5" customHeight="1">
      <c r="B148" s="35"/>
      <c r="C148" s="249" t="s">
        <v>288</v>
      </c>
      <c r="D148" s="249" t="s">
        <v>334</v>
      </c>
      <c r="E148" s="250" t="s">
        <v>355</v>
      </c>
      <c r="F148" s="251" t="s">
        <v>356</v>
      </c>
      <c r="G148" s="252" t="s">
        <v>267</v>
      </c>
      <c r="H148" s="253">
        <v>69</v>
      </c>
      <c r="I148" s="254"/>
      <c r="J148" s="255">
        <f>ROUND(I148*H148,2)</f>
        <v>0</v>
      </c>
      <c r="K148" s="251" t="s">
        <v>134</v>
      </c>
      <c r="L148" s="256"/>
      <c r="M148" s="257" t="s">
        <v>20</v>
      </c>
      <c r="N148" s="258" t="s">
        <v>47</v>
      </c>
      <c r="O148" s="3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8" t="s">
        <v>144</v>
      </c>
      <c r="AT148" s="18" t="s">
        <v>334</v>
      </c>
      <c r="AU148" s="18" t="s">
        <v>84</v>
      </c>
      <c r="AY148" s="18" t="s">
        <v>129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22</v>
      </c>
      <c r="BK148" s="194">
        <f>ROUND(I148*H148,2)</f>
        <v>0</v>
      </c>
      <c r="BL148" s="18" t="s">
        <v>128</v>
      </c>
      <c r="BM148" s="18" t="s">
        <v>357</v>
      </c>
    </row>
    <row r="149" spans="2:65" s="1" customFormat="1" ht="22.5" customHeight="1">
      <c r="B149" s="35"/>
      <c r="C149" s="249" t="s">
        <v>358</v>
      </c>
      <c r="D149" s="249" t="s">
        <v>334</v>
      </c>
      <c r="E149" s="250" t="s">
        <v>359</v>
      </c>
      <c r="F149" s="251" t="s">
        <v>360</v>
      </c>
      <c r="G149" s="252" t="s">
        <v>267</v>
      </c>
      <c r="H149" s="253">
        <v>138</v>
      </c>
      <c r="I149" s="254"/>
      <c r="J149" s="255">
        <f>ROUND(I149*H149,2)</f>
        <v>0</v>
      </c>
      <c r="K149" s="251" t="s">
        <v>134</v>
      </c>
      <c r="L149" s="256"/>
      <c r="M149" s="257" t="s">
        <v>20</v>
      </c>
      <c r="N149" s="258" t="s">
        <v>47</v>
      </c>
      <c r="O149" s="3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8" t="s">
        <v>144</v>
      </c>
      <c r="AT149" s="18" t="s">
        <v>334</v>
      </c>
      <c r="AU149" s="18" t="s">
        <v>84</v>
      </c>
      <c r="AY149" s="18" t="s">
        <v>129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22</v>
      </c>
      <c r="BK149" s="194">
        <f>ROUND(I149*H149,2)</f>
        <v>0</v>
      </c>
      <c r="BL149" s="18" t="s">
        <v>128</v>
      </c>
      <c r="BM149" s="18" t="s">
        <v>361</v>
      </c>
    </row>
    <row r="150" spans="2:51" s="12" customFormat="1" ht="13.5">
      <c r="B150" s="207"/>
      <c r="C150" s="208"/>
      <c r="D150" s="197" t="s">
        <v>145</v>
      </c>
      <c r="E150" s="209" t="s">
        <v>20</v>
      </c>
      <c r="F150" s="210" t="s">
        <v>362</v>
      </c>
      <c r="G150" s="208"/>
      <c r="H150" s="211">
        <v>138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145</v>
      </c>
      <c r="AU150" s="217" t="s">
        <v>84</v>
      </c>
      <c r="AV150" s="12" t="s">
        <v>84</v>
      </c>
      <c r="AW150" s="12" t="s">
        <v>40</v>
      </c>
      <c r="AX150" s="12" t="s">
        <v>76</v>
      </c>
      <c r="AY150" s="217" t="s">
        <v>129</v>
      </c>
    </row>
    <row r="151" spans="2:51" s="13" customFormat="1" ht="13.5">
      <c r="B151" s="218"/>
      <c r="C151" s="219"/>
      <c r="D151" s="197" t="s">
        <v>145</v>
      </c>
      <c r="E151" s="230" t="s">
        <v>20</v>
      </c>
      <c r="F151" s="231" t="s">
        <v>154</v>
      </c>
      <c r="G151" s="219"/>
      <c r="H151" s="232">
        <v>138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145</v>
      </c>
      <c r="AU151" s="229" t="s">
        <v>84</v>
      </c>
      <c r="AV151" s="13" t="s">
        <v>128</v>
      </c>
      <c r="AW151" s="13" t="s">
        <v>40</v>
      </c>
      <c r="AX151" s="13" t="s">
        <v>22</v>
      </c>
      <c r="AY151" s="229" t="s">
        <v>129</v>
      </c>
    </row>
    <row r="152" spans="2:63" s="10" customFormat="1" ht="29.85" customHeight="1">
      <c r="B152" s="169"/>
      <c r="C152" s="170"/>
      <c r="D152" s="171" t="s">
        <v>75</v>
      </c>
      <c r="E152" s="247" t="s">
        <v>200</v>
      </c>
      <c r="F152" s="247" t="s">
        <v>363</v>
      </c>
      <c r="G152" s="170"/>
      <c r="H152" s="170"/>
      <c r="I152" s="173"/>
      <c r="J152" s="248">
        <f>BK152</f>
        <v>0</v>
      </c>
      <c r="K152" s="170"/>
      <c r="L152" s="175"/>
      <c r="M152" s="176"/>
      <c r="N152" s="177"/>
      <c r="O152" s="177"/>
      <c r="P152" s="178">
        <f>SUM(P153:P169)</f>
        <v>0</v>
      </c>
      <c r="Q152" s="177"/>
      <c r="R152" s="178">
        <f>SUM(R153:R169)</f>
        <v>0</v>
      </c>
      <c r="S152" s="177"/>
      <c r="T152" s="179">
        <f>SUM(T153:T169)</f>
        <v>0</v>
      </c>
      <c r="AR152" s="180" t="s">
        <v>22</v>
      </c>
      <c r="AT152" s="181" t="s">
        <v>75</v>
      </c>
      <c r="AU152" s="181" t="s">
        <v>22</v>
      </c>
      <c r="AY152" s="180" t="s">
        <v>129</v>
      </c>
      <c r="BK152" s="182">
        <f>SUM(BK153:BK169)</f>
        <v>0</v>
      </c>
    </row>
    <row r="153" spans="2:65" s="1" customFormat="1" ht="22.5" customHeight="1">
      <c r="B153" s="35"/>
      <c r="C153" s="183" t="s">
        <v>292</v>
      </c>
      <c r="D153" s="183" t="s">
        <v>130</v>
      </c>
      <c r="E153" s="184" t="s">
        <v>364</v>
      </c>
      <c r="F153" s="185" t="s">
        <v>365</v>
      </c>
      <c r="G153" s="186" t="s">
        <v>312</v>
      </c>
      <c r="H153" s="187">
        <v>1089.86</v>
      </c>
      <c r="I153" s="188"/>
      <c r="J153" s="189">
        <f aca="true" t="shared" si="30" ref="J153:J160">ROUND(I153*H153,2)</f>
        <v>0</v>
      </c>
      <c r="K153" s="185" t="s">
        <v>134</v>
      </c>
      <c r="L153" s="55"/>
      <c r="M153" s="190" t="s">
        <v>20</v>
      </c>
      <c r="N153" s="191" t="s">
        <v>47</v>
      </c>
      <c r="O153" s="36"/>
      <c r="P153" s="192">
        <f aca="true" t="shared" si="31" ref="P153:P160">O153*H153</f>
        <v>0</v>
      </c>
      <c r="Q153" s="192">
        <v>0</v>
      </c>
      <c r="R153" s="192">
        <f aca="true" t="shared" si="32" ref="R153:R160">Q153*H153</f>
        <v>0</v>
      </c>
      <c r="S153" s="192">
        <v>0</v>
      </c>
      <c r="T153" s="193">
        <f aca="true" t="shared" si="33" ref="T153:T160">S153*H153</f>
        <v>0</v>
      </c>
      <c r="AR153" s="18" t="s">
        <v>128</v>
      </c>
      <c r="AT153" s="18" t="s">
        <v>130</v>
      </c>
      <c r="AU153" s="18" t="s">
        <v>84</v>
      </c>
      <c r="AY153" s="18" t="s">
        <v>129</v>
      </c>
      <c r="BE153" s="194">
        <f aca="true" t="shared" si="34" ref="BE153:BE160">IF(N153="základní",J153,0)</f>
        <v>0</v>
      </c>
      <c r="BF153" s="194">
        <f aca="true" t="shared" si="35" ref="BF153:BF160">IF(N153="snížená",J153,0)</f>
        <v>0</v>
      </c>
      <c r="BG153" s="194">
        <f aca="true" t="shared" si="36" ref="BG153:BG160">IF(N153="zákl. přenesená",J153,0)</f>
        <v>0</v>
      </c>
      <c r="BH153" s="194">
        <f aca="true" t="shared" si="37" ref="BH153:BH160">IF(N153="sníž. přenesená",J153,0)</f>
        <v>0</v>
      </c>
      <c r="BI153" s="194">
        <f aca="true" t="shared" si="38" ref="BI153:BI160">IF(N153="nulová",J153,0)</f>
        <v>0</v>
      </c>
      <c r="BJ153" s="18" t="s">
        <v>22</v>
      </c>
      <c r="BK153" s="194">
        <f aca="true" t="shared" si="39" ref="BK153:BK160">ROUND(I153*H153,2)</f>
        <v>0</v>
      </c>
      <c r="BL153" s="18" t="s">
        <v>128</v>
      </c>
      <c r="BM153" s="18" t="s">
        <v>366</v>
      </c>
    </row>
    <row r="154" spans="2:65" s="1" customFormat="1" ht="22.5" customHeight="1">
      <c r="B154" s="35"/>
      <c r="C154" s="183" t="s">
        <v>367</v>
      </c>
      <c r="D154" s="183" t="s">
        <v>130</v>
      </c>
      <c r="E154" s="184" t="s">
        <v>368</v>
      </c>
      <c r="F154" s="185" t="s">
        <v>369</v>
      </c>
      <c r="G154" s="186" t="s">
        <v>312</v>
      </c>
      <c r="H154" s="187">
        <v>426.33</v>
      </c>
      <c r="I154" s="188"/>
      <c r="J154" s="189">
        <f t="shared" si="30"/>
        <v>0</v>
      </c>
      <c r="K154" s="185" t="s">
        <v>134</v>
      </c>
      <c r="L154" s="55"/>
      <c r="M154" s="190" t="s">
        <v>20</v>
      </c>
      <c r="N154" s="191" t="s">
        <v>47</v>
      </c>
      <c r="O154" s="36"/>
      <c r="P154" s="192">
        <f t="shared" si="31"/>
        <v>0</v>
      </c>
      <c r="Q154" s="192">
        <v>0</v>
      </c>
      <c r="R154" s="192">
        <f t="shared" si="32"/>
        <v>0</v>
      </c>
      <c r="S154" s="192">
        <v>0</v>
      </c>
      <c r="T154" s="193">
        <f t="shared" si="33"/>
        <v>0</v>
      </c>
      <c r="AR154" s="18" t="s">
        <v>128</v>
      </c>
      <c r="AT154" s="18" t="s">
        <v>130</v>
      </c>
      <c r="AU154" s="18" t="s">
        <v>84</v>
      </c>
      <c r="AY154" s="18" t="s">
        <v>129</v>
      </c>
      <c r="BE154" s="194">
        <f t="shared" si="34"/>
        <v>0</v>
      </c>
      <c r="BF154" s="194">
        <f t="shared" si="35"/>
        <v>0</v>
      </c>
      <c r="BG154" s="194">
        <f t="shared" si="36"/>
        <v>0</v>
      </c>
      <c r="BH154" s="194">
        <f t="shared" si="37"/>
        <v>0</v>
      </c>
      <c r="BI154" s="194">
        <f t="shared" si="38"/>
        <v>0</v>
      </c>
      <c r="BJ154" s="18" t="s">
        <v>22</v>
      </c>
      <c r="BK154" s="194">
        <f t="shared" si="39"/>
        <v>0</v>
      </c>
      <c r="BL154" s="18" t="s">
        <v>128</v>
      </c>
      <c r="BM154" s="18" t="s">
        <v>370</v>
      </c>
    </row>
    <row r="155" spans="2:65" s="1" customFormat="1" ht="22.5" customHeight="1">
      <c r="B155" s="35"/>
      <c r="C155" s="183" t="s">
        <v>296</v>
      </c>
      <c r="D155" s="183" t="s">
        <v>130</v>
      </c>
      <c r="E155" s="184" t="s">
        <v>371</v>
      </c>
      <c r="F155" s="185" t="s">
        <v>372</v>
      </c>
      <c r="G155" s="186" t="s">
        <v>312</v>
      </c>
      <c r="H155" s="187">
        <v>438.97</v>
      </c>
      <c r="I155" s="188"/>
      <c r="J155" s="189">
        <f t="shared" si="30"/>
        <v>0</v>
      </c>
      <c r="K155" s="185" t="s">
        <v>134</v>
      </c>
      <c r="L155" s="55"/>
      <c r="M155" s="190" t="s">
        <v>20</v>
      </c>
      <c r="N155" s="191" t="s">
        <v>47</v>
      </c>
      <c r="O155" s="36"/>
      <c r="P155" s="192">
        <f t="shared" si="31"/>
        <v>0</v>
      </c>
      <c r="Q155" s="192">
        <v>0</v>
      </c>
      <c r="R155" s="192">
        <f t="shared" si="32"/>
        <v>0</v>
      </c>
      <c r="S155" s="192">
        <v>0</v>
      </c>
      <c r="T155" s="193">
        <f t="shared" si="33"/>
        <v>0</v>
      </c>
      <c r="AR155" s="18" t="s">
        <v>128</v>
      </c>
      <c r="AT155" s="18" t="s">
        <v>130</v>
      </c>
      <c r="AU155" s="18" t="s">
        <v>84</v>
      </c>
      <c r="AY155" s="18" t="s">
        <v>129</v>
      </c>
      <c r="BE155" s="194">
        <f t="shared" si="34"/>
        <v>0</v>
      </c>
      <c r="BF155" s="194">
        <f t="shared" si="35"/>
        <v>0</v>
      </c>
      <c r="BG155" s="194">
        <f t="shared" si="36"/>
        <v>0</v>
      </c>
      <c r="BH155" s="194">
        <f t="shared" si="37"/>
        <v>0</v>
      </c>
      <c r="BI155" s="194">
        <f t="shared" si="38"/>
        <v>0</v>
      </c>
      <c r="BJ155" s="18" t="s">
        <v>22</v>
      </c>
      <c r="BK155" s="194">
        <f t="shared" si="39"/>
        <v>0</v>
      </c>
      <c r="BL155" s="18" t="s">
        <v>128</v>
      </c>
      <c r="BM155" s="18" t="s">
        <v>373</v>
      </c>
    </row>
    <row r="156" spans="2:65" s="1" customFormat="1" ht="22.5" customHeight="1">
      <c r="B156" s="35"/>
      <c r="C156" s="183" t="s">
        <v>374</v>
      </c>
      <c r="D156" s="183" t="s">
        <v>130</v>
      </c>
      <c r="E156" s="184" t="s">
        <v>375</v>
      </c>
      <c r="F156" s="185" t="s">
        <v>376</v>
      </c>
      <c r="G156" s="186" t="s">
        <v>312</v>
      </c>
      <c r="H156" s="187">
        <v>663.53</v>
      </c>
      <c r="I156" s="188"/>
      <c r="J156" s="189">
        <f t="shared" si="30"/>
        <v>0</v>
      </c>
      <c r="K156" s="185" t="s">
        <v>134</v>
      </c>
      <c r="L156" s="55"/>
      <c r="M156" s="190" t="s">
        <v>20</v>
      </c>
      <c r="N156" s="191" t="s">
        <v>47</v>
      </c>
      <c r="O156" s="36"/>
      <c r="P156" s="192">
        <f t="shared" si="31"/>
        <v>0</v>
      </c>
      <c r="Q156" s="192">
        <v>0</v>
      </c>
      <c r="R156" s="192">
        <f t="shared" si="32"/>
        <v>0</v>
      </c>
      <c r="S156" s="192">
        <v>0</v>
      </c>
      <c r="T156" s="193">
        <f t="shared" si="33"/>
        <v>0</v>
      </c>
      <c r="AR156" s="18" t="s">
        <v>128</v>
      </c>
      <c r="AT156" s="18" t="s">
        <v>130</v>
      </c>
      <c r="AU156" s="18" t="s">
        <v>84</v>
      </c>
      <c r="AY156" s="18" t="s">
        <v>129</v>
      </c>
      <c r="BE156" s="194">
        <f t="shared" si="34"/>
        <v>0</v>
      </c>
      <c r="BF156" s="194">
        <f t="shared" si="35"/>
        <v>0</v>
      </c>
      <c r="BG156" s="194">
        <f t="shared" si="36"/>
        <v>0</v>
      </c>
      <c r="BH156" s="194">
        <f t="shared" si="37"/>
        <v>0</v>
      </c>
      <c r="BI156" s="194">
        <f t="shared" si="38"/>
        <v>0</v>
      </c>
      <c r="BJ156" s="18" t="s">
        <v>22</v>
      </c>
      <c r="BK156" s="194">
        <f t="shared" si="39"/>
        <v>0</v>
      </c>
      <c r="BL156" s="18" t="s">
        <v>128</v>
      </c>
      <c r="BM156" s="18" t="s">
        <v>377</v>
      </c>
    </row>
    <row r="157" spans="2:65" s="1" customFormat="1" ht="22.5" customHeight="1">
      <c r="B157" s="35"/>
      <c r="C157" s="183" t="s">
        <v>299</v>
      </c>
      <c r="D157" s="183" t="s">
        <v>130</v>
      </c>
      <c r="E157" s="184" t="s">
        <v>378</v>
      </c>
      <c r="F157" s="185" t="s">
        <v>379</v>
      </c>
      <c r="G157" s="186" t="s">
        <v>312</v>
      </c>
      <c r="H157" s="187">
        <v>438.97</v>
      </c>
      <c r="I157" s="188"/>
      <c r="J157" s="189">
        <f t="shared" si="30"/>
        <v>0</v>
      </c>
      <c r="K157" s="185" t="s">
        <v>134</v>
      </c>
      <c r="L157" s="55"/>
      <c r="M157" s="190" t="s">
        <v>20</v>
      </c>
      <c r="N157" s="191" t="s">
        <v>47</v>
      </c>
      <c r="O157" s="36"/>
      <c r="P157" s="192">
        <f t="shared" si="31"/>
        <v>0</v>
      </c>
      <c r="Q157" s="192">
        <v>0</v>
      </c>
      <c r="R157" s="192">
        <f t="shared" si="32"/>
        <v>0</v>
      </c>
      <c r="S157" s="192">
        <v>0</v>
      </c>
      <c r="T157" s="193">
        <f t="shared" si="33"/>
        <v>0</v>
      </c>
      <c r="AR157" s="18" t="s">
        <v>128</v>
      </c>
      <c r="AT157" s="18" t="s">
        <v>130</v>
      </c>
      <c r="AU157" s="18" t="s">
        <v>84</v>
      </c>
      <c r="AY157" s="18" t="s">
        <v>129</v>
      </c>
      <c r="BE157" s="194">
        <f t="shared" si="34"/>
        <v>0</v>
      </c>
      <c r="BF157" s="194">
        <f t="shared" si="35"/>
        <v>0</v>
      </c>
      <c r="BG157" s="194">
        <f t="shared" si="36"/>
        <v>0</v>
      </c>
      <c r="BH157" s="194">
        <f t="shared" si="37"/>
        <v>0</v>
      </c>
      <c r="BI157" s="194">
        <f t="shared" si="38"/>
        <v>0</v>
      </c>
      <c r="BJ157" s="18" t="s">
        <v>22</v>
      </c>
      <c r="BK157" s="194">
        <f t="shared" si="39"/>
        <v>0</v>
      </c>
      <c r="BL157" s="18" t="s">
        <v>128</v>
      </c>
      <c r="BM157" s="18" t="s">
        <v>380</v>
      </c>
    </row>
    <row r="158" spans="2:65" s="1" customFormat="1" ht="22.5" customHeight="1">
      <c r="B158" s="35"/>
      <c r="C158" s="183" t="s">
        <v>381</v>
      </c>
      <c r="D158" s="183" t="s">
        <v>130</v>
      </c>
      <c r="E158" s="184" t="s">
        <v>382</v>
      </c>
      <c r="F158" s="185" t="s">
        <v>383</v>
      </c>
      <c r="G158" s="186" t="s">
        <v>250</v>
      </c>
      <c r="H158" s="187">
        <v>9</v>
      </c>
      <c r="I158" s="188"/>
      <c r="J158" s="189">
        <f t="shared" si="30"/>
        <v>0</v>
      </c>
      <c r="K158" s="185" t="s">
        <v>134</v>
      </c>
      <c r="L158" s="55"/>
      <c r="M158" s="190" t="s">
        <v>20</v>
      </c>
      <c r="N158" s="191" t="s">
        <v>47</v>
      </c>
      <c r="O158" s="36"/>
      <c r="P158" s="192">
        <f t="shared" si="31"/>
        <v>0</v>
      </c>
      <c r="Q158" s="192">
        <v>0</v>
      </c>
      <c r="R158" s="192">
        <f t="shared" si="32"/>
        <v>0</v>
      </c>
      <c r="S158" s="192">
        <v>0</v>
      </c>
      <c r="T158" s="193">
        <f t="shared" si="33"/>
        <v>0</v>
      </c>
      <c r="AR158" s="18" t="s">
        <v>128</v>
      </c>
      <c r="AT158" s="18" t="s">
        <v>130</v>
      </c>
      <c r="AU158" s="18" t="s">
        <v>84</v>
      </c>
      <c r="AY158" s="18" t="s">
        <v>129</v>
      </c>
      <c r="BE158" s="194">
        <f t="shared" si="34"/>
        <v>0</v>
      </c>
      <c r="BF158" s="194">
        <f t="shared" si="35"/>
        <v>0</v>
      </c>
      <c r="BG158" s="194">
        <f t="shared" si="36"/>
        <v>0</v>
      </c>
      <c r="BH158" s="194">
        <f t="shared" si="37"/>
        <v>0</v>
      </c>
      <c r="BI158" s="194">
        <f t="shared" si="38"/>
        <v>0</v>
      </c>
      <c r="BJ158" s="18" t="s">
        <v>22</v>
      </c>
      <c r="BK158" s="194">
        <f t="shared" si="39"/>
        <v>0</v>
      </c>
      <c r="BL158" s="18" t="s">
        <v>128</v>
      </c>
      <c r="BM158" s="18" t="s">
        <v>384</v>
      </c>
    </row>
    <row r="159" spans="2:65" s="1" customFormat="1" ht="22.5" customHeight="1">
      <c r="B159" s="35"/>
      <c r="C159" s="183" t="s">
        <v>302</v>
      </c>
      <c r="D159" s="183" t="s">
        <v>130</v>
      </c>
      <c r="E159" s="184" t="s">
        <v>385</v>
      </c>
      <c r="F159" s="185" t="s">
        <v>386</v>
      </c>
      <c r="G159" s="186" t="s">
        <v>250</v>
      </c>
      <c r="H159" s="187">
        <v>1157.1</v>
      </c>
      <c r="I159" s="188"/>
      <c r="J159" s="189">
        <f t="shared" si="30"/>
        <v>0</v>
      </c>
      <c r="K159" s="185" t="s">
        <v>134</v>
      </c>
      <c r="L159" s="55"/>
      <c r="M159" s="190" t="s">
        <v>20</v>
      </c>
      <c r="N159" s="191" t="s">
        <v>47</v>
      </c>
      <c r="O159" s="36"/>
      <c r="P159" s="192">
        <f t="shared" si="31"/>
        <v>0</v>
      </c>
      <c r="Q159" s="192">
        <v>0</v>
      </c>
      <c r="R159" s="192">
        <f t="shared" si="32"/>
        <v>0</v>
      </c>
      <c r="S159" s="192">
        <v>0</v>
      </c>
      <c r="T159" s="193">
        <f t="shared" si="33"/>
        <v>0</v>
      </c>
      <c r="AR159" s="18" t="s">
        <v>128</v>
      </c>
      <c r="AT159" s="18" t="s">
        <v>130</v>
      </c>
      <c r="AU159" s="18" t="s">
        <v>84</v>
      </c>
      <c r="AY159" s="18" t="s">
        <v>129</v>
      </c>
      <c r="BE159" s="194">
        <f t="shared" si="34"/>
        <v>0</v>
      </c>
      <c r="BF159" s="194">
        <f t="shared" si="35"/>
        <v>0</v>
      </c>
      <c r="BG159" s="194">
        <f t="shared" si="36"/>
        <v>0</v>
      </c>
      <c r="BH159" s="194">
        <f t="shared" si="37"/>
        <v>0</v>
      </c>
      <c r="BI159" s="194">
        <f t="shared" si="38"/>
        <v>0</v>
      </c>
      <c r="BJ159" s="18" t="s">
        <v>22</v>
      </c>
      <c r="BK159" s="194">
        <f t="shared" si="39"/>
        <v>0</v>
      </c>
      <c r="BL159" s="18" t="s">
        <v>128</v>
      </c>
      <c r="BM159" s="18" t="s">
        <v>387</v>
      </c>
    </row>
    <row r="160" spans="2:65" s="1" customFormat="1" ht="22.5" customHeight="1">
      <c r="B160" s="35"/>
      <c r="C160" s="183" t="s">
        <v>388</v>
      </c>
      <c r="D160" s="183" t="s">
        <v>130</v>
      </c>
      <c r="E160" s="184" t="s">
        <v>389</v>
      </c>
      <c r="F160" s="185" t="s">
        <v>390</v>
      </c>
      <c r="G160" s="186" t="s">
        <v>343</v>
      </c>
      <c r="H160" s="187">
        <v>412.112</v>
      </c>
      <c r="I160" s="188"/>
      <c r="J160" s="189">
        <f t="shared" si="30"/>
        <v>0</v>
      </c>
      <c r="K160" s="185" t="s">
        <v>134</v>
      </c>
      <c r="L160" s="55"/>
      <c r="M160" s="190" t="s">
        <v>20</v>
      </c>
      <c r="N160" s="191" t="s">
        <v>47</v>
      </c>
      <c r="O160" s="36"/>
      <c r="P160" s="192">
        <f t="shared" si="31"/>
        <v>0</v>
      </c>
      <c r="Q160" s="192">
        <v>0</v>
      </c>
      <c r="R160" s="192">
        <f t="shared" si="32"/>
        <v>0</v>
      </c>
      <c r="S160" s="192">
        <v>0</v>
      </c>
      <c r="T160" s="193">
        <f t="shared" si="33"/>
        <v>0</v>
      </c>
      <c r="AR160" s="18" t="s">
        <v>128</v>
      </c>
      <c r="AT160" s="18" t="s">
        <v>130</v>
      </c>
      <c r="AU160" s="18" t="s">
        <v>84</v>
      </c>
      <c r="AY160" s="18" t="s">
        <v>129</v>
      </c>
      <c r="BE160" s="194">
        <f t="shared" si="34"/>
        <v>0</v>
      </c>
      <c r="BF160" s="194">
        <f t="shared" si="35"/>
        <v>0</v>
      </c>
      <c r="BG160" s="194">
        <f t="shared" si="36"/>
        <v>0</v>
      </c>
      <c r="BH160" s="194">
        <f t="shared" si="37"/>
        <v>0</v>
      </c>
      <c r="BI160" s="194">
        <f t="shared" si="38"/>
        <v>0</v>
      </c>
      <c r="BJ160" s="18" t="s">
        <v>22</v>
      </c>
      <c r="BK160" s="194">
        <f t="shared" si="39"/>
        <v>0</v>
      </c>
      <c r="BL160" s="18" t="s">
        <v>128</v>
      </c>
      <c r="BM160" s="18" t="s">
        <v>391</v>
      </c>
    </row>
    <row r="161" spans="2:51" s="11" customFormat="1" ht="13.5">
      <c r="B161" s="195"/>
      <c r="C161" s="196"/>
      <c r="D161" s="197" t="s">
        <v>145</v>
      </c>
      <c r="E161" s="198" t="s">
        <v>20</v>
      </c>
      <c r="F161" s="199" t="s">
        <v>392</v>
      </c>
      <c r="G161" s="196"/>
      <c r="H161" s="200" t="s">
        <v>20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145</v>
      </c>
      <c r="AU161" s="206" t="s">
        <v>84</v>
      </c>
      <c r="AV161" s="11" t="s">
        <v>22</v>
      </c>
      <c r="AW161" s="11" t="s">
        <v>40</v>
      </c>
      <c r="AX161" s="11" t="s">
        <v>76</v>
      </c>
      <c r="AY161" s="206" t="s">
        <v>129</v>
      </c>
    </row>
    <row r="162" spans="2:51" s="12" customFormat="1" ht="13.5">
      <c r="B162" s="207"/>
      <c r="C162" s="208"/>
      <c r="D162" s="197" t="s">
        <v>145</v>
      </c>
      <c r="E162" s="209" t="s">
        <v>20</v>
      </c>
      <c r="F162" s="210" t="s">
        <v>393</v>
      </c>
      <c r="G162" s="208"/>
      <c r="H162" s="211">
        <v>412.112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145</v>
      </c>
      <c r="AU162" s="217" t="s">
        <v>84</v>
      </c>
      <c r="AV162" s="12" t="s">
        <v>84</v>
      </c>
      <c r="AW162" s="12" t="s">
        <v>40</v>
      </c>
      <c r="AX162" s="12" t="s">
        <v>76</v>
      </c>
      <c r="AY162" s="217" t="s">
        <v>129</v>
      </c>
    </row>
    <row r="163" spans="2:51" s="13" customFormat="1" ht="13.5">
      <c r="B163" s="218"/>
      <c r="C163" s="219"/>
      <c r="D163" s="220" t="s">
        <v>145</v>
      </c>
      <c r="E163" s="221" t="s">
        <v>20</v>
      </c>
      <c r="F163" s="222" t="s">
        <v>154</v>
      </c>
      <c r="G163" s="219"/>
      <c r="H163" s="223">
        <v>412.112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145</v>
      </c>
      <c r="AU163" s="229" t="s">
        <v>84</v>
      </c>
      <c r="AV163" s="13" t="s">
        <v>128</v>
      </c>
      <c r="AW163" s="13" t="s">
        <v>40</v>
      </c>
      <c r="AX163" s="13" t="s">
        <v>22</v>
      </c>
      <c r="AY163" s="229" t="s">
        <v>129</v>
      </c>
    </row>
    <row r="164" spans="2:65" s="1" customFormat="1" ht="22.5" customHeight="1">
      <c r="B164" s="35"/>
      <c r="C164" s="183" t="s">
        <v>304</v>
      </c>
      <c r="D164" s="183" t="s">
        <v>130</v>
      </c>
      <c r="E164" s="184" t="s">
        <v>389</v>
      </c>
      <c r="F164" s="185" t="s">
        <v>390</v>
      </c>
      <c r="G164" s="186" t="s">
        <v>343</v>
      </c>
      <c r="H164" s="187">
        <v>6582.528</v>
      </c>
      <c r="I164" s="188"/>
      <c r="J164" s="189">
        <f>ROUND(I164*H164,2)</f>
        <v>0</v>
      </c>
      <c r="K164" s="185" t="s">
        <v>134</v>
      </c>
      <c r="L164" s="55"/>
      <c r="M164" s="190" t="s">
        <v>20</v>
      </c>
      <c r="N164" s="191" t="s">
        <v>47</v>
      </c>
      <c r="O164" s="36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18" t="s">
        <v>128</v>
      </c>
      <c r="AT164" s="18" t="s">
        <v>130</v>
      </c>
      <c r="AU164" s="18" t="s">
        <v>84</v>
      </c>
      <c r="AY164" s="18" t="s">
        <v>129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8" t="s">
        <v>22</v>
      </c>
      <c r="BK164" s="194">
        <f>ROUND(I164*H164,2)</f>
        <v>0</v>
      </c>
      <c r="BL164" s="18" t="s">
        <v>128</v>
      </c>
      <c r="BM164" s="18" t="s">
        <v>394</v>
      </c>
    </row>
    <row r="165" spans="2:51" s="11" customFormat="1" ht="13.5">
      <c r="B165" s="195"/>
      <c r="C165" s="196"/>
      <c r="D165" s="197" t="s">
        <v>145</v>
      </c>
      <c r="E165" s="198" t="s">
        <v>20</v>
      </c>
      <c r="F165" s="199" t="s">
        <v>395</v>
      </c>
      <c r="G165" s="196"/>
      <c r="H165" s="200" t="s">
        <v>20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145</v>
      </c>
      <c r="AU165" s="206" t="s">
        <v>84</v>
      </c>
      <c r="AV165" s="11" t="s">
        <v>22</v>
      </c>
      <c r="AW165" s="11" t="s">
        <v>40</v>
      </c>
      <c r="AX165" s="11" t="s">
        <v>76</v>
      </c>
      <c r="AY165" s="206" t="s">
        <v>129</v>
      </c>
    </row>
    <row r="166" spans="2:51" s="12" customFormat="1" ht="13.5">
      <c r="B166" s="207"/>
      <c r="C166" s="208"/>
      <c r="D166" s="197" t="s">
        <v>145</v>
      </c>
      <c r="E166" s="209" t="s">
        <v>20</v>
      </c>
      <c r="F166" s="210" t="s">
        <v>396</v>
      </c>
      <c r="G166" s="208"/>
      <c r="H166" s="211">
        <v>6582.528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145</v>
      </c>
      <c r="AU166" s="217" t="s">
        <v>84</v>
      </c>
      <c r="AV166" s="12" t="s">
        <v>84</v>
      </c>
      <c r="AW166" s="12" t="s">
        <v>40</v>
      </c>
      <c r="AX166" s="12" t="s">
        <v>76</v>
      </c>
      <c r="AY166" s="217" t="s">
        <v>129</v>
      </c>
    </row>
    <row r="167" spans="2:51" s="13" customFormat="1" ht="13.5">
      <c r="B167" s="218"/>
      <c r="C167" s="219"/>
      <c r="D167" s="220" t="s">
        <v>145</v>
      </c>
      <c r="E167" s="221" t="s">
        <v>20</v>
      </c>
      <c r="F167" s="222" t="s">
        <v>154</v>
      </c>
      <c r="G167" s="219"/>
      <c r="H167" s="223">
        <v>6582.528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145</v>
      </c>
      <c r="AU167" s="229" t="s">
        <v>84</v>
      </c>
      <c r="AV167" s="13" t="s">
        <v>128</v>
      </c>
      <c r="AW167" s="13" t="s">
        <v>40</v>
      </c>
      <c r="AX167" s="13" t="s">
        <v>22</v>
      </c>
      <c r="AY167" s="229" t="s">
        <v>129</v>
      </c>
    </row>
    <row r="168" spans="2:65" s="1" customFormat="1" ht="22.5" customHeight="1">
      <c r="B168" s="35"/>
      <c r="C168" s="183" t="s">
        <v>397</v>
      </c>
      <c r="D168" s="183" t="s">
        <v>130</v>
      </c>
      <c r="E168" s="184" t="s">
        <v>398</v>
      </c>
      <c r="F168" s="185" t="s">
        <v>399</v>
      </c>
      <c r="G168" s="186" t="s">
        <v>343</v>
      </c>
      <c r="H168" s="187">
        <v>645.088</v>
      </c>
      <c r="I168" s="188"/>
      <c r="J168" s="189">
        <f>ROUND(I168*H168,2)</f>
        <v>0</v>
      </c>
      <c r="K168" s="185" t="s">
        <v>185</v>
      </c>
      <c r="L168" s="55"/>
      <c r="M168" s="190" t="s">
        <v>20</v>
      </c>
      <c r="N168" s="191" t="s">
        <v>47</v>
      </c>
      <c r="O168" s="36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8" t="s">
        <v>128</v>
      </c>
      <c r="AT168" s="18" t="s">
        <v>130</v>
      </c>
      <c r="AU168" s="18" t="s">
        <v>84</v>
      </c>
      <c r="AY168" s="18" t="s">
        <v>129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22</v>
      </c>
      <c r="BK168" s="194">
        <f>ROUND(I168*H168,2)</f>
        <v>0</v>
      </c>
      <c r="BL168" s="18" t="s">
        <v>128</v>
      </c>
      <c r="BM168" s="18" t="s">
        <v>400</v>
      </c>
    </row>
    <row r="169" spans="2:65" s="1" customFormat="1" ht="22.5" customHeight="1">
      <c r="B169" s="35"/>
      <c r="C169" s="183" t="s">
        <v>305</v>
      </c>
      <c r="D169" s="183" t="s">
        <v>130</v>
      </c>
      <c r="E169" s="184" t="s">
        <v>401</v>
      </c>
      <c r="F169" s="185" t="s">
        <v>402</v>
      </c>
      <c r="G169" s="186" t="s">
        <v>343</v>
      </c>
      <c r="H169" s="187">
        <v>960.656</v>
      </c>
      <c r="I169" s="188"/>
      <c r="J169" s="189">
        <f>ROUND(I169*H169,2)</f>
        <v>0</v>
      </c>
      <c r="K169" s="185" t="s">
        <v>134</v>
      </c>
      <c r="L169" s="55"/>
      <c r="M169" s="190" t="s">
        <v>20</v>
      </c>
      <c r="N169" s="191" t="s">
        <v>47</v>
      </c>
      <c r="O169" s="36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8" t="s">
        <v>128</v>
      </c>
      <c r="AT169" s="18" t="s">
        <v>130</v>
      </c>
      <c r="AU169" s="18" t="s">
        <v>84</v>
      </c>
      <c r="AY169" s="18" t="s">
        <v>129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22</v>
      </c>
      <c r="BK169" s="194">
        <f>ROUND(I169*H169,2)</f>
        <v>0</v>
      </c>
      <c r="BL169" s="18" t="s">
        <v>128</v>
      </c>
      <c r="BM169" s="18" t="s">
        <v>403</v>
      </c>
    </row>
    <row r="170" spans="2:63" s="10" customFormat="1" ht="29.85" customHeight="1">
      <c r="B170" s="169"/>
      <c r="C170" s="170"/>
      <c r="D170" s="171" t="s">
        <v>75</v>
      </c>
      <c r="E170" s="247" t="s">
        <v>84</v>
      </c>
      <c r="F170" s="247" t="s">
        <v>404</v>
      </c>
      <c r="G170" s="170"/>
      <c r="H170" s="170"/>
      <c r="I170" s="173"/>
      <c r="J170" s="248">
        <f>BK170</f>
        <v>0</v>
      </c>
      <c r="K170" s="170"/>
      <c r="L170" s="175"/>
      <c r="M170" s="176"/>
      <c r="N170" s="177"/>
      <c r="O170" s="177"/>
      <c r="P170" s="178">
        <f>SUM(P171:P174)</f>
        <v>0</v>
      </c>
      <c r="Q170" s="177"/>
      <c r="R170" s="178">
        <f>SUM(R171:R174)</f>
        <v>0</v>
      </c>
      <c r="S170" s="177"/>
      <c r="T170" s="179">
        <f>SUM(T171:T174)</f>
        <v>0</v>
      </c>
      <c r="AR170" s="180" t="s">
        <v>22</v>
      </c>
      <c r="AT170" s="181" t="s">
        <v>75</v>
      </c>
      <c r="AU170" s="181" t="s">
        <v>22</v>
      </c>
      <c r="AY170" s="180" t="s">
        <v>129</v>
      </c>
      <c r="BK170" s="182">
        <f>SUM(BK171:BK174)</f>
        <v>0</v>
      </c>
    </row>
    <row r="171" spans="2:65" s="1" customFormat="1" ht="22.5" customHeight="1">
      <c r="B171" s="35"/>
      <c r="C171" s="183" t="s">
        <v>405</v>
      </c>
      <c r="D171" s="183" t="s">
        <v>130</v>
      </c>
      <c r="E171" s="184" t="s">
        <v>406</v>
      </c>
      <c r="F171" s="185" t="s">
        <v>407</v>
      </c>
      <c r="G171" s="186" t="s">
        <v>250</v>
      </c>
      <c r="H171" s="187">
        <v>165.9</v>
      </c>
      <c r="I171" s="188"/>
      <c r="J171" s="189">
        <f>ROUND(I171*H171,2)</f>
        <v>0</v>
      </c>
      <c r="K171" s="185" t="s">
        <v>134</v>
      </c>
      <c r="L171" s="55"/>
      <c r="M171" s="190" t="s">
        <v>20</v>
      </c>
      <c r="N171" s="191" t="s">
        <v>47</v>
      </c>
      <c r="O171" s="36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18" t="s">
        <v>128</v>
      </c>
      <c r="AT171" s="18" t="s">
        <v>130</v>
      </c>
      <c r="AU171" s="18" t="s">
        <v>84</v>
      </c>
      <c r="AY171" s="18" t="s">
        <v>129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8" t="s">
        <v>22</v>
      </c>
      <c r="BK171" s="194">
        <f>ROUND(I171*H171,2)</f>
        <v>0</v>
      </c>
      <c r="BL171" s="18" t="s">
        <v>128</v>
      </c>
      <c r="BM171" s="18" t="s">
        <v>408</v>
      </c>
    </row>
    <row r="172" spans="2:65" s="1" customFormat="1" ht="22.5" customHeight="1">
      <c r="B172" s="35"/>
      <c r="C172" s="183" t="s">
        <v>309</v>
      </c>
      <c r="D172" s="183" t="s">
        <v>130</v>
      </c>
      <c r="E172" s="184" t="s">
        <v>409</v>
      </c>
      <c r="F172" s="185" t="s">
        <v>410</v>
      </c>
      <c r="G172" s="186" t="s">
        <v>255</v>
      </c>
      <c r="H172" s="187">
        <v>1.815</v>
      </c>
      <c r="I172" s="188"/>
      <c r="J172" s="189">
        <f>ROUND(I172*H172,2)</f>
        <v>0</v>
      </c>
      <c r="K172" s="185" t="s">
        <v>185</v>
      </c>
      <c r="L172" s="55"/>
      <c r="M172" s="190" t="s">
        <v>20</v>
      </c>
      <c r="N172" s="191" t="s">
        <v>47</v>
      </c>
      <c r="O172" s="36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18" t="s">
        <v>128</v>
      </c>
      <c r="AT172" s="18" t="s">
        <v>130</v>
      </c>
      <c r="AU172" s="18" t="s">
        <v>84</v>
      </c>
      <c r="AY172" s="18" t="s">
        <v>129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22</v>
      </c>
      <c r="BK172" s="194">
        <f>ROUND(I172*H172,2)</f>
        <v>0</v>
      </c>
      <c r="BL172" s="18" t="s">
        <v>128</v>
      </c>
      <c r="BM172" s="18" t="s">
        <v>28</v>
      </c>
    </row>
    <row r="173" spans="2:51" s="12" customFormat="1" ht="13.5">
      <c r="B173" s="207"/>
      <c r="C173" s="208"/>
      <c r="D173" s="197" t="s">
        <v>145</v>
      </c>
      <c r="E173" s="209" t="s">
        <v>20</v>
      </c>
      <c r="F173" s="210" t="s">
        <v>411</v>
      </c>
      <c r="G173" s="208"/>
      <c r="H173" s="211">
        <v>1.815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145</v>
      </c>
      <c r="AU173" s="217" t="s">
        <v>84</v>
      </c>
      <c r="AV173" s="12" t="s">
        <v>84</v>
      </c>
      <c r="AW173" s="12" t="s">
        <v>40</v>
      </c>
      <c r="AX173" s="12" t="s">
        <v>76</v>
      </c>
      <c r="AY173" s="217" t="s">
        <v>129</v>
      </c>
    </row>
    <row r="174" spans="2:51" s="13" customFormat="1" ht="13.5">
      <c r="B174" s="218"/>
      <c r="C174" s="219"/>
      <c r="D174" s="197" t="s">
        <v>145</v>
      </c>
      <c r="E174" s="230" t="s">
        <v>20</v>
      </c>
      <c r="F174" s="231" t="s">
        <v>154</v>
      </c>
      <c r="G174" s="219"/>
      <c r="H174" s="232">
        <v>1.815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145</v>
      </c>
      <c r="AU174" s="229" t="s">
        <v>84</v>
      </c>
      <c r="AV174" s="13" t="s">
        <v>128</v>
      </c>
      <c r="AW174" s="13" t="s">
        <v>40</v>
      </c>
      <c r="AX174" s="13" t="s">
        <v>22</v>
      </c>
      <c r="AY174" s="229" t="s">
        <v>129</v>
      </c>
    </row>
    <row r="175" spans="2:63" s="10" customFormat="1" ht="29.85" customHeight="1">
      <c r="B175" s="169"/>
      <c r="C175" s="170"/>
      <c r="D175" s="171" t="s">
        <v>75</v>
      </c>
      <c r="E175" s="247" t="s">
        <v>128</v>
      </c>
      <c r="F175" s="247" t="s">
        <v>412</v>
      </c>
      <c r="G175" s="170"/>
      <c r="H175" s="170"/>
      <c r="I175" s="173"/>
      <c r="J175" s="248">
        <f>BK175</f>
        <v>0</v>
      </c>
      <c r="K175" s="170"/>
      <c r="L175" s="175"/>
      <c r="M175" s="176"/>
      <c r="N175" s="177"/>
      <c r="O175" s="177"/>
      <c r="P175" s="178">
        <f>SUM(P176:P194)</f>
        <v>0</v>
      </c>
      <c r="Q175" s="177"/>
      <c r="R175" s="178">
        <f>SUM(R176:R194)</f>
        <v>0</v>
      </c>
      <c r="S175" s="177"/>
      <c r="T175" s="179">
        <f>SUM(T176:T194)</f>
        <v>0</v>
      </c>
      <c r="AR175" s="180" t="s">
        <v>22</v>
      </c>
      <c r="AT175" s="181" t="s">
        <v>75</v>
      </c>
      <c r="AU175" s="181" t="s">
        <v>22</v>
      </c>
      <c r="AY175" s="180" t="s">
        <v>129</v>
      </c>
      <c r="BK175" s="182">
        <f>SUM(BK176:BK194)</f>
        <v>0</v>
      </c>
    </row>
    <row r="176" spans="2:65" s="1" customFormat="1" ht="22.5" customHeight="1">
      <c r="B176" s="35"/>
      <c r="C176" s="183" t="s">
        <v>413</v>
      </c>
      <c r="D176" s="183" t="s">
        <v>130</v>
      </c>
      <c r="E176" s="184" t="s">
        <v>414</v>
      </c>
      <c r="F176" s="185" t="s">
        <v>415</v>
      </c>
      <c r="G176" s="186" t="s">
        <v>255</v>
      </c>
      <c r="H176" s="187">
        <v>227.459</v>
      </c>
      <c r="I176" s="188"/>
      <c r="J176" s="189">
        <f>ROUND(I176*H176,2)</f>
        <v>0</v>
      </c>
      <c r="K176" s="185" t="s">
        <v>134</v>
      </c>
      <c r="L176" s="55"/>
      <c r="M176" s="190" t="s">
        <v>20</v>
      </c>
      <c r="N176" s="191" t="s">
        <v>47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128</v>
      </c>
      <c r="AT176" s="18" t="s">
        <v>130</v>
      </c>
      <c r="AU176" s="18" t="s">
        <v>84</v>
      </c>
      <c r="AY176" s="18" t="s">
        <v>129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22</v>
      </c>
      <c r="BK176" s="194">
        <f>ROUND(I176*H176,2)</f>
        <v>0</v>
      </c>
      <c r="BL176" s="18" t="s">
        <v>128</v>
      </c>
      <c r="BM176" s="18" t="s">
        <v>416</v>
      </c>
    </row>
    <row r="177" spans="2:65" s="1" customFormat="1" ht="22.5" customHeight="1">
      <c r="B177" s="35"/>
      <c r="C177" s="183" t="s">
        <v>313</v>
      </c>
      <c r="D177" s="183" t="s">
        <v>130</v>
      </c>
      <c r="E177" s="184" t="s">
        <v>417</v>
      </c>
      <c r="F177" s="185" t="s">
        <v>418</v>
      </c>
      <c r="G177" s="186" t="s">
        <v>255</v>
      </c>
      <c r="H177" s="187">
        <v>10.584</v>
      </c>
      <c r="I177" s="188"/>
      <c r="J177" s="189">
        <f>ROUND(I177*H177,2)</f>
        <v>0</v>
      </c>
      <c r="K177" s="185" t="s">
        <v>134</v>
      </c>
      <c r="L177" s="55"/>
      <c r="M177" s="190" t="s">
        <v>20</v>
      </c>
      <c r="N177" s="191" t="s">
        <v>47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128</v>
      </c>
      <c r="AT177" s="18" t="s">
        <v>130</v>
      </c>
      <c r="AU177" s="18" t="s">
        <v>84</v>
      </c>
      <c r="AY177" s="18" t="s">
        <v>129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22</v>
      </c>
      <c r="BK177" s="194">
        <f>ROUND(I177*H177,2)</f>
        <v>0</v>
      </c>
      <c r="BL177" s="18" t="s">
        <v>128</v>
      </c>
      <c r="BM177" s="18" t="s">
        <v>419</v>
      </c>
    </row>
    <row r="178" spans="2:51" s="11" customFormat="1" ht="13.5">
      <c r="B178" s="195"/>
      <c r="C178" s="196"/>
      <c r="D178" s="197" t="s">
        <v>145</v>
      </c>
      <c r="E178" s="198" t="s">
        <v>20</v>
      </c>
      <c r="F178" s="199" t="s">
        <v>420</v>
      </c>
      <c r="G178" s="196"/>
      <c r="H178" s="200" t="s">
        <v>20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145</v>
      </c>
      <c r="AU178" s="206" t="s">
        <v>84</v>
      </c>
      <c r="AV178" s="11" t="s">
        <v>22</v>
      </c>
      <c r="AW178" s="11" t="s">
        <v>40</v>
      </c>
      <c r="AX178" s="11" t="s">
        <v>76</v>
      </c>
      <c r="AY178" s="206" t="s">
        <v>129</v>
      </c>
    </row>
    <row r="179" spans="2:51" s="12" customFormat="1" ht="13.5">
      <c r="B179" s="207"/>
      <c r="C179" s="208"/>
      <c r="D179" s="197" t="s">
        <v>145</v>
      </c>
      <c r="E179" s="209" t="s">
        <v>20</v>
      </c>
      <c r="F179" s="210" t="s">
        <v>421</v>
      </c>
      <c r="G179" s="208"/>
      <c r="H179" s="211">
        <v>10.584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145</v>
      </c>
      <c r="AU179" s="217" t="s">
        <v>84</v>
      </c>
      <c r="AV179" s="12" t="s">
        <v>84</v>
      </c>
      <c r="AW179" s="12" t="s">
        <v>40</v>
      </c>
      <c r="AX179" s="12" t="s">
        <v>76</v>
      </c>
      <c r="AY179" s="217" t="s">
        <v>129</v>
      </c>
    </row>
    <row r="180" spans="2:51" s="13" customFormat="1" ht="13.5">
      <c r="B180" s="218"/>
      <c r="C180" s="219"/>
      <c r="D180" s="220" t="s">
        <v>145</v>
      </c>
      <c r="E180" s="221" t="s">
        <v>20</v>
      </c>
      <c r="F180" s="222" t="s">
        <v>154</v>
      </c>
      <c r="G180" s="219"/>
      <c r="H180" s="223">
        <v>10.584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145</v>
      </c>
      <c r="AU180" s="229" t="s">
        <v>84</v>
      </c>
      <c r="AV180" s="13" t="s">
        <v>128</v>
      </c>
      <c r="AW180" s="13" t="s">
        <v>40</v>
      </c>
      <c r="AX180" s="13" t="s">
        <v>22</v>
      </c>
      <c r="AY180" s="229" t="s">
        <v>129</v>
      </c>
    </row>
    <row r="181" spans="2:65" s="1" customFormat="1" ht="22.5" customHeight="1">
      <c r="B181" s="35"/>
      <c r="C181" s="183" t="s">
        <v>422</v>
      </c>
      <c r="D181" s="183" t="s">
        <v>130</v>
      </c>
      <c r="E181" s="184" t="s">
        <v>423</v>
      </c>
      <c r="F181" s="185" t="s">
        <v>424</v>
      </c>
      <c r="G181" s="186" t="s">
        <v>255</v>
      </c>
      <c r="H181" s="187">
        <v>5.46</v>
      </c>
      <c r="I181" s="188"/>
      <c r="J181" s="189">
        <f>ROUND(I181*H181,2)</f>
        <v>0</v>
      </c>
      <c r="K181" s="185" t="s">
        <v>134</v>
      </c>
      <c r="L181" s="55"/>
      <c r="M181" s="190" t="s">
        <v>20</v>
      </c>
      <c r="N181" s="191" t="s">
        <v>47</v>
      </c>
      <c r="O181" s="36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18" t="s">
        <v>128</v>
      </c>
      <c r="AT181" s="18" t="s">
        <v>130</v>
      </c>
      <c r="AU181" s="18" t="s">
        <v>84</v>
      </c>
      <c r="AY181" s="18" t="s">
        <v>129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8" t="s">
        <v>22</v>
      </c>
      <c r="BK181" s="194">
        <f>ROUND(I181*H181,2)</f>
        <v>0</v>
      </c>
      <c r="BL181" s="18" t="s">
        <v>128</v>
      </c>
      <c r="BM181" s="18" t="s">
        <v>425</v>
      </c>
    </row>
    <row r="182" spans="2:51" s="11" customFormat="1" ht="13.5">
      <c r="B182" s="195"/>
      <c r="C182" s="196"/>
      <c r="D182" s="197" t="s">
        <v>145</v>
      </c>
      <c r="E182" s="198" t="s">
        <v>20</v>
      </c>
      <c r="F182" s="199" t="s">
        <v>426</v>
      </c>
      <c r="G182" s="196"/>
      <c r="H182" s="200" t="s">
        <v>20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145</v>
      </c>
      <c r="AU182" s="206" t="s">
        <v>84</v>
      </c>
      <c r="AV182" s="11" t="s">
        <v>22</v>
      </c>
      <c r="AW182" s="11" t="s">
        <v>40</v>
      </c>
      <c r="AX182" s="11" t="s">
        <v>76</v>
      </c>
      <c r="AY182" s="206" t="s">
        <v>129</v>
      </c>
    </row>
    <row r="183" spans="2:51" s="12" customFormat="1" ht="13.5">
      <c r="B183" s="207"/>
      <c r="C183" s="208"/>
      <c r="D183" s="197" t="s">
        <v>145</v>
      </c>
      <c r="E183" s="209" t="s">
        <v>20</v>
      </c>
      <c r="F183" s="210" t="s">
        <v>427</v>
      </c>
      <c r="G183" s="208"/>
      <c r="H183" s="211">
        <v>5.46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145</v>
      </c>
      <c r="AU183" s="217" t="s">
        <v>84</v>
      </c>
      <c r="AV183" s="12" t="s">
        <v>84</v>
      </c>
      <c r="AW183" s="12" t="s">
        <v>40</v>
      </c>
      <c r="AX183" s="12" t="s">
        <v>76</v>
      </c>
      <c r="AY183" s="217" t="s">
        <v>129</v>
      </c>
    </row>
    <row r="184" spans="2:51" s="13" customFormat="1" ht="13.5">
      <c r="B184" s="218"/>
      <c r="C184" s="219"/>
      <c r="D184" s="220" t="s">
        <v>145</v>
      </c>
      <c r="E184" s="221" t="s">
        <v>20</v>
      </c>
      <c r="F184" s="222" t="s">
        <v>154</v>
      </c>
      <c r="G184" s="219"/>
      <c r="H184" s="223">
        <v>5.46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145</v>
      </c>
      <c r="AU184" s="229" t="s">
        <v>84</v>
      </c>
      <c r="AV184" s="13" t="s">
        <v>128</v>
      </c>
      <c r="AW184" s="13" t="s">
        <v>40</v>
      </c>
      <c r="AX184" s="13" t="s">
        <v>22</v>
      </c>
      <c r="AY184" s="229" t="s">
        <v>129</v>
      </c>
    </row>
    <row r="185" spans="2:65" s="1" customFormat="1" ht="22.5" customHeight="1">
      <c r="B185" s="35"/>
      <c r="C185" s="183" t="s">
        <v>317</v>
      </c>
      <c r="D185" s="183" t="s">
        <v>130</v>
      </c>
      <c r="E185" s="184" t="s">
        <v>428</v>
      </c>
      <c r="F185" s="185" t="s">
        <v>429</v>
      </c>
      <c r="G185" s="186" t="s">
        <v>312</v>
      </c>
      <c r="H185" s="187">
        <v>30.24</v>
      </c>
      <c r="I185" s="188"/>
      <c r="J185" s="189">
        <f>ROUND(I185*H185,2)</f>
        <v>0</v>
      </c>
      <c r="K185" s="185" t="s">
        <v>134</v>
      </c>
      <c r="L185" s="55"/>
      <c r="M185" s="190" t="s">
        <v>20</v>
      </c>
      <c r="N185" s="191" t="s">
        <v>47</v>
      </c>
      <c r="O185" s="36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18" t="s">
        <v>128</v>
      </c>
      <c r="AT185" s="18" t="s">
        <v>130</v>
      </c>
      <c r="AU185" s="18" t="s">
        <v>84</v>
      </c>
      <c r="AY185" s="18" t="s">
        <v>129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8" t="s">
        <v>22</v>
      </c>
      <c r="BK185" s="194">
        <f>ROUND(I185*H185,2)</f>
        <v>0</v>
      </c>
      <c r="BL185" s="18" t="s">
        <v>128</v>
      </c>
      <c r="BM185" s="18" t="s">
        <v>430</v>
      </c>
    </row>
    <row r="186" spans="2:51" s="12" customFormat="1" ht="13.5">
      <c r="B186" s="207"/>
      <c r="C186" s="208"/>
      <c r="D186" s="197" t="s">
        <v>145</v>
      </c>
      <c r="E186" s="209" t="s">
        <v>20</v>
      </c>
      <c r="F186" s="210" t="s">
        <v>431</v>
      </c>
      <c r="G186" s="208"/>
      <c r="H186" s="211">
        <v>30.24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145</v>
      </c>
      <c r="AU186" s="217" t="s">
        <v>84</v>
      </c>
      <c r="AV186" s="12" t="s">
        <v>84</v>
      </c>
      <c r="AW186" s="12" t="s">
        <v>40</v>
      </c>
      <c r="AX186" s="12" t="s">
        <v>76</v>
      </c>
      <c r="AY186" s="217" t="s">
        <v>129</v>
      </c>
    </row>
    <row r="187" spans="2:51" s="13" customFormat="1" ht="13.5">
      <c r="B187" s="218"/>
      <c r="C187" s="219"/>
      <c r="D187" s="220" t="s">
        <v>145</v>
      </c>
      <c r="E187" s="221" t="s">
        <v>20</v>
      </c>
      <c r="F187" s="222" t="s">
        <v>154</v>
      </c>
      <c r="G187" s="219"/>
      <c r="H187" s="223">
        <v>30.24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145</v>
      </c>
      <c r="AU187" s="229" t="s">
        <v>84</v>
      </c>
      <c r="AV187" s="13" t="s">
        <v>128</v>
      </c>
      <c r="AW187" s="13" t="s">
        <v>40</v>
      </c>
      <c r="AX187" s="13" t="s">
        <v>22</v>
      </c>
      <c r="AY187" s="229" t="s">
        <v>129</v>
      </c>
    </row>
    <row r="188" spans="2:65" s="1" customFormat="1" ht="22.5" customHeight="1">
      <c r="B188" s="35"/>
      <c r="C188" s="183" t="s">
        <v>432</v>
      </c>
      <c r="D188" s="183" t="s">
        <v>130</v>
      </c>
      <c r="E188" s="184" t="s">
        <v>433</v>
      </c>
      <c r="F188" s="185" t="s">
        <v>434</v>
      </c>
      <c r="G188" s="186" t="s">
        <v>255</v>
      </c>
      <c r="H188" s="187">
        <v>0.96</v>
      </c>
      <c r="I188" s="188"/>
      <c r="J188" s="189">
        <f>ROUND(I188*H188,2)</f>
        <v>0</v>
      </c>
      <c r="K188" s="185" t="s">
        <v>134</v>
      </c>
      <c r="L188" s="55"/>
      <c r="M188" s="190" t="s">
        <v>20</v>
      </c>
      <c r="N188" s="191" t="s">
        <v>47</v>
      </c>
      <c r="O188" s="36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18" t="s">
        <v>128</v>
      </c>
      <c r="AT188" s="18" t="s">
        <v>130</v>
      </c>
      <c r="AU188" s="18" t="s">
        <v>84</v>
      </c>
      <c r="AY188" s="18" t="s">
        <v>129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8" t="s">
        <v>22</v>
      </c>
      <c r="BK188" s="194">
        <f>ROUND(I188*H188,2)</f>
        <v>0</v>
      </c>
      <c r="BL188" s="18" t="s">
        <v>128</v>
      </c>
      <c r="BM188" s="18" t="s">
        <v>435</v>
      </c>
    </row>
    <row r="189" spans="2:51" s="12" customFormat="1" ht="13.5">
      <c r="B189" s="207"/>
      <c r="C189" s="208"/>
      <c r="D189" s="197" t="s">
        <v>145</v>
      </c>
      <c r="E189" s="209" t="s">
        <v>20</v>
      </c>
      <c r="F189" s="210" t="s">
        <v>436</v>
      </c>
      <c r="G189" s="208"/>
      <c r="H189" s="211">
        <v>0.96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145</v>
      </c>
      <c r="AU189" s="217" t="s">
        <v>84</v>
      </c>
      <c r="AV189" s="12" t="s">
        <v>84</v>
      </c>
      <c r="AW189" s="12" t="s">
        <v>40</v>
      </c>
      <c r="AX189" s="12" t="s">
        <v>76</v>
      </c>
      <c r="AY189" s="217" t="s">
        <v>129</v>
      </c>
    </row>
    <row r="190" spans="2:51" s="13" customFormat="1" ht="13.5">
      <c r="B190" s="218"/>
      <c r="C190" s="219"/>
      <c r="D190" s="220" t="s">
        <v>145</v>
      </c>
      <c r="E190" s="221" t="s">
        <v>20</v>
      </c>
      <c r="F190" s="222" t="s">
        <v>154</v>
      </c>
      <c r="G190" s="219"/>
      <c r="H190" s="223">
        <v>0.96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145</v>
      </c>
      <c r="AU190" s="229" t="s">
        <v>84</v>
      </c>
      <c r="AV190" s="13" t="s">
        <v>128</v>
      </c>
      <c r="AW190" s="13" t="s">
        <v>40</v>
      </c>
      <c r="AX190" s="13" t="s">
        <v>22</v>
      </c>
      <c r="AY190" s="229" t="s">
        <v>129</v>
      </c>
    </row>
    <row r="191" spans="2:65" s="1" customFormat="1" ht="22.5" customHeight="1">
      <c r="B191" s="35"/>
      <c r="C191" s="183" t="s">
        <v>320</v>
      </c>
      <c r="D191" s="183" t="s">
        <v>130</v>
      </c>
      <c r="E191" s="184" t="s">
        <v>437</v>
      </c>
      <c r="F191" s="185" t="s">
        <v>438</v>
      </c>
      <c r="G191" s="186" t="s">
        <v>255</v>
      </c>
      <c r="H191" s="187">
        <v>3.63</v>
      </c>
      <c r="I191" s="188"/>
      <c r="J191" s="189">
        <f>ROUND(I191*H191,2)</f>
        <v>0</v>
      </c>
      <c r="K191" s="185" t="s">
        <v>134</v>
      </c>
      <c r="L191" s="55"/>
      <c r="M191" s="190" t="s">
        <v>20</v>
      </c>
      <c r="N191" s="191" t="s">
        <v>47</v>
      </c>
      <c r="O191" s="36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8" t="s">
        <v>128</v>
      </c>
      <c r="AT191" s="18" t="s">
        <v>130</v>
      </c>
      <c r="AU191" s="18" t="s">
        <v>84</v>
      </c>
      <c r="AY191" s="18" t="s">
        <v>129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8" t="s">
        <v>22</v>
      </c>
      <c r="BK191" s="194">
        <f>ROUND(I191*H191,2)</f>
        <v>0</v>
      </c>
      <c r="BL191" s="18" t="s">
        <v>128</v>
      </c>
      <c r="BM191" s="18" t="s">
        <v>439</v>
      </c>
    </row>
    <row r="192" spans="2:65" s="1" customFormat="1" ht="22.5" customHeight="1">
      <c r="B192" s="35"/>
      <c r="C192" s="183" t="s">
        <v>440</v>
      </c>
      <c r="D192" s="183" t="s">
        <v>130</v>
      </c>
      <c r="E192" s="184" t="s">
        <v>441</v>
      </c>
      <c r="F192" s="185" t="s">
        <v>442</v>
      </c>
      <c r="G192" s="186" t="s">
        <v>255</v>
      </c>
      <c r="H192" s="187">
        <v>8.556</v>
      </c>
      <c r="I192" s="188"/>
      <c r="J192" s="189">
        <f>ROUND(I192*H192,2)</f>
        <v>0</v>
      </c>
      <c r="K192" s="185" t="s">
        <v>185</v>
      </c>
      <c r="L192" s="55"/>
      <c r="M192" s="190" t="s">
        <v>20</v>
      </c>
      <c r="N192" s="191" t="s">
        <v>47</v>
      </c>
      <c r="O192" s="3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8" t="s">
        <v>128</v>
      </c>
      <c r="AT192" s="18" t="s">
        <v>130</v>
      </c>
      <c r="AU192" s="18" t="s">
        <v>84</v>
      </c>
      <c r="AY192" s="18" t="s">
        <v>129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22</v>
      </c>
      <c r="BK192" s="194">
        <f>ROUND(I192*H192,2)</f>
        <v>0</v>
      </c>
      <c r="BL192" s="18" t="s">
        <v>128</v>
      </c>
      <c r="BM192" s="18" t="s">
        <v>443</v>
      </c>
    </row>
    <row r="193" spans="2:51" s="12" customFormat="1" ht="13.5">
      <c r="B193" s="207"/>
      <c r="C193" s="208"/>
      <c r="D193" s="197" t="s">
        <v>145</v>
      </c>
      <c r="E193" s="209" t="s">
        <v>20</v>
      </c>
      <c r="F193" s="210" t="s">
        <v>444</v>
      </c>
      <c r="G193" s="208"/>
      <c r="H193" s="211">
        <v>8.556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145</v>
      </c>
      <c r="AU193" s="217" t="s">
        <v>84</v>
      </c>
      <c r="AV193" s="12" t="s">
        <v>84</v>
      </c>
      <c r="AW193" s="12" t="s">
        <v>40</v>
      </c>
      <c r="AX193" s="12" t="s">
        <v>76</v>
      </c>
      <c r="AY193" s="217" t="s">
        <v>129</v>
      </c>
    </row>
    <row r="194" spans="2:51" s="13" customFormat="1" ht="13.5">
      <c r="B194" s="218"/>
      <c r="C194" s="219"/>
      <c r="D194" s="197" t="s">
        <v>145</v>
      </c>
      <c r="E194" s="230" t="s">
        <v>20</v>
      </c>
      <c r="F194" s="231" t="s">
        <v>154</v>
      </c>
      <c r="G194" s="219"/>
      <c r="H194" s="232">
        <v>8.556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145</v>
      </c>
      <c r="AU194" s="229" t="s">
        <v>84</v>
      </c>
      <c r="AV194" s="13" t="s">
        <v>128</v>
      </c>
      <c r="AW194" s="13" t="s">
        <v>40</v>
      </c>
      <c r="AX194" s="13" t="s">
        <v>22</v>
      </c>
      <c r="AY194" s="229" t="s">
        <v>129</v>
      </c>
    </row>
    <row r="195" spans="2:63" s="10" customFormat="1" ht="29.85" customHeight="1">
      <c r="B195" s="169"/>
      <c r="C195" s="170"/>
      <c r="D195" s="171" t="s">
        <v>75</v>
      </c>
      <c r="E195" s="247" t="s">
        <v>155</v>
      </c>
      <c r="F195" s="247" t="s">
        <v>445</v>
      </c>
      <c r="G195" s="170"/>
      <c r="H195" s="170"/>
      <c r="I195" s="173"/>
      <c r="J195" s="248">
        <f>BK195</f>
        <v>0</v>
      </c>
      <c r="K195" s="170"/>
      <c r="L195" s="175"/>
      <c r="M195" s="176"/>
      <c r="N195" s="177"/>
      <c r="O195" s="177"/>
      <c r="P195" s="178">
        <f>SUM(P196:P204)</f>
        <v>0</v>
      </c>
      <c r="Q195" s="177"/>
      <c r="R195" s="178">
        <f>SUM(R196:R204)</f>
        <v>0</v>
      </c>
      <c r="S195" s="177"/>
      <c r="T195" s="179">
        <f>SUM(T196:T204)</f>
        <v>0</v>
      </c>
      <c r="AR195" s="180" t="s">
        <v>22</v>
      </c>
      <c r="AT195" s="181" t="s">
        <v>75</v>
      </c>
      <c r="AU195" s="181" t="s">
        <v>22</v>
      </c>
      <c r="AY195" s="180" t="s">
        <v>129</v>
      </c>
      <c r="BK195" s="182">
        <f>SUM(BK196:BK204)</f>
        <v>0</v>
      </c>
    </row>
    <row r="196" spans="2:65" s="1" customFormat="1" ht="22.5" customHeight="1">
      <c r="B196" s="35"/>
      <c r="C196" s="183" t="s">
        <v>325</v>
      </c>
      <c r="D196" s="183" t="s">
        <v>130</v>
      </c>
      <c r="E196" s="184" t="s">
        <v>446</v>
      </c>
      <c r="F196" s="185" t="s">
        <v>447</v>
      </c>
      <c r="G196" s="186" t="s">
        <v>312</v>
      </c>
      <c r="H196" s="187">
        <v>17.6</v>
      </c>
      <c r="I196" s="188"/>
      <c r="J196" s="189">
        <f aca="true" t="shared" si="40" ref="J196:J204">ROUND(I196*H196,2)</f>
        <v>0</v>
      </c>
      <c r="K196" s="185" t="s">
        <v>134</v>
      </c>
      <c r="L196" s="55"/>
      <c r="M196" s="190" t="s">
        <v>20</v>
      </c>
      <c r="N196" s="191" t="s">
        <v>47</v>
      </c>
      <c r="O196" s="36"/>
      <c r="P196" s="192">
        <f aca="true" t="shared" si="41" ref="P196:P204">O196*H196</f>
        <v>0</v>
      </c>
      <c r="Q196" s="192">
        <v>0</v>
      </c>
      <c r="R196" s="192">
        <f aca="true" t="shared" si="42" ref="R196:R204">Q196*H196</f>
        <v>0</v>
      </c>
      <c r="S196" s="192">
        <v>0</v>
      </c>
      <c r="T196" s="193">
        <f aca="true" t="shared" si="43" ref="T196:T204">S196*H196</f>
        <v>0</v>
      </c>
      <c r="AR196" s="18" t="s">
        <v>128</v>
      </c>
      <c r="AT196" s="18" t="s">
        <v>130</v>
      </c>
      <c r="AU196" s="18" t="s">
        <v>84</v>
      </c>
      <c r="AY196" s="18" t="s">
        <v>129</v>
      </c>
      <c r="BE196" s="194">
        <f aca="true" t="shared" si="44" ref="BE196:BE204">IF(N196="základní",J196,0)</f>
        <v>0</v>
      </c>
      <c r="BF196" s="194">
        <f aca="true" t="shared" si="45" ref="BF196:BF204">IF(N196="snížená",J196,0)</f>
        <v>0</v>
      </c>
      <c r="BG196" s="194">
        <f aca="true" t="shared" si="46" ref="BG196:BG204">IF(N196="zákl. přenesená",J196,0)</f>
        <v>0</v>
      </c>
      <c r="BH196" s="194">
        <f aca="true" t="shared" si="47" ref="BH196:BH204">IF(N196="sníž. přenesená",J196,0)</f>
        <v>0</v>
      </c>
      <c r="BI196" s="194">
        <f aca="true" t="shared" si="48" ref="BI196:BI204">IF(N196="nulová",J196,0)</f>
        <v>0</v>
      </c>
      <c r="BJ196" s="18" t="s">
        <v>22</v>
      </c>
      <c r="BK196" s="194">
        <f aca="true" t="shared" si="49" ref="BK196:BK204">ROUND(I196*H196,2)</f>
        <v>0</v>
      </c>
      <c r="BL196" s="18" t="s">
        <v>128</v>
      </c>
      <c r="BM196" s="18" t="s">
        <v>448</v>
      </c>
    </row>
    <row r="197" spans="2:65" s="1" customFormat="1" ht="22.5" customHeight="1">
      <c r="B197" s="35"/>
      <c r="C197" s="183" t="s">
        <v>449</v>
      </c>
      <c r="D197" s="183" t="s">
        <v>130</v>
      </c>
      <c r="E197" s="184" t="s">
        <v>450</v>
      </c>
      <c r="F197" s="185" t="s">
        <v>451</v>
      </c>
      <c r="G197" s="186" t="s">
        <v>312</v>
      </c>
      <c r="H197" s="187">
        <v>426.33</v>
      </c>
      <c r="I197" s="188"/>
      <c r="J197" s="189">
        <f t="shared" si="40"/>
        <v>0</v>
      </c>
      <c r="K197" s="185" t="s">
        <v>134</v>
      </c>
      <c r="L197" s="55"/>
      <c r="M197" s="190" t="s">
        <v>20</v>
      </c>
      <c r="N197" s="191" t="s">
        <v>47</v>
      </c>
      <c r="O197" s="36"/>
      <c r="P197" s="192">
        <f t="shared" si="41"/>
        <v>0</v>
      </c>
      <c r="Q197" s="192">
        <v>0</v>
      </c>
      <c r="R197" s="192">
        <f t="shared" si="42"/>
        <v>0</v>
      </c>
      <c r="S197" s="192">
        <v>0</v>
      </c>
      <c r="T197" s="193">
        <f t="shared" si="43"/>
        <v>0</v>
      </c>
      <c r="AR197" s="18" t="s">
        <v>128</v>
      </c>
      <c r="AT197" s="18" t="s">
        <v>130</v>
      </c>
      <c r="AU197" s="18" t="s">
        <v>84</v>
      </c>
      <c r="AY197" s="18" t="s">
        <v>129</v>
      </c>
      <c r="BE197" s="194">
        <f t="shared" si="44"/>
        <v>0</v>
      </c>
      <c r="BF197" s="194">
        <f t="shared" si="45"/>
        <v>0</v>
      </c>
      <c r="BG197" s="194">
        <f t="shared" si="46"/>
        <v>0</v>
      </c>
      <c r="BH197" s="194">
        <f t="shared" si="47"/>
        <v>0</v>
      </c>
      <c r="BI197" s="194">
        <f t="shared" si="48"/>
        <v>0</v>
      </c>
      <c r="BJ197" s="18" t="s">
        <v>22</v>
      </c>
      <c r="BK197" s="194">
        <f t="shared" si="49"/>
        <v>0</v>
      </c>
      <c r="BL197" s="18" t="s">
        <v>128</v>
      </c>
      <c r="BM197" s="18" t="s">
        <v>452</v>
      </c>
    </row>
    <row r="198" spans="2:65" s="1" customFormat="1" ht="22.5" customHeight="1">
      <c r="B198" s="35"/>
      <c r="C198" s="183" t="s">
        <v>329</v>
      </c>
      <c r="D198" s="183" t="s">
        <v>130</v>
      </c>
      <c r="E198" s="184" t="s">
        <v>453</v>
      </c>
      <c r="F198" s="185" t="s">
        <v>454</v>
      </c>
      <c r="G198" s="186" t="s">
        <v>312</v>
      </c>
      <c r="H198" s="187">
        <v>1327.06</v>
      </c>
      <c r="I198" s="188"/>
      <c r="J198" s="189">
        <f t="shared" si="40"/>
        <v>0</v>
      </c>
      <c r="K198" s="185" t="s">
        <v>134</v>
      </c>
      <c r="L198" s="55"/>
      <c r="M198" s="190" t="s">
        <v>20</v>
      </c>
      <c r="N198" s="191" t="s">
        <v>47</v>
      </c>
      <c r="O198" s="36"/>
      <c r="P198" s="192">
        <f t="shared" si="41"/>
        <v>0</v>
      </c>
      <c r="Q198" s="192">
        <v>0</v>
      </c>
      <c r="R198" s="192">
        <f t="shared" si="42"/>
        <v>0</v>
      </c>
      <c r="S198" s="192">
        <v>0</v>
      </c>
      <c r="T198" s="193">
        <f t="shared" si="43"/>
        <v>0</v>
      </c>
      <c r="AR198" s="18" t="s">
        <v>128</v>
      </c>
      <c r="AT198" s="18" t="s">
        <v>130</v>
      </c>
      <c r="AU198" s="18" t="s">
        <v>84</v>
      </c>
      <c r="AY198" s="18" t="s">
        <v>129</v>
      </c>
      <c r="BE198" s="194">
        <f t="shared" si="44"/>
        <v>0</v>
      </c>
      <c r="BF198" s="194">
        <f t="shared" si="45"/>
        <v>0</v>
      </c>
      <c r="BG198" s="194">
        <f t="shared" si="46"/>
        <v>0</v>
      </c>
      <c r="BH198" s="194">
        <f t="shared" si="47"/>
        <v>0</v>
      </c>
      <c r="BI198" s="194">
        <f t="shared" si="48"/>
        <v>0</v>
      </c>
      <c r="BJ198" s="18" t="s">
        <v>22</v>
      </c>
      <c r="BK198" s="194">
        <f t="shared" si="49"/>
        <v>0</v>
      </c>
      <c r="BL198" s="18" t="s">
        <v>128</v>
      </c>
      <c r="BM198" s="18" t="s">
        <v>455</v>
      </c>
    </row>
    <row r="199" spans="2:65" s="1" customFormat="1" ht="22.5" customHeight="1">
      <c r="B199" s="35"/>
      <c r="C199" s="183" t="s">
        <v>456</v>
      </c>
      <c r="D199" s="183" t="s">
        <v>130</v>
      </c>
      <c r="E199" s="184" t="s">
        <v>457</v>
      </c>
      <c r="F199" s="185" t="s">
        <v>458</v>
      </c>
      <c r="G199" s="186" t="s">
        <v>312</v>
      </c>
      <c r="H199" s="187">
        <v>438.97</v>
      </c>
      <c r="I199" s="188"/>
      <c r="J199" s="189">
        <f t="shared" si="40"/>
        <v>0</v>
      </c>
      <c r="K199" s="185" t="s">
        <v>134</v>
      </c>
      <c r="L199" s="55"/>
      <c r="M199" s="190" t="s">
        <v>20</v>
      </c>
      <c r="N199" s="191" t="s">
        <v>47</v>
      </c>
      <c r="O199" s="36"/>
      <c r="P199" s="192">
        <f t="shared" si="41"/>
        <v>0</v>
      </c>
      <c r="Q199" s="192">
        <v>0</v>
      </c>
      <c r="R199" s="192">
        <f t="shared" si="42"/>
        <v>0</v>
      </c>
      <c r="S199" s="192">
        <v>0</v>
      </c>
      <c r="T199" s="193">
        <f t="shared" si="43"/>
        <v>0</v>
      </c>
      <c r="AR199" s="18" t="s">
        <v>128</v>
      </c>
      <c r="AT199" s="18" t="s">
        <v>130</v>
      </c>
      <c r="AU199" s="18" t="s">
        <v>84</v>
      </c>
      <c r="AY199" s="18" t="s">
        <v>129</v>
      </c>
      <c r="BE199" s="194">
        <f t="shared" si="44"/>
        <v>0</v>
      </c>
      <c r="BF199" s="194">
        <f t="shared" si="45"/>
        <v>0</v>
      </c>
      <c r="BG199" s="194">
        <f t="shared" si="46"/>
        <v>0</v>
      </c>
      <c r="BH199" s="194">
        <f t="shared" si="47"/>
        <v>0</v>
      </c>
      <c r="BI199" s="194">
        <f t="shared" si="48"/>
        <v>0</v>
      </c>
      <c r="BJ199" s="18" t="s">
        <v>22</v>
      </c>
      <c r="BK199" s="194">
        <f t="shared" si="49"/>
        <v>0</v>
      </c>
      <c r="BL199" s="18" t="s">
        <v>128</v>
      </c>
      <c r="BM199" s="18" t="s">
        <v>459</v>
      </c>
    </row>
    <row r="200" spans="2:65" s="1" customFormat="1" ht="22.5" customHeight="1">
      <c r="B200" s="35"/>
      <c r="C200" s="183" t="s">
        <v>333</v>
      </c>
      <c r="D200" s="183" t="s">
        <v>130</v>
      </c>
      <c r="E200" s="184" t="s">
        <v>460</v>
      </c>
      <c r="F200" s="185" t="s">
        <v>461</v>
      </c>
      <c r="G200" s="186" t="s">
        <v>312</v>
      </c>
      <c r="H200" s="187">
        <v>1102.5</v>
      </c>
      <c r="I200" s="188"/>
      <c r="J200" s="189">
        <f t="shared" si="40"/>
        <v>0</v>
      </c>
      <c r="K200" s="185" t="s">
        <v>134</v>
      </c>
      <c r="L200" s="55"/>
      <c r="M200" s="190" t="s">
        <v>20</v>
      </c>
      <c r="N200" s="191" t="s">
        <v>47</v>
      </c>
      <c r="O200" s="36"/>
      <c r="P200" s="192">
        <f t="shared" si="41"/>
        <v>0</v>
      </c>
      <c r="Q200" s="192">
        <v>0</v>
      </c>
      <c r="R200" s="192">
        <f t="shared" si="42"/>
        <v>0</v>
      </c>
      <c r="S200" s="192">
        <v>0</v>
      </c>
      <c r="T200" s="193">
        <f t="shared" si="43"/>
        <v>0</v>
      </c>
      <c r="AR200" s="18" t="s">
        <v>128</v>
      </c>
      <c r="AT200" s="18" t="s">
        <v>130</v>
      </c>
      <c r="AU200" s="18" t="s">
        <v>84</v>
      </c>
      <c r="AY200" s="18" t="s">
        <v>129</v>
      </c>
      <c r="BE200" s="194">
        <f t="shared" si="44"/>
        <v>0</v>
      </c>
      <c r="BF200" s="194">
        <f t="shared" si="45"/>
        <v>0</v>
      </c>
      <c r="BG200" s="194">
        <f t="shared" si="46"/>
        <v>0</v>
      </c>
      <c r="BH200" s="194">
        <f t="shared" si="47"/>
        <v>0</v>
      </c>
      <c r="BI200" s="194">
        <f t="shared" si="48"/>
        <v>0</v>
      </c>
      <c r="BJ200" s="18" t="s">
        <v>22</v>
      </c>
      <c r="BK200" s="194">
        <f t="shared" si="49"/>
        <v>0</v>
      </c>
      <c r="BL200" s="18" t="s">
        <v>128</v>
      </c>
      <c r="BM200" s="18" t="s">
        <v>462</v>
      </c>
    </row>
    <row r="201" spans="2:65" s="1" customFormat="1" ht="22.5" customHeight="1">
      <c r="B201" s="35"/>
      <c r="C201" s="183" t="s">
        <v>463</v>
      </c>
      <c r="D201" s="183" t="s">
        <v>130</v>
      </c>
      <c r="E201" s="184" t="s">
        <v>464</v>
      </c>
      <c r="F201" s="185" t="s">
        <v>465</v>
      </c>
      <c r="G201" s="186" t="s">
        <v>312</v>
      </c>
      <c r="H201" s="187">
        <v>426.33</v>
      </c>
      <c r="I201" s="188"/>
      <c r="J201" s="189">
        <f t="shared" si="40"/>
        <v>0</v>
      </c>
      <c r="K201" s="185" t="s">
        <v>134</v>
      </c>
      <c r="L201" s="55"/>
      <c r="M201" s="190" t="s">
        <v>20</v>
      </c>
      <c r="N201" s="191" t="s">
        <v>47</v>
      </c>
      <c r="O201" s="36"/>
      <c r="P201" s="192">
        <f t="shared" si="41"/>
        <v>0</v>
      </c>
      <c r="Q201" s="192">
        <v>0</v>
      </c>
      <c r="R201" s="192">
        <f t="shared" si="42"/>
        <v>0</v>
      </c>
      <c r="S201" s="192">
        <v>0</v>
      </c>
      <c r="T201" s="193">
        <f t="shared" si="43"/>
        <v>0</v>
      </c>
      <c r="AR201" s="18" t="s">
        <v>128</v>
      </c>
      <c r="AT201" s="18" t="s">
        <v>130</v>
      </c>
      <c r="AU201" s="18" t="s">
        <v>84</v>
      </c>
      <c r="AY201" s="18" t="s">
        <v>129</v>
      </c>
      <c r="BE201" s="194">
        <f t="shared" si="44"/>
        <v>0</v>
      </c>
      <c r="BF201" s="194">
        <f t="shared" si="45"/>
        <v>0</v>
      </c>
      <c r="BG201" s="194">
        <f t="shared" si="46"/>
        <v>0</v>
      </c>
      <c r="BH201" s="194">
        <f t="shared" si="47"/>
        <v>0</v>
      </c>
      <c r="BI201" s="194">
        <f t="shared" si="48"/>
        <v>0</v>
      </c>
      <c r="BJ201" s="18" t="s">
        <v>22</v>
      </c>
      <c r="BK201" s="194">
        <f t="shared" si="49"/>
        <v>0</v>
      </c>
      <c r="BL201" s="18" t="s">
        <v>128</v>
      </c>
      <c r="BM201" s="18" t="s">
        <v>466</v>
      </c>
    </row>
    <row r="202" spans="2:65" s="1" customFormat="1" ht="22.5" customHeight="1">
      <c r="B202" s="35"/>
      <c r="C202" s="183" t="s">
        <v>338</v>
      </c>
      <c r="D202" s="183" t="s">
        <v>130</v>
      </c>
      <c r="E202" s="184" t="s">
        <v>467</v>
      </c>
      <c r="F202" s="185" t="s">
        <v>468</v>
      </c>
      <c r="G202" s="186" t="s">
        <v>312</v>
      </c>
      <c r="H202" s="187">
        <v>426.33</v>
      </c>
      <c r="I202" s="188"/>
      <c r="J202" s="189">
        <f t="shared" si="40"/>
        <v>0</v>
      </c>
      <c r="K202" s="185" t="s">
        <v>134</v>
      </c>
      <c r="L202" s="55"/>
      <c r="M202" s="190" t="s">
        <v>20</v>
      </c>
      <c r="N202" s="191" t="s">
        <v>47</v>
      </c>
      <c r="O202" s="36"/>
      <c r="P202" s="192">
        <f t="shared" si="41"/>
        <v>0</v>
      </c>
      <c r="Q202" s="192">
        <v>0</v>
      </c>
      <c r="R202" s="192">
        <f t="shared" si="42"/>
        <v>0</v>
      </c>
      <c r="S202" s="192">
        <v>0</v>
      </c>
      <c r="T202" s="193">
        <f t="shared" si="43"/>
        <v>0</v>
      </c>
      <c r="AR202" s="18" t="s">
        <v>128</v>
      </c>
      <c r="AT202" s="18" t="s">
        <v>130</v>
      </c>
      <c r="AU202" s="18" t="s">
        <v>84</v>
      </c>
      <c r="AY202" s="18" t="s">
        <v>129</v>
      </c>
      <c r="BE202" s="194">
        <f t="shared" si="44"/>
        <v>0</v>
      </c>
      <c r="BF202" s="194">
        <f t="shared" si="45"/>
        <v>0</v>
      </c>
      <c r="BG202" s="194">
        <f t="shared" si="46"/>
        <v>0</v>
      </c>
      <c r="BH202" s="194">
        <f t="shared" si="47"/>
        <v>0</v>
      </c>
      <c r="BI202" s="194">
        <f t="shared" si="48"/>
        <v>0</v>
      </c>
      <c r="BJ202" s="18" t="s">
        <v>22</v>
      </c>
      <c r="BK202" s="194">
        <f t="shared" si="49"/>
        <v>0</v>
      </c>
      <c r="BL202" s="18" t="s">
        <v>128</v>
      </c>
      <c r="BM202" s="18" t="s">
        <v>469</v>
      </c>
    </row>
    <row r="203" spans="2:65" s="1" customFormat="1" ht="22.5" customHeight="1">
      <c r="B203" s="35"/>
      <c r="C203" s="183" t="s">
        <v>470</v>
      </c>
      <c r="D203" s="183" t="s">
        <v>130</v>
      </c>
      <c r="E203" s="184" t="s">
        <v>471</v>
      </c>
      <c r="F203" s="185" t="s">
        <v>472</v>
      </c>
      <c r="G203" s="186" t="s">
        <v>312</v>
      </c>
      <c r="H203" s="187">
        <v>438.97</v>
      </c>
      <c r="I203" s="188"/>
      <c r="J203" s="189">
        <f t="shared" si="40"/>
        <v>0</v>
      </c>
      <c r="K203" s="185" t="s">
        <v>134</v>
      </c>
      <c r="L203" s="55"/>
      <c r="M203" s="190" t="s">
        <v>20</v>
      </c>
      <c r="N203" s="191" t="s">
        <v>47</v>
      </c>
      <c r="O203" s="36"/>
      <c r="P203" s="192">
        <f t="shared" si="41"/>
        <v>0</v>
      </c>
      <c r="Q203" s="192">
        <v>0</v>
      </c>
      <c r="R203" s="192">
        <f t="shared" si="42"/>
        <v>0</v>
      </c>
      <c r="S203" s="192">
        <v>0</v>
      </c>
      <c r="T203" s="193">
        <f t="shared" si="43"/>
        <v>0</v>
      </c>
      <c r="AR203" s="18" t="s">
        <v>128</v>
      </c>
      <c r="AT203" s="18" t="s">
        <v>130</v>
      </c>
      <c r="AU203" s="18" t="s">
        <v>84</v>
      </c>
      <c r="AY203" s="18" t="s">
        <v>129</v>
      </c>
      <c r="BE203" s="194">
        <f t="shared" si="44"/>
        <v>0</v>
      </c>
      <c r="BF203" s="194">
        <f t="shared" si="45"/>
        <v>0</v>
      </c>
      <c r="BG203" s="194">
        <f t="shared" si="46"/>
        <v>0</v>
      </c>
      <c r="BH203" s="194">
        <f t="shared" si="47"/>
        <v>0</v>
      </c>
      <c r="BI203" s="194">
        <f t="shared" si="48"/>
        <v>0</v>
      </c>
      <c r="BJ203" s="18" t="s">
        <v>22</v>
      </c>
      <c r="BK203" s="194">
        <f t="shared" si="49"/>
        <v>0</v>
      </c>
      <c r="BL203" s="18" t="s">
        <v>128</v>
      </c>
      <c r="BM203" s="18" t="s">
        <v>473</v>
      </c>
    </row>
    <row r="204" spans="2:65" s="1" customFormat="1" ht="22.5" customHeight="1">
      <c r="B204" s="35"/>
      <c r="C204" s="183" t="s">
        <v>344</v>
      </c>
      <c r="D204" s="183" t="s">
        <v>130</v>
      </c>
      <c r="E204" s="184" t="s">
        <v>474</v>
      </c>
      <c r="F204" s="185" t="s">
        <v>475</v>
      </c>
      <c r="G204" s="186" t="s">
        <v>312</v>
      </c>
      <c r="H204" s="187">
        <v>438.97</v>
      </c>
      <c r="I204" s="188"/>
      <c r="J204" s="189">
        <f t="shared" si="40"/>
        <v>0</v>
      </c>
      <c r="K204" s="185" t="s">
        <v>134</v>
      </c>
      <c r="L204" s="55"/>
      <c r="M204" s="190" t="s">
        <v>20</v>
      </c>
      <c r="N204" s="191" t="s">
        <v>47</v>
      </c>
      <c r="O204" s="36"/>
      <c r="P204" s="192">
        <f t="shared" si="41"/>
        <v>0</v>
      </c>
      <c r="Q204" s="192">
        <v>0</v>
      </c>
      <c r="R204" s="192">
        <f t="shared" si="42"/>
        <v>0</v>
      </c>
      <c r="S204" s="192">
        <v>0</v>
      </c>
      <c r="T204" s="193">
        <f t="shared" si="43"/>
        <v>0</v>
      </c>
      <c r="AR204" s="18" t="s">
        <v>128</v>
      </c>
      <c r="AT204" s="18" t="s">
        <v>130</v>
      </c>
      <c r="AU204" s="18" t="s">
        <v>84</v>
      </c>
      <c r="AY204" s="18" t="s">
        <v>129</v>
      </c>
      <c r="BE204" s="194">
        <f t="shared" si="44"/>
        <v>0</v>
      </c>
      <c r="BF204" s="194">
        <f t="shared" si="45"/>
        <v>0</v>
      </c>
      <c r="BG204" s="194">
        <f t="shared" si="46"/>
        <v>0</v>
      </c>
      <c r="BH204" s="194">
        <f t="shared" si="47"/>
        <v>0</v>
      </c>
      <c r="BI204" s="194">
        <f t="shared" si="48"/>
        <v>0</v>
      </c>
      <c r="BJ204" s="18" t="s">
        <v>22</v>
      </c>
      <c r="BK204" s="194">
        <f t="shared" si="49"/>
        <v>0</v>
      </c>
      <c r="BL204" s="18" t="s">
        <v>128</v>
      </c>
      <c r="BM204" s="18" t="s">
        <v>476</v>
      </c>
    </row>
    <row r="205" spans="2:63" s="10" customFormat="1" ht="29.85" customHeight="1">
      <c r="B205" s="169"/>
      <c r="C205" s="170"/>
      <c r="D205" s="171" t="s">
        <v>75</v>
      </c>
      <c r="E205" s="247" t="s">
        <v>144</v>
      </c>
      <c r="F205" s="247" t="s">
        <v>477</v>
      </c>
      <c r="G205" s="170"/>
      <c r="H205" s="170"/>
      <c r="I205" s="173"/>
      <c r="J205" s="248">
        <f>BK205</f>
        <v>0</v>
      </c>
      <c r="K205" s="170"/>
      <c r="L205" s="175"/>
      <c r="M205" s="176"/>
      <c r="N205" s="177"/>
      <c r="O205" s="177"/>
      <c r="P205" s="178">
        <f>SUM(P206:P283)</f>
        <v>0</v>
      </c>
      <c r="Q205" s="177"/>
      <c r="R205" s="178">
        <f>SUM(R206:R283)</f>
        <v>0</v>
      </c>
      <c r="S205" s="177"/>
      <c r="T205" s="179">
        <f>SUM(T206:T283)</f>
        <v>0</v>
      </c>
      <c r="AR205" s="180" t="s">
        <v>22</v>
      </c>
      <c r="AT205" s="181" t="s">
        <v>75</v>
      </c>
      <c r="AU205" s="181" t="s">
        <v>22</v>
      </c>
      <c r="AY205" s="180" t="s">
        <v>129</v>
      </c>
      <c r="BK205" s="182">
        <f>SUM(BK206:BK283)</f>
        <v>0</v>
      </c>
    </row>
    <row r="206" spans="2:65" s="1" customFormat="1" ht="22.5" customHeight="1">
      <c r="B206" s="35"/>
      <c r="C206" s="183" t="s">
        <v>478</v>
      </c>
      <c r="D206" s="183" t="s">
        <v>130</v>
      </c>
      <c r="E206" s="184" t="s">
        <v>479</v>
      </c>
      <c r="F206" s="185" t="s">
        <v>480</v>
      </c>
      <c r="G206" s="186" t="s">
        <v>250</v>
      </c>
      <c r="H206" s="187">
        <v>5</v>
      </c>
      <c r="I206" s="188"/>
      <c r="J206" s="189">
        <f aca="true" t="shared" si="50" ref="J206:J211">ROUND(I206*H206,2)</f>
        <v>0</v>
      </c>
      <c r="K206" s="185" t="s">
        <v>134</v>
      </c>
      <c r="L206" s="55"/>
      <c r="M206" s="190" t="s">
        <v>20</v>
      </c>
      <c r="N206" s="191" t="s">
        <v>47</v>
      </c>
      <c r="O206" s="36"/>
      <c r="P206" s="192">
        <f aca="true" t="shared" si="51" ref="P206:P211">O206*H206</f>
        <v>0</v>
      </c>
      <c r="Q206" s="192">
        <v>0</v>
      </c>
      <c r="R206" s="192">
        <f aca="true" t="shared" si="52" ref="R206:R211">Q206*H206</f>
        <v>0</v>
      </c>
      <c r="S206" s="192">
        <v>0</v>
      </c>
      <c r="T206" s="193">
        <f aca="true" t="shared" si="53" ref="T206:T211">S206*H206</f>
        <v>0</v>
      </c>
      <c r="AR206" s="18" t="s">
        <v>128</v>
      </c>
      <c r="AT206" s="18" t="s">
        <v>130</v>
      </c>
      <c r="AU206" s="18" t="s">
        <v>84</v>
      </c>
      <c r="AY206" s="18" t="s">
        <v>129</v>
      </c>
      <c r="BE206" s="194">
        <f aca="true" t="shared" si="54" ref="BE206:BE211">IF(N206="základní",J206,0)</f>
        <v>0</v>
      </c>
      <c r="BF206" s="194">
        <f aca="true" t="shared" si="55" ref="BF206:BF211">IF(N206="snížená",J206,0)</f>
        <v>0</v>
      </c>
      <c r="BG206" s="194">
        <f aca="true" t="shared" si="56" ref="BG206:BG211">IF(N206="zákl. přenesená",J206,0)</f>
        <v>0</v>
      </c>
      <c r="BH206" s="194">
        <f aca="true" t="shared" si="57" ref="BH206:BH211">IF(N206="sníž. přenesená",J206,0)</f>
        <v>0</v>
      </c>
      <c r="BI206" s="194">
        <f aca="true" t="shared" si="58" ref="BI206:BI211">IF(N206="nulová",J206,0)</f>
        <v>0</v>
      </c>
      <c r="BJ206" s="18" t="s">
        <v>22</v>
      </c>
      <c r="BK206" s="194">
        <f aca="true" t="shared" si="59" ref="BK206:BK211">ROUND(I206*H206,2)</f>
        <v>0</v>
      </c>
      <c r="BL206" s="18" t="s">
        <v>128</v>
      </c>
      <c r="BM206" s="18" t="s">
        <v>481</v>
      </c>
    </row>
    <row r="207" spans="2:65" s="1" customFormat="1" ht="22.5" customHeight="1">
      <c r="B207" s="35"/>
      <c r="C207" s="183" t="s">
        <v>348</v>
      </c>
      <c r="D207" s="183" t="s">
        <v>130</v>
      </c>
      <c r="E207" s="184" t="s">
        <v>482</v>
      </c>
      <c r="F207" s="185" t="s">
        <v>483</v>
      </c>
      <c r="G207" s="186" t="s">
        <v>250</v>
      </c>
      <c r="H207" s="187">
        <v>16</v>
      </c>
      <c r="I207" s="188"/>
      <c r="J207" s="189">
        <f t="shared" si="50"/>
        <v>0</v>
      </c>
      <c r="K207" s="185" t="s">
        <v>134</v>
      </c>
      <c r="L207" s="55"/>
      <c r="M207" s="190" t="s">
        <v>20</v>
      </c>
      <c r="N207" s="191" t="s">
        <v>47</v>
      </c>
      <c r="O207" s="36"/>
      <c r="P207" s="192">
        <f t="shared" si="51"/>
        <v>0</v>
      </c>
      <c r="Q207" s="192">
        <v>0</v>
      </c>
      <c r="R207" s="192">
        <f t="shared" si="52"/>
        <v>0</v>
      </c>
      <c r="S207" s="192">
        <v>0</v>
      </c>
      <c r="T207" s="193">
        <f t="shared" si="53"/>
        <v>0</v>
      </c>
      <c r="AR207" s="18" t="s">
        <v>128</v>
      </c>
      <c r="AT207" s="18" t="s">
        <v>130</v>
      </c>
      <c r="AU207" s="18" t="s">
        <v>84</v>
      </c>
      <c r="AY207" s="18" t="s">
        <v>129</v>
      </c>
      <c r="BE207" s="194">
        <f t="shared" si="54"/>
        <v>0</v>
      </c>
      <c r="BF207" s="194">
        <f t="shared" si="55"/>
        <v>0</v>
      </c>
      <c r="BG207" s="194">
        <f t="shared" si="56"/>
        <v>0</v>
      </c>
      <c r="BH207" s="194">
        <f t="shared" si="57"/>
        <v>0</v>
      </c>
      <c r="BI207" s="194">
        <f t="shared" si="58"/>
        <v>0</v>
      </c>
      <c r="BJ207" s="18" t="s">
        <v>22</v>
      </c>
      <c r="BK207" s="194">
        <f t="shared" si="59"/>
        <v>0</v>
      </c>
      <c r="BL207" s="18" t="s">
        <v>128</v>
      </c>
      <c r="BM207" s="18" t="s">
        <v>484</v>
      </c>
    </row>
    <row r="208" spans="2:65" s="1" customFormat="1" ht="22.5" customHeight="1">
      <c r="B208" s="35"/>
      <c r="C208" s="183" t="s">
        <v>485</v>
      </c>
      <c r="D208" s="183" t="s">
        <v>130</v>
      </c>
      <c r="E208" s="184" t="s">
        <v>486</v>
      </c>
      <c r="F208" s="185" t="s">
        <v>487</v>
      </c>
      <c r="G208" s="186" t="s">
        <v>250</v>
      </c>
      <c r="H208" s="187">
        <v>661.7</v>
      </c>
      <c r="I208" s="188"/>
      <c r="J208" s="189">
        <f t="shared" si="50"/>
        <v>0</v>
      </c>
      <c r="K208" s="185" t="s">
        <v>134</v>
      </c>
      <c r="L208" s="55"/>
      <c r="M208" s="190" t="s">
        <v>20</v>
      </c>
      <c r="N208" s="191" t="s">
        <v>47</v>
      </c>
      <c r="O208" s="36"/>
      <c r="P208" s="192">
        <f t="shared" si="51"/>
        <v>0</v>
      </c>
      <c r="Q208" s="192">
        <v>0</v>
      </c>
      <c r="R208" s="192">
        <f t="shared" si="52"/>
        <v>0</v>
      </c>
      <c r="S208" s="192">
        <v>0</v>
      </c>
      <c r="T208" s="193">
        <f t="shared" si="53"/>
        <v>0</v>
      </c>
      <c r="AR208" s="18" t="s">
        <v>128</v>
      </c>
      <c r="AT208" s="18" t="s">
        <v>130</v>
      </c>
      <c r="AU208" s="18" t="s">
        <v>84</v>
      </c>
      <c r="AY208" s="18" t="s">
        <v>129</v>
      </c>
      <c r="BE208" s="194">
        <f t="shared" si="54"/>
        <v>0</v>
      </c>
      <c r="BF208" s="194">
        <f t="shared" si="55"/>
        <v>0</v>
      </c>
      <c r="BG208" s="194">
        <f t="shared" si="56"/>
        <v>0</v>
      </c>
      <c r="BH208" s="194">
        <f t="shared" si="57"/>
        <v>0</v>
      </c>
      <c r="BI208" s="194">
        <f t="shared" si="58"/>
        <v>0</v>
      </c>
      <c r="BJ208" s="18" t="s">
        <v>22</v>
      </c>
      <c r="BK208" s="194">
        <f t="shared" si="59"/>
        <v>0</v>
      </c>
      <c r="BL208" s="18" t="s">
        <v>128</v>
      </c>
      <c r="BM208" s="18" t="s">
        <v>488</v>
      </c>
    </row>
    <row r="209" spans="2:65" s="1" customFormat="1" ht="22.5" customHeight="1">
      <c r="B209" s="35"/>
      <c r="C209" s="183" t="s">
        <v>353</v>
      </c>
      <c r="D209" s="183" t="s">
        <v>130</v>
      </c>
      <c r="E209" s="184" t="s">
        <v>489</v>
      </c>
      <c r="F209" s="185" t="s">
        <v>490</v>
      </c>
      <c r="G209" s="186" t="s">
        <v>250</v>
      </c>
      <c r="H209" s="187">
        <v>112.9</v>
      </c>
      <c r="I209" s="188"/>
      <c r="J209" s="189">
        <f t="shared" si="50"/>
        <v>0</v>
      </c>
      <c r="K209" s="185" t="s">
        <v>134</v>
      </c>
      <c r="L209" s="55"/>
      <c r="M209" s="190" t="s">
        <v>20</v>
      </c>
      <c r="N209" s="191" t="s">
        <v>47</v>
      </c>
      <c r="O209" s="36"/>
      <c r="P209" s="192">
        <f t="shared" si="51"/>
        <v>0</v>
      </c>
      <c r="Q209" s="192">
        <v>0</v>
      </c>
      <c r="R209" s="192">
        <f t="shared" si="52"/>
        <v>0</v>
      </c>
      <c r="S209" s="192">
        <v>0</v>
      </c>
      <c r="T209" s="193">
        <f t="shared" si="53"/>
        <v>0</v>
      </c>
      <c r="AR209" s="18" t="s">
        <v>128</v>
      </c>
      <c r="AT209" s="18" t="s">
        <v>130</v>
      </c>
      <c r="AU209" s="18" t="s">
        <v>84</v>
      </c>
      <c r="AY209" s="18" t="s">
        <v>129</v>
      </c>
      <c r="BE209" s="194">
        <f t="shared" si="54"/>
        <v>0</v>
      </c>
      <c r="BF209" s="194">
        <f t="shared" si="55"/>
        <v>0</v>
      </c>
      <c r="BG209" s="194">
        <f t="shared" si="56"/>
        <v>0</v>
      </c>
      <c r="BH209" s="194">
        <f t="shared" si="57"/>
        <v>0</v>
      </c>
      <c r="BI209" s="194">
        <f t="shared" si="58"/>
        <v>0</v>
      </c>
      <c r="BJ209" s="18" t="s">
        <v>22</v>
      </c>
      <c r="BK209" s="194">
        <f t="shared" si="59"/>
        <v>0</v>
      </c>
      <c r="BL209" s="18" t="s">
        <v>128</v>
      </c>
      <c r="BM209" s="18" t="s">
        <v>491</v>
      </c>
    </row>
    <row r="210" spans="2:65" s="1" customFormat="1" ht="22.5" customHeight="1">
      <c r="B210" s="35"/>
      <c r="C210" s="183" t="s">
        <v>492</v>
      </c>
      <c r="D210" s="183" t="s">
        <v>130</v>
      </c>
      <c r="E210" s="184" t="s">
        <v>493</v>
      </c>
      <c r="F210" s="185" t="s">
        <v>494</v>
      </c>
      <c r="G210" s="186" t="s">
        <v>250</v>
      </c>
      <c r="H210" s="187">
        <v>701.4</v>
      </c>
      <c r="I210" s="188"/>
      <c r="J210" s="189">
        <f t="shared" si="50"/>
        <v>0</v>
      </c>
      <c r="K210" s="185" t="s">
        <v>134</v>
      </c>
      <c r="L210" s="55"/>
      <c r="M210" s="190" t="s">
        <v>20</v>
      </c>
      <c r="N210" s="191" t="s">
        <v>47</v>
      </c>
      <c r="O210" s="36"/>
      <c r="P210" s="192">
        <f t="shared" si="51"/>
        <v>0</v>
      </c>
      <c r="Q210" s="192">
        <v>0</v>
      </c>
      <c r="R210" s="192">
        <f t="shared" si="52"/>
        <v>0</v>
      </c>
      <c r="S210" s="192">
        <v>0</v>
      </c>
      <c r="T210" s="193">
        <f t="shared" si="53"/>
        <v>0</v>
      </c>
      <c r="AR210" s="18" t="s">
        <v>128</v>
      </c>
      <c r="AT210" s="18" t="s">
        <v>130</v>
      </c>
      <c r="AU210" s="18" t="s">
        <v>84</v>
      </c>
      <c r="AY210" s="18" t="s">
        <v>129</v>
      </c>
      <c r="BE210" s="194">
        <f t="shared" si="54"/>
        <v>0</v>
      </c>
      <c r="BF210" s="194">
        <f t="shared" si="55"/>
        <v>0</v>
      </c>
      <c r="BG210" s="194">
        <f t="shared" si="56"/>
        <v>0</v>
      </c>
      <c r="BH210" s="194">
        <f t="shared" si="57"/>
        <v>0</v>
      </c>
      <c r="BI210" s="194">
        <f t="shared" si="58"/>
        <v>0</v>
      </c>
      <c r="BJ210" s="18" t="s">
        <v>22</v>
      </c>
      <c r="BK210" s="194">
        <f t="shared" si="59"/>
        <v>0</v>
      </c>
      <c r="BL210" s="18" t="s">
        <v>128</v>
      </c>
      <c r="BM210" s="18" t="s">
        <v>495</v>
      </c>
    </row>
    <row r="211" spans="2:65" s="1" customFormat="1" ht="22.5" customHeight="1">
      <c r="B211" s="35"/>
      <c r="C211" s="183" t="s">
        <v>357</v>
      </c>
      <c r="D211" s="183" t="s">
        <v>130</v>
      </c>
      <c r="E211" s="184" t="s">
        <v>496</v>
      </c>
      <c r="F211" s="185" t="s">
        <v>497</v>
      </c>
      <c r="G211" s="186" t="s">
        <v>267</v>
      </c>
      <c r="H211" s="187">
        <v>21</v>
      </c>
      <c r="I211" s="188"/>
      <c r="J211" s="189">
        <f t="shared" si="50"/>
        <v>0</v>
      </c>
      <c r="K211" s="185" t="s">
        <v>134</v>
      </c>
      <c r="L211" s="55"/>
      <c r="M211" s="190" t="s">
        <v>20</v>
      </c>
      <c r="N211" s="191" t="s">
        <v>47</v>
      </c>
      <c r="O211" s="36"/>
      <c r="P211" s="192">
        <f t="shared" si="51"/>
        <v>0</v>
      </c>
      <c r="Q211" s="192">
        <v>0</v>
      </c>
      <c r="R211" s="192">
        <f t="shared" si="52"/>
        <v>0</v>
      </c>
      <c r="S211" s="192">
        <v>0</v>
      </c>
      <c r="T211" s="193">
        <f t="shared" si="53"/>
        <v>0</v>
      </c>
      <c r="AR211" s="18" t="s">
        <v>128</v>
      </c>
      <c r="AT211" s="18" t="s">
        <v>130</v>
      </c>
      <c r="AU211" s="18" t="s">
        <v>84</v>
      </c>
      <c r="AY211" s="18" t="s">
        <v>129</v>
      </c>
      <c r="BE211" s="194">
        <f t="shared" si="54"/>
        <v>0</v>
      </c>
      <c r="BF211" s="194">
        <f t="shared" si="55"/>
        <v>0</v>
      </c>
      <c r="BG211" s="194">
        <f t="shared" si="56"/>
        <v>0</v>
      </c>
      <c r="BH211" s="194">
        <f t="shared" si="57"/>
        <v>0</v>
      </c>
      <c r="BI211" s="194">
        <f t="shared" si="58"/>
        <v>0</v>
      </c>
      <c r="BJ211" s="18" t="s">
        <v>22</v>
      </c>
      <c r="BK211" s="194">
        <f t="shared" si="59"/>
        <v>0</v>
      </c>
      <c r="BL211" s="18" t="s">
        <v>128</v>
      </c>
      <c r="BM211" s="18" t="s">
        <v>498</v>
      </c>
    </row>
    <row r="212" spans="2:51" s="12" customFormat="1" ht="13.5">
      <c r="B212" s="207"/>
      <c r="C212" s="208"/>
      <c r="D212" s="197" t="s">
        <v>145</v>
      </c>
      <c r="E212" s="209" t="s">
        <v>20</v>
      </c>
      <c r="F212" s="210" t="s">
        <v>499</v>
      </c>
      <c r="G212" s="208"/>
      <c r="H212" s="211">
        <v>21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145</v>
      </c>
      <c r="AU212" s="217" t="s">
        <v>84</v>
      </c>
      <c r="AV212" s="12" t="s">
        <v>84</v>
      </c>
      <c r="AW212" s="12" t="s">
        <v>40</v>
      </c>
      <c r="AX212" s="12" t="s">
        <v>76</v>
      </c>
      <c r="AY212" s="217" t="s">
        <v>129</v>
      </c>
    </row>
    <row r="213" spans="2:51" s="13" customFormat="1" ht="13.5">
      <c r="B213" s="218"/>
      <c r="C213" s="219"/>
      <c r="D213" s="220" t="s">
        <v>145</v>
      </c>
      <c r="E213" s="221" t="s">
        <v>20</v>
      </c>
      <c r="F213" s="222" t="s">
        <v>154</v>
      </c>
      <c r="G213" s="219"/>
      <c r="H213" s="223">
        <v>21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145</v>
      </c>
      <c r="AU213" s="229" t="s">
        <v>84</v>
      </c>
      <c r="AV213" s="13" t="s">
        <v>128</v>
      </c>
      <c r="AW213" s="13" t="s">
        <v>40</v>
      </c>
      <c r="AX213" s="13" t="s">
        <v>22</v>
      </c>
      <c r="AY213" s="229" t="s">
        <v>129</v>
      </c>
    </row>
    <row r="214" spans="2:65" s="1" customFormat="1" ht="22.5" customHeight="1">
      <c r="B214" s="35"/>
      <c r="C214" s="183" t="s">
        <v>500</v>
      </c>
      <c r="D214" s="183" t="s">
        <v>130</v>
      </c>
      <c r="E214" s="184" t="s">
        <v>501</v>
      </c>
      <c r="F214" s="185" t="s">
        <v>502</v>
      </c>
      <c r="G214" s="186" t="s">
        <v>267</v>
      </c>
      <c r="H214" s="187">
        <v>30</v>
      </c>
      <c r="I214" s="188"/>
      <c r="J214" s="189">
        <f>ROUND(I214*H214,2)</f>
        <v>0</v>
      </c>
      <c r="K214" s="185" t="s">
        <v>134</v>
      </c>
      <c r="L214" s="55"/>
      <c r="M214" s="190" t="s">
        <v>20</v>
      </c>
      <c r="N214" s="191" t="s">
        <v>47</v>
      </c>
      <c r="O214" s="36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18" t="s">
        <v>128</v>
      </c>
      <c r="AT214" s="18" t="s">
        <v>130</v>
      </c>
      <c r="AU214" s="18" t="s">
        <v>84</v>
      </c>
      <c r="AY214" s="18" t="s">
        <v>129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8" t="s">
        <v>22</v>
      </c>
      <c r="BK214" s="194">
        <f>ROUND(I214*H214,2)</f>
        <v>0</v>
      </c>
      <c r="BL214" s="18" t="s">
        <v>128</v>
      </c>
      <c r="BM214" s="18" t="s">
        <v>503</v>
      </c>
    </row>
    <row r="215" spans="2:65" s="1" customFormat="1" ht="22.5" customHeight="1">
      <c r="B215" s="35"/>
      <c r="C215" s="183" t="s">
        <v>361</v>
      </c>
      <c r="D215" s="183" t="s">
        <v>130</v>
      </c>
      <c r="E215" s="184" t="s">
        <v>504</v>
      </c>
      <c r="F215" s="185" t="s">
        <v>505</v>
      </c>
      <c r="G215" s="186" t="s">
        <v>267</v>
      </c>
      <c r="H215" s="187">
        <v>6</v>
      </c>
      <c r="I215" s="188"/>
      <c r="J215" s="189">
        <f>ROUND(I215*H215,2)</f>
        <v>0</v>
      </c>
      <c r="K215" s="185" t="s">
        <v>134</v>
      </c>
      <c r="L215" s="55"/>
      <c r="M215" s="190" t="s">
        <v>20</v>
      </c>
      <c r="N215" s="191" t="s">
        <v>47</v>
      </c>
      <c r="O215" s="36"/>
      <c r="P215" s="192">
        <f>O215*H215</f>
        <v>0</v>
      </c>
      <c r="Q215" s="192">
        <v>0</v>
      </c>
      <c r="R215" s="192">
        <f>Q215*H215</f>
        <v>0</v>
      </c>
      <c r="S215" s="192">
        <v>0</v>
      </c>
      <c r="T215" s="193">
        <f>S215*H215</f>
        <v>0</v>
      </c>
      <c r="AR215" s="18" t="s">
        <v>128</v>
      </c>
      <c r="AT215" s="18" t="s">
        <v>130</v>
      </c>
      <c r="AU215" s="18" t="s">
        <v>84</v>
      </c>
      <c r="AY215" s="18" t="s">
        <v>129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8" t="s">
        <v>22</v>
      </c>
      <c r="BK215" s="194">
        <f>ROUND(I215*H215,2)</f>
        <v>0</v>
      </c>
      <c r="BL215" s="18" t="s">
        <v>128</v>
      </c>
      <c r="BM215" s="18" t="s">
        <v>506</v>
      </c>
    </row>
    <row r="216" spans="2:65" s="1" customFormat="1" ht="22.5" customHeight="1">
      <c r="B216" s="35"/>
      <c r="C216" s="183" t="s">
        <v>507</v>
      </c>
      <c r="D216" s="183" t="s">
        <v>130</v>
      </c>
      <c r="E216" s="184" t="s">
        <v>508</v>
      </c>
      <c r="F216" s="185" t="s">
        <v>509</v>
      </c>
      <c r="G216" s="186" t="s">
        <v>267</v>
      </c>
      <c r="H216" s="187">
        <v>5</v>
      </c>
      <c r="I216" s="188"/>
      <c r="J216" s="189">
        <f>ROUND(I216*H216,2)</f>
        <v>0</v>
      </c>
      <c r="K216" s="185" t="s">
        <v>134</v>
      </c>
      <c r="L216" s="55"/>
      <c r="M216" s="190" t="s">
        <v>20</v>
      </c>
      <c r="N216" s="191" t="s">
        <v>47</v>
      </c>
      <c r="O216" s="3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8" t="s">
        <v>128</v>
      </c>
      <c r="AT216" s="18" t="s">
        <v>130</v>
      </c>
      <c r="AU216" s="18" t="s">
        <v>84</v>
      </c>
      <c r="AY216" s="18" t="s">
        <v>129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22</v>
      </c>
      <c r="BK216" s="194">
        <f>ROUND(I216*H216,2)</f>
        <v>0</v>
      </c>
      <c r="BL216" s="18" t="s">
        <v>128</v>
      </c>
      <c r="BM216" s="18" t="s">
        <v>510</v>
      </c>
    </row>
    <row r="217" spans="2:65" s="1" customFormat="1" ht="22.5" customHeight="1">
      <c r="B217" s="35"/>
      <c r="C217" s="183" t="s">
        <v>366</v>
      </c>
      <c r="D217" s="183" t="s">
        <v>130</v>
      </c>
      <c r="E217" s="184" t="s">
        <v>511</v>
      </c>
      <c r="F217" s="185" t="s">
        <v>512</v>
      </c>
      <c r="G217" s="186" t="s">
        <v>250</v>
      </c>
      <c r="H217" s="187">
        <v>21</v>
      </c>
      <c r="I217" s="188"/>
      <c r="J217" s="189">
        <f>ROUND(I217*H217,2)</f>
        <v>0</v>
      </c>
      <c r="K217" s="185" t="s">
        <v>134</v>
      </c>
      <c r="L217" s="55"/>
      <c r="M217" s="190" t="s">
        <v>20</v>
      </c>
      <c r="N217" s="191" t="s">
        <v>47</v>
      </c>
      <c r="O217" s="36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18" t="s">
        <v>128</v>
      </c>
      <c r="AT217" s="18" t="s">
        <v>130</v>
      </c>
      <c r="AU217" s="18" t="s">
        <v>84</v>
      </c>
      <c r="AY217" s="18" t="s">
        <v>129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8" t="s">
        <v>22</v>
      </c>
      <c r="BK217" s="194">
        <f>ROUND(I217*H217,2)</f>
        <v>0</v>
      </c>
      <c r="BL217" s="18" t="s">
        <v>128</v>
      </c>
      <c r="BM217" s="18" t="s">
        <v>513</v>
      </c>
    </row>
    <row r="218" spans="2:51" s="12" customFormat="1" ht="13.5">
      <c r="B218" s="207"/>
      <c r="C218" s="208"/>
      <c r="D218" s="197" t="s">
        <v>145</v>
      </c>
      <c r="E218" s="209" t="s">
        <v>20</v>
      </c>
      <c r="F218" s="210" t="s">
        <v>514</v>
      </c>
      <c r="G218" s="208"/>
      <c r="H218" s="211">
        <v>21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145</v>
      </c>
      <c r="AU218" s="217" t="s">
        <v>84</v>
      </c>
      <c r="AV218" s="12" t="s">
        <v>84</v>
      </c>
      <c r="AW218" s="12" t="s">
        <v>40</v>
      </c>
      <c r="AX218" s="12" t="s">
        <v>76</v>
      </c>
      <c r="AY218" s="217" t="s">
        <v>129</v>
      </c>
    </row>
    <row r="219" spans="2:51" s="13" customFormat="1" ht="13.5">
      <c r="B219" s="218"/>
      <c r="C219" s="219"/>
      <c r="D219" s="220" t="s">
        <v>145</v>
      </c>
      <c r="E219" s="221" t="s">
        <v>20</v>
      </c>
      <c r="F219" s="222" t="s">
        <v>154</v>
      </c>
      <c r="G219" s="219"/>
      <c r="H219" s="223">
        <v>21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145</v>
      </c>
      <c r="AU219" s="229" t="s">
        <v>84</v>
      </c>
      <c r="AV219" s="13" t="s">
        <v>128</v>
      </c>
      <c r="AW219" s="13" t="s">
        <v>40</v>
      </c>
      <c r="AX219" s="13" t="s">
        <v>22</v>
      </c>
      <c r="AY219" s="229" t="s">
        <v>129</v>
      </c>
    </row>
    <row r="220" spans="2:65" s="1" customFormat="1" ht="22.5" customHeight="1">
      <c r="B220" s="35"/>
      <c r="C220" s="183" t="s">
        <v>515</v>
      </c>
      <c r="D220" s="183" t="s">
        <v>130</v>
      </c>
      <c r="E220" s="184" t="s">
        <v>516</v>
      </c>
      <c r="F220" s="185" t="s">
        <v>517</v>
      </c>
      <c r="G220" s="186" t="s">
        <v>250</v>
      </c>
      <c r="H220" s="187">
        <v>661.7</v>
      </c>
      <c r="I220" s="188"/>
      <c r="J220" s="189">
        <f aca="true" t="shared" si="60" ref="J220:J234">ROUND(I220*H220,2)</f>
        <v>0</v>
      </c>
      <c r="K220" s="185" t="s">
        <v>134</v>
      </c>
      <c r="L220" s="55"/>
      <c r="M220" s="190" t="s">
        <v>20</v>
      </c>
      <c r="N220" s="191" t="s">
        <v>47</v>
      </c>
      <c r="O220" s="36"/>
      <c r="P220" s="192">
        <f aca="true" t="shared" si="61" ref="P220:P234">O220*H220</f>
        <v>0</v>
      </c>
      <c r="Q220" s="192">
        <v>0</v>
      </c>
      <c r="R220" s="192">
        <f aca="true" t="shared" si="62" ref="R220:R234">Q220*H220</f>
        <v>0</v>
      </c>
      <c r="S220" s="192">
        <v>0</v>
      </c>
      <c r="T220" s="193">
        <f aca="true" t="shared" si="63" ref="T220:T234">S220*H220</f>
        <v>0</v>
      </c>
      <c r="AR220" s="18" t="s">
        <v>128</v>
      </c>
      <c r="AT220" s="18" t="s">
        <v>130</v>
      </c>
      <c r="AU220" s="18" t="s">
        <v>84</v>
      </c>
      <c r="AY220" s="18" t="s">
        <v>129</v>
      </c>
      <c r="BE220" s="194">
        <f aca="true" t="shared" si="64" ref="BE220:BE234">IF(N220="základní",J220,0)</f>
        <v>0</v>
      </c>
      <c r="BF220" s="194">
        <f aca="true" t="shared" si="65" ref="BF220:BF234">IF(N220="snížená",J220,0)</f>
        <v>0</v>
      </c>
      <c r="BG220" s="194">
        <f aca="true" t="shared" si="66" ref="BG220:BG234">IF(N220="zákl. přenesená",J220,0)</f>
        <v>0</v>
      </c>
      <c r="BH220" s="194">
        <f aca="true" t="shared" si="67" ref="BH220:BH234">IF(N220="sníž. přenesená",J220,0)</f>
        <v>0</v>
      </c>
      <c r="BI220" s="194">
        <f aca="true" t="shared" si="68" ref="BI220:BI234">IF(N220="nulová",J220,0)</f>
        <v>0</v>
      </c>
      <c r="BJ220" s="18" t="s">
        <v>22</v>
      </c>
      <c r="BK220" s="194">
        <f aca="true" t="shared" si="69" ref="BK220:BK234">ROUND(I220*H220,2)</f>
        <v>0</v>
      </c>
      <c r="BL220" s="18" t="s">
        <v>128</v>
      </c>
      <c r="BM220" s="18" t="s">
        <v>518</v>
      </c>
    </row>
    <row r="221" spans="2:65" s="1" customFormat="1" ht="22.5" customHeight="1">
      <c r="B221" s="35"/>
      <c r="C221" s="183" t="s">
        <v>370</v>
      </c>
      <c r="D221" s="183" t="s">
        <v>130</v>
      </c>
      <c r="E221" s="184" t="s">
        <v>519</v>
      </c>
      <c r="F221" s="185" t="s">
        <v>520</v>
      </c>
      <c r="G221" s="186" t="s">
        <v>250</v>
      </c>
      <c r="H221" s="187">
        <v>112.9</v>
      </c>
      <c r="I221" s="188"/>
      <c r="J221" s="189">
        <f t="shared" si="60"/>
        <v>0</v>
      </c>
      <c r="K221" s="185" t="s">
        <v>134</v>
      </c>
      <c r="L221" s="55"/>
      <c r="M221" s="190" t="s">
        <v>20</v>
      </c>
      <c r="N221" s="191" t="s">
        <v>47</v>
      </c>
      <c r="O221" s="36"/>
      <c r="P221" s="192">
        <f t="shared" si="61"/>
        <v>0</v>
      </c>
      <c r="Q221" s="192">
        <v>0</v>
      </c>
      <c r="R221" s="192">
        <f t="shared" si="62"/>
        <v>0</v>
      </c>
      <c r="S221" s="192">
        <v>0</v>
      </c>
      <c r="T221" s="193">
        <f t="shared" si="63"/>
        <v>0</v>
      </c>
      <c r="AR221" s="18" t="s">
        <v>128</v>
      </c>
      <c r="AT221" s="18" t="s">
        <v>130</v>
      </c>
      <c r="AU221" s="18" t="s">
        <v>84</v>
      </c>
      <c r="AY221" s="18" t="s">
        <v>129</v>
      </c>
      <c r="BE221" s="194">
        <f t="shared" si="64"/>
        <v>0</v>
      </c>
      <c r="BF221" s="194">
        <f t="shared" si="65"/>
        <v>0</v>
      </c>
      <c r="BG221" s="194">
        <f t="shared" si="66"/>
        <v>0</v>
      </c>
      <c r="BH221" s="194">
        <f t="shared" si="67"/>
        <v>0</v>
      </c>
      <c r="BI221" s="194">
        <f t="shared" si="68"/>
        <v>0</v>
      </c>
      <c r="BJ221" s="18" t="s">
        <v>22</v>
      </c>
      <c r="BK221" s="194">
        <f t="shared" si="69"/>
        <v>0</v>
      </c>
      <c r="BL221" s="18" t="s">
        <v>128</v>
      </c>
      <c r="BM221" s="18" t="s">
        <v>521</v>
      </c>
    </row>
    <row r="222" spans="2:65" s="1" customFormat="1" ht="22.5" customHeight="1">
      <c r="B222" s="35"/>
      <c r="C222" s="183" t="s">
        <v>522</v>
      </c>
      <c r="D222" s="183" t="s">
        <v>130</v>
      </c>
      <c r="E222" s="184" t="s">
        <v>523</v>
      </c>
      <c r="F222" s="185" t="s">
        <v>524</v>
      </c>
      <c r="G222" s="186" t="s">
        <v>250</v>
      </c>
      <c r="H222" s="187">
        <v>701.4</v>
      </c>
      <c r="I222" s="188"/>
      <c r="J222" s="189">
        <f t="shared" si="60"/>
        <v>0</v>
      </c>
      <c r="K222" s="185" t="s">
        <v>134</v>
      </c>
      <c r="L222" s="55"/>
      <c r="M222" s="190" t="s">
        <v>20</v>
      </c>
      <c r="N222" s="191" t="s">
        <v>47</v>
      </c>
      <c r="O222" s="36"/>
      <c r="P222" s="192">
        <f t="shared" si="61"/>
        <v>0</v>
      </c>
      <c r="Q222" s="192">
        <v>0</v>
      </c>
      <c r="R222" s="192">
        <f t="shared" si="62"/>
        <v>0</v>
      </c>
      <c r="S222" s="192">
        <v>0</v>
      </c>
      <c r="T222" s="193">
        <f t="shared" si="63"/>
        <v>0</v>
      </c>
      <c r="AR222" s="18" t="s">
        <v>128</v>
      </c>
      <c r="AT222" s="18" t="s">
        <v>130</v>
      </c>
      <c r="AU222" s="18" t="s">
        <v>84</v>
      </c>
      <c r="AY222" s="18" t="s">
        <v>129</v>
      </c>
      <c r="BE222" s="194">
        <f t="shared" si="64"/>
        <v>0</v>
      </c>
      <c r="BF222" s="194">
        <f t="shared" si="65"/>
        <v>0</v>
      </c>
      <c r="BG222" s="194">
        <f t="shared" si="66"/>
        <v>0</v>
      </c>
      <c r="BH222" s="194">
        <f t="shared" si="67"/>
        <v>0</v>
      </c>
      <c r="BI222" s="194">
        <f t="shared" si="68"/>
        <v>0</v>
      </c>
      <c r="BJ222" s="18" t="s">
        <v>22</v>
      </c>
      <c r="BK222" s="194">
        <f t="shared" si="69"/>
        <v>0</v>
      </c>
      <c r="BL222" s="18" t="s">
        <v>128</v>
      </c>
      <c r="BM222" s="18" t="s">
        <v>525</v>
      </c>
    </row>
    <row r="223" spans="2:65" s="1" customFormat="1" ht="22.5" customHeight="1">
      <c r="B223" s="35"/>
      <c r="C223" s="183" t="s">
        <v>373</v>
      </c>
      <c r="D223" s="183" t="s">
        <v>130</v>
      </c>
      <c r="E223" s="184" t="s">
        <v>526</v>
      </c>
      <c r="F223" s="185" t="s">
        <v>527</v>
      </c>
      <c r="G223" s="186" t="s">
        <v>528</v>
      </c>
      <c r="H223" s="187">
        <v>3</v>
      </c>
      <c r="I223" s="188"/>
      <c r="J223" s="189">
        <f t="shared" si="60"/>
        <v>0</v>
      </c>
      <c r="K223" s="185" t="s">
        <v>134</v>
      </c>
      <c r="L223" s="55"/>
      <c r="M223" s="190" t="s">
        <v>20</v>
      </c>
      <c r="N223" s="191" t="s">
        <v>47</v>
      </c>
      <c r="O223" s="36"/>
      <c r="P223" s="192">
        <f t="shared" si="61"/>
        <v>0</v>
      </c>
      <c r="Q223" s="192">
        <v>0</v>
      </c>
      <c r="R223" s="192">
        <f t="shared" si="62"/>
        <v>0</v>
      </c>
      <c r="S223" s="192">
        <v>0</v>
      </c>
      <c r="T223" s="193">
        <f t="shared" si="63"/>
        <v>0</v>
      </c>
      <c r="AR223" s="18" t="s">
        <v>128</v>
      </c>
      <c r="AT223" s="18" t="s">
        <v>130</v>
      </c>
      <c r="AU223" s="18" t="s">
        <v>84</v>
      </c>
      <c r="AY223" s="18" t="s">
        <v>129</v>
      </c>
      <c r="BE223" s="194">
        <f t="shared" si="64"/>
        <v>0</v>
      </c>
      <c r="BF223" s="194">
        <f t="shared" si="65"/>
        <v>0</v>
      </c>
      <c r="BG223" s="194">
        <f t="shared" si="66"/>
        <v>0</v>
      </c>
      <c r="BH223" s="194">
        <f t="shared" si="67"/>
        <v>0</v>
      </c>
      <c r="BI223" s="194">
        <f t="shared" si="68"/>
        <v>0</v>
      </c>
      <c r="BJ223" s="18" t="s">
        <v>22</v>
      </c>
      <c r="BK223" s="194">
        <f t="shared" si="69"/>
        <v>0</v>
      </c>
      <c r="BL223" s="18" t="s">
        <v>128</v>
      </c>
      <c r="BM223" s="18" t="s">
        <v>529</v>
      </c>
    </row>
    <row r="224" spans="2:65" s="1" customFormat="1" ht="22.5" customHeight="1">
      <c r="B224" s="35"/>
      <c r="C224" s="183" t="s">
        <v>530</v>
      </c>
      <c r="D224" s="183" t="s">
        <v>130</v>
      </c>
      <c r="E224" s="184" t="s">
        <v>531</v>
      </c>
      <c r="F224" s="185" t="s">
        <v>532</v>
      </c>
      <c r="G224" s="186" t="s">
        <v>533</v>
      </c>
      <c r="H224" s="187">
        <v>1</v>
      </c>
      <c r="I224" s="188"/>
      <c r="J224" s="189">
        <f t="shared" si="60"/>
        <v>0</v>
      </c>
      <c r="K224" s="185" t="s">
        <v>134</v>
      </c>
      <c r="L224" s="55"/>
      <c r="M224" s="190" t="s">
        <v>20</v>
      </c>
      <c r="N224" s="191" t="s">
        <v>47</v>
      </c>
      <c r="O224" s="36"/>
      <c r="P224" s="192">
        <f t="shared" si="61"/>
        <v>0</v>
      </c>
      <c r="Q224" s="192">
        <v>0</v>
      </c>
      <c r="R224" s="192">
        <f t="shared" si="62"/>
        <v>0</v>
      </c>
      <c r="S224" s="192">
        <v>0</v>
      </c>
      <c r="T224" s="193">
        <f t="shared" si="63"/>
        <v>0</v>
      </c>
      <c r="AR224" s="18" t="s">
        <v>128</v>
      </c>
      <c r="AT224" s="18" t="s">
        <v>130</v>
      </c>
      <c r="AU224" s="18" t="s">
        <v>84</v>
      </c>
      <c r="AY224" s="18" t="s">
        <v>129</v>
      </c>
      <c r="BE224" s="194">
        <f t="shared" si="64"/>
        <v>0</v>
      </c>
      <c r="BF224" s="194">
        <f t="shared" si="65"/>
        <v>0</v>
      </c>
      <c r="BG224" s="194">
        <f t="shared" si="66"/>
        <v>0</v>
      </c>
      <c r="BH224" s="194">
        <f t="shared" si="67"/>
        <v>0</v>
      </c>
      <c r="BI224" s="194">
        <f t="shared" si="68"/>
        <v>0</v>
      </c>
      <c r="BJ224" s="18" t="s">
        <v>22</v>
      </c>
      <c r="BK224" s="194">
        <f t="shared" si="69"/>
        <v>0</v>
      </c>
      <c r="BL224" s="18" t="s">
        <v>128</v>
      </c>
      <c r="BM224" s="18" t="s">
        <v>534</v>
      </c>
    </row>
    <row r="225" spans="2:65" s="1" customFormat="1" ht="22.5" customHeight="1">
      <c r="B225" s="35"/>
      <c r="C225" s="183" t="s">
        <v>377</v>
      </c>
      <c r="D225" s="183" t="s">
        <v>130</v>
      </c>
      <c r="E225" s="184" t="s">
        <v>535</v>
      </c>
      <c r="F225" s="185" t="s">
        <v>536</v>
      </c>
      <c r="G225" s="186" t="s">
        <v>533</v>
      </c>
      <c r="H225" s="187">
        <v>3</v>
      </c>
      <c r="I225" s="188"/>
      <c r="J225" s="189">
        <f t="shared" si="60"/>
        <v>0</v>
      </c>
      <c r="K225" s="185" t="s">
        <v>134</v>
      </c>
      <c r="L225" s="55"/>
      <c r="M225" s="190" t="s">
        <v>20</v>
      </c>
      <c r="N225" s="191" t="s">
        <v>47</v>
      </c>
      <c r="O225" s="36"/>
      <c r="P225" s="192">
        <f t="shared" si="61"/>
        <v>0</v>
      </c>
      <c r="Q225" s="192">
        <v>0</v>
      </c>
      <c r="R225" s="192">
        <f t="shared" si="62"/>
        <v>0</v>
      </c>
      <c r="S225" s="192">
        <v>0</v>
      </c>
      <c r="T225" s="193">
        <f t="shared" si="63"/>
        <v>0</v>
      </c>
      <c r="AR225" s="18" t="s">
        <v>128</v>
      </c>
      <c r="AT225" s="18" t="s">
        <v>130</v>
      </c>
      <c r="AU225" s="18" t="s">
        <v>84</v>
      </c>
      <c r="AY225" s="18" t="s">
        <v>129</v>
      </c>
      <c r="BE225" s="194">
        <f t="shared" si="64"/>
        <v>0</v>
      </c>
      <c r="BF225" s="194">
        <f t="shared" si="65"/>
        <v>0</v>
      </c>
      <c r="BG225" s="194">
        <f t="shared" si="66"/>
        <v>0</v>
      </c>
      <c r="BH225" s="194">
        <f t="shared" si="67"/>
        <v>0</v>
      </c>
      <c r="BI225" s="194">
        <f t="shared" si="68"/>
        <v>0</v>
      </c>
      <c r="BJ225" s="18" t="s">
        <v>22</v>
      </c>
      <c r="BK225" s="194">
        <f t="shared" si="69"/>
        <v>0</v>
      </c>
      <c r="BL225" s="18" t="s">
        <v>128</v>
      </c>
      <c r="BM225" s="18" t="s">
        <v>537</v>
      </c>
    </row>
    <row r="226" spans="2:65" s="1" customFormat="1" ht="22.5" customHeight="1">
      <c r="B226" s="35"/>
      <c r="C226" s="183" t="s">
        <v>538</v>
      </c>
      <c r="D226" s="183" t="s">
        <v>130</v>
      </c>
      <c r="E226" s="184" t="s">
        <v>539</v>
      </c>
      <c r="F226" s="185" t="s">
        <v>540</v>
      </c>
      <c r="G226" s="186" t="s">
        <v>267</v>
      </c>
      <c r="H226" s="187">
        <v>69</v>
      </c>
      <c r="I226" s="188"/>
      <c r="J226" s="189">
        <f t="shared" si="60"/>
        <v>0</v>
      </c>
      <c r="K226" s="185" t="s">
        <v>134</v>
      </c>
      <c r="L226" s="55"/>
      <c r="M226" s="190" t="s">
        <v>20</v>
      </c>
      <c r="N226" s="191" t="s">
        <v>47</v>
      </c>
      <c r="O226" s="36"/>
      <c r="P226" s="192">
        <f t="shared" si="61"/>
        <v>0</v>
      </c>
      <c r="Q226" s="192">
        <v>0</v>
      </c>
      <c r="R226" s="192">
        <f t="shared" si="62"/>
        <v>0</v>
      </c>
      <c r="S226" s="192">
        <v>0</v>
      </c>
      <c r="T226" s="193">
        <f t="shared" si="63"/>
        <v>0</v>
      </c>
      <c r="AR226" s="18" t="s">
        <v>128</v>
      </c>
      <c r="AT226" s="18" t="s">
        <v>130</v>
      </c>
      <c r="AU226" s="18" t="s">
        <v>84</v>
      </c>
      <c r="AY226" s="18" t="s">
        <v>129</v>
      </c>
      <c r="BE226" s="194">
        <f t="shared" si="64"/>
        <v>0</v>
      </c>
      <c r="BF226" s="194">
        <f t="shared" si="65"/>
        <v>0</v>
      </c>
      <c r="BG226" s="194">
        <f t="shared" si="66"/>
        <v>0</v>
      </c>
      <c r="BH226" s="194">
        <f t="shared" si="67"/>
        <v>0</v>
      </c>
      <c r="BI226" s="194">
        <f t="shared" si="68"/>
        <v>0</v>
      </c>
      <c r="BJ226" s="18" t="s">
        <v>22</v>
      </c>
      <c r="BK226" s="194">
        <f t="shared" si="69"/>
        <v>0</v>
      </c>
      <c r="BL226" s="18" t="s">
        <v>128</v>
      </c>
      <c r="BM226" s="18" t="s">
        <v>541</v>
      </c>
    </row>
    <row r="227" spans="2:65" s="1" customFormat="1" ht="22.5" customHeight="1">
      <c r="B227" s="35"/>
      <c r="C227" s="183" t="s">
        <v>380</v>
      </c>
      <c r="D227" s="183" t="s">
        <v>130</v>
      </c>
      <c r="E227" s="184" t="s">
        <v>542</v>
      </c>
      <c r="F227" s="185" t="s">
        <v>543</v>
      </c>
      <c r="G227" s="186" t="s">
        <v>267</v>
      </c>
      <c r="H227" s="187">
        <v>31</v>
      </c>
      <c r="I227" s="188"/>
      <c r="J227" s="189">
        <f t="shared" si="60"/>
        <v>0</v>
      </c>
      <c r="K227" s="185" t="s">
        <v>134</v>
      </c>
      <c r="L227" s="55"/>
      <c r="M227" s="190" t="s">
        <v>20</v>
      </c>
      <c r="N227" s="191" t="s">
        <v>47</v>
      </c>
      <c r="O227" s="36"/>
      <c r="P227" s="192">
        <f t="shared" si="61"/>
        <v>0</v>
      </c>
      <c r="Q227" s="192">
        <v>0</v>
      </c>
      <c r="R227" s="192">
        <f t="shared" si="62"/>
        <v>0</v>
      </c>
      <c r="S227" s="192">
        <v>0</v>
      </c>
      <c r="T227" s="193">
        <f t="shared" si="63"/>
        <v>0</v>
      </c>
      <c r="AR227" s="18" t="s">
        <v>128</v>
      </c>
      <c r="AT227" s="18" t="s">
        <v>130</v>
      </c>
      <c r="AU227" s="18" t="s">
        <v>84</v>
      </c>
      <c r="AY227" s="18" t="s">
        <v>129</v>
      </c>
      <c r="BE227" s="194">
        <f t="shared" si="64"/>
        <v>0</v>
      </c>
      <c r="BF227" s="194">
        <f t="shared" si="65"/>
        <v>0</v>
      </c>
      <c r="BG227" s="194">
        <f t="shared" si="66"/>
        <v>0</v>
      </c>
      <c r="BH227" s="194">
        <f t="shared" si="67"/>
        <v>0</v>
      </c>
      <c r="BI227" s="194">
        <f t="shared" si="68"/>
        <v>0</v>
      </c>
      <c r="BJ227" s="18" t="s">
        <v>22</v>
      </c>
      <c r="BK227" s="194">
        <f t="shared" si="69"/>
        <v>0</v>
      </c>
      <c r="BL227" s="18" t="s">
        <v>128</v>
      </c>
      <c r="BM227" s="18" t="s">
        <v>544</v>
      </c>
    </row>
    <row r="228" spans="2:65" s="1" customFormat="1" ht="22.5" customHeight="1">
      <c r="B228" s="35"/>
      <c r="C228" s="183" t="s">
        <v>545</v>
      </c>
      <c r="D228" s="183" t="s">
        <v>130</v>
      </c>
      <c r="E228" s="184" t="s">
        <v>546</v>
      </c>
      <c r="F228" s="185" t="s">
        <v>547</v>
      </c>
      <c r="G228" s="186" t="s">
        <v>267</v>
      </c>
      <c r="H228" s="187">
        <v>3</v>
      </c>
      <c r="I228" s="188"/>
      <c r="J228" s="189">
        <f t="shared" si="60"/>
        <v>0</v>
      </c>
      <c r="K228" s="185" t="s">
        <v>134</v>
      </c>
      <c r="L228" s="55"/>
      <c r="M228" s="190" t="s">
        <v>20</v>
      </c>
      <c r="N228" s="191" t="s">
        <v>47</v>
      </c>
      <c r="O228" s="36"/>
      <c r="P228" s="192">
        <f t="shared" si="61"/>
        <v>0</v>
      </c>
      <c r="Q228" s="192">
        <v>0</v>
      </c>
      <c r="R228" s="192">
        <f t="shared" si="62"/>
        <v>0</v>
      </c>
      <c r="S228" s="192">
        <v>0</v>
      </c>
      <c r="T228" s="193">
        <f t="shared" si="63"/>
        <v>0</v>
      </c>
      <c r="AR228" s="18" t="s">
        <v>128</v>
      </c>
      <c r="AT228" s="18" t="s">
        <v>130</v>
      </c>
      <c r="AU228" s="18" t="s">
        <v>84</v>
      </c>
      <c r="AY228" s="18" t="s">
        <v>129</v>
      </c>
      <c r="BE228" s="194">
        <f t="shared" si="64"/>
        <v>0</v>
      </c>
      <c r="BF228" s="194">
        <f t="shared" si="65"/>
        <v>0</v>
      </c>
      <c r="BG228" s="194">
        <f t="shared" si="66"/>
        <v>0</v>
      </c>
      <c r="BH228" s="194">
        <f t="shared" si="67"/>
        <v>0</v>
      </c>
      <c r="BI228" s="194">
        <f t="shared" si="68"/>
        <v>0</v>
      </c>
      <c r="BJ228" s="18" t="s">
        <v>22</v>
      </c>
      <c r="BK228" s="194">
        <f t="shared" si="69"/>
        <v>0</v>
      </c>
      <c r="BL228" s="18" t="s">
        <v>128</v>
      </c>
      <c r="BM228" s="18" t="s">
        <v>548</v>
      </c>
    </row>
    <row r="229" spans="2:65" s="1" customFormat="1" ht="22.5" customHeight="1">
      <c r="B229" s="35"/>
      <c r="C229" s="183" t="s">
        <v>384</v>
      </c>
      <c r="D229" s="183" t="s">
        <v>130</v>
      </c>
      <c r="E229" s="184" t="s">
        <v>549</v>
      </c>
      <c r="F229" s="185" t="s">
        <v>550</v>
      </c>
      <c r="G229" s="186" t="s">
        <v>267</v>
      </c>
      <c r="H229" s="187">
        <v>17</v>
      </c>
      <c r="I229" s="188"/>
      <c r="J229" s="189">
        <f t="shared" si="60"/>
        <v>0</v>
      </c>
      <c r="K229" s="185" t="s">
        <v>134</v>
      </c>
      <c r="L229" s="55"/>
      <c r="M229" s="190" t="s">
        <v>20</v>
      </c>
      <c r="N229" s="191" t="s">
        <v>47</v>
      </c>
      <c r="O229" s="36"/>
      <c r="P229" s="192">
        <f t="shared" si="61"/>
        <v>0</v>
      </c>
      <c r="Q229" s="192">
        <v>0</v>
      </c>
      <c r="R229" s="192">
        <f t="shared" si="62"/>
        <v>0</v>
      </c>
      <c r="S229" s="192">
        <v>0</v>
      </c>
      <c r="T229" s="193">
        <f t="shared" si="63"/>
        <v>0</v>
      </c>
      <c r="AR229" s="18" t="s">
        <v>128</v>
      </c>
      <c r="AT229" s="18" t="s">
        <v>130</v>
      </c>
      <c r="AU229" s="18" t="s">
        <v>84</v>
      </c>
      <c r="AY229" s="18" t="s">
        <v>129</v>
      </c>
      <c r="BE229" s="194">
        <f t="shared" si="64"/>
        <v>0</v>
      </c>
      <c r="BF229" s="194">
        <f t="shared" si="65"/>
        <v>0</v>
      </c>
      <c r="BG229" s="194">
        <f t="shared" si="66"/>
        <v>0</v>
      </c>
      <c r="BH229" s="194">
        <f t="shared" si="67"/>
        <v>0</v>
      </c>
      <c r="BI229" s="194">
        <f t="shared" si="68"/>
        <v>0</v>
      </c>
      <c r="BJ229" s="18" t="s">
        <v>22</v>
      </c>
      <c r="BK229" s="194">
        <f t="shared" si="69"/>
        <v>0</v>
      </c>
      <c r="BL229" s="18" t="s">
        <v>128</v>
      </c>
      <c r="BM229" s="18" t="s">
        <v>551</v>
      </c>
    </row>
    <row r="230" spans="2:65" s="1" customFormat="1" ht="22.5" customHeight="1">
      <c r="B230" s="35"/>
      <c r="C230" s="183" t="s">
        <v>552</v>
      </c>
      <c r="D230" s="183" t="s">
        <v>130</v>
      </c>
      <c r="E230" s="184" t="s">
        <v>553</v>
      </c>
      <c r="F230" s="185" t="s">
        <v>554</v>
      </c>
      <c r="G230" s="186" t="s">
        <v>267</v>
      </c>
      <c r="H230" s="187">
        <v>1</v>
      </c>
      <c r="I230" s="188"/>
      <c r="J230" s="189">
        <f t="shared" si="60"/>
        <v>0</v>
      </c>
      <c r="K230" s="185" t="s">
        <v>134</v>
      </c>
      <c r="L230" s="55"/>
      <c r="M230" s="190" t="s">
        <v>20</v>
      </c>
      <c r="N230" s="191" t="s">
        <v>47</v>
      </c>
      <c r="O230" s="36"/>
      <c r="P230" s="192">
        <f t="shared" si="61"/>
        <v>0</v>
      </c>
      <c r="Q230" s="192">
        <v>0</v>
      </c>
      <c r="R230" s="192">
        <f t="shared" si="62"/>
        <v>0</v>
      </c>
      <c r="S230" s="192">
        <v>0</v>
      </c>
      <c r="T230" s="193">
        <f t="shared" si="63"/>
        <v>0</v>
      </c>
      <c r="AR230" s="18" t="s">
        <v>128</v>
      </c>
      <c r="AT230" s="18" t="s">
        <v>130</v>
      </c>
      <c r="AU230" s="18" t="s">
        <v>84</v>
      </c>
      <c r="AY230" s="18" t="s">
        <v>129</v>
      </c>
      <c r="BE230" s="194">
        <f t="shared" si="64"/>
        <v>0</v>
      </c>
      <c r="BF230" s="194">
        <f t="shared" si="65"/>
        <v>0</v>
      </c>
      <c r="BG230" s="194">
        <f t="shared" si="66"/>
        <v>0</v>
      </c>
      <c r="BH230" s="194">
        <f t="shared" si="67"/>
        <v>0</v>
      </c>
      <c r="BI230" s="194">
        <f t="shared" si="68"/>
        <v>0</v>
      </c>
      <c r="BJ230" s="18" t="s">
        <v>22</v>
      </c>
      <c r="BK230" s="194">
        <f t="shared" si="69"/>
        <v>0</v>
      </c>
      <c r="BL230" s="18" t="s">
        <v>128</v>
      </c>
      <c r="BM230" s="18" t="s">
        <v>555</v>
      </c>
    </row>
    <row r="231" spans="2:65" s="1" customFormat="1" ht="22.5" customHeight="1">
      <c r="B231" s="35"/>
      <c r="C231" s="183" t="s">
        <v>387</v>
      </c>
      <c r="D231" s="183" t="s">
        <v>130</v>
      </c>
      <c r="E231" s="184" t="s">
        <v>556</v>
      </c>
      <c r="F231" s="185" t="s">
        <v>557</v>
      </c>
      <c r="G231" s="186" t="s">
        <v>267</v>
      </c>
      <c r="H231" s="187">
        <v>1</v>
      </c>
      <c r="I231" s="188"/>
      <c r="J231" s="189">
        <f t="shared" si="60"/>
        <v>0</v>
      </c>
      <c r="K231" s="185" t="s">
        <v>134</v>
      </c>
      <c r="L231" s="55"/>
      <c r="M231" s="190" t="s">
        <v>20</v>
      </c>
      <c r="N231" s="191" t="s">
        <v>47</v>
      </c>
      <c r="O231" s="36"/>
      <c r="P231" s="192">
        <f t="shared" si="61"/>
        <v>0</v>
      </c>
      <c r="Q231" s="192">
        <v>0</v>
      </c>
      <c r="R231" s="192">
        <f t="shared" si="62"/>
        <v>0</v>
      </c>
      <c r="S231" s="192">
        <v>0</v>
      </c>
      <c r="T231" s="193">
        <f t="shared" si="63"/>
        <v>0</v>
      </c>
      <c r="AR231" s="18" t="s">
        <v>128</v>
      </c>
      <c r="AT231" s="18" t="s">
        <v>130</v>
      </c>
      <c r="AU231" s="18" t="s">
        <v>84</v>
      </c>
      <c r="AY231" s="18" t="s">
        <v>129</v>
      </c>
      <c r="BE231" s="194">
        <f t="shared" si="64"/>
        <v>0</v>
      </c>
      <c r="BF231" s="194">
        <f t="shared" si="65"/>
        <v>0</v>
      </c>
      <c r="BG231" s="194">
        <f t="shared" si="66"/>
        <v>0</v>
      </c>
      <c r="BH231" s="194">
        <f t="shared" si="67"/>
        <v>0</v>
      </c>
      <c r="BI231" s="194">
        <f t="shared" si="68"/>
        <v>0</v>
      </c>
      <c r="BJ231" s="18" t="s">
        <v>22</v>
      </c>
      <c r="BK231" s="194">
        <f t="shared" si="69"/>
        <v>0</v>
      </c>
      <c r="BL231" s="18" t="s">
        <v>128</v>
      </c>
      <c r="BM231" s="18" t="s">
        <v>558</v>
      </c>
    </row>
    <row r="232" spans="2:65" s="1" customFormat="1" ht="22.5" customHeight="1">
      <c r="B232" s="35"/>
      <c r="C232" s="183" t="s">
        <v>559</v>
      </c>
      <c r="D232" s="183" t="s">
        <v>130</v>
      </c>
      <c r="E232" s="184" t="s">
        <v>560</v>
      </c>
      <c r="F232" s="185" t="s">
        <v>561</v>
      </c>
      <c r="G232" s="186" t="s">
        <v>267</v>
      </c>
      <c r="H232" s="187">
        <v>1</v>
      </c>
      <c r="I232" s="188"/>
      <c r="J232" s="189">
        <f t="shared" si="60"/>
        <v>0</v>
      </c>
      <c r="K232" s="185" t="s">
        <v>134</v>
      </c>
      <c r="L232" s="55"/>
      <c r="M232" s="190" t="s">
        <v>20</v>
      </c>
      <c r="N232" s="191" t="s">
        <v>47</v>
      </c>
      <c r="O232" s="36"/>
      <c r="P232" s="192">
        <f t="shared" si="61"/>
        <v>0</v>
      </c>
      <c r="Q232" s="192">
        <v>0</v>
      </c>
      <c r="R232" s="192">
        <f t="shared" si="62"/>
        <v>0</v>
      </c>
      <c r="S232" s="192">
        <v>0</v>
      </c>
      <c r="T232" s="193">
        <f t="shared" si="63"/>
        <v>0</v>
      </c>
      <c r="AR232" s="18" t="s">
        <v>128</v>
      </c>
      <c r="AT232" s="18" t="s">
        <v>130</v>
      </c>
      <c r="AU232" s="18" t="s">
        <v>84</v>
      </c>
      <c r="AY232" s="18" t="s">
        <v>129</v>
      </c>
      <c r="BE232" s="194">
        <f t="shared" si="64"/>
        <v>0</v>
      </c>
      <c r="BF232" s="194">
        <f t="shared" si="65"/>
        <v>0</v>
      </c>
      <c r="BG232" s="194">
        <f t="shared" si="66"/>
        <v>0</v>
      </c>
      <c r="BH232" s="194">
        <f t="shared" si="67"/>
        <v>0</v>
      </c>
      <c r="BI232" s="194">
        <f t="shared" si="68"/>
        <v>0</v>
      </c>
      <c r="BJ232" s="18" t="s">
        <v>22</v>
      </c>
      <c r="BK232" s="194">
        <f t="shared" si="69"/>
        <v>0</v>
      </c>
      <c r="BL232" s="18" t="s">
        <v>128</v>
      </c>
      <c r="BM232" s="18" t="s">
        <v>562</v>
      </c>
    </row>
    <row r="233" spans="2:65" s="1" customFormat="1" ht="22.5" customHeight="1">
      <c r="B233" s="35"/>
      <c r="C233" s="183" t="s">
        <v>391</v>
      </c>
      <c r="D233" s="183" t="s">
        <v>130</v>
      </c>
      <c r="E233" s="184" t="s">
        <v>563</v>
      </c>
      <c r="F233" s="185" t="s">
        <v>564</v>
      </c>
      <c r="G233" s="186" t="s">
        <v>267</v>
      </c>
      <c r="H233" s="187">
        <v>12</v>
      </c>
      <c r="I233" s="188"/>
      <c r="J233" s="189">
        <f t="shared" si="60"/>
        <v>0</v>
      </c>
      <c r="K233" s="185" t="s">
        <v>134</v>
      </c>
      <c r="L233" s="55"/>
      <c r="M233" s="190" t="s">
        <v>20</v>
      </c>
      <c r="N233" s="191" t="s">
        <v>47</v>
      </c>
      <c r="O233" s="36"/>
      <c r="P233" s="192">
        <f t="shared" si="61"/>
        <v>0</v>
      </c>
      <c r="Q233" s="192">
        <v>0</v>
      </c>
      <c r="R233" s="192">
        <f t="shared" si="62"/>
        <v>0</v>
      </c>
      <c r="S233" s="192">
        <v>0</v>
      </c>
      <c r="T233" s="193">
        <f t="shared" si="63"/>
        <v>0</v>
      </c>
      <c r="AR233" s="18" t="s">
        <v>128</v>
      </c>
      <c r="AT233" s="18" t="s">
        <v>130</v>
      </c>
      <c r="AU233" s="18" t="s">
        <v>84</v>
      </c>
      <c r="AY233" s="18" t="s">
        <v>129</v>
      </c>
      <c r="BE233" s="194">
        <f t="shared" si="64"/>
        <v>0</v>
      </c>
      <c r="BF233" s="194">
        <f t="shared" si="65"/>
        <v>0</v>
      </c>
      <c r="BG233" s="194">
        <f t="shared" si="66"/>
        <v>0</v>
      </c>
      <c r="BH233" s="194">
        <f t="shared" si="67"/>
        <v>0</v>
      </c>
      <c r="BI233" s="194">
        <f t="shared" si="68"/>
        <v>0</v>
      </c>
      <c r="BJ233" s="18" t="s">
        <v>22</v>
      </c>
      <c r="BK233" s="194">
        <f t="shared" si="69"/>
        <v>0</v>
      </c>
      <c r="BL233" s="18" t="s">
        <v>128</v>
      </c>
      <c r="BM233" s="18" t="s">
        <v>565</v>
      </c>
    </row>
    <row r="234" spans="2:65" s="1" customFormat="1" ht="22.5" customHeight="1">
      <c r="B234" s="35"/>
      <c r="C234" s="183" t="s">
        <v>566</v>
      </c>
      <c r="D234" s="183" t="s">
        <v>130</v>
      </c>
      <c r="E234" s="184" t="s">
        <v>567</v>
      </c>
      <c r="F234" s="185" t="s">
        <v>568</v>
      </c>
      <c r="G234" s="186" t="s">
        <v>267</v>
      </c>
      <c r="H234" s="187">
        <v>42</v>
      </c>
      <c r="I234" s="188"/>
      <c r="J234" s="189">
        <f t="shared" si="60"/>
        <v>0</v>
      </c>
      <c r="K234" s="185" t="s">
        <v>134</v>
      </c>
      <c r="L234" s="55"/>
      <c r="M234" s="190" t="s">
        <v>20</v>
      </c>
      <c r="N234" s="191" t="s">
        <v>47</v>
      </c>
      <c r="O234" s="36"/>
      <c r="P234" s="192">
        <f t="shared" si="61"/>
        <v>0</v>
      </c>
      <c r="Q234" s="192">
        <v>0</v>
      </c>
      <c r="R234" s="192">
        <f t="shared" si="62"/>
        <v>0</v>
      </c>
      <c r="S234" s="192">
        <v>0</v>
      </c>
      <c r="T234" s="193">
        <f t="shared" si="63"/>
        <v>0</v>
      </c>
      <c r="AR234" s="18" t="s">
        <v>128</v>
      </c>
      <c r="AT234" s="18" t="s">
        <v>130</v>
      </c>
      <c r="AU234" s="18" t="s">
        <v>84</v>
      </c>
      <c r="AY234" s="18" t="s">
        <v>129</v>
      </c>
      <c r="BE234" s="194">
        <f t="shared" si="64"/>
        <v>0</v>
      </c>
      <c r="BF234" s="194">
        <f t="shared" si="65"/>
        <v>0</v>
      </c>
      <c r="BG234" s="194">
        <f t="shared" si="66"/>
        <v>0</v>
      </c>
      <c r="BH234" s="194">
        <f t="shared" si="67"/>
        <v>0</v>
      </c>
      <c r="BI234" s="194">
        <f t="shared" si="68"/>
        <v>0</v>
      </c>
      <c r="BJ234" s="18" t="s">
        <v>22</v>
      </c>
      <c r="BK234" s="194">
        <f t="shared" si="69"/>
        <v>0</v>
      </c>
      <c r="BL234" s="18" t="s">
        <v>128</v>
      </c>
      <c r="BM234" s="18" t="s">
        <v>569</v>
      </c>
    </row>
    <row r="235" spans="2:51" s="12" customFormat="1" ht="13.5">
      <c r="B235" s="207"/>
      <c r="C235" s="208"/>
      <c r="D235" s="197" t="s">
        <v>145</v>
      </c>
      <c r="E235" s="209" t="s">
        <v>20</v>
      </c>
      <c r="F235" s="210" t="s">
        <v>570</v>
      </c>
      <c r="G235" s="208"/>
      <c r="H235" s="211">
        <v>42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145</v>
      </c>
      <c r="AU235" s="217" t="s">
        <v>84</v>
      </c>
      <c r="AV235" s="12" t="s">
        <v>84</v>
      </c>
      <c r="AW235" s="12" t="s">
        <v>40</v>
      </c>
      <c r="AX235" s="12" t="s">
        <v>76</v>
      </c>
      <c r="AY235" s="217" t="s">
        <v>129</v>
      </c>
    </row>
    <row r="236" spans="2:51" s="13" customFormat="1" ht="13.5">
      <c r="B236" s="218"/>
      <c r="C236" s="219"/>
      <c r="D236" s="220" t="s">
        <v>145</v>
      </c>
      <c r="E236" s="221" t="s">
        <v>20</v>
      </c>
      <c r="F236" s="222" t="s">
        <v>154</v>
      </c>
      <c r="G236" s="219"/>
      <c r="H236" s="223">
        <v>42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145</v>
      </c>
      <c r="AU236" s="229" t="s">
        <v>84</v>
      </c>
      <c r="AV236" s="13" t="s">
        <v>128</v>
      </c>
      <c r="AW236" s="13" t="s">
        <v>40</v>
      </c>
      <c r="AX236" s="13" t="s">
        <v>22</v>
      </c>
      <c r="AY236" s="229" t="s">
        <v>129</v>
      </c>
    </row>
    <row r="237" spans="2:65" s="1" customFormat="1" ht="31.5" customHeight="1">
      <c r="B237" s="35"/>
      <c r="C237" s="183" t="s">
        <v>394</v>
      </c>
      <c r="D237" s="183" t="s">
        <v>130</v>
      </c>
      <c r="E237" s="184" t="s">
        <v>571</v>
      </c>
      <c r="F237" s="185" t="s">
        <v>572</v>
      </c>
      <c r="G237" s="186" t="s">
        <v>267</v>
      </c>
      <c r="H237" s="187">
        <v>25</v>
      </c>
      <c r="I237" s="188"/>
      <c r="J237" s="189">
        <f>ROUND(I237*H237,2)</f>
        <v>0</v>
      </c>
      <c r="K237" s="185" t="s">
        <v>185</v>
      </c>
      <c r="L237" s="55"/>
      <c r="M237" s="190" t="s">
        <v>20</v>
      </c>
      <c r="N237" s="191" t="s">
        <v>47</v>
      </c>
      <c r="O237" s="36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AR237" s="18" t="s">
        <v>128</v>
      </c>
      <c r="AT237" s="18" t="s">
        <v>130</v>
      </c>
      <c r="AU237" s="18" t="s">
        <v>84</v>
      </c>
      <c r="AY237" s="18" t="s">
        <v>129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8" t="s">
        <v>22</v>
      </c>
      <c r="BK237" s="194">
        <f>ROUND(I237*H237,2)</f>
        <v>0</v>
      </c>
      <c r="BL237" s="18" t="s">
        <v>128</v>
      </c>
      <c r="BM237" s="18" t="s">
        <v>573</v>
      </c>
    </row>
    <row r="238" spans="2:65" s="1" customFormat="1" ht="22.5" customHeight="1">
      <c r="B238" s="35"/>
      <c r="C238" s="249" t="s">
        <v>574</v>
      </c>
      <c r="D238" s="249" t="s">
        <v>334</v>
      </c>
      <c r="E238" s="250" t="s">
        <v>575</v>
      </c>
      <c r="F238" s="251" t="s">
        <v>576</v>
      </c>
      <c r="G238" s="252" t="s">
        <v>267</v>
      </c>
      <c r="H238" s="253">
        <v>5.15</v>
      </c>
      <c r="I238" s="254"/>
      <c r="J238" s="255">
        <f>ROUND(I238*H238,2)</f>
        <v>0</v>
      </c>
      <c r="K238" s="251" t="s">
        <v>134</v>
      </c>
      <c r="L238" s="256"/>
      <c r="M238" s="257" t="s">
        <v>20</v>
      </c>
      <c r="N238" s="258" t="s">
        <v>47</v>
      </c>
      <c r="O238" s="36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18" t="s">
        <v>144</v>
      </c>
      <c r="AT238" s="18" t="s">
        <v>334</v>
      </c>
      <c r="AU238" s="18" t="s">
        <v>84</v>
      </c>
      <c r="AY238" s="18" t="s">
        <v>129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8" t="s">
        <v>22</v>
      </c>
      <c r="BK238" s="194">
        <f>ROUND(I238*H238,2)</f>
        <v>0</v>
      </c>
      <c r="BL238" s="18" t="s">
        <v>128</v>
      </c>
      <c r="BM238" s="18" t="s">
        <v>577</v>
      </c>
    </row>
    <row r="239" spans="2:51" s="12" customFormat="1" ht="13.5">
      <c r="B239" s="207"/>
      <c r="C239" s="208"/>
      <c r="D239" s="197" t="s">
        <v>145</v>
      </c>
      <c r="E239" s="209" t="s">
        <v>20</v>
      </c>
      <c r="F239" s="210" t="s">
        <v>578</v>
      </c>
      <c r="G239" s="208"/>
      <c r="H239" s="211">
        <v>5.15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145</v>
      </c>
      <c r="AU239" s="217" t="s">
        <v>84</v>
      </c>
      <c r="AV239" s="12" t="s">
        <v>84</v>
      </c>
      <c r="AW239" s="12" t="s">
        <v>40</v>
      </c>
      <c r="AX239" s="12" t="s">
        <v>76</v>
      </c>
      <c r="AY239" s="217" t="s">
        <v>129</v>
      </c>
    </row>
    <row r="240" spans="2:51" s="13" customFormat="1" ht="13.5">
      <c r="B240" s="218"/>
      <c r="C240" s="219"/>
      <c r="D240" s="220" t="s">
        <v>145</v>
      </c>
      <c r="E240" s="221" t="s">
        <v>20</v>
      </c>
      <c r="F240" s="222" t="s">
        <v>154</v>
      </c>
      <c r="G240" s="219"/>
      <c r="H240" s="223">
        <v>5.15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145</v>
      </c>
      <c r="AU240" s="229" t="s">
        <v>84</v>
      </c>
      <c r="AV240" s="13" t="s">
        <v>128</v>
      </c>
      <c r="AW240" s="13" t="s">
        <v>40</v>
      </c>
      <c r="AX240" s="13" t="s">
        <v>22</v>
      </c>
      <c r="AY240" s="229" t="s">
        <v>129</v>
      </c>
    </row>
    <row r="241" spans="2:65" s="1" customFormat="1" ht="22.5" customHeight="1">
      <c r="B241" s="35"/>
      <c r="C241" s="249" t="s">
        <v>400</v>
      </c>
      <c r="D241" s="249" t="s">
        <v>334</v>
      </c>
      <c r="E241" s="250" t="s">
        <v>579</v>
      </c>
      <c r="F241" s="251" t="s">
        <v>580</v>
      </c>
      <c r="G241" s="252" t="s">
        <v>267</v>
      </c>
      <c r="H241" s="253">
        <v>5.493</v>
      </c>
      <c r="I241" s="254"/>
      <c r="J241" s="255">
        <f>ROUND(I241*H241,2)</f>
        <v>0</v>
      </c>
      <c r="K241" s="251" t="s">
        <v>134</v>
      </c>
      <c r="L241" s="256"/>
      <c r="M241" s="257" t="s">
        <v>20</v>
      </c>
      <c r="N241" s="258" t="s">
        <v>47</v>
      </c>
      <c r="O241" s="36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18" t="s">
        <v>144</v>
      </c>
      <c r="AT241" s="18" t="s">
        <v>334</v>
      </c>
      <c r="AU241" s="18" t="s">
        <v>84</v>
      </c>
      <c r="AY241" s="18" t="s">
        <v>129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8" t="s">
        <v>22</v>
      </c>
      <c r="BK241" s="194">
        <f>ROUND(I241*H241,2)</f>
        <v>0</v>
      </c>
      <c r="BL241" s="18" t="s">
        <v>128</v>
      </c>
      <c r="BM241" s="18" t="s">
        <v>581</v>
      </c>
    </row>
    <row r="242" spans="2:51" s="12" customFormat="1" ht="13.5">
      <c r="B242" s="207"/>
      <c r="C242" s="208"/>
      <c r="D242" s="197" t="s">
        <v>145</v>
      </c>
      <c r="E242" s="209" t="s">
        <v>20</v>
      </c>
      <c r="F242" s="210" t="s">
        <v>582</v>
      </c>
      <c r="G242" s="208"/>
      <c r="H242" s="211">
        <v>5.493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145</v>
      </c>
      <c r="AU242" s="217" t="s">
        <v>84</v>
      </c>
      <c r="AV242" s="12" t="s">
        <v>84</v>
      </c>
      <c r="AW242" s="12" t="s">
        <v>40</v>
      </c>
      <c r="AX242" s="12" t="s">
        <v>76</v>
      </c>
      <c r="AY242" s="217" t="s">
        <v>129</v>
      </c>
    </row>
    <row r="243" spans="2:51" s="13" customFormat="1" ht="13.5">
      <c r="B243" s="218"/>
      <c r="C243" s="219"/>
      <c r="D243" s="220" t="s">
        <v>145</v>
      </c>
      <c r="E243" s="221" t="s">
        <v>20</v>
      </c>
      <c r="F243" s="222" t="s">
        <v>154</v>
      </c>
      <c r="G243" s="219"/>
      <c r="H243" s="223">
        <v>5.493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145</v>
      </c>
      <c r="AU243" s="229" t="s">
        <v>84</v>
      </c>
      <c r="AV243" s="13" t="s">
        <v>128</v>
      </c>
      <c r="AW243" s="13" t="s">
        <v>40</v>
      </c>
      <c r="AX243" s="13" t="s">
        <v>22</v>
      </c>
      <c r="AY243" s="229" t="s">
        <v>129</v>
      </c>
    </row>
    <row r="244" spans="2:65" s="1" customFormat="1" ht="22.5" customHeight="1">
      <c r="B244" s="35"/>
      <c r="C244" s="249" t="s">
        <v>583</v>
      </c>
      <c r="D244" s="249" t="s">
        <v>334</v>
      </c>
      <c r="E244" s="250" t="s">
        <v>584</v>
      </c>
      <c r="F244" s="251" t="s">
        <v>585</v>
      </c>
      <c r="G244" s="252" t="s">
        <v>267</v>
      </c>
      <c r="H244" s="253">
        <v>113.592</v>
      </c>
      <c r="I244" s="254"/>
      <c r="J244" s="255">
        <f>ROUND(I244*H244,2)</f>
        <v>0</v>
      </c>
      <c r="K244" s="251" t="s">
        <v>134</v>
      </c>
      <c r="L244" s="256"/>
      <c r="M244" s="257" t="s">
        <v>20</v>
      </c>
      <c r="N244" s="258" t="s">
        <v>47</v>
      </c>
      <c r="O244" s="36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AR244" s="18" t="s">
        <v>144</v>
      </c>
      <c r="AT244" s="18" t="s">
        <v>334</v>
      </c>
      <c r="AU244" s="18" t="s">
        <v>84</v>
      </c>
      <c r="AY244" s="18" t="s">
        <v>129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8" t="s">
        <v>22</v>
      </c>
      <c r="BK244" s="194">
        <f>ROUND(I244*H244,2)</f>
        <v>0</v>
      </c>
      <c r="BL244" s="18" t="s">
        <v>128</v>
      </c>
      <c r="BM244" s="18" t="s">
        <v>586</v>
      </c>
    </row>
    <row r="245" spans="2:51" s="12" customFormat="1" ht="13.5">
      <c r="B245" s="207"/>
      <c r="C245" s="208"/>
      <c r="D245" s="197" t="s">
        <v>145</v>
      </c>
      <c r="E245" s="209" t="s">
        <v>20</v>
      </c>
      <c r="F245" s="210" t="s">
        <v>587</v>
      </c>
      <c r="G245" s="208"/>
      <c r="H245" s="211">
        <v>113.592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145</v>
      </c>
      <c r="AU245" s="217" t="s">
        <v>84</v>
      </c>
      <c r="AV245" s="12" t="s">
        <v>84</v>
      </c>
      <c r="AW245" s="12" t="s">
        <v>40</v>
      </c>
      <c r="AX245" s="12" t="s">
        <v>76</v>
      </c>
      <c r="AY245" s="217" t="s">
        <v>129</v>
      </c>
    </row>
    <row r="246" spans="2:51" s="13" customFormat="1" ht="13.5">
      <c r="B246" s="218"/>
      <c r="C246" s="219"/>
      <c r="D246" s="220" t="s">
        <v>145</v>
      </c>
      <c r="E246" s="221" t="s">
        <v>20</v>
      </c>
      <c r="F246" s="222" t="s">
        <v>154</v>
      </c>
      <c r="G246" s="219"/>
      <c r="H246" s="223">
        <v>113.592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145</v>
      </c>
      <c r="AU246" s="229" t="s">
        <v>84</v>
      </c>
      <c r="AV246" s="13" t="s">
        <v>128</v>
      </c>
      <c r="AW246" s="13" t="s">
        <v>40</v>
      </c>
      <c r="AX246" s="13" t="s">
        <v>22</v>
      </c>
      <c r="AY246" s="229" t="s">
        <v>129</v>
      </c>
    </row>
    <row r="247" spans="2:65" s="1" customFormat="1" ht="22.5" customHeight="1">
      <c r="B247" s="35"/>
      <c r="C247" s="249" t="s">
        <v>403</v>
      </c>
      <c r="D247" s="249" t="s">
        <v>334</v>
      </c>
      <c r="E247" s="250" t="s">
        <v>588</v>
      </c>
      <c r="F247" s="251" t="s">
        <v>589</v>
      </c>
      <c r="G247" s="252" t="s">
        <v>267</v>
      </c>
      <c r="H247" s="253">
        <v>19.381</v>
      </c>
      <c r="I247" s="254"/>
      <c r="J247" s="255">
        <f>ROUND(I247*H247,2)</f>
        <v>0</v>
      </c>
      <c r="K247" s="251" t="s">
        <v>134</v>
      </c>
      <c r="L247" s="256"/>
      <c r="M247" s="257" t="s">
        <v>20</v>
      </c>
      <c r="N247" s="258" t="s">
        <v>47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AR247" s="18" t="s">
        <v>144</v>
      </c>
      <c r="AT247" s="18" t="s">
        <v>334</v>
      </c>
      <c r="AU247" s="18" t="s">
        <v>84</v>
      </c>
      <c r="AY247" s="18" t="s">
        <v>129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22</v>
      </c>
      <c r="BK247" s="194">
        <f>ROUND(I247*H247,2)</f>
        <v>0</v>
      </c>
      <c r="BL247" s="18" t="s">
        <v>128</v>
      </c>
      <c r="BM247" s="18" t="s">
        <v>590</v>
      </c>
    </row>
    <row r="248" spans="2:51" s="12" customFormat="1" ht="13.5">
      <c r="B248" s="207"/>
      <c r="C248" s="208"/>
      <c r="D248" s="197" t="s">
        <v>145</v>
      </c>
      <c r="E248" s="209" t="s">
        <v>20</v>
      </c>
      <c r="F248" s="210" t="s">
        <v>591</v>
      </c>
      <c r="G248" s="208"/>
      <c r="H248" s="211">
        <v>19.381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145</v>
      </c>
      <c r="AU248" s="217" t="s">
        <v>84</v>
      </c>
      <c r="AV248" s="12" t="s">
        <v>84</v>
      </c>
      <c r="AW248" s="12" t="s">
        <v>40</v>
      </c>
      <c r="AX248" s="12" t="s">
        <v>76</v>
      </c>
      <c r="AY248" s="217" t="s">
        <v>129</v>
      </c>
    </row>
    <row r="249" spans="2:51" s="13" customFormat="1" ht="13.5">
      <c r="B249" s="218"/>
      <c r="C249" s="219"/>
      <c r="D249" s="220" t="s">
        <v>145</v>
      </c>
      <c r="E249" s="221" t="s">
        <v>20</v>
      </c>
      <c r="F249" s="222" t="s">
        <v>154</v>
      </c>
      <c r="G249" s="219"/>
      <c r="H249" s="223">
        <v>19.381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145</v>
      </c>
      <c r="AU249" s="229" t="s">
        <v>84</v>
      </c>
      <c r="AV249" s="13" t="s">
        <v>128</v>
      </c>
      <c r="AW249" s="13" t="s">
        <v>40</v>
      </c>
      <c r="AX249" s="13" t="s">
        <v>22</v>
      </c>
      <c r="AY249" s="229" t="s">
        <v>129</v>
      </c>
    </row>
    <row r="250" spans="2:65" s="1" customFormat="1" ht="22.5" customHeight="1">
      <c r="B250" s="35"/>
      <c r="C250" s="249" t="s">
        <v>592</v>
      </c>
      <c r="D250" s="249" t="s">
        <v>334</v>
      </c>
      <c r="E250" s="250" t="s">
        <v>593</v>
      </c>
      <c r="F250" s="251" t="s">
        <v>594</v>
      </c>
      <c r="G250" s="252" t="s">
        <v>267</v>
      </c>
      <c r="H250" s="253">
        <v>120.407</v>
      </c>
      <c r="I250" s="254"/>
      <c r="J250" s="255">
        <f>ROUND(I250*H250,2)</f>
        <v>0</v>
      </c>
      <c r="K250" s="251" t="s">
        <v>134</v>
      </c>
      <c r="L250" s="256"/>
      <c r="M250" s="257" t="s">
        <v>20</v>
      </c>
      <c r="N250" s="258" t="s">
        <v>47</v>
      </c>
      <c r="O250" s="36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AR250" s="18" t="s">
        <v>144</v>
      </c>
      <c r="AT250" s="18" t="s">
        <v>334</v>
      </c>
      <c r="AU250" s="18" t="s">
        <v>84</v>
      </c>
      <c r="AY250" s="18" t="s">
        <v>129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8" t="s">
        <v>22</v>
      </c>
      <c r="BK250" s="194">
        <f>ROUND(I250*H250,2)</f>
        <v>0</v>
      </c>
      <c r="BL250" s="18" t="s">
        <v>128</v>
      </c>
      <c r="BM250" s="18" t="s">
        <v>595</v>
      </c>
    </row>
    <row r="251" spans="2:51" s="12" customFormat="1" ht="13.5">
      <c r="B251" s="207"/>
      <c r="C251" s="208"/>
      <c r="D251" s="197" t="s">
        <v>145</v>
      </c>
      <c r="E251" s="209" t="s">
        <v>20</v>
      </c>
      <c r="F251" s="210" t="s">
        <v>596</v>
      </c>
      <c r="G251" s="208"/>
      <c r="H251" s="211">
        <v>120.407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145</v>
      </c>
      <c r="AU251" s="217" t="s">
        <v>84</v>
      </c>
      <c r="AV251" s="12" t="s">
        <v>84</v>
      </c>
      <c r="AW251" s="12" t="s">
        <v>40</v>
      </c>
      <c r="AX251" s="12" t="s">
        <v>76</v>
      </c>
      <c r="AY251" s="217" t="s">
        <v>129</v>
      </c>
    </row>
    <row r="252" spans="2:51" s="13" customFormat="1" ht="13.5">
      <c r="B252" s="218"/>
      <c r="C252" s="219"/>
      <c r="D252" s="220" t="s">
        <v>145</v>
      </c>
      <c r="E252" s="221" t="s">
        <v>20</v>
      </c>
      <c r="F252" s="222" t="s">
        <v>154</v>
      </c>
      <c r="G252" s="219"/>
      <c r="H252" s="223">
        <v>120.407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145</v>
      </c>
      <c r="AU252" s="229" t="s">
        <v>84</v>
      </c>
      <c r="AV252" s="13" t="s">
        <v>128</v>
      </c>
      <c r="AW252" s="13" t="s">
        <v>40</v>
      </c>
      <c r="AX252" s="13" t="s">
        <v>22</v>
      </c>
      <c r="AY252" s="229" t="s">
        <v>129</v>
      </c>
    </row>
    <row r="253" spans="2:65" s="1" customFormat="1" ht="22.5" customHeight="1">
      <c r="B253" s="35"/>
      <c r="C253" s="249" t="s">
        <v>408</v>
      </c>
      <c r="D253" s="249" t="s">
        <v>334</v>
      </c>
      <c r="E253" s="250" t="s">
        <v>597</v>
      </c>
      <c r="F253" s="251" t="s">
        <v>598</v>
      </c>
      <c r="G253" s="252" t="s">
        <v>267</v>
      </c>
      <c r="H253" s="253">
        <v>15</v>
      </c>
      <c r="I253" s="254"/>
      <c r="J253" s="255">
        <f aca="true" t="shared" si="70" ref="J253:J283">ROUND(I253*H253,2)</f>
        <v>0</v>
      </c>
      <c r="K253" s="251" t="s">
        <v>134</v>
      </c>
      <c r="L253" s="256"/>
      <c r="M253" s="257" t="s">
        <v>20</v>
      </c>
      <c r="N253" s="258" t="s">
        <v>47</v>
      </c>
      <c r="O253" s="36"/>
      <c r="P253" s="192">
        <f aca="true" t="shared" si="71" ref="P253:P283">O253*H253</f>
        <v>0</v>
      </c>
      <c r="Q253" s="192">
        <v>0</v>
      </c>
      <c r="R253" s="192">
        <f aca="true" t="shared" si="72" ref="R253:R283">Q253*H253</f>
        <v>0</v>
      </c>
      <c r="S253" s="192">
        <v>0</v>
      </c>
      <c r="T253" s="193">
        <f aca="true" t="shared" si="73" ref="T253:T283">S253*H253</f>
        <v>0</v>
      </c>
      <c r="AR253" s="18" t="s">
        <v>144</v>
      </c>
      <c r="AT253" s="18" t="s">
        <v>334</v>
      </c>
      <c r="AU253" s="18" t="s">
        <v>84</v>
      </c>
      <c r="AY253" s="18" t="s">
        <v>129</v>
      </c>
      <c r="BE253" s="194">
        <f aca="true" t="shared" si="74" ref="BE253:BE283">IF(N253="základní",J253,0)</f>
        <v>0</v>
      </c>
      <c r="BF253" s="194">
        <f aca="true" t="shared" si="75" ref="BF253:BF283">IF(N253="snížená",J253,0)</f>
        <v>0</v>
      </c>
      <c r="BG253" s="194">
        <f aca="true" t="shared" si="76" ref="BG253:BG283">IF(N253="zákl. přenesená",J253,0)</f>
        <v>0</v>
      </c>
      <c r="BH253" s="194">
        <f aca="true" t="shared" si="77" ref="BH253:BH283">IF(N253="sníž. přenesená",J253,0)</f>
        <v>0</v>
      </c>
      <c r="BI253" s="194">
        <f aca="true" t="shared" si="78" ref="BI253:BI283">IF(N253="nulová",J253,0)</f>
        <v>0</v>
      </c>
      <c r="BJ253" s="18" t="s">
        <v>22</v>
      </c>
      <c r="BK253" s="194">
        <f aca="true" t="shared" si="79" ref="BK253:BK283">ROUND(I253*H253,2)</f>
        <v>0</v>
      </c>
      <c r="BL253" s="18" t="s">
        <v>128</v>
      </c>
      <c r="BM253" s="18" t="s">
        <v>599</v>
      </c>
    </row>
    <row r="254" spans="2:65" s="1" customFormat="1" ht="22.5" customHeight="1">
      <c r="B254" s="35"/>
      <c r="C254" s="249" t="s">
        <v>600</v>
      </c>
      <c r="D254" s="249" t="s">
        <v>334</v>
      </c>
      <c r="E254" s="250" t="s">
        <v>601</v>
      </c>
      <c r="F254" s="251" t="s">
        <v>602</v>
      </c>
      <c r="G254" s="252" t="s">
        <v>267</v>
      </c>
      <c r="H254" s="253">
        <v>5</v>
      </c>
      <c r="I254" s="254"/>
      <c r="J254" s="255">
        <f t="shared" si="70"/>
        <v>0</v>
      </c>
      <c r="K254" s="251" t="s">
        <v>134</v>
      </c>
      <c r="L254" s="256"/>
      <c r="M254" s="257" t="s">
        <v>20</v>
      </c>
      <c r="N254" s="258" t="s">
        <v>47</v>
      </c>
      <c r="O254" s="36"/>
      <c r="P254" s="192">
        <f t="shared" si="71"/>
        <v>0</v>
      </c>
      <c r="Q254" s="192">
        <v>0</v>
      </c>
      <c r="R254" s="192">
        <f t="shared" si="72"/>
        <v>0</v>
      </c>
      <c r="S254" s="192">
        <v>0</v>
      </c>
      <c r="T254" s="193">
        <f t="shared" si="73"/>
        <v>0</v>
      </c>
      <c r="AR254" s="18" t="s">
        <v>144</v>
      </c>
      <c r="AT254" s="18" t="s">
        <v>334</v>
      </c>
      <c r="AU254" s="18" t="s">
        <v>84</v>
      </c>
      <c r="AY254" s="18" t="s">
        <v>129</v>
      </c>
      <c r="BE254" s="194">
        <f t="shared" si="74"/>
        <v>0</v>
      </c>
      <c r="BF254" s="194">
        <f t="shared" si="75"/>
        <v>0</v>
      </c>
      <c r="BG254" s="194">
        <f t="shared" si="76"/>
        <v>0</v>
      </c>
      <c r="BH254" s="194">
        <f t="shared" si="77"/>
        <v>0</v>
      </c>
      <c r="BI254" s="194">
        <f t="shared" si="78"/>
        <v>0</v>
      </c>
      <c r="BJ254" s="18" t="s">
        <v>22</v>
      </c>
      <c r="BK254" s="194">
        <f t="shared" si="79"/>
        <v>0</v>
      </c>
      <c r="BL254" s="18" t="s">
        <v>128</v>
      </c>
      <c r="BM254" s="18" t="s">
        <v>603</v>
      </c>
    </row>
    <row r="255" spans="2:65" s="1" customFormat="1" ht="22.5" customHeight="1">
      <c r="B255" s="35"/>
      <c r="C255" s="249" t="s">
        <v>28</v>
      </c>
      <c r="D255" s="249" t="s">
        <v>334</v>
      </c>
      <c r="E255" s="250" t="s">
        <v>604</v>
      </c>
      <c r="F255" s="251" t="s">
        <v>605</v>
      </c>
      <c r="G255" s="252" t="s">
        <v>267</v>
      </c>
      <c r="H255" s="253">
        <v>15</v>
      </c>
      <c r="I255" s="254"/>
      <c r="J255" s="255">
        <f t="shared" si="70"/>
        <v>0</v>
      </c>
      <c r="K255" s="251" t="s">
        <v>134</v>
      </c>
      <c r="L255" s="256"/>
      <c r="M255" s="257" t="s">
        <v>20</v>
      </c>
      <c r="N255" s="258" t="s">
        <v>47</v>
      </c>
      <c r="O255" s="36"/>
      <c r="P255" s="192">
        <f t="shared" si="71"/>
        <v>0</v>
      </c>
      <c r="Q255" s="192">
        <v>0</v>
      </c>
      <c r="R255" s="192">
        <f t="shared" si="72"/>
        <v>0</v>
      </c>
      <c r="S255" s="192">
        <v>0</v>
      </c>
      <c r="T255" s="193">
        <f t="shared" si="73"/>
        <v>0</v>
      </c>
      <c r="AR255" s="18" t="s">
        <v>144</v>
      </c>
      <c r="AT255" s="18" t="s">
        <v>334</v>
      </c>
      <c r="AU255" s="18" t="s">
        <v>84</v>
      </c>
      <c r="AY255" s="18" t="s">
        <v>129</v>
      </c>
      <c r="BE255" s="194">
        <f t="shared" si="74"/>
        <v>0</v>
      </c>
      <c r="BF255" s="194">
        <f t="shared" si="75"/>
        <v>0</v>
      </c>
      <c r="BG255" s="194">
        <f t="shared" si="76"/>
        <v>0</v>
      </c>
      <c r="BH255" s="194">
        <f t="shared" si="77"/>
        <v>0</v>
      </c>
      <c r="BI255" s="194">
        <f t="shared" si="78"/>
        <v>0</v>
      </c>
      <c r="BJ255" s="18" t="s">
        <v>22</v>
      </c>
      <c r="BK255" s="194">
        <f t="shared" si="79"/>
        <v>0</v>
      </c>
      <c r="BL255" s="18" t="s">
        <v>128</v>
      </c>
      <c r="BM255" s="18" t="s">
        <v>606</v>
      </c>
    </row>
    <row r="256" spans="2:65" s="1" customFormat="1" ht="22.5" customHeight="1">
      <c r="B256" s="35"/>
      <c r="C256" s="249" t="s">
        <v>607</v>
      </c>
      <c r="D256" s="249" t="s">
        <v>334</v>
      </c>
      <c r="E256" s="250" t="s">
        <v>608</v>
      </c>
      <c r="F256" s="251" t="s">
        <v>609</v>
      </c>
      <c r="G256" s="252" t="s">
        <v>267</v>
      </c>
      <c r="H256" s="253">
        <v>6</v>
      </c>
      <c r="I256" s="254"/>
      <c r="J256" s="255">
        <f t="shared" si="70"/>
        <v>0</v>
      </c>
      <c r="K256" s="251" t="s">
        <v>134</v>
      </c>
      <c r="L256" s="256"/>
      <c r="M256" s="257" t="s">
        <v>20</v>
      </c>
      <c r="N256" s="258" t="s">
        <v>47</v>
      </c>
      <c r="O256" s="36"/>
      <c r="P256" s="192">
        <f t="shared" si="71"/>
        <v>0</v>
      </c>
      <c r="Q256" s="192">
        <v>0</v>
      </c>
      <c r="R256" s="192">
        <f t="shared" si="72"/>
        <v>0</v>
      </c>
      <c r="S256" s="192">
        <v>0</v>
      </c>
      <c r="T256" s="193">
        <f t="shared" si="73"/>
        <v>0</v>
      </c>
      <c r="AR256" s="18" t="s">
        <v>144</v>
      </c>
      <c r="AT256" s="18" t="s">
        <v>334</v>
      </c>
      <c r="AU256" s="18" t="s">
        <v>84</v>
      </c>
      <c r="AY256" s="18" t="s">
        <v>129</v>
      </c>
      <c r="BE256" s="194">
        <f t="shared" si="74"/>
        <v>0</v>
      </c>
      <c r="BF256" s="194">
        <f t="shared" si="75"/>
        <v>0</v>
      </c>
      <c r="BG256" s="194">
        <f t="shared" si="76"/>
        <v>0</v>
      </c>
      <c r="BH256" s="194">
        <f t="shared" si="77"/>
        <v>0</v>
      </c>
      <c r="BI256" s="194">
        <f t="shared" si="78"/>
        <v>0</v>
      </c>
      <c r="BJ256" s="18" t="s">
        <v>22</v>
      </c>
      <c r="BK256" s="194">
        <f t="shared" si="79"/>
        <v>0</v>
      </c>
      <c r="BL256" s="18" t="s">
        <v>128</v>
      </c>
      <c r="BM256" s="18" t="s">
        <v>610</v>
      </c>
    </row>
    <row r="257" spans="2:65" s="1" customFormat="1" ht="22.5" customHeight="1">
      <c r="B257" s="35"/>
      <c r="C257" s="249" t="s">
        <v>416</v>
      </c>
      <c r="D257" s="249" t="s">
        <v>334</v>
      </c>
      <c r="E257" s="250" t="s">
        <v>611</v>
      </c>
      <c r="F257" s="251" t="s">
        <v>612</v>
      </c>
      <c r="G257" s="252" t="s">
        <v>267</v>
      </c>
      <c r="H257" s="253">
        <v>15</v>
      </c>
      <c r="I257" s="254"/>
      <c r="J257" s="255">
        <f t="shared" si="70"/>
        <v>0</v>
      </c>
      <c r="K257" s="251" t="s">
        <v>134</v>
      </c>
      <c r="L257" s="256"/>
      <c r="M257" s="257" t="s">
        <v>20</v>
      </c>
      <c r="N257" s="258" t="s">
        <v>47</v>
      </c>
      <c r="O257" s="36"/>
      <c r="P257" s="192">
        <f t="shared" si="71"/>
        <v>0</v>
      </c>
      <c r="Q257" s="192">
        <v>0</v>
      </c>
      <c r="R257" s="192">
        <f t="shared" si="72"/>
        <v>0</v>
      </c>
      <c r="S257" s="192">
        <v>0</v>
      </c>
      <c r="T257" s="193">
        <f t="shared" si="73"/>
        <v>0</v>
      </c>
      <c r="AR257" s="18" t="s">
        <v>144</v>
      </c>
      <c r="AT257" s="18" t="s">
        <v>334</v>
      </c>
      <c r="AU257" s="18" t="s">
        <v>84</v>
      </c>
      <c r="AY257" s="18" t="s">
        <v>129</v>
      </c>
      <c r="BE257" s="194">
        <f t="shared" si="74"/>
        <v>0</v>
      </c>
      <c r="BF257" s="194">
        <f t="shared" si="75"/>
        <v>0</v>
      </c>
      <c r="BG257" s="194">
        <f t="shared" si="76"/>
        <v>0</v>
      </c>
      <c r="BH257" s="194">
        <f t="shared" si="77"/>
        <v>0</v>
      </c>
      <c r="BI257" s="194">
        <f t="shared" si="78"/>
        <v>0</v>
      </c>
      <c r="BJ257" s="18" t="s">
        <v>22</v>
      </c>
      <c r="BK257" s="194">
        <f t="shared" si="79"/>
        <v>0</v>
      </c>
      <c r="BL257" s="18" t="s">
        <v>128</v>
      </c>
      <c r="BM257" s="18" t="s">
        <v>613</v>
      </c>
    </row>
    <row r="258" spans="2:65" s="1" customFormat="1" ht="22.5" customHeight="1">
      <c r="B258" s="35"/>
      <c r="C258" s="249" t="s">
        <v>614</v>
      </c>
      <c r="D258" s="249" t="s">
        <v>334</v>
      </c>
      <c r="E258" s="250" t="s">
        <v>615</v>
      </c>
      <c r="F258" s="251" t="s">
        <v>616</v>
      </c>
      <c r="G258" s="252" t="s">
        <v>267</v>
      </c>
      <c r="H258" s="253">
        <v>6</v>
      </c>
      <c r="I258" s="254"/>
      <c r="J258" s="255">
        <f t="shared" si="70"/>
        <v>0</v>
      </c>
      <c r="K258" s="251" t="s">
        <v>134</v>
      </c>
      <c r="L258" s="256"/>
      <c r="M258" s="257" t="s">
        <v>20</v>
      </c>
      <c r="N258" s="258" t="s">
        <v>47</v>
      </c>
      <c r="O258" s="36"/>
      <c r="P258" s="192">
        <f t="shared" si="71"/>
        <v>0</v>
      </c>
      <c r="Q258" s="192">
        <v>0</v>
      </c>
      <c r="R258" s="192">
        <f t="shared" si="72"/>
        <v>0</v>
      </c>
      <c r="S258" s="192">
        <v>0</v>
      </c>
      <c r="T258" s="193">
        <f t="shared" si="73"/>
        <v>0</v>
      </c>
      <c r="AR258" s="18" t="s">
        <v>144</v>
      </c>
      <c r="AT258" s="18" t="s">
        <v>334</v>
      </c>
      <c r="AU258" s="18" t="s">
        <v>84</v>
      </c>
      <c r="AY258" s="18" t="s">
        <v>129</v>
      </c>
      <c r="BE258" s="194">
        <f t="shared" si="74"/>
        <v>0</v>
      </c>
      <c r="BF258" s="194">
        <f t="shared" si="75"/>
        <v>0</v>
      </c>
      <c r="BG258" s="194">
        <f t="shared" si="76"/>
        <v>0</v>
      </c>
      <c r="BH258" s="194">
        <f t="shared" si="77"/>
        <v>0</v>
      </c>
      <c r="BI258" s="194">
        <f t="shared" si="78"/>
        <v>0</v>
      </c>
      <c r="BJ258" s="18" t="s">
        <v>22</v>
      </c>
      <c r="BK258" s="194">
        <f t="shared" si="79"/>
        <v>0</v>
      </c>
      <c r="BL258" s="18" t="s">
        <v>128</v>
      </c>
      <c r="BM258" s="18" t="s">
        <v>617</v>
      </c>
    </row>
    <row r="259" spans="2:65" s="1" customFormat="1" ht="22.5" customHeight="1">
      <c r="B259" s="35"/>
      <c r="C259" s="249" t="s">
        <v>419</v>
      </c>
      <c r="D259" s="249" t="s">
        <v>334</v>
      </c>
      <c r="E259" s="250" t="s">
        <v>618</v>
      </c>
      <c r="F259" s="251" t="s">
        <v>619</v>
      </c>
      <c r="G259" s="252" t="s">
        <v>267</v>
      </c>
      <c r="H259" s="253">
        <v>1</v>
      </c>
      <c r="I259" s="254"/>
      <c r="J259" s="255">
        <f t="shared" si="70"/>
        <v>0</v>
      </c>
      <c r="K259" s="251" t="s">
        <v>134</v>
      </c>
      <c r="L259" s="256"/>
      <c r="M259" s="257" t="s">
        <v>20</v>
      </c>
      <c r="N259" s="258" t="s">
        <v>47</v>
      </c>
      <c r="O259" s="36"/>
      <c r="P259" s="192">
        <f t="shared" si="71"/>
        <v>0</v>
      </c>
      <c r="Q259" s="192">
        <v>0</v>
      </c>
      <c r="R259" s="192">
        <f t="shared" si="72"/>
        <v>0</v>
      </c>
      <c r="S259" s="192">
        <v>0</v>
      </c>
      <c r="T259" s="193">
        <f t="shared" si="73"/>
        <v>0</v>
      </c>
      <c r="AR259" s="18" t="s">
        <v>144</v>
      </c>
      <c r="AT259" s="18" t="s">
        <v>334</v>
      </c>
      <c r="AU259" s="18" t="s">
        <v>84</v>
      </c>
      <c r="AY259" s="18" t="s">
        <v>129</v>
      </c>
      <c r="BE259" s="194">
        <f t="shared" si="74"/>
        <v>0</v>
      </c>
      <c r="BF259" s="194">
        <f t="shared" si="75"/>
        <v>0</v>
      </c>
      <c r="BG259" s="194">
        <f t="shared" si="76"/>
        <v>0</v>
      </c>
      <c r="BH259" s="194">
        <f t="shared" si="77"/>
        <v>0</v>
      </c>
      <c r="BI259" s="194">
        <f t="shared" si="78"/>
        <v>0</v>
      </c>
      <c r="BJ259" s="18" t="s">
        <v>22</v>
      </c>
      <c r="BK259" s="194">
        <f t="shared" si="79"/>
        <v>0</v>
      </c>
      <c r="BL259" s="18" t="s">
        <v>128</v>
      </c>
      <c r="BM259" s="18" t="s">
        <v>620</v>
      </c>
    </row>
    <row r="260" spans="2:65" s="1" customFormat="1" ht="22.5" customHeight="1">
      <c r="B260" s="35"/>
      <c r="C260" s="249" t="s">
        <v>621</v>
      </c>
      <c r="D260" s="249" t="s">
        <v>334</v>
      </c>
      <c r="E260" s="250" t="s">
        <v>622</v>
      </c>
      <c r="F260" s="251" t="s">
        <v>623</v>
      </c>
      <c r="G260" s="252" t="s">
        <v>267</v>
      </c>
      <c r="H260" s="253">
        <v>1</v>
      </c>
      <c r="I260" s="254"/>
      <c r="J260" s="255">
        <f t="shared" si="70"/>
        <v>0</v>
      </c>
      <c r="K260" s="251" t="s">
        <v>134</v>
      </c>
      <c r="L260" s="256"/>
      <c r="M260" s="257" t="s">
        <v>20</v>
      </c>
      <c r="N260" s="258" t="s">
        <v>47</v>
      </c>
      <c r="O260" s="36"/>
      <c r="P260" s="192">
        <f t="shared" si="71"/>
        <v>0</v>
      </c>
      <c r="Q260" s="192">
        <v>0</v>
      </c>
      <c r="R260" s="192">
        <f t="shared" si="72"/>
        <v>0</v>
      </c>
      <c r="S260" s="192">
        <v>0</v>
      </c>
      <c r="T260" s="193">
        <f t="shared" si="73"/>
        <v>0</v>
      </c>
      <c r="AR260" s="18" t="s">
        <v>144</v>
      </c>
      <c r="AT260" s="18" t="s">
        <v>334</v>
      </c>
      <c r="AU260" s="18" t="s">
        <v>84</v>
      </c>
      <c r="AY260" s="18" t="s">
        <v>129</v>
      </c>
      <c r="BE260" s="194">
        <f t="shared" si="74"/>
        <v>0</v>
      </c>
      <c r="BF260" s="194">
        <f t="shared" si="75"/>
        <v>0</v>
      </c>
      <c r="BG260" s="194">
        <f t="shared" si="76"/>
        <v>0</v>
      </c>
      <c r="BH260" s="194">
        <f t="shared" si="77"/>
        <v>0</v>
      </c>
      <c r="BI260" s="194">
        <f t="shared" si="78"/>
        <v>0</v>
      </c>
      <c r="BJ260" s="18" t="s">
        <v>22</v>
      </c>
      <c r="BK260" s="194">
        <f t="shared" si="79"/>
        <v>0</v>
      </c>
      <c r="BL260" s="18" t="s">
        <v>128</v>
      </c>
      <c r="BM260" s="18" t="s">
        <v>624</v>
      </c>
    </row>
    <row r="261" spans="2:65" s="1" customFormat="1" ht="22.5" customHeight="1">
      <c r="B261" s="35"/>
      <c r="C261" s="249" t="s">
        <v>425</v>
      </c>
      <c r="D261" s="249" t="s">
        <v>334</v>
      </c>
      <c r="E261" s="250" t="s">
        <v>625</v>
      </c>
      <c r="F261" s="251" t="s">
        <v>626</v>
      </c>
      <c r="G261" s="252" t="s">
        <v>267</v>
      </c>
      <c r="H261" s="253">
        <v>1</v>
      </c>
      <c r="I261" s="254"/>
      <c r="J261" s="255">
        <f t="shared" si="70"/>
        <v>0</v>
      </c>
      <c r="K261" s="251" t="s">
        <v>134</v>
      </c>
      <c r="L261" s="256"/>
      <c r="M261" s="257" t="s">
        <v>20</v>
      </c>
      <c r="N261" s="258" t="s">
        <v>47</v>
      </c>
      <c r="O261" s="36"/>
      <c r="P261" s="192">
        <f t="shared" si="71"/>
        <v>0</v>
      </c>
      <c r="Q261" s="192">
        <v>0</v>
      </c>
      <c r="R261" s="192">
        <f t="shared" si="72"/>
        <v>0</v>
      </c>
      <c r="S261" s="192">
        <v>0</v>
      </c>
      <c r="T261" s="193">
        <f t="shared" si="73"/>
        <v>0</v>
      </c>
      <c r="AR261" s="18" t="s">
        <v>144</v>
      </c>
      <c r="AT261" s="18" t="s">
        <v>334</v>
      </c>
      <c r="AU261" s="18" t="s">
        <v>84</v>
      </c>
      <c r="AY261" s="18" t="s">
        <v>129</v>
      </c>
      <c r="BE261" s="194">
        <f t="shared" si="74"/>
        <v>0</v>
      </c>
      <c r="BF261" s="194">
        <f t="shared" si="75"/>
        <v>0</v>
      </c>
      <c r="BG261" s="194">
        <f t="shared" si="76"/>
        <v>0</v>
      </c>
      <c r="BH261" s="194">
        <f t="shared" si="77"/>
        <v>0</v>
      </c>
      <c r="BI261" s="194">
        <f t="shared" si="78"/>
        <v>0</v>
      </c>
      <c r="BJ261" s="18" t="s">
        <v>22</v>
      </c>
      <c r="BK261" s="194">
        <f t="shared" si="79"/>
        <v>0</v>
      </c>
      <c r="BL261" s="18" t="s">
        <v>128</v>
      </c>
      <c r="BM261" s="18" t="s">
        <v>627</v>
      </c>
    </row>
    <row r="262" spans="2:65" s="1" customFormat="1" ht="22.5" customHeight="1">
      <c r="B262" s="35"/>
      <c r="C262" s="249" t="s">
        <v>628</v>
      </c>
      <c r="D262" s="249" t="s">
        <v>334</v>
      </c>
      <c r="E262" s="250" t="s">
        <v>629</v>
      </c>
      <c r="F262" s="251" t="s">
        <v>630</v>
      </c>
      <c r="G262" s="252" t="s">
        <v>267</v>
      </c>
      <c r="H262" s="253">
        <v>1</v>
      </c>
      <c r="I262" s="254"/>
      <c r="J262" s="255">
        <f t="shared" si="70"/>
        <v>0</v>
      </c>
      <c r="K262" s="251" t="s">
        <v>134</v>
      </c>
      <c r="L262" s="256"/>
      <c r="M262" s="257" t="s">
        <v>20</v>
      </c>
      <c r="N262" s="258" t="s">
        <v>47</v>
      </c>
      <c r="O262" s="36"/>
      <c r="P262" s="192">
        <f t="shared" si="71"/>
        <v>0</v>
      </c>
      <c r="Q262" s="192">
        <v>0</v>
      </c>
      <c r="R262" s="192">
        <f t="shared" si="72"/>
        <v>0</v>
      </c>
      <c r="S262" s="192">
        <v>0</v>
      </c>
      <c r="T262" s="193">
        <f t="shared" si="73"/>
        <v>0</v>
      </c>
      <c r="AR262" s="18" t="s">
        <v>144</v>
      </c>
      <c r="AT262" s="18" t="s">
        <v>334</v>
      </c>
      <c r="AU262" s="18" t="s">
        <v>84</v>
      </c>
      <c r="AY262" s="18" t="s">
        <v>129</v>
      </c>
      <c r="BE262" s="194">
        <f t="shared" si="74"/>
        <v>0</v>
      </c>
      <c r="BF262" s="194">
        <f t="shared" si="75"/>
        <v>0</v>
      </c>
      <c r="BG262" s="194">
        <f t="shared" si="76"/>
        <v>0</v>
      </c>
      <c r="BH262" s="194">
        <f t="shared" si="77"/>
        <v>0</v>
      </c>
      <c r="BI262" s="194">
        <f t="shared" si="78"/>
        <v>0</v>
      </c>
      <c r="BJ262" s="18" t="s">
        <v>22</v>
      </c>
      <c r="BK262" s="194">
        <f t="shared" si="79"/>
        <v>0</v>
      </c>
      <c r="BL262" s="18" t="s">
        <v>128</v>
      </c>
      <c r="BM262" s="18" t="s">
        <v>631</v>
      </c>
    </row>
    <row r="263" spans="2:65" s="1" customFormat="1" ht="22.5" customHeight="1">
      <c r="B263" s="35"/>
      <c r="C263" s="249" t="s">
        <v>430</v>
      </c>
      <c r="D263" s="249" t="s">
        <v>334</v>
      </c>
      <c r="E263" s="250" t="s">
        <v>632</v>
      </c>
      <c r="F263" s="251" t="s">
        <v>633</v>
      </c>
      <c r="G263" s="252" t="s">
        <v>267</v>
      </c>
      <c r="H263" s="253">
        <v>1</v>
      </c>
      <c r="I263" s="254"/>
      <c r="J263" s="255">
        <f t="shared" si="70"/>
        <v>0</v>
      </c>
      <c r="K263" s="251" t="s">
        <v>134</v>
      </c>
      <c r="L263" s="256"/>
      <c r="M263" s="257" t="s">
        <v>20</v>
      </c>
      <c r="N263" s="258" t="s">
        <v>47</v>
      </c>
      <c r="O263" s="36"/>
      <c r="P263" s="192">
        <f t="shared" si="71"/>
        <v>0</v>
      </c>
      <c r="Q263" s="192">
        <v>0</v>
      </c>
      <c r="R263" s="192">
        <f t="shared" si="72"/>
        <v>0</v>
      </c>
      <c r="S263" s="192">
        <v>0</v>
      </c>
      <c r="T263" s="193">
        <f t="shared" si="73"/>
        <v>0</v>
      </c>
      <c r="AR263" s="18" t="s">
        <v>144</v>
      </c>
      <c r="AT263" s="18" t="s">
        <v>334</v>
      </c>
      <c r="AU263" s="18" t="s">
        <v>84</v>
      </c>
      <c r="AY263" s="18" t="s">
        <v>129</v>
      </c>
      <c r="BE263" s="194">
        <f t="shared" si="74"/>
        <v>0</v>
      </c>
      <c r="BF263" s="194">
        <f t="shared" si="75"/>
        <v>0</v>
      </c>
      <c r="BG263" s="194">
        <f t="shared" si="76"/>
        <v>0</v>
      </c>
      <c r="BH263" s="194">
        <f t="shared" si="77"/>
        <v>0</v>
      </c>
      <c r="BI263" s="194">
        <f t="shared" si="78"/>
        <v>0</v>
      </c>
      <c r="BJ263" s="18" t="s">
        <v>22</v>
      </c>
      <c r="BK263" s="194">
        <f t="shared" si="79"/>
        <v>0</v>
      </c>
      <c r="BL263" s="18" t="s">
        <v>128</v>
      </c>
      <c r="BM263" s="18" t="s">
        <v>634</v>
      </c>
    </row>
    <row r="264" spans="2:65" s="1" customFormat="1" ht="22.5" customHeight="1">
      <c r="B264" s="35"/>
      <c r="C264" s="249" t="s">
        <v>635</v>
      </c>
      <c r="D264" s="249" t="s">
        <v>334</v>
      </c>
      <c r="E264" s="250" t="s">
        <v>636</v>
      </c>
      <c r="F264" s="251" t="s">
        <v>637</v>
      </c>
      <c r="G264" s="252" t="s">
        <v>267</v>
      </c>
      <c r="H264" s="253">
        <v>1</v>
      </c>
      <c r="I264" s="254"/>
      <c r="J264" s="255">
        <f t="shared" si="70"/>
        <v>0</v>
      </c>
      <c r="K264" s="251" t="s">
        <v>134</v>
      </c>
      <c r="L264" s="256"/>
      <c r="M264" s="257" t="s">
        <v>20</v>
      </c>
      <c r="N264" s="258" t="s">
        <v>47</v>
      </c>
      <c r="O264" s="36"/>
      <c r="P264" s="192">
        <f t="shared" si="71"/>
        <v>0</v>
      </c>
      <c r="Q264" s="192">
        <v>0</v>
      </c>
      <c r="R264" s="192">
        <f t="shared" si="72"/>
        <v>0</v>
      </c>
      <c r="S264" s="192">
        <v>0</v>
      </c>
      <c r="T264" s="193">
        <f t="shared" si="73"/>
        <v>0</v>
      </c>
      <c r="AR264" s="18" t="s">
        <v>144</v>
      </c>
      <c r="AT264" s="18" t="s">
        <v>334</v>
      </c>
      <c r="AU264" s="18" t="s">
        <v>84</v>
      </c>
      <c r="AY264" s="18" t="s">
        <v>129</v>
      </c>
      <c r="BE264" s="194">
        <f t="shared" si="74"/>
        <v>0</v>
      </c>
      <c r="BF264" s="194">
        <f t="shared" si="75"/>
        <v>0</v>
      </c>
      <c r="BG264" s="194">
        <f t="shared" si="76"/>
        <v>0</v>
      </c>
      <c r="BH264" s="194">
        <f t="shared" si="77"/>
        <v>0</v>
      </c>
      <c r="BI264" s="194">
        <f t="shared" si="78"/>
        <v>0</v>
      </c>
      <c r="BJ264" s="18" t="s">
        <v>22</v>
      </c>
      <c r="BK264" s="194">
        <f t="shared" si="79"/>
        <v>0</v>
      </c>
      <c r="BL264" s="18" t="s">
        <v>128</v>
      </c>
      <c r="BM264" s="18" t="s">
        <v>638</v>
      </c>
    </row>
    <row r="265" spans="2:65" s="1" customFormat="1" ht="22.5" customHeight="1">
      <c r="B265" s="35"/>
      <c r="C265" s="249" t="s">
        <v>435</v>
      </c>
      <c r="D265" s="249" t="s">
        <v>334</v>
      </c>
      <c r="E265" s="250" t="s">
        <v>639</v>
      </c>
      <c r="F265" s="251" t="s">
        <v>640</v>
      </c>
      <c r="G265" s="252" t="s">
        <v>267</v>
      </c>
      <c r="H265" s="253">
        <v>41</v>
      </c>
      <c r="I265" s="254"/>
      <c r="J265" s="255">
        <f t="shared" si="70"/>
        <v>0</v>
      </c>
      <c r="K265" s="251" t="s">
        <v>134</v>
      </c>
      <c r="L265" s="256"/>
      <c r="M265" s="257" t="s">
        <v>20</v>
      </c>
      <c r="N265" s="258" t="s">
        <v>47</v>
      </c>
      <c r="O265" s="36"/>
      <c r="P265" s="192">
        <f t="shared" si="71"/>
        <v>0</v>
      </c>
      <c r="Q265" s="192">
        <v>0</v>
      </c>
      <c r="R265" s="192">
        <f t="shared" si="72"/>
        <v>0</v>
      </c>
      <c r="S265" s="192">
        <v>0</v>
      </c>
      <c r="T265" s="193">
        <f t="shared" si="73"/>
        <v>0</v>
      </c>
      <c r="AR265" s="18" t="s">
        <v>144</v>
      </c>
      <c r="AT265" s="18" t="s">
        <v>334</v>
      </c>
      <c r="AU265" s="18" t="s">
        <v>84</v>
      </c>
      <c r="AY265" s="18" t="s">
        <v>129</v>
      </c>
      <c r="BE265" s="194">
        <f t="shared" si="74"/>
        <v>0</v>
      </c>
      <c r="BF265" s="194">
        <f t="shared" si="75"/>
        <v>0</v>
      </c>
      <c r="BG265" s="194">
        <f t="shared" si="76"/>
        <v>0</v>
      </c>
      <c r="BH265" s="194">
        <f t="shared" si="77"/>
        <v>0</v>
      </c>
      <c r="BI265" s="194">
        <f t="shared" si="78"/>
        <v>0</v>
      </c>
      <c r="BJ265" s="18" t="s">
        <v>22</v>
      </c>
      <c r="BK265" s="194">
        <f t="shared" si="79"/>
        <v>0</v>
      </c>
      <c r="BL265" s="18" t="s">
        <v>128</v>
      </c>
      <c r="BM265" s="18" t="s">
        <v>641</v>
      </c>
    </row>
    <row r="266" spans="2:65" s="1" customFormat="1" ht="22.5" customHeight="1">
      <c r="B266" s="35"/>
      <c r="C266" s="249" t="s">
        <v>642</v>
      </c>
      <c r="D266" s="249" t="s">
        <v>334</v>
      </c>
      <c r="E266" s="250" t="s">
        <v>643</v>
      </c>
      <c r="F266" s="251" t="s">
        <v>644</v>
      </c>
      <c r="G266" s="252" t="s">
        <v>267</v>
      </c>
      <c r="H266" s="253">
        <v>12</v>
      </c>
      <c r="I266" s="254"/>
      <c r="J266" s="255">
        <f t="shared" si="70"/>
        <v>0</v>
      </c>
      <c r="K266" s="251" t="s">
        <v>185</v>
      </c>
      <c r="L266" s="256"/>
      <c r="M266" s="257" t="s">
        <v>20</v>
      </c>
      <c r="N266" s="258" t="s">
        <v>47</v>
      </c>
      <c r="O266" s="36"/>
      <c r="P266" s="192">
        <f t="shared" si="71"/>
        <v>0</v>
      </c>
      <c r="Q266" s="192">
        <v>0</v>
      </c>
      <c r="R266" s="192">
        <f t="shared" si="72"/>
        <v>0</v>
      </c>
      <c r="S266" s="192">
        <v>0</v>
      </c>
      <c r="T266" s="193">
        <f t="shared" si="73"/>
        <v>0</v>
      </c>
      <c r="AR266" s="18" t="s">
        <v>144</v>
      </c>
      <c r="AT266" s="18" t="s">
        <v>334</v>
      </c>
      <c r="AU266" s="18" t="s">
        <v>84</v>
      </c>
      <c r="AY266" s="18" t="s">
        <v>129</v>
      </c>
      <c r="BE266" s="194">
        <f t="shared" si="74"/>
        <v>0</v>
      </c>
      <c r="BF266" s="194">
        <f t="shared" si="75"/>
        <v>0</v>
      </c>
      <c r="BG266" s="194">
        <f t="shared" si="76"/>
        <v>0</v>
      </c>
      <c r="BH266" s="194">
        <f t="shared" si="77"/>
        <v>0</v>
      </c>
      <c r="BI266" s="194">
        <f t="shared" si="78"/>
        <v>0</v>
      </c>
      <c r="BJ266" s="18" t="s">
        <v>22</v>
      </c>
      <c r="BK266" s="194">
        <f t="shared" si="79"/>
        <v>0</v>
      </c>
      <c r="BL266" s="18" t="s">
        <v>128</v>
      </c>
      <c r="BM266" s="18" t="s">
        <v>645</v>
      </c>
    </row>
    <row r="267" spans="2:65" s="1" customFormat="1" ht="22.5" customHeight="1">
      <c r="B267" s="35"/>
      <c r="C267" s="249" t="s">
        <v>439</v>
      </c>
      <c r="D267" s="249" t="s">
        <v>334</v>
      </c>
      <c r="E267" s="250" t="s">
        <v>646</v>
      </c>
      <c r="F267" s="251" t="s">
        <v>647</v>
      </c>
      <c r="G267" s="252" t="s">
        <v>267</v>
      </c>
      <c r="H267" s="253">
        <v>49</v>
      </c>
      <c r="I267" s="254"/>
      <c r="J267" s="255">
        <f t="shared" si="70"/>
        <v>0</v>
      </c>
      <c r="K267" s="251" t="s">
        <v>185</v>
      </c>
      <c r="L267" s="256"/>
      <c r="M267" s="257" t="s">
        <v>20</v>
      </c>
      <c r="N267" s="258" t="s">
        <v>47</v>
      </c>
      <c r="O267" s="36"/>
      <c r="P267" s="192">
        <f t="shared" si="71"/>
        <v>0</v>
      </c>
      <c r="Q267" s="192">
        <v>0</v>
      </c>
      <c r="R267" s="192">
        <f t="shared" si="72"/>
        <v>0</v>
      </c>
      <c r="S267" s="192">
        <v>0</v>
      </c>
      <c r="T267" s="193">
        <f t="shared" si="73"/>
        <v>0</v>
      </c>
      <c r="AR267" s="18" t="s">
        <v>144</v>
      </c>
      <c r="AT267" s="18" t="s">
        <v>334</v>
      </c>
      <c r="AU267" s="18" t="s">
        <v>84</v>
      </c>
      <c r="AY267" s="18" t="s">
        <v>129</v>
      </c>
      <c r="BE267" s="194">
        <f t="shared" si="74"/>
        <v>0</v>
      </c>
      <c r="BF267" s="194">
        <f t="shared" si="75"/>
        <v>0</v>
      </c>
      <c r="BG267" s="194">
        <f t="shared" si="76"/>
        <v>0</v>
      </c>
      <c r="BH267" s="194">
        <f t="shared" si="77"/>
        <v>0</v>
      </c>
      <c r="BI267" s="194">
        <f t="shared" si="78"/>
        <v>0</v>
      </c>
      <c r="BJ267" s="18" t="s">
        <v>22</v>
      </c>
      <c r="BK267" s="194">
        <f t="shared" si="79"/>
        <v>0</v>
      </c>
      <c r="BL267" s="18" t="s">
        <v>128</v>
      </c>
      <c r="BM267" s="18" t="s">
        <v>648</v>
      </c>
    </row>
    <row r="268" spans="2:65" s="1" customFormat="1" ht="31.5" customHeight="1">
      <c r="B268" s="35"/>
      <c r="C268" s="249" t="s">
        <v>649</v>
      </c>
      <c r="D268" s="249" t="s">
        <v>334</v>
      </c>
      <c r="E268" s="250" t="s">
        <v>650</v>
      </c>
      <c r="F268" s="251" t="s">
        <v>651</v>
      </c>
      <c r="G268" s="252" t="s">
        <v>267</v>
      </c>
      <c r="H268" s="253">
        <v>6</v>
      </c>
      <c r="I268" s="254"/>
      <c r="J268" s="255">
        <f t="shared" si="70"/>
        <v>0</v>
      </c>
      <c r="K268" s="251" t="s">
        <v>185</v>
      </c>
      <c r="L268" s="256"/>
      <c r="M268" s="257" t="s">
        <v>20</v>
      </c>
      <c r="N268" s="258" t="s">
        <v>47</v>
      </c>
      <c r="O268" s="36"/>
      <c r="P268" s="192">
        <f t="shared" si="71"/>
        <v>0</v>
      </c>
      <c r="Q268" s="192">
        <v>0</v>
      </c>
      <c r="R268" s="192">
        <f t="shared" si="72"/>
        <v>0</v>
      </c>
      <c r="S268" s="192">
        <v>0</v>
      </c>
      <c r="T268" s="193">
        <f t="shared" si="73"/>
        <v>0</v>
      </c>
      <c r="AR268" s="18" t="s">
        <v>144</v>
      </c>
      <c r="AT268" s="18" t="s">
        <v>334</v>
      </c>
      <c r="AU268" s="18" t="s">
        <v>84</v>
      </c>
      <c r="AY268" s="18" t="s">
        <v>129</v>
      </c>
      <c r="BE268" s="194">
        <f t="shared" si="74"/>
        <v>0</v>
      </c>
      <c r="BF268" s="194">
        <f t="shared" si="75"/>
        <v>0</v>
      </c>
      <c r="BG268" s="194">
        <f t="shared" si="76"/>
        <v>0</v>
      </c>
      <c r="BH268" s="194">
        <f t="shared" si="77"/>
        <v>0</v>
      </c>
      <c r="BI268" s="194">
        <f t="shared" si="78"/>
        <v>0</v>
      </c>
      <c r="BJ268" s="18" t="s">
        <v>22</v>
      </c>
      <c r="BK268" s="194">
        <f t="shared" si="79"/>
        <v>0</v>
      </c>
      <c r="BL268" s="18" t="s">
        <v>128</v>
      </c>
      <c r="BM268" s="18" t="s">
        <v>652</v>
      </c>
    </row>
    <row r="269" spans="2:65" s="1" customFormat="1" ht="31.5" customHeight="1">
      <c r="B269" s="35"/>
      <c r="C269" s="249" t="s">
        <v>443</v>
      </c>
      <c r="D269" s="249" t="s">
        <v>334</v>
      </c>
      <c r="E269" s="250" t="s">
        <v>653</v>
      </c>
      <c r="F269" s="251" t="s">
        <v>654</v>
      </c>
      <c r="G269" s="252" t="s">
        <v>267</v>
      </c>
      <c r="H269" s="253">
        <v>5</v>
      </c>
      <c r="I269" s="254"/>
      <c r="J269" s="255">
        <f t="shared" si="70"/>
        <v>0</v>
      </c>
      <c r="K269" s="251" t="s">
        <v>185</v>
      </c>
      <c r="L269" s="256"/>
      <c r="M269" s="257" t="s">
        <v>20</v>
      </c>
      <c r="N269" s="258" t="s">
        <v>47</v>
      </c>
      <c r="O269" s="36"/>
      <c r="P269" s="192">
        <f t="shared" si="71"/>
        <v>0</v>
      </c>
      <c r="Q269" s="192">
        <v>0</v>
      </c>
      <c r="R269" s="192">
        <f t="shared" si="72"/>
        <v>0</v>
      </c>
      <c r="S269" s="192">
        <v>0</v>
      </c>
      <c r="T269" s="193">
        <f t="shared" si="73"/>
        <v>0</v>
      </c>
      <c r="AR269" s="18" t="s">
        <v>144</v>
      </c>
      <c r="AT269" s="18" t="s">
        <v>334</v>
      </c>
      <c r="AU269" s="18" t="s">
        <v>84</v>
      </c>
      <c r="AY269" s="18" t="s">
        <v>129</v>
      </c>
      <c r="BE269" s="194">
        <f t="shared" si="74"/>
        <v>0</v>
      </c>
      <c r="BF269" s="194">
        <f t="shared" si="75"/>
        <v>0</v>
      </c>
      <c r="BG269" s="194">
        <f t="shared" si="76"/>
        <v>0</v>
      </c>
      <c r="BH269" s="194">
        <f t="shared" si="77"/>
        <v>0</v>
      </c>
      <c r="BI269" s="194">
        <f t="shared" si="78"/>
        <v>0</v>
      </c>
      <c r="BJ269" s="18" t="s">
        <v>22</v>
      </c>
      <c r="BK269" s="194">
        <f t="shared" si="79"/>
        <v>0</v>
      </c>
      <c r="BL269" s="18" t="s">
        <v>128</v>
      </c>
      <c r="BM269" s="18" t="s">
        <v>655</v>
      </c>
    </row>
    <row r="270" spans="2:65" s="1" customFormat="1" ht="22.5" customHeight="1">
      <c r="B270" s="35"/>
      <c r="C270" s="249" t="s">
        <v>656</v>
      </c>
      <c r="D270" s="249" t="s">
        <v>334</v>
      </c>
      <c r="E270" s="250" t="s">
        <v>657</v>
      </c>
      <c r="F270" s="251" t="s">
        <v>658</v>
      </c>
      <c r="G270" s="252" t="s">
        <v>267</v>
      </c>
      <c r="H270" s="253">
        <v>16</v>
      </c>
      <c r="I270" s="254"/>
      <c r="J270" s="255">
        <f t="shared" si="70"/>
        <v>0</v>
      </c>
      <c r="K270" s="251" t="s">
        <v>185</v>
      </c>
      <c r="L270" s="256"/>
      <c r="M270" s="257" t="s">
        <v>20</v>
      </c>
      <c r="N270" s="258" t="s">
        <v>47</v>
      </c>
      <c r="O270" s="36"/>
      <c r="P270" s="192">
        <f t="shared" si="71"/>
        <v>0</v>
      </c>
      <c r="Q270" s="192">
        <v>0</v>
      </c>
      <c r="R270" s="192">
        <f t="shared" si="72"/>
        <v>0</v>
      </c>
      <c r="S270" s="192">
        <v>0</v>
      </c>
      <c r="T270" s="193">
        <f t="shared" si="73"/>
        <v>0</v>
      </c>
      <c r="AR270" s="18" t="s">
        <v>144</v>
      </c>
      <c r="AT270" s="18" t="s">
        <v>334</v>
      </c>
      <c r="AU270" s="18" t="s">
        <v>84</v>
      </c>
      <c r="AY270" s="18" t="s">
        <v>129</v>
      </c>
      <c r="BE270" s="194">
        <f t="shared" si="74"/>
        <v>0</v>
      </c>
      <c r="BF270" s="194">
        <f t="shared" si="75"/>
        <v>0</v>
      </c>
      <c r="BG270" s="194">
        <f t="shared" si="76"/>
        <v>0</v>
      </c>
      <c r="BH270" s="194">
        <f t="shared" si="77"/>
        <v>0</v>
      </c>
      <c r="BI270" s="194">
        <f t="shared" si="78"/>
        <v>0</v>
      </c>
      <c r="BJ270" s="18" t="s">
        <v>22</v>
      </c>
      <c r="BK270" s="194">
        <f t="shared" si="79"/>
        <v>0</v>
      </c>
      <c r="BL270" s="18" t="s">
        <v>128</v>
      </c>
      <c r="BM270" s="18" t="s">
        <v>659</v>
      </c>
    </row>
    <row r="271" spans="2:65" s="1" customFormat="1" ht="22.5" customHeight="1">
      <c r="B271" s="35"/>
      <c r="C271" s="249" t="s">
        <v>448</v>
      </c>
      <c r="D271" s="249" t="s">
        <v>334</v>
      </c>
      <c r="E271" s="250" t="s">
        <v>660</v>
      </c>
      <c r="F271" s="251" t="s">
        <v>661</v>
      </c>
      <c r="G271" s="252" t="s">
        <v>267</v>
      </c>
      <c r="H271" s="253">
        <v>12</v>
      </c>
      <c r="I271" s="254"/>
      <c r="J271" s="255">
        <f t="shared" si="70"/>
        <v>0</v>
      </c>
      <c r="K271" s="251" t="s">
        <v>185</v>
      </c>
      <c r="L271" s="256"/>
      <c r="M271" s="257" t="s">
        <v>20</v>
      </c>
      <c r="N271" s="258" t="s">
        <v>47</v>
      </c>
      <c r="O271" s="36"/>
      <c r="P271" s="192">
        <f t="shared" si="71"/>
        <v>0</v>
      </c>
      <c r="Q271" s="192">
        <v>0</v>
      </c>
      <c r="R271" s="192">
        <f t="shared" si="72"/>
        <v>0</v>
      </c>
      <c r="S271" s="192">
        <v>0</v>
      </c>
      <c r="T271" s="193">
        <f t="shared" si="73"/>
        <v>0</v>
      </c>
      <c r="AR271" s="18" t="s">
        <v>144</v>
      </c>
      <c r="AT271" s="18" t="s">
        <v>334</v>
      </c>
      <c r="AU271" s="18" t="s">
        <v>84</v>
      </c>
      <c r="AY271" s="18" t="s">
        <v>129</v>
      </c>
      <c r="BE271" s="194">
        <f t="shared" si="74"/>
        <v>0</v>
      </c>
      <c r="BF271" s="194">
        <f t="shared" si="75"/>
        <v>0</v>
      </c>
      <c r="BG271" s="194">
        <f t="shared" si="76"/>
        <v>0</v>
      </c>
      <c r="BH271" s="194">
        <f t="shared" si="77"/>
        <v>0</v>
      </c>
      <c r="BI271" s="194">
        <f t="shared" si="78"/>
        <v>0</v>
      </c>
      <c r="BJ271" s="18" t="s">
        <v>22</v>
      </c>
      <c r="BK271" s="194">
        <f t="shared" si="79"/>
        <v>0</v>
      </c>
      <c r="BL271" s="18" t="s">
        <v>128</v>
      </c>
      <c r="BM271" s="18" t="s">
        <v>662</v>
      </c>
    </row>
    <row r="272" spans="2:65" s="1" customFormat="1" ht="31.5" customHeight="1">
      <c r="B272" s="35"/>
      <c r="C272" s="249" t="s">
        <v>663</v>
      </c>
      <c r="D272" s="249" t="s">
        <v>334</v>
      </c>
      <c r="E272" s="250" t="s">
        <v>664</v>
      </c>
      <c r="F272" s="251" t="s">
        <v>665</v>
      </c>
      <c r="G272" s="252" t="s">
        <v>267</v>
      </c>
      <c r="H272" s="253">
        <v>1</v>
      </c>
      <c r="I272" s="254"/>
      <c r="J272" s="255">
        <f t="shared" si="70"/>
        <v>0</v>
      </c>
      <c r="K272" s="251" t="s">
        <v>185</v>
      </c>
      <c r="L272" s="256"/>
      <c r="M272" s="257" t="s">
        <v>20</v>
      </c>
      <c r="N272" s="258" t="s">
        <v>47</v>
      </c>
      <c r="O272" s="36"/>
      <c r="P272" s="192">
        <f t="shared" si="71"/>
        <v>0</v>
      </c>
      <c r="Q272" s="192">
        <v>0</v>
      </c>
      <c r="R272" s="192">
        <f t="shared" si="72"/>
        <v>0</v>
      </c>
      <c r="S272" s="192">
        <v>0</v>
      </c>
      <c r="T272" s="193">
        <f t="shared" si="73"/>
        <v>0</v>
      </c>
      <c r="AR272" s="18" t="s">
        <v>144</v>
      </c>
      <c r="AT272" s="18" t="s">
        <v>334</v>
      </c>
      <c r="AU272" s="18" t="s">
        <v>84</v>
      </c>
      <c r="AY272" s="18" t="s">
        <v>129</v>
      </c>
      <c r="BE272" s="194">
        <f t="shared" si="74"/>
        <v>0</v>
      </c>
      <c r="BF272" s="194">
        <f t="shared" si="75"/>
        <v>0</v>
      </c>
      <c r="BG272" s="194">
        <f t="shared" si="76"/>
        <v>0</v>
      </c>
      <c r="BH272" s="194">
        <f t="shared" si="77"/>
        <v>0</v>
      </c>
      <c r="BI272" s="194">
        <f t="shared" si="78"/>
        <v>0</v>
      </c>
      <c r="BJ272" s="18" t="s">
        <v>22</v>
      </c>
      <c r="BK272" s="194">
        <f t="shared" si="79"/>
        <v>0</v>
      </c>
      <c r="BL272" s="18" t="s">
        <v>128</v>
      </c>
      <c r="BM272" s="18" t="s">
        <v>666</v>
      </c>
    </row>
    <row r="273" spans="2:65" s="1" customFormat="1" ht="22.5" customHeight="1">
      <c r="B273" s="35"/>
      <c r="C273" s="249" t="s">
        <v>452</v>
      </c>
      <c r="D273" s="249" t="s">
        <v>334</v>
      </c>
      <c r="E273" s="250" t="s">
        <v>667</v>
      </c>
      <c r="F273" s="251" t="s">
        <v>668</v>
      </c>
      <c r="G273" s="252" t="s">
        <v>267</v>
      </c>
      <c r="H273" s="253">
        <v>12</v>
      </c>
      <c r="I273" s="254"/>
      <c r="J273" s="255">
        <f t="shared" si="70"/>
        <v>0</v>
      </c>
      <c r="K273" s="251" t="s">
        <v>134</v>
      </c>
      <c r="L273" s="256"/>
      <c r="M273" s="257" t="s">
        <v>20</v>
      </c>
      <c r="N273" s="258" t="s">
        <v>47</v>
      </c>
      <c r="O273" s="36"/>
      <c r="P273" s="192">
        <f t="shared" si="71"/>
        <v>0</v>
      </c>
      <c r="Q273" s="192">
        <v>0</v>
      </c>
      <c r="R273" s="192">
        <f t="shared" si="72"/>
        <v>0</v>
      </c>
      <c r="S273" s="192">
        <v>0</v>
      </c>
      <c r="T273" s="193">
        <f t="shared" si="73"/>
        <v>0</v>
      </c>
      <c r="AR273" s="18" t="s">
        <v>144</v>
      </c>
      <c r="AT273" s="18" t="s">
        <v>334</v>
      </c>
      <c r="AU273" s="18" t="s">
        <v>84</v>
      </c>
      <c r="AY273" s="18" t="s">
        <v>129</v>
      </c>
      <c r="BE273" s="194">
        <f t="shared" si="74"/>
        <v>0</v>
      </c>
      <c r="BF273" s="194">
        <f t="shared" si="75"/>
        <v>0</v>
      </c>
      <c r="BG273" s="194">
        <f t="shared" si="76"/>
        <v>0</v>
      </c>
      <c r="BH273" s="194">
        <f t="shared" si="77"/>
        <v>0</v>
      </c>
      <c r="BI273" s="194">
        <f t="shared" si="78"/>
        <v>0</v>
      </c>
      <c r="BJ273" s="18" t="s">
        <v>22</v>
      </c>
      <c r="BK273" s="194">
        <f t="shared" si="79"/>
        <v>0</v>
      </c>
      <c r="BL273" s="18" t="s">
        <v>128</v>
      </c>
      <c r="BM273" s="18" t="s">
        <v>669</v>
      </c>
    </row>
    <row r="274" spans="2:65" s="1" customFormat="1" ht="22.5" customHeight="1">
      <c r="B274" s="35"/>
      <c r="C274" s="249" t="s">
        <v>670</v>
      </c>
      <c r="D274" s="249" t="s">
        <v>334</v>
      </c>
      <c r="E274" s="250" t="s">
        <v>671</v>
      </c>
      <c r="F274" s="251" t="s">
        <v>672</v>
      </c>
      <c r="G274" s="252" t="s">
        <v>267</v>
      </c>
      <c r="H274" s="253">
        <v>25</v>
      </c>
      <c r="I274" s="254"/>
      <c r="J274" s="255">
        <f t="shared" si="70"/>
        <v>0</v>
      </c>
      <c r="K274" s="251" t="s">
        <v>134</v>
      </c>
      <c r="L274" s="256"/>
      <c r="M274" s="257" t="s">
        <v>20</v>
      </c>
      <c r="N274" s="258" t="s">
        <v>47</v>
      </c>
      <c r="O274" s="36"/>
      <c r="P274" s="192">
        <f t="shared" si="71"/>
        <v>0</v>
      </c>
      <c r="Q274" s="192">
        <v>0</v>
      </c>
      <c r="R274" s="192">
        <f t="shared" si="72"/>
        <v>0</v>
      </c>
      <c r="S274" s="192">
        <v>0</v>
      </c>
      <c r="T274" s="193">
        <f t="shared" si="73"/>
        <v>0</v>
      </c>
      <c r="AR274" s="18" t="s">
        <v>144</v>
      </c>
      <c r="AT274" s="18" t="s">
        <v>334</v>
      </c>
      <c r="AU274" s="18" t="s">
        <v>84</v>
      </c>
      <c r="AY274" s="18" t="s">
        <v>129</v>
      </c>
      <c r="BE274" s="194">
        <f t="shared" si="74"/>
        <v>0</v>
      </c>
      <c r="BF274" s="194">
        <f t="shared" si="75"/>
        <v>0</v>
      </c>
      <c r="BG274" s="194">
        <f t="shared" si="76"/>
        <v>0</v>
      </c>
      <c r="BH274" s="194">
        <f t="shared" si="77"/>
        <v>0</v>
      </c>
      <c r="BI274" s="194">
        <f t="shared" si="78"/>
        <v>0</v>
      </c>
      <c r="BJ274" s="18" t="s">
        <v>22</v>
      </c>
      <c r="BK274" s="194">
        <f t="shared" si="79"/>
        <v>0</v>
      </c>
      <c r="BL274" s="18" t="s">
        <v>128</v>
      </c>
      <c r="BM274" s="18" t="s">
        <v>673</v>
      </c>
    </row>
    <row r="275" spans="2:65" s="1" customFormat="1" ht="22.5" customHeight="1">
      <c r="B275" s="35"/>
      <c r="C275" s="249" t="s">
        <v>455</v>
      </c>
      <c r="D275" s="249" t="s">
        <v>334</v>
      </c>
      <c r="E275" s="250" t="s">
        <v>674</v>
      </c>
      <c r="F275" s="251" t="s">
        <v>675</v>
      </c>
      <c r="G275" s="252" t="s">
        <v>267</v>
      </c>
      <c r="H275" s="253">
        <v>41</v>
      </c>
      <c r="I275" s="254"/>
      <c r="J275" s="255">
        <f t="shared" si="70"/>
        <v>0</v>
      </c>
      <c r="K275" s="251" t="s">
        <v>134</v>
      </c>
      <c r="L275" s="256"/>
      <c r="M275" s="257" t="s">
        <v>20</v>
      </c>
      <c r="N275" s="258" t="s">
        <v>47</v>
      </c>
      <c r="O275" s="36"/>
      <c r="P275" s="192">
        <f t="shared" si="71"/>
        <v>0</v>
      </c>
      <c r="Q275" s="192">
        <v>0</v>
      </c>
      <c r="R275" s="192">
        <f t="shared" si="72"/>
        <v>0</v>
      </c>
      <c r="S275" s="192">
        <v>0</v>
      </c>
      <c r="T275" s="193">
        <f t="shared" si="73"/>
        <v>0</v>
      </c>
      <c r="AR275" s="18" t="s">
        <v>144</v>
      </c>
      <c r="AT275" s="18" t="s">
        <v>334</v>
      </c>
      <c r="AU275" s="18" t="s">
        <v>84</v>
      </c>
      <c r="AY275" s="18" t="s">
        <v>129</v>
      </c>
      <c r="BE275" s="194">
        <f t="shared" si="74"/>
        <v>0</v>
      </c>
      <c r="BF275" s="194">
        <f t="shared" si="75"/>
        <v>0</v>
      </c>
      <c r="BG275" s="194">
        <f t="shared" si="76"/>
        <v>0</v>
      </c>
      <c r="BH275" s="194">
        <f t="shared" si="77"/>
        <v>0</v>
      </c>
      <c r="BI275" s="194">
        <f t="shared" si="78"/>
        <v>0</v>
      </c>
      <c r="BJ275" s="18" t="s">
        <v>22</v>
      </c>
      <c r="BK275" s="194">
        <f t="shared" si="79"/>
        <v>0</v>
      </c>
      <c r="BL275" s="18" t="s">
        <v>128</v>
      </c>
      <c r="BM275" s="18" t="s">
        <v>676</v>
      </c>
    </row>
    <row r="276" spans="2:65" s="1" customFormat="1" ht="31.5" customHeight="1">
      <c r="B276" s="35"/>
      <c r="C276" s="249" t="s">
        <v>677</v>
      </c>
      <c r="D276" s="249" t="s">
        <v>334</v>
      </c>
      <c r="E276" s="250" t="s">
        <v>678</v>
      </c>
      <c r="F276" s="251" t="s">
        <v>679</v>
      </c>
      <c r="G276" s="252" t="s">
        <v>267</v>
      </c>
      <c r="H276" s="253">
        <v>19</v>
      </c>
      <c r="I276" s="254"/>
      <c r="J276" s="255">
        <f t="shared" si="70"/>
        <v>0</v>
      </c>
      <c r="K276" s="251" t="s">
        <v>185</v>
      </c>
      <c r="L276" s="256"/>
      <c r="M276" s="257" t="s">
        <v>20</v>
      </c>
      <c r="N276" s="258" t="s">
        <v>47</v>
      </c>
      <c r="O276" s="36"/>
      <c r="P276" s="192">
        <f t="shared" si="71"/>
        <v>0</v>
      </c>
      <c r="Q276" s="192">
        <v>0</v>
      </c>
      <c r="R276" s="192">
        <f t="shared" si="72"/>
        <v>0</v>
      </c>
      <c r="S276" s="192">
        <v>0</v>
      </c>
      <c r="T276" s="193">
        <f t="shared" si="73"/>
        <v>0</v>
      </c>
      <c r="AR276" s="18" t="s">
        <v>144</v>
      </c>
      <c r="AT276" s="18" t="s">
        <v>334</v>
      </c>
      <c r="AU276" s="18" t="s">
        <v>84</v>
      </c>
      <c r="AY276" s="18" t="s">
        <v>129</v>
      </c>
      <c r="BE276" s="194">
        <f t="shared" si="74"/>
        <v>0</v>
      </c>
      <c r="BF276" s="194">
        <f t="shared" si="75"/>
        <v>0</v>
      </c>
      <c r="BG276" s="194">
        <f t="shared" si="76"/>
        <v>0</v>
      </c>
      <c r="BH276" s="194">
        <f t="shared" si="77"/>
        <v>0</v>
      </c>
      <c r="BI276" s="194">
        <f t="shared" si="78"/>
        <v>0</v>
      </c>
      <c r="BJ276" s="18" t="s">
        <v>22</v>
      </c>
      <c r="BK276" s="194">
        <f t="shared" si="79"/>
        <v>0</v>
      </c>
      <c r="BL276" s="18" t="s">
        <v>128</v>
      </c>
      <c r="BM276" s="18" t="s">
        <v>680</v>
      </c>
    </row>
    <row r="277" spans="2:65" s="1" customFormat="1" ht="22.5" customHeight="1">
      <c r="B277" s="35"/>
      <c r="C277" s="249" t="s">
        <v>459</v>
      </c>
      <c r="D277" s="249" t="s">
        <v>334</v>
      </c>
      <c r="E277" s="250" t="s">
        <v>681</v>
      </c>
      <c r="F277" s="251" t="s">
        <v>682</v>
      </c>
      <c r="G277" s="252" t="s">
        <v>267</v>
      </c>
      <c r="H277" s="253">
        <v>50</v>
      </c>
      <c r="I277" s="254"/>
      <c r="J277" s="255">
        <f t="shared" si="70"/>
        <v>0</v>
      </c>
      <c r="K277" s="251" t="s">
        <v>134</v>
      </c>
      <c r="L277" s="256"/>
      <c r="M277" s="257" t="s">
        <v>20</v>
      </c>
      <c r="N277" s="258" t="s">
        <v>47</v>
      </c>
      <c r="O277" s="36"/>
      <c r="P277" s="192">
        <f t="shared" si="71"/>
        <v>0</v>
      </c>
      <c r="Q277" s="192">
        <v>0</v>
      </c>
      <c r="R277" s="192">
        <f t="shared" si="72"/>
        <v>0</v>
      </c>
      <c r="S277" s="192">
        <v>0</v>
      </c>
      <c r="T277" s="193">
        <f t="shared" si="73"/>
        <v>0</v>
      </c>
      <c r="AR277" s="18" t="s">
        <v>144</v>
      </c>
      <c r="AT277" s="18" t="s">
        <v>334</v>
      </c>
      <c r="AU277" s="18" t="s">
        <v>84</v>
      </c>
      <c r="AY277" s="18" t="s">
        <v>129</v>
      </c>
      <c r="BE277" s="194">
        <f t="shared" si="74"/>
        <v>0</v>
      </c>
      <c r="BF277" s="194">
        <f t="shared" si="75"/>
        <v>0</v>
      </c>
      <c r="BG277" s="194">
        <f t="shared" si="76"/>
        <v>0</v>
      </c>
      <c r="BH277" s="194">
        <f t="shared" si="77"/>
        <v>0</v>
      </c>
      <c r="BI277" s="194">
        <f t="shared" si="78"/>
        <v>0</v>
      </c>
      <c r="BJ277" s="18" t="s">
        <v>22</v>
      </c>
      <c r="BK277" s="194">
        <f t="shared" si="79"/>
        <v>0</v>
      </c>
      <c r="BL277" s="18" t="s">
        <v>128</v>
      </c>
      <c r="BM277" s="18" t="s">
        <v>683</v>
      </c>
    </row>
    <row r="278" spans="2:65" s="1" customFormat="1" ht="22.5" customHeight="1">
      <c r="B278" s="35"/>
      <c r="C278" s="249" t="s">
        <v>684</v>
      </c>
      <c r="D278" s="249" t="s">
        <v>334</v>
      </c>
      <c r="E278" s="250" t="s">
        <v>685</v>
      </c>
      <c r="F278" s="251" t="s">
        <v>686</v>
      </c>
      <c r="G278" s="252" t="s">
        <v>267</v>
      </c>
      <c r="H278" s="253">
        <v>3</v>
      </c>
      <c r="I278" s="254"/>
      <c r="J278" s="255">
        <f t="shared" si="70"/>
        <v>0</v>
      </c>
      <c r="K278" s="251" t="s">
        <v>134</v>
      </c>
      <c r="L278" s="256"/>
      <c r="M278" s="257" t="s">
        <v>20</v>
      </c>
      <c r="N278" s="258" t="s">
        <v>47</v>
      </c>
      <c r="O278" s="36"/>
      <c r="P278" s="192">
        <f t="shared" si="71"/>
        <v>0</v>
      </c>
      <c r="Q278" s="192">
        <v>0</v>
      </c>
      <c r="R278" s="192">
        <f t="shared" si="72"/>
        <v>0</v>
      </c>
      <c r="S278" s="192">
        <v>0</v>
      </c>
      <c r="T278" s="193">
        <f t="shared" si="73"/>
        <v>0</v>
      </c>
      <c r="AR278" s="18" t="s">
        <v>144</v>
      </c>
      <c r="AT278" s="18" t="s">
        <v>334</v>
      </c>
      <c r="AU278" s="18" t="s">
        <v>84</v>
      </c>
      <c r="AY278" s="18" t="s">
        <v>129</v>
      </c>
      <c r="BE278" s="194">
        <f t="shared" si="74"/>
        <v>0</v>
      </c>
      <c r="BF278" s="194">
        <f t="shared" si="75"/>
        <v>0</v>
      </c>
      <c r="BG278" s="194">
        <f t="shared" si="76"/>
        <v>0</v>
      </c>
      <c r="BH278" s="194">
        <f t="shared" si="77"/>
        <v>0</v>
      </c>
      <c r="BI278" s="194">
        <f t="shared" si="78"/>
        <v>0</v>
      </c>
      <c r="BJ278" s="18" t="s">
        <v>22</v>
      </c>
      <c r="BK278" s="194">
        <f t="shared" si="79"/>
        <v>0</v>
      </c>
      <c r="BL278" s="18" t="s">
        <v>128</v>
      </c>
      <c r="BM278" s="18" t="s">
        <v>687</v>
      </c>
    </row>
    <row r="279" spans="2:65" s="1" customFormat="1" ht="22.5" customHeight="1">
      <c r="B279" s="35"/>
      <c r="C279" s="249" t="s">
        <v>462</v>
      </c>
      <c r="D279" s="249" t="s">
        <v>334</v>
      </c>
      <c r="E279" s="250" t="s">
        <v>688</v>
      </c>
      <c r="F279" s="251" t="s">
        <v>689</v>
      </c>
      <c r="G279" s="252" t="s">
        <v>267</v>
      </c>
      <c r="H279" s="253">
        <v>24</v>
      </c>
      <c r="I279" s="254"/>
      <c r="J279" s="255">
        <f t="shared" si="70"/>
        <v>0</v>
      </c>
      <c r="K279" s="251" t="s">
        <v>134</v>
      </c>
      <c r="L279" s="256"/>
      <c r="M279" s="257" t="s">
        <v>20</v>
      </c>
      <c r="N279" s="258" t="s">
        <v>47</v>
      </c>
      <c r="O279" s="36"/>
      <c r="P279" s="192">
        <f t="shared" si="71"/>
        <v>0</v>
      </c>
      <c r="Q279" s="192">
        <v>0</v>
      </c>
      <c r="R279" s="192">
        <f t="shared" si="72"/>
        <v>0</v>
      </c>
      <c r="S279" s="192">
        <v>0</v>
      </c>
      <c r="T279" s="193">
        <f t="shared" si="73"/>
        <v>0</v>
      </c>
      <c r="AR279" s="18" t="s">
        <v>144</v>
      </c>
      <c r="AT279" s="18" t="s">
        <v>334</v>
      </c>
      <c r="AU279" s="18" t="s">
        <v>84</v>
      </c>
      <c r="AY279" s="18" t="s">
        <v>129</v>
      </c>
      <c r="BE279" s="194">
        <f t="shared" si="74"/>
        <v>0</v>
      </c>
      <c r="BF279" s="194">
        <f t="shared" si="75"/>
        <v>0</v>
      </c>
      <c r="BG279" s="194">
        <f t="shared" si="76"/>
        <v>0</v>
      </c>
      <c r="BH279" s="194">
        <f t="shared" si="77"/>
        <v>0</v>
      </c>
      <c r="BI279" s="194">
        <f t="shared" si="78"/>
        <v>0</v>
      </c>
      <c r="BJ279" s="18" t="s">
        <v>22</v>
      </c>
      <c r="BK279" s="194">
        <f t="shared" si="79"/>
        <v>0</v>
      </c>
      <c r="BL279" s="18" t="s">
        <v>128</v>
      </c>
      <c r="BM279" s="18" t="s">
        <v>690</v>
      </c>
    </row>
    <row r="280" spans="2:65" s="1" customFormat="1" ht="22.5" customHeight="1">
      <c r="B280" s="35"/>
      <c r="C280" s="249" t="s">
        <v>691</v>
      </c>
      <c r="D280" s="249" t="s">
        <v>334</v>
      </c>
      <c r="E280" s="250" t="s">
        <v>692</v>
      </c>
      <c r="F280" s="251" t="s">
        <v>693</v>
      </c>
      <c r="G280" s="252" t="s">
        <v>267</v>
      </c>
      <c r="H280" s="253">
        <v>22</v>
      </c>
      <c r="I280" s="254"/>
      <c r="J280" s="255">
        <f t="shared" si="70"/>
        <v>0</v>
      </c>
      <c r="K280" s="251" t="s">
        <v>134</v>
      </c>
      <c r="L280" s="256"/>
      <c r="M280" s="257" t="s">
        <v>20</v>
      </c>
      <c r="N280" s="258" t="s">
        <v>47</v>
      </c>
      <c r="O280" s="36"/>
      <c r="P280" s="192">
        <f t="shared" si="71"/>
        <v>0</v>
      </c>
      <c r="Q280" s="192">
        <v>0</v>
      </c>
      <c r="R280" s="192">
        <f t="shared" si="72"/>
        <v>0</v>
      </c>
      <c r="S280" s="192">
        <v>0</v>
      </c>
      <c r="T280" s="193">
        <f t="shared" si="73"/>
        <v>0</v>
      </c>
      <c r="AR280" s="18" t="s">
        <v>144</v>
      </c>
      <c r="AT280" s="18" t="s">
        <v>334</v>
      </c>
      <c r="AU280" s="18" t="s">
        <v>84</v>
      </c>
      <c r="AY280" s="18" t="s">
        <v>129</v>
      </c>
      <c r="BE280" s="194">
        <f t="shared" si="74"/>
        <v>0</v>
      </c>
      <c r="BF280" s="194">
        <f t="shared" si="75"/>
        <v>0</v>
      </c>
      <c r="BG280" s="194">
        <f t="shared" si="76"/>
        <v>0</v>
      </c>
      <c r="BH280" s="194">
        <f t="shared" si="77"/>
        <v>0</v>
      </c>
      <c r="BI280" s="194">
        <f t="shared" si="78"/>
        <v>0</v>
      </c>
      <c r="BJ280" s="18" t="s">
        <v>22</v>
      </c>
      <c r="BK280" s="194">
        <f t="shared" si="79"/>
        <v>0</v>
      </c>
      <c r="BL280" s="18" t="s">
        <v>128</v>
      </c>
      <c r="BM280" s="18" t="s">
        <v>694</v>
      </c>
    </row>
    <row r="281" spans="2:65" s="1" customFormat="1" ht="22.5" customHeight="1">
      <c r="B281" s="35"/>
      <c r="C281" s="249" t="s">
        <v>466</v>
      </c>
      <c r="D281" s="249" t="s">
        <v>334</v>
      </c>
      <c r="E281" s="250" t="s">
        <v>695</v>
      </c>
      <c r="F281" s="251" t="s">
        <v>696</v>
      </c>
      <c r="G281" s="252" t="s">
        <v>267</v>
      </c>
      <c r="H281" s="253">
        <v>10</v>
      </c>
      <c r="I281" s="254"/>
      <c r="J281" s="255">
        <f t="shared" si="70"/>
        <v>0</v>
      </c>
      <c r="K281" s="251" t="s">
        <v>134</v>
      </c>
      <c r="L281" s="256"/>
      <c r="M281" s="257" t="s">
        <v>20</v>
      </c>
      <c r="N281" s="258" t="s">
        <v>47</v>
      </c>
      <c r="O281" s="36"/>
      <c r="P281" s="192">
        <f t="shared" si="71"/>
        <v>0</v>
      </c>
      <c r="Q281" s="192">
        <v>0</v>
      </c>
      <c r="R281" s="192">
        <f t="shared" si="72"/>
        <v>0</v>
      </c>
      <c r="S281" s="192">
        <v>0</v>
      </c>
      <c r="T281" s="193">
        <f t="shared" si="73"/>
        <v>0</v>
      </c>
      <c r="AR281" s="18" t="s">
        <v>144</v>
      </c>
      <c r="AT281" s="18" t="s">
        <v>334</v>
      </c>
      <c r="AU281" s="18" t="s">
        <v>84</v>
      </c>
      <c r="AY281" s="18" t="s">
        <v>129</v>
      </c>
      <c r="BE281" s="194">
        <f t="shared" si="74"/>
        <v>0</v>
      </c>
      <c r="BF281" s="194">
        <f t="shared" si="75"/>
        <v>0</v>
      </c>
      <c r="BG281" s="194">
        <f t="shared" si="76"/>
        <v>0</v>
      </c>
      <c r="BH281" s="194">
        <f t="shared" si="77"/>
        <v>0</v>
      </c>
      <c r="BI281" s="194">
        <f t="shared" si="78"/>
        <v>0</v>
      </c>
      <c r="BJ281" s="18" t="s">
        <v>22</v>
      </c>
      <c r="BK281" s="194">
        <f t="shared" si="79"/>
        <v>0</v>
      </c>
      <c r="BL281" s="18" t="s">
        <v>128</v>
      </c>
      <c r="BM281" s="18" t="s">
        <v>697</v>
      </c>
    </row>
    <row r="282" spans="2:65" s="1" customFormat="1" ht="22.5" customHeight="1">
      <c r="B282" s="35"/>
      <c r="C282" s="249" t="s">
        <v>698</v>
      </c>
      <c r="D282" s="249" t="s">
        <v>334</v>
      </c>
      <c r="E282" s="250" t="s">
        <v>699</v>
      </c>
      <c r="F282" s="251" t="s">
        <v>700</v>
      </c>
      <c r="G282" s="252" t="s">
        <v>267</v>
      </c>
      <c r="H282" s="253">
        <v>32</v>
      </c>
      <c r="I282" s="254"/>
      <c r="J282" s="255">
        <f t="shared" si="70"/>
        <v>0</v>
      </c>
      <c r="K282" s="251" t="s">
        <v>134</v>
      </c>
      <c r="L282" s="256"/>
      <c r="M282" s="257" t="s">
        <v>20</v>
      </c>
      <c r="N282" s="258" t="s">
        <v>47</v>
      </c>
      <c r="O282" s="36"/>
      <c r="P282" s="192">
        <f t="shared" si="71"/>
        <v>0</v>
      </c>
      <c r="Q282" s="192">
        <v>0</v>
      </c>
      <c r="R282" s="192">
        <f t="shared" si="72"/>
        <v>0</v>
      </c>
      <c r="S282" s="192">
        <v>0</v>
      </c>
      <c r="T282" s="193">
        <f t="shared" si="73"/>
        <v>0</v>
      </c>
      <c r="AR282" s="18" t="s">
        <v>144</v>
      </c>
      <c r="AT282" s="18" t="s">
        <v>334</v>
      </c>
      <c r="AU282" s="18" t="s">
        <v>84</v>
      </c>
      <c r="AY282" s="18" t="s">
        <v>129</v>
      </c>
      <c r="BE282" s="194">
        <f t="shared" si="74"/>
        <v>0</v>
      </c>
      <c r="BF282" s="194">
        <f t="shared" si="75"/>
        <v>0</v>
      </c>
      <c r="BG282" s="194">
        <f t="shared" si="76"/>
        <v>0</v>
      </c>
      <c r="BH282" s="194">
        <f t="shared" si="77"/>
        <v>0</v>
      </c>
      <c r="BI282" s="194">
        <f t="shared" si="78"/>
        <v>0</v>
      </c>
      <c r="BJ282" s="18" t="s">
        <v>22</v>
      </c>
      <c r="BK282" s="194">
        <f t="shared" si="79"/>
        <v>0</v>
      </c>
      <c r="BL282" s="18" t="s">
        <v>128</v>
      </c>
      <c r="BM282" s="18" t="s">
        <v>701</v>
      </c>
    </row>
    <row r="283" spans="2:65" s="1" customFormat="1" ht="22.5" customHeight="1">
      <c r="B283" s="35"/>
      <c r="C283" s="249" t="s">
        <v>469</v>
      </c>
      <c r="D283" s="249" t="s">
        <v>334</v>
      </c>
      <c r="E283" s="250" t="s">
        <v>702</v>
      </c>
      <c r="F283" s="251" t="s">
        <v>703</v>
      </c>
      <c r="G283" s="252" t="s">
        <v>267</v>
      </c>
      <c r="H283" s="253">
        <v>21</v>
      </c>
      <c r="I283" s="254"/>
      <c r="J283" s="255">
        <f t="shared" si="70"/>
        <v>0</v>
      </c>
      <c r="K283" s="251" t="s">
        <v>134</v>
      </c>
      <c r="L283" s="256"/>
      <c r="M283" s="257" t="s">
        <v>20</v>
      </c>
      <c r="N283" s="258" t="s">
        <v>47</v>
      </c>
      <c r="O283" s="36"/>
      <c r="P283" s="192">
        <f t="shared" si="71"/>
        <v>0</v>
      </c>
      <c r="Q283" s="192">
        <v>0</v>
      </c>
      <c r="R283" s="192">
        <f t="shared" si="72"/>
        <v>0</v>
      </c>
      <c r="S283" s="192">
        <v>0</v>
      </c>
      <c r="T283" s="193">
        <f t="shared" si="73"/>
        <v>0</v>
      </c>
      <c r="AR283" s="18" t="s">
        <v>144</v>
      </c>
      <c r="AT283" s="18" t="s">
        <v>334</v>
      </c>
      <c r="AU283" s="18" t="s">
        <v>84</v>
      </c>
      <c r="AY283" s="18" t="s">
        <v>129</v>
      </c>
      <c r="BE283" s="194">
        <f t="shared" si="74"/>
        <v>0</v>
      </c>
      <c r="BF283" s="194">
        <f t="shared" si="75"/>
        <v>0</v>
      </c>
      <c r="BG283" s="194">
        <f t="shared" si="76"/>
        <v>0</v>
      </c>
      <c r="BH283" s="194">
        <f t="shared" si="77"/>
        <v>0</v>
      </c>
      <c r="BI283" s="194">
        <f t="shared" si="78"/>
        <v>0</v>
      </c>
      <c r="BJ283" s="18" t="s">
        <v>22</v>
      </c>
      <c r="BK283" s="194">
        <f t="shared" si="79"/>
        <v>0</v>
      </c>
      <c r="BL283" s="18" t="s">
        <v>128</v>
      </c>
      <c r="BM283" s="18" t="s">
        <v>704</v>
      </c>
    </row>
    <row r="284" spans="2:63" s="10" customFormat="1" ht="29.85" customHeight="1">
      <c r="B284" s="169"/>
      <c r="C284" s="170"/>
      <c r="D284" s="171" t="s">
        <v>75</v>
      </c>
      <c r="E284" s="247" t="s">
        <v>566</v>
      </c>
      <c r="F284" s="247" t="s">
        <v>705</v>
      </c>
      <c r="G284" s="170"/>
      <c r="H284" s="170"/>
      <c r="I284" s="173"/>
      <c r="J284" s="248">
        <f>BK284</f>
        <v>0</v>
      </c>
      <c r="K284" s="170"/>
      <c r="L284" s="175"/>
      <c r="M284" s="176"/>
      <c r="N284" s="177"/>
      <c r="O284" s="177"/>
      <c r="P284" s="178">
        <f>SUM(P285:P293)</f>
        <v>0</v>
      </c>
      <c r="Q284" s="177"/>
      <c r="R284" s="178">
        <f>SUM(R285:R293)</f>
        <v>0</v>
      </c>
      <c r="S284" s="177"/>
      <c r="T284" s="179">
        <f>SUM(T285:T293)</f>
        <v>0</v>
      </c>
      <c r="AR284" s="180" t="s">
        <v>22</v>
      </c>
      <c r="AT284" s="181" t="s">
        <v>75</v>
      </c>
      <c r="AU284" s="181" t="s">
        <v>22</v>
      </c>
      <c r="AY284" s="180" t="s">
        <v>129</v>
      </c>
      <c r="BK284" s="182">
        <f>SUM(BK285:BK293)</f>
        <v>0</v>
      </c>
    </row>
    <row r="285" spans="2:65" s="1" customFormat="1" ht="22.5" customHeight="1">
      <c r="B285" s="35"/>
      <c r="C285" s="183" t="s">
        <v>706</v>
      </c>
      <c r="D285" s="183" t="s">
        <v>130</v>
      </c>
      <c r="E285" s="184" t="s">
        <v>707</v>
      </c>
      <c r="F285" s="185" t="s">
        <v>708</v>
      </c>
      <c r="G285" s="186" t="s">
        <v>250</v>
      </c>
      <c r="H285" s="187">
        <v>1157.1</v>
      </c>
      <c r="I285" s="188"/>
      <c r="J285" s="189">
        <f>ROUND(I285*H285,2)</f>
        <v>0</v>
      </c>
      <c r="K285" s="185" t="s">
        <v>185</v>
      </c>
      <c r="L285" s="55"/>
      <c r="M285" s="190" t="s">
        <v>20</v>
      </c>
      <c r="N285" s="191" t="s">
        <v>47</v>
      </c>
      <c r="O285" s="36"/>
      <c r="P285" s="192">
        <f>O285*H285</f>
        <v>0</v>
      </c>
      <c r="Q285" s="192">
        <v>0</v>
      </c>
      <c r="R285" s="192">
        <f>Q285*H285</f>
        <v>0</v>
      </c>
      <c r="S285" s="192">
        <v>0</v>
      </c>
      <c r="T285" s="193">
        <f>S285*H285</f>
        <v>0</v>
      </c>
      <c r="AR285" s="18" t="s">
        <v>128</v>
      </c>
      <c r="AT285" s="18" t="s">
        <v>130</v>
      </c>
      <c r="AU285" s="18" t="s">
        <v>84</v>
      </c>
      <c r="AY285" s="18" t="s">
        <v>129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18" t="s">
        <v>22</v>
      </c>
      <c r="BK285" s="194">
        <f>ROUND(I285*H285,2)</f>
        <v>0</v>
      </c>
      <c r="BL285" s="18" t="s">
        <v>128</v>
      </c>
      <c r="BM285" s="18" t="s">
        <v>709</v>
      </c>
    </row>
    <row r="286" spans="2:51" s="11" customFormat="1" ht="13.5">
      <c r="B286" s="195"/>
      <c r="C286" s="196"/>
      <c r="D286" s="197" t="s">
        <v>145</v>
      </c>
      <c r="E286" s="198" t="s">
        <v>20</v>
      </c>
      <c r="F286" s="199" t="s">
        <v>710</v>
      </c>
      <c r="G286" s="196"/>
      <c r="H286" s="200" t="s">
        <v>20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145</v>
      </c>
      <c r="AU286" s="206" t="s">
        <v>84</v>
      </c>
      <c r="AV286" s="11" t="s">
        <v>22</v>
      </c>
      <c r="AW286" s="11" t="s">
        <v>40</v>
      </c>
      <c r="AX286" s="11" t="s">
        <v>76</v>
      </c>
      <c r="AY286" s="206" t="s">
        <v>129</v>
      </c>
    </row>
    <row r="287" spans="2:51" s="12" customFormat="1" ht="13.5">
      <c r="B287" s="207"/>
      <c r="C287" s="208"/>
      <c r="D287" s="197" t="s">
        <v>145</v>
      </c>
      <c r="E287" s="209" t="s">
        <v>20</v>
      </c>
      <c r="F287" s="210" t="s">
        <v>711</v>
      </c>
      <c r="G287" s="208"/>
      <c r="H287" s="211">
        <v>1157.1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145</v>
      </c>
      <c r="AU287" s="217" t="s">
        <v>84</v>
      </c>
      <c r="AV287" s="12" t="s">
        <v>84</v>
      </c>
      <c r="AW287" s="12" t="s">
        <v>40</v>
      </c>
      <c r="AX287" s="12" t="s">
        <v>76</v>
      </c>
      <c r="AY287" s="217" t="s">
        <v>129</v>
      </c>
    </row>
    <row r="288" spans="2:51" s="13" customFormat="1" ht="13.5">
      <c r="B288" s="218"/>
      <c r="C288" s="219"/>
      <c r="D288" s="220" t="s">
        <v>145</v>
      </c>
      <c r="E288" s="221" t="s">
        <v>20</v>
      </c>
      <c r="F288" s="222" t="s">
        <v>154</v>
      </c>
      <c r="G288" s="219"/>
      <c r="H288" s="223">
        <v>1157.1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145</v>
      </c>
      <c r="AU288" s="229" t="s">
        <v>84</v>
      </c>
      <c r="AV288" s="13" t="s">
        <v>128</v>
      </c>
      <c r="AW288" s="13" t="s">
        <v>40</v>
      </c>
      <c r="AX288" s="13" t="s">
        <v>22</v>
      </c>
      <c r="AY288" s="229" t="s">
        <v>129</v>
      </c>
    </row>
    <row r="289" spans="2:65" s="1" customFormat="1" ht="22.5" customHeight="1">
      <c r="B289" s="35"/>
      <c r="C289" s="183" t="s">
        <v>473</v>
      </c>
      <c r="D289" s="183" t="s">
        <v>130</v>
      </c>
      <c r="E289" s="184" t="s">
        <v>712</v>
      </c>
      <c r="F289" s="185" t="s">
        <v>713</v>
      </c>
      <c r="G289" s="186" t="s">
        <v>250</v>
      </c>
      <c r="H289" s="187">
        <v>9</v>
      </c>
      <c r="I289" s="188"/>
      <c r="J289" s="189">
        <f>ROUND(I289*H289,2)</f>
        <v>0</v>
      </c>
      <c r="K289" s="185" t="s">
        <v>134</v>
      </c>
      <c r="L289" s="55"/>
      <c r="M289" s="190" t="s">
        <v>20</v>
      </c>
      <c r="N289" s="191" t="s">
        <v>47</v>
      </c>
      <c r="O289" s="36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18" t="s">
        <v>128</v>
      </c>
      <c r="AT289" s="18" t="s">
        <v>130</v>
      </c>
      <c r="AU289" s="18" t="s">
        <v>84</v>
      </c>
      <c r="AY289" s="18" t="s">
        <v>129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22</v>
      </c>
      <c r="BK289" s="194">
        <f>ROUND(I289*H289,2)</f>
        <v>0</v>
      </c>
      <c r="BL289" s="18" t="s">
        <v>128</v>
      </c>
      <c r="BM289" s="18" t="s">
        <v>714</v>
      </c>
    </row>
    <row r="290" spans="2:65" s="1" customFormat="1" ht="22.5" customHeight="1">
      <c r="B290" s="35"/>
      <c r="C290" s="249" t="s">
        <v>715</v>
      </c>
      <c r="D290" s="249" t="s">
        <v>334</v>
      </c>
      <c r="E290" s="250" t="s">
        <v>716</v>
      </c>
      <c r="F290" s="251" t="s">
        <v>717</v>
      </c>
      <c r="G290" s="252" t="s">
        <v>267</v>
      </c>
      <c r="H290" s="253">
        <v>4.59</v>
      </c>
      <c r="I290" s="254"/>
      <c r="J290" s="255">
        <f>ROUND(I290*H290,2)</f>
        <v>0</v>
      </c>
      <c r="K290" s="251" t="s">
        <v>134</v>
      </c>
      <c r="L290" s="256"/>
      <c r="M290" s="257" t="s">
        <v>20</v>
      </c>
      <c r="N290" s="258" t="s">
        <v>47</v>
      </c>
      <c r="O290" s="36"/>
      <c r="P290" s="192">
        <f>O290*H290</f>
        <v>0</v>
      </c>
      <c r="Q290" s="192">
        <v>0</v>
      </c>
      <c r="R290" s="192">
        <f>Q290*H290</f>
        <v>0</v>
      </c>
      <c r="S290" s="192">
        <v>0</v>
      </c>
      <c r="T290" s="193">
        <f>S290*H290</f>
        <v>0</v>
      </c>
      <c r="AR290" s="18" t="s">
        <v>144</v>
      </c>
      <c r="AT290" s="18" t="s">
        <v>334</v>
      </c>
      <c r="AU290" s="18" t="s">
        <v>84</v>
      </c>
      <c r="AY290" s="18" t="s">
        <v>129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8" t="s">
        <v>22</v>
      </c>
      <c r="BK290" s="194">
        <f>ROUND(I290*H290,2)</f>
        <v>0</v>
      </c>
      <c r="BL290" s="18" t="s">
        <v>128</v>
      </c>
      <c r="BM290" s="18" t="s">
        <v>718</v>
      </c>
    </row>
    <row r="291" spans="2:51" s="11" customFormat="1" ht="13.5">
      <c r="B291" s="195"/>
      <c r="C291" s="196"/>
      <c r="D291" s="197" t="s">
        <v>145</v>
      </c>
      <c r="E291" s="198" t="s">
        <v>20</v>
      </c>
      <c r="F291" s="199" t="s">
        <v>719</v>
      </c>
      <c r="G291" s="196"/>
      <c r="H291" s="200" t="s">
        <v>20</v>
      </c>
      <c r="I291" s="201"/>
      <c r="J291" s="196"/>
      <c r="K291" s="196"/>
      <c r="L291" s="202"/>
      <c r="M291" s="203"/>
      <c r="N291" s="204"/>
      <c r="O291" s="204"/>
      <c r="P291" s="204"/>
      <c r="Q291" s="204"/>
      <c r="R291" s="204"/>
      <c r="S291" s="204"/>
      <c r="T291" s="205"/>
      <c r="AT291" s="206" t="s">
        <v>145</v>
      </c>
      <c r="AU291" s="206" t="s">
        <v>84</v>
      </c>
      <c r="AV291" s="11" t="s">
        <v>22</v>
      </c>
      <c r="AW291" s="11" t="s">
        <v>40</v>
      </c>
      <c r="AX291" s="11" t="s">
        <v>76</v>
      </c>
      <c r="AY291" s="206" t="s">
        <v>129</v>
      </c>
    </row>
    <row r="292" spans="2:51" s="12" customFormat="1" ht="13.5">
      <c r="B292" s="207"/>
      <c r="C292" s="208"/>
      <c r="D292" s="197" t="s">
        <v>145</v>
      </c>
      <c r="E292" s="209" t="s">
        <v>20</v>
      </c>
      <c r="F292" s="210" t="s">
        <v>720</v>
      </c>
      <c r="G292" s="208"/>
      <c r="H292" s="211">
        <v>4.59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145</v>
      </c>
      <c r="AU292" s="217" t="s">
        <v>84</v>
      </c>
      <c r="AV292" s="12" t="s">
        <v>84</v>
      </c>
      <c r="AW292" s="12" t="s">
        <v>40</v>
      </c>
      <c r="AX292" s="12" t="s">
        <v>76</v>
      </c>
      <c r="AY292" s="217" t="s">
        <v>129</v>
      </c>
    </row>
    <row r="293" spans="2:51" s="13" customFormat="1" ht="13.5">
      <c r="B293" s="218"/>
      <c r="C293" s="219"/>
      <c r="D293" s="197" t="s">
        <v>145</v>
      </c>
      <c r="E293" s="230" t="s">
        <v>20</v>
      </c>
      <c r="F293" s="231" t="s">
        <v>154</v>
      </c>
      <c r="G293" s="219"/>
      <c r="H293" s="232">
        <v>4.59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145</v>
      </c>
      <c r="AU293" s="229" t="s">
        <v>84</v>
      </c>
      <c r="AV293" s="13" t="s">
        <v>128</v>
      </c>
      <c r="AW293" s="13" t="s">
        <v>40</v>
      </c>
      <c r="AX293" s="13" t="s">
        <v>22</v>
      </c>
      <c r="AY293" s="229" t="s">
        <v>129</v>
      </c>
    </row>
    <row r="294" spans="2:63" s="10" customFormat="1" ht="29.85" customHeight="1">
      <c r="B294" s="169"/>
      <c r="C294" s="170"/>
      <c r="D294" s="171" t="s">
        <v>75</v>
      </c>
      <c r="E294" s="247" t="s">
        <v>600</v>
      </c>
      <c r="F294" s="247" t="s">
        <v>721</v>
      </c>
      <c r="G294" s="170"/>
      <c r="H294" s="170"/>
      <c r="I294" s="173"/>
      <c r="J294" s="248">
        <f>BK294</f>
        <v>0</v>
      </c>
      <c r="K294" s="170"/>
      <c r="L294" s="175"/>
      <c r="M294" s="176"/>
      <c r="N294" s="177"/>
      <c r="O294" s="177"/>
      <c r="P294" s="178">
        <f>P295</f>
        <v>0</v>
      </c>
      <c r="Q294" s="177"/>
      <c r="R294" s="178">
        <f>R295</f>
        <v>0</v>
      </c>
      <c r="S294" s="177"/>
      <c r="T294" s="179">
        <f>T295</f>
        <v>0</v>
      </c>
      <c r="AR294" s="180" t="s">
        <v>22</v>
      </c>
      <c r="AT294" s="181" t="s">
        <v>75</v>
      </c>
      <c r="AU294" s="181" t="s">
        <v>22</v>
      </c>
      <c r="AY294" s="180" t="s">
        <v>129</v>
      </c>
      <c r="BK294" s="182">
        <f>BK295</f>
        <v>0</v>
      </c>
    </row>
    <row r="295" spans="2:65" s="1" customFormat="1" ht="22.5" customHeight="1">
      <c r="B295" s="35"/>
      <c r="C295" s="183" t="s">
        <v>476</v>
      </c>
      <c r="D295" s="183" t="s">
        <v>130</v>
      </c>
      <c r="E295" s="184" t="s">
        <v>722</v>
      </c>
      <c r="F295" s="185" t="s">
        <v>723</v>
      </c>
      <c r="G295" s="186" t="s">
        <v>343</v>
      </c>
      <c r="H295" s="187">
        <v>5819.47</v>
      </c>
      <c r="I295" s="188"/>
      <c r="J295" s="189">
        <f>ROUND(I295*H295,2)</f>
        <v>0</v>
      </c>
      <c r="K295" s="185" t="s">
        <v>134</v>
      </c>
      <c r="L295" s="55"/>
      <c r="M295" s="190" t="s">
        <v>20</v>
      </c>
      <c r="N295" s="191" t="s">
        <v>47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128</v>
      </c>
      <c r="AT295" s="18" t="s">
        <v>130</v>
      </c>
      <c r="AU295" s="18" t="s">
        <v>84</v>
      </c>
      <c r="AY295" s="18" t="s">
        <v>129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22</v>
      </c>
      <c r="BK295" s="194">
        <f>ROUND(I295*H295,2)</f>
        <v>0</v>
      </c>
      <c r="BL295" s="18" t="s">
        <v>128</v>
      </c>
      <c r="BM295" s="18" t="s">
        <v>724</v>
      </c>
    </row>
    <row r="296" spans="2:63" s="10" customFormat="1" ht="37.35" customHeight="1">
      <c r="B296" s="169"/>
      <c r="C296" s="170"/>
      <c r="D296" s="244" t="s">
        <v>75</v>
      </c>
      <c r="E296" s="245" t="s">
        <v>334</v>
      </c>
      <c r="F296" s="245" t="s">
        <v>725</v>
      </c>
      <c r="G296" s="170"/>
      <c r="H296" s="170"/>
      <c r="I296" s="173"/>
      <c r="J296" s="246">
        <f>BK296</f>
        <v>0</v>
      </c>
      <c r="K296" s="170"/>
      <c r="L296" s="175"/>
      <c r="M296" s="176"/>
      <c r="N296" s="177"/>
      <c r="O296" s="177"/>
      <c r="P296" s="178">
        <f>P297</f>
        <v>0</v>
      </c>
      <c r="Q296" s="177"/>
      <c r="R296" s="178">
        <f>R297</f>
        <v>0</v>
      </c>
      <c r="S296" s="177"/>
      <c r="T296" s="179">
        <f>T297</f>
        <v>0</v>
      </c>
      <c r="AR296" s="180" t="s">
        <v>138</v>
      </c>
      <c r="AT296" s="181" t="s">
        <v>75</v>
      </c>
      <c r="AU296" s="181" t="s">
        <v>76</v>
      </c>
      <c r="AY296" s="180" t="s">
        <v>129</v>
      </c>
      <c r="BK296" s="182">
        <f>BK297</f>
        <v>0</v>
      </c>
    </row>
    <row r="297" spans="2:63" s="10" customFormat="1" ht="19.95" customHeight="1">
      <c r="B297" s="169"/>
      <c r="C297" s="170"/>
      <c r="D297" s="171" t="s">
        <v>75</v>
      </c>
      <c r="E297" s="247" t="s">
        <v>726</v>
      </c>
      <c r="F297" s="247" t="s">
        <v>727</v>
      </c>
      <c r="G297" s="170"/>
      <c r="H297" s="170"/>
      <c r="I297" s="173"/>
      <c r="J297" s="248">
        <f>BK297</f>
        <v>0</v>
      </c>
      <c r="K297" s="170"/>
      <c r="L297" s="175"/>
      <c r="M297" s="176"/>
      <c r="N297" s="177"/>
      <c r="O297" s="177"/>
      <c r="P297" s="178">
        <f>SUM(P298:P308)</f>
        <v>0</v>
      </c>
      <c r="Q297" s="177"/>
      <c r="R297" s="178">
        <f>SUM(R298:R308)</f>
        <v>0</v>
      </c>
      <c r="S297" s="177"/>
      <c r="T297" s="179">
        <f>SUM(T298:T308)</f>
        <v>0</v>
      </c>
      <c r="AR297" s="180" t="s">
        <v>138</v>
      </c>
      <c r="AT297" s="181" t="s">
        <v>75</v>
      </c>
      <c r="AU297" s="181" t="s">
        <v>22</v>
      </c>
      <c r="AY297" s="180" t="s">
        <v>129</v>
      </c>
      <c r="BK297" s="182">
        <f>SUM(BK298:BK308)</f>
        <v>0</v>
      </c>
    </row>
    <row r="298" spans="2:65" s="1" customFormat="1" ht="22.5" customHeight="1">
      <c r="B298" s="35"/>
      <c r="C298" s="183" t="s">
        <v>728</v>
      </c>
      <c r="D298" s="183" t="s">
        <v>130</v>
      </c>
      <c r="E298" s="184" t="s">
        <v>729</v>
      </c>
      <c r="F298" s="185" t="s">
        <v>730</v>
      </c>
      <c r="G298" s="186" t="s">
        <v>250</v>
      </c>
      <c r="H298" s="187">
        <v>6</v>
      </c>
      <c r="I298" s="188"/>
      <c r="J298" s="189">
        <f>ROUND(I298*H298,2)</f>
        <v>0</v>
      </c>
      <c r="K298" s="185" t="s">
        <v>134</v>
      </c>
      <c r="L298" s="55"/>
      <c r="M298" s="190" t="s">
        <v>20</v>
      </c>
      <c r="N298" s="191" t="s">
        <v>47</v>
      </c>
      <c r="O298" s="36"/>
      <c r="P298" s="192">
        <f>O298*H298</f>
        <v>0</v>
      </c>
      <c r="Q298" s="192">
        <v>0</v>
      </c>
      <c r="R298" s="192">
        <f>Q298*H298</f>
        <v>0</v>
      </c>
      <c r="S298" s="192">
        <v>0</v>
      </c>
      <c r="T298" s="193">
        <f>S298*H298</f>
        <v>0</v>
      </c>
      <c r="AR298" s="18" t="s">
        <v>338</v>
      </c>
      <c r="AT298" s="18" t="s">
        <v>130</v>
      </c>
      <c r="AU298" s="18" t="s">
        <v>84</v>
      </c>
      <c r="AY298" s="18" t="s">
        <v>129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8" t="s">
        <v>22</v>
      </c>
      <c r="BK298" s="194">
        <f>ROUND(I298*H298,2)</f>
        <v>0</v>
      </c>
      <c r="BL298" s="18" t="s">
        <v>338</v>
      </c>
      <c r="BM298" s="18" t="s">
        <v>731</v>
      </c>
    </row>
    <row r="299" spans="2:65" s="1" customFormat="1" ht="22.5" customHeight="1">
      <c r="B299" s="35"/>
      <c r="C299" s="183" t="s">
        <v>481</v>
      </c>
      <c r="D299" s="183" t="s">
        <v>130</v>
      </c>
      <c r="E299" s="184" t="s">
        <v>732</v>
      </c>
      <c r="F299" s="185" t="s">
        <v>733</v>
      </c>
      <c r="G299" s="186" t="s">
        <v>250</v>
      </c>
      <c r="H299" s="187">
        <v>15.5</v>
      </c>
      <c r="I299" s="188"/>
      <c r="J299" s="189">
        <f>ROUND(I299*H299,2)</f>
        <v>0</v>
      </c>
      <c r="K299" s="185" t="s">
        <v>134</v>
      </c>
      <c r="L299" s="55"/>
      <c r="M299" s="190" t="s">
        <v>20</v>
      </c>
      <c r="N299" s="191" t="s">
        <v>47</v>
      </c>
      <c r="O299" s="36"/>
      <c r="P299" s="192">
        <f>O299*H299</f>
        <v>0</v>
      </c>
      <c r="Q299" s="192">
        <v>0</v>
      </c>
      <c r="R299" s="192">
        <f>Q299*H299</f>
        <v>0</v>
      </c>
      <c r="S299" s="192">
        <v>0</v>
      </c>
      <c r="T299" s="193">
        <f>S299*H299</f>
        <v>0</v>
      </c>
      <c r="AR299" s="18" t="s">
        <v>338</v>
      </c>
      <c r="AT299" s="18" t="s">
        <v>130</v>
      </c>
      <c r="AU299" s="18" t="s">
        <v>84</v>
      </c>
      <c r="AY299" s="18" t="s">
        <v>129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8" t="s">
        <v>22</v>
      </c>
      <c r="BK299" s="194">
        <f>ROUND(I299*H299,2)</f>
        <v>0</v>
      </c>
      <c r="BL299" s="18" t="s">
        <v>338</v>
      </c>
      <c r="BM299" s="18" t="s">
        <v>734</v>
      </c>
    </row>
    <row r="300" spans="2:51" s="12" customFormat="1" ht="13.5">
      <c r="B300" s="207"/>
      <c r="C300" s="208"/>
      <c r="D300" s="197" t="s">
        <v>145</v>
      </c>
      <c r="E300" s="209" t="s">
        <v>20</v>
      </c>
      <c r="F300" s="210" t="s">
        <v>735</v>
      </c>
      <c r="G300" s="208"/>
      <c r="H300" s="211">
        <v>15.5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145</v>
      </c>
      <c r="AU300" s="217" t="s">
        <v>84</v>
      </c>
      <c r="AV300" s="12" t="s">
        <v>84</v>
      </c>
      <c r="AW300" s="12" t="s">
        <v>40</v>
      </c>
      <c r="AX300" s="12" t="s">
        <v>76</v>
      </c>
      <c r="AY300" s="217" t="s">
        <v>129</v>
      </c>
    </row>
    <row r="301" spans="2:51" s="13" customFormat="1" ht="13.5">
      <c r="B301" s="218"/>
      <c r="C301" s="219"/>
      <c r="D301" s="220" t="s">
        <v>145</v>
      </c>
      <c r="E301" s="221" t="s">
        <v>20</v>
      </c>
      <c r="F301" s="222" t="s">
        <v>154</v>
      </c>
      <c r="G301" s="219"/>
      <c r="H301" s="223">
        <v>15.5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145</v>
      </c>
      <c r="AU301" s="229" t="s">
        <v>84</v>
      </c>
      <c r="AV301" s="13" t="s">
        <v>128</v>
      </c>
      <c r="AW301" s="13" t="s">
        <v>40</v>
      </c>
      <c r="AX301" s="13" t="s">
        <v>22</v>
      </c>
      <c r="AY301" s="229" t="s">
        <v>129</v>
      </c>
    </row>
    <row r="302" spans="2:65" s="1" customFormat="1" ht="22.5" customHeight="1">
      <c r="B302" s="35"/>
      <c r="C302" s="183" t="s">
        <v>736</v>
      </c>
      <c r="D302" s="183" t="s">
        <v>130</v>
      </c>
      <c r="E302" s="184" t="s">
        <v>737</v>
      </c>
      <c r="F302" s="185" t="s">
        <v>738</v>
      </c>
      <c r="G302" s="186" t="s">
        <v>250</v>
      </c>
      <c r="H302" s="187">
        <v>6</v>
      </c>
      <c r="I302" s="188"/>
      <c r="J302" s="189">
        <f>ROUND(I302*H302,2)</f>
        <v>0</v>
      </c>
      <c r="K302" s="185" t="s">
        <v>134</v>
      </c>
      <c r="L302" s="55"/>
      <c r="M302" s="190" t="s">
        <v>20</v>
      </c>
      <c r="N302" s="191" t="s">
        <v>47</v>
      </c>
      <c r="O302" s="36"/>
      <c r="P302" s="192">
        <f>O302*H302</f>
        <v>0</v>
      </c>
      <c r="Q302" s="192">
        <v>0</v>
      </c>
      <c r="R302" s="192">
        <f>Q302*H302</f>
        <v>0</v>
      </c>
      <c r="S302" s="192">
        <v>0</v>
      </c>
      <c r="T302" s="193">
        <f>S302*H302</f>
        <v>0</v>
      </c>
      <c r="AR302" s="18" t="s">
        <v>338</v>
      </c>
      <c r="AT302" s="18" t="s">
        <v>130</v>
      </c>
      <c r="AU302" s="18" t="s">
        <v>84</v>
      </c>
      <c r="AY302" s="18" t="s">
        <v>129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8" t="s">
        <v>22</v>
      </c>
      <c r="BK302" s="194">
        <f>ROUND(I302*H302,2)</f>
        <v>0</v>
      </c>
      <c r="BL302" s="18" t="s">
        <v>338</v>
      </c>
      <c r="BM302" s="18" t="s">
        <v>739</v>
      </c>
    </row>
    <row r="303" spans="2:65" s="1" customFormat="1" ht="22.5" customHeight="1">
      <c r="B303" s="35"/>
      <c r="C303" s="183" t="s">
        <v>484</v>
      </c>
      <c r="D303" s="183" t="s">
        <v>130</v>
      </c>
      <c r="E303" s="184" t="s">
        <v>740</v>
      </c>
      <c r="F303" s="185" t="s">
        <v>741</v>
      </c>
      <c r="G303" s="186" t="s">
        <v>250</v>
      </c>
      <c r="H303" s="187">
        <v>15.5</v>
      </c>
      <c r="I303" s="188"/>
      <c r="J303" s="189">
        <f>ROUND(I303*H303,2)</f>
        <v>0</v>
      </c>
      <c r="K303" s="185" t="s">
        <v>134</v>
      </c>
      <c r="L303" s="55"/>
      <c r="M303" s="190" t="s">
        <v>20</v>
      </c>
      <c r="N303" s="191" t="s">
        <v>47</v>
      </c>
      <c r="O303" s="36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AR303" s="18" t="s">
        <v>338</v>
      </c>
      <c r="AT303" s="18" t="s">
        <v>130</v>
      </c>
      <c r="AU303" s="18" t="s">
        <v>84</v>
      </c>
      <c r="AY303" s="18" t="s">
        <v>129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8" t="s">
        <v>22</v>
      </c>
      <c r="BK303" s="194">
        <f>ROUND(I303*H303,2)</f>
        <v>0</v>
      </c>
      <c r="BL303" s="18" t="s">
        <v>338</v>
      </c>
      <c r="BM303" s="18" t="s">
        <v>742</v>
      </c>
    </row>
    <row r="304" spans="2:51" s="11" customFormat="1" ht="24">
      <c r="B304" s="195"/>
      <c r="C304" s="196"/>
      <c r="D304" s="197" t="s">
        <v>145</v>
      </c>
      <c r="E304" s="198" t="s">
        <v>20</v>
      </c>
      <c r="F304" s="199" t="s">
        <v>743</v>
      </c>
      <c r="G304" s="196"/>
      <c r="H304" s="200" t="s">
        <v>20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145</v>
      </c>
      <c r="AU304" s="206" t="s">
        <v>84</v>
      </c>
      <c r="AV304" s="11" t="s">
        <v>22</v>
      </c>
      <c r="AW304" s="11" t="s">
        <v>40</v>
      </c>
      <c r="AX304" s="11" t="s">
        <v>76</v>
      </c>
      <c r="AY304" s="206" t="s">
        <v>129</v>
      </c>
    </row>
    <row r="305" spans="2:51" s="12" customFormat="1" ht="13.5">
      <c r="B305" s="207"/>
      <c r="C305" s="208"/>
      <c r="D305" s="197" t="s">
        <v>145</v>
      </c>
      <c r="E305" s="209" t="s">
        <v>20</v>
      </c>
      <c r="F305" s="210" t="s">
        <v>735</v>
      </c>
      <c r="G305" s="208"/>
      <c r="H305" s="211">
        <v>15.5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145</v>
      </c>
      <c r="AU305" s="217" t="s">
        <v>84</v>
      </c>
      <c r="AV305" s="12" t="s">
        <v>84</v>
      </c>
      <c r="AW305" s="12" t="s">
        <v>40</v>
      </c>
      <c r="AX305" s="12" t="s">
        <v>76</v>
      </c>
      <c r="AY305" s="217" t="s">
        <v>129</v>
      </c>
    </row>
    <row r="306" spans="2:51" s="13" customFormat="1" ht="13.5">
      <c r="B306" s="218"/>
      <c r="C306" s="219"/>
      <c r="D306" s="220" t="s">
        <v>145</v>
      </c>
      <c r="E306" s="221" t="s">
        <v>20</v>
      </c>
      <c r="F306" s="222" t="s">
        <v>154</v>
      </c>
      <c r="G306" s="219"/>
      <c r="H306" s="223">
        <v>15.5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145</v>
      </c>
      <c r="AU306" s="229" t="s">
        <v>84</v>
      </c>
      <c r="AV306" s="13" t="s">
        <v>128</v>
      </c>
      <c r="AW306" s="13" t="s">
        <v>40</v>
      </c>
      <c r="AX306" s="13" t="s">
        <v>22</v>
      </c>
      <c r="AY306" s="229" t="s">
        <v>129</v>
      </c>
    </row>
    <row r="307" spans="2:65" s="1" customFormat="1" ht="22.5" customHeight="1">
      <c r="B307" s="35"/>
      <c r="C307" s="249" t="s">
        <v>744</v>
      </c>
      <c r="D307" s="249" t="s">
        <v>334</v>
      </c>
      <c r="E307" s="250" t="s">
        <v>745</v>
      </c>
      <c r="F307" s="251" t="s">
        <v>746</v>
      </c>
      <c r="G307" s="252" t="s">
        <v>250</v>
      </c>
      <c r="H307" s="253">
        <v>6</v>
      </c>
      <c r="I307" s="254"/>
      <c r="J307" s="255">
        <f>ROUND(I307*H307,2)</f>
        <v>0</v>
      </c>
      <c r="K307" s="251" t="s">
        <v>185</v>
      </c>
      <c r="L307" s="256"/>
      <c r="M307" s="257" t="s">
        <v>20</v>
      </c>
      <c r="N307" s="258" t="s">
        <v>47</v>
      </c>
      <c r="O307" s="36"/>
      <c r="P307" s="192">
        <f>O307*H307</f>
        <v>0</v>
      </c>
      <c r="Q307" s="192">
        <v>0</v>
      </c>
      <c r="R307" s="192">
        <f>Q307*H307</f>
        <v>0</v>
      </c>
      <c r="S307" s="192">
        <v>0</v>
      </c>
      <c r="T307" s="193">
        <f>S307*H307</f>
        <v>0</v>
      </c>
      <c r="AR307" s="18" t="s">
        <v>704</v>
      </c>
      <c r="AT307" s="18" t="s">
        <v>334</v>
      </c>
      <c r="AU307" s="18" t="s">
        <v>84</v>
      </c>
      <c r="AY307" s="18" t="s">
        <v>129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8" t="s">
        <v>22</v>
      </c>
      <c r="BK307" s="194">
        <f>ROUND(I307*H307,2)</f>
        <v>0</v>
      </c>
      <c r="BL307" s="18" t="s">
        <v>338</v>
      </c>
      <c r="BM307" s="18" t="s">
        <v>747</v>
      </c>
    </row>
    <row r="308" spans="2:65" s="1" customFormat="1" ht="22.5" customHeight="1">
      <c r="B308" s="35"/>
      <c r="C308" s="249" t="s">
        <v>488</v>
      </c>
      <c r="D308" s="249" t="s">
        <v>334</v>
      </c>
      <c r="E308" s="250" t="s">
        <v>748</v>
      </c>
      <c r="F308" s="251" t="s">
        <v>749</v>
      </c>
      <c r="G308" s="252" t="s">
        <v>250</v>
      </c>
      <c r="H308" s="253">
        <v>15.5</v>
      </c>
      <c r="I308" s="254"/>
      <c r="J308" s="255">
        <f>ROUND(I308*H308,2)</f>
        <v>0</v>
      </c>
      <c r="K308" s="251" t="s">
        <v>185</v>
      </c>
      <c r="L308" s="256"/>
      <c r="M308" s="257" t="s">
        <v>20</v>
      </c>
      <c r="N308" s="259" t="s">
        <v>47</v>
      </c>
      <c r="O308" s="234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AR308" s="18" t="s">
        <v>704</v>
      </c>
      <c r="AT308" s="18" t="s">
        <v>334</v>
      </c>
      <c r="AU308" s="18" t="s">
        <v>84</v>
      </c>
      <c r="AY308" s="18" t="s">
        <v>129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8" t="s">
        <v>22</v>
      </c>
      <c r="BK308" s="194">
        <f>ROUND(I308*H308,2)</f>
        <v>0</v>
      </c>
      <c r="BL308" s="18" t="s">
        <v>338</v>
      </c>
      <c r="BM308" s="18" t="s">
        <v>750</v>
      </c>
    </row>
    <row r="309" spans="2:12" s="1" customFormat="1" ht="6.9" customHeight="1">
      <c r="B309" s="50"/>
      <c r="C309" s="51"/>
      <c r="D309" s="51"/>
      <c r="E309" s="51"/>
      <c r="F309" s="51"/>
      <c r="G309" s="51"/>
      <c r="H309" s="51"/>
      <c r="I309" s="137"/>
      <c r="J309" s="51"/>
      <c r="K309" s="51"/>
      <c r="L309" s="55"/>
    </row>
  </sheetData>
  <sheetProtection password="CC35" sheet="1" objects="1" scenarios="1" formatColumns="0" formatRows="0" sort="0" autoFilter="0"/>
  <autoFilter ref="C92:K92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764</v>
      </c>
      <c r="G1" s="396" t="s">
        <v>765</v>
      </c>
      <c r="H1" s="396"/>
      <c r="I1" s="269"/>
      <c r="J1" s="264" t="s">
        <v>766</v>
      </c>
      <c r="K1" s="262" t="s">
        <v>99</v>
      </c>
      <c r="L1" s="264" t="s">
        <v>767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8" t="s">
        <v>98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100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Hranice-Pod Křivým-dešťová kanalizace</v>
      </c>
      <c r="F7" s="354"/>
      <c r="G7" s="354"/>
      <c r="H7" s="354"/>
      <c r="I7" s="115"/>
      <c r="J7" s="23"/>
      <c r="K7" s="25"/>
    </row>
    <row r="8" spans="2:11" ht="13.2">
      <c r="B8" s="22"/>
      <c r="C8" s="23"/>
      <c r="D8" s="31" t="s">
        <v>101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226</v>
      </c>
      <c r="F9" s="361"/>
      <c r="G9" s="361"/>
      <c r="H9" s="361"/>
      <c r="I9" s="116"/>
      <c r="J9" s="36"/>
      <c r="K9" s="39"/>
    </row>
    <row r="10" spans="2:11" s="1" customFormat="1" ht="13.2">
      <c r="B10" s="35"/>
      <c r="C10" s="36"/>
      <c r="D10" s="31" t="s">
        <v>103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751</v>
      </c>
      <c r="F11" s="361"/>
      <c r="G11" s="361"/>
      <c r="H11" s="361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57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ROUND(J86,0)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ROUND(SUM(BE86:BE100),0)</f>
        <v>0</v>
      </c>
      <c r="G32" s="36"/>
      <c r="H32" s="36"/>
      <c r="I32" s="129">
        <v>0.21</v>
      </c>
      <c r="J32" s="128">
        <f>ROUND(ROUND((SUM(BE86:BE100)),0)*I32,0)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ROUND(SUM(BF86:BF100),0)</f>
        <v>0</v>
      </c>
      <c r="G33" s="36"/>
      <c r="H33" s="36"/>
      <c r="I33" s="129">
        <v>0.15</v>
      </c>
      <c r="J33" s="128">
        <f>ROUND(ROUND((SUM(BF86:BF100)),0)*I33,0)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ROUND(SUM(BG86:BG100),0)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ROUND(SUM(BH86:BH100),0)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ROUND(SUM(BI86:BI100),0)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Hranice-Pod Křivým-dešťová kanalizace</v>
      </c>
      <c r="F47" s="361"/>
      <c r="G47" s="361"/>
      <c r="H47" s="361"/>
      <c r="I47" s="116"/>
      <c r="J47" s="36"/>
      <c r="K47" s="39"/>
    </row>
    <row r="48" spans="2:11" ht="13.2">
      <c r="B48" s="22"/>
      <c r="C48" s="31" t="s">
        <v>101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226</v>
      </c>
      <c r="F49" s="361"/>
      <c r="G49" s="361"/>
      <c r="H49" s="361"/>
      <c r="I49" s="116"/>
      <c r="J49" s="36"/>
      <c r="K49" s="39"/>
    </row>
    <row r="50" spans="2:11" s="1" customFormat="1" ht="14.4" customHeight="1">
      <c r="B50" s="35"/>
      <c r="C50" s="31" t="s">
        <v>103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02 - konečné úpravy komunikace ul. Pod Křivým</v>
      </c>
      <c r="F51" s="361"/>
      <c r="G51" s="361"/>
      <c r="H51" s="361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106</v>
      </c>
      <c r="D58" s="130"/>
      <c r="E58" s="130"/>
      <c r="F58" s="130"/>
      <c r="G58" s="130"/>
      <c r="H58" s="130"/>
      <c r="I58" s="143"/>
      <c r="J58" s="144" t="s">
        <v>107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108</v>
      </c>
      <c r="D60" s="36"/>
      <c r="E60" s="36"/>
      <c r="F60" s="36"/>
      <c r="G60" s="36"/>
      <c r="H60" s="36"/>
      <c r="I60" s="116"/>
      <c r="J60" s="126">
        <f>J86</f>
        <v>0</v>
      </c>
      <c r="K60" s="39"/>
      <c r="AU60" s="18" t="s">
        <v>109</v>
      </c>
    </row>
    <row r="61" spans="2:11" s="8" customFormat="1" ht="24.9" customHeight="1">
      <c r="B61" s="147"/>
      <c r="C61" s="148"/>
      <c r="D61" s="149" t="s">
        <v>228</v>
      </c>
      <c r="E61" s="150"/>
      <c r="F61" s="150"/>
      <c r="G61" s="150"/>
      <c r="H61" s="150"/>
      <c r="I61" s="151"/>
      <c r="J61" s="152">
        <f>J87</f>
        <v>0</v>
      </c>
      <c r="K61" s="153"/>
    </row>
    <row r="62" spans="2:11" s="14" customFormat="1" ht="19.95" customHeight="1">
      <c r="B62" s="237"/>
      <c r="C62" s="238"/>
      <c r="D62" s="239" t="s">
        <v>230</v>
      </c>
      <c r="E62" s="240"/>
      <c r="F62" s="240"/>
      <c r="G62" s="240"/>
      <c r="H62" s="240"/>
      <c r="I62" s="241"/>
      <c r="J62" s="242">
        <f>J88</f>
        <v>0</v>
      </c>
      <c r="K62" s="243"/>
    </row>
    <row r="63" spans="2:11" s="14" customFormat="1" ht="19.95" customHeight="1">
      <c r="B63" s="237"/>
      <c r="C63" s="238"/>
      <c r="D63" s="239" t="s">
        <v>233</v>
      </c>
      <c r="E63" s="240"/>
      <c r="F63" s="240"/>
      <c r="G63" s="240"/>
      <c r="H63" s="240"/>
      <c r="I63" s="241"/>
      <c r="J63" s="242">
        <f>J96</f>
        <v>0</v>
      </c>
      <c r="K63" s="243"/>
    </row>
    <row r="64" spans="2:11" s="14" customFormat="1" ht="19.95" customHeight="1">
      <c r="B64" s="237"/>
      <c r="C64" s="238"/>
      <c r="D64" s="239" t="s">
        <v>236</v>
      </c>
      <c r="E64" s="240"/>
      <c r="F64" s="240"/>
      <c r="G64" s="240"/>
      <c r="H64" s="240"/>
      <c r="I64" s="241"/>
      <c r="J64" s="242">
        <f>J99</f>
        <v>0</v>
      </c>
      <c r="K64" s="243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1" s="1" customFormat="1" ht="6.9" customHeight="1">
      <c r="B66" s="50"/>
      <c r="C66" s="51"/>
      <c r="D66" s="51"/>
      <c r="E66" s="51"/>
      <c r="F66" s="51"/>
      <c r="G66" s="51"/>
      <c r="H66" s="51"/>
      <c r="I66" s="137"/>
      <c r="J66" s="51"/>
      <c r="K66" s="52"/>
    </row>
    <row r="70" spans="2:12" s="1" customFormat="1" ht="6.9" customHeight="1">
      <c r="B70" s="53"/>
      <c r="C70" s="54"/>
      <c r="D70" s="54"/>
      <c r="E70" s="54"/>
      <c r="F70" s="54"/>
      <c r="G70" s="54"/>
      <c r="H70" s="54"/>
      <c r="I70" s="140"/>
      <c r="J70" s="54"/>
      <c r="K70" s="54"/>
      <c r="L70" s="55"/>
    </row>
    <row r="71" spans="2:12" s="1" customFormat="1" ht="36.9" customHeight="1">
      <c r="B71" s="35"/>
      <c r="C71" s="56" t="s">
        <v>112</v>
      </c>
      <c r="D71" s="57"/>
      <c r="E71" s="57"/>
      <c r="F71" s="57"/>
      <c r="G71" s="57"/>
      <c r="H71" s="57"/>
      <c r="I71" s="154"/>
      <c r="J71" s="57"/>
      <c r="K71" s="57"/>
      <c r="L71" s="55"/>
    </row>
    <row r="72" spans="2:12" s="1" customFormat="1" ht="6.9" customHeight="1">
      <c r="B72" s="35"/>
      <c r="C72" s="57"/>
      <c r="D72" s="57"/>
      <c r="E72" s="57"/>
      <c r="F72" s="57"/>
      <c r="G72" s="57"/>
      <c r="H72" s="57"/>
      <c r="I72" s="154"/>
      <c r="J72" s="57"/>
      <c r="K72" s="57"/>
      <c r="L72" s="55"/>
    </row>
    <row r="73" spans="2:12" s="1" customFormat="1" ht="14.4" customHeight="1">
      <c r="B73" s="35"/>
      <c r="C73" s="59" t="s">
        <v>16</v>
      </c>
      <c r="D73" s="57"/>
      <c r="E73" s="57"/>
      <c r="F73" s="57"/>
      <c r="G73" s="57"/>
      <c r="H73" s="57"/>
      <c r="I73" s="154"/>
      <c r="J73" s="57"/>
      <c r="K73" s="57"/>
      <c r="L73" s="55"/>
    </row>
    <row r="74" spans="2:12" s="1" customFormat="1" ht="22.5" customHeight="1">
      <c r="B74" s="35"/>
      <c r="C74" s="57"/>
      <c r="D74" s="57"/>
      <c r="E74" s="392" t="str">
        <f>E7</f>
        <v>Hranice-Pod Křivým-dešťová kanalizace</v>
      </c>
      <c r="F74" s="372"/>
      <c r="G74" s="372"/>
      <c r="H74" s="372"/>
      <c r="I74" s="154"/>
      <c r="J74" s="57"/>
      <c r="K74" s="57"/>
      <c r="L74" s="55"/>
    </row>
    <row r="75" spans="2:12" ht="13.2">
      <c r="B75" s="22"/>
      <c r="C75" s="59" t="s">
        <v>101</v>
      </c>
      <c r="D75" s="155"/>
      <c r="E75" s="155"/>
      <c r="F75" s="155"/>
      <c r="G75" s="155"/>
      <c r="H75" s="155"/>
      <c r="J75" s="155"/>
      <c r="K75" s="155"/>
      <c r="L75" s="156"/>
    </row>
    <row r="76" spans="2:12" s="1" customFormat="1" ht="22.5" customHeight="1">
      <c r="B76" s="35"/>
      <c r="C76" s="57"/>
      <c r="D76" s="57"/>
      <c r="E76" s="392" t="s">
        <v>226</v>
      </c>
      <c r="F76" s="372"/>
      <c r="G76" s="372"/>
      <c r="H76" s="372"/>
      <c r="I76" s="154"/>
      <c r="J76" s="57"/>
      <c r="K76" s="57"/>
      <c r="L76" s="55"/>
    </row>
    <row r="77" spans="2:12" s="1" customFormat="1" ht="14.4" customHeight="1">
      <c r="B77" s="35"/>
      <c r="C77" s="59" t="s">
        <v>103</v>
      </c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23.25" customHeight="1">
      <c r="B78" s="35"/>
      <c r="C78" s="57"/>
      <c r="D78" s="57"/>
      <c r="E78" s="369" t="str">
        <f>E11</f>
        <v>SO 01 02 - konečné úpravy komunikace ul. Pod Křivým</v>
      </c>
      <c r="F78" s="372"/>
      <c r="G78" s="372"/>
      <c r="H78" s="372"/>
      <c r="I78" s="154"/>
      <c r="J78" s="57"/>
      <c r="K78" s="57"/>
      <c r="L78" s="55"/>
    </row>
    <row r="79" spans="2:12" s="1" customFormat="1" ht="6.9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8" customHeight="1">
      <c r="B80" s="35"/>
      <c r="C80" s="59" t="s">
        <v>23</v>
      </c>
      <c r="D80" s="57"/>
      <c r="E80" s="57"/>
      <c r="F80" s="157" t="str">
        <f>F14</f>
        <v>HRANICE</v>
      </c>
      <c r="G80" s="57"/>
      <c r="H80" s="57"/>
      <c r="I80" s="158" t="s">
        <v>25</v>
      </c>
      <c r="J80" s="67" t="str">
        <f>IF(J14="","",J14)</f>
        <v>5.9.2016</v>
      </c>
      <c r="K80" s="57"/>
      <c r="L80" s="55"/>
    </row>
    <row r="81" spans="2:12" s="1" customFormat="1" ht="6.9" customHeight="1">
      <c r="B81" s="35"/>
      <c r="C81" s="57"/>
      <c r="D81" s="57"/>
      <c r="E81" s="57"/>
      <c r="F81" s="57"/>
      <c r="G81" s="57"/>
      <c r="H81" s="57"/>
      <c r="I81" s="154"/>
      <c r="J81" s="57"/>
      <c r="K81" s="57"/>
      <c r="L81" s="55"/>
    </row>
    <row r="82" spans="2:12" s="1" customFormat="1" ht="13.2">
      <c r="B82" s="35"/>
      <c r="C82" s="59" t="s">
        <v>29</v>
      </c>
      <c r="D82" s="57"/>
      <c r="E82" s="57"/>
      <c r="F82" s="157" t="str">
        <f>E17</f>
        <v>MĚSTO HRANICE</v>
      </c>
      <c r="G82" s="57"/>
      <c r="H82" s="57"/>
      <c r="I82" s="158" t="s">
        <v>36</v>
      </c>
      <c r="J82" s="157" t="str">
        <f>E23</f>
        <v>PROJEKTY VODAM s.r.o.   HRANICE</v>
      </c>
      <c r="K82" s="57"/>
      <c r="L82" s="55"/>
    </row>
    <row r="83" spans="2:12" s="1" customFormat="1" ht="14.4" customHeight="1">
      <c r="B83" s="35"/>
      <c r="C83" s="59" t="s">
        <v>34</v>
      </c>
      <c r="D83" s="57"/>
      <c r="E83" s="57"/>
      <c r="F83" s="157" t="str">
        <f>IF(E20="","",E20)</f>
        <v/>
      </c>
      <c r="G83" s="57"/>
      <c r="H83" s="57"/>
      <c r="I83" s="154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4"/>
      <c r="J84" s="57"/>
      <c r="K84" s="57"/>
      <c r="L84" s="55"/>
    </row>
    <row r="85" spans="2:20" s="9" customFormat="1" ht="29.25" customHeight="1">
      <c r="B85" s="159"/>
      <c r="C85" s="160" t="s">
        <v>113</v>
      </c>
      <c r="D85" s="161" t="s">
        <v>61</v>
      </c>
      <c r="E85" s="161" t="s">
        <v>57</v>
      </c>
      <c r="F85" s="161" t="s">
        <v>114</v>
      </c>
      <c r="G85" s="161" t="s">
        <v>115</v>
      </c>
      <c r="H85" s="161" t="s">
        <v>116</v>
      </c>
      <c r="I85" s="162" t="s">
        <v>117</v>
      </c>
      <c r="J85" s="161" t="s">
        <v>107</v>
      </c>
      <c r="K85" s="163" t="s">
        <v>118</v>
      </c>
      <c r="L85" s="164"/>
      <c r="M85" s="75" t="s">
        <v>119</v>
      </c>
      <c r="N85" s="76" t="s">
        <v>46</v>
      </c>
      <c r="O85" s="76" t="s">
        <v>120</v>
      </c>
      <c r="P85" s="76" t="s">
        <v>121</v>
      </c>
      <c r="Q85" s="76" t="s">
        <v>122</v>
      </c>
      <c r="R85" s="76" t="s">
        <v>123</v>
      </c>
      <c r="S85" s="76" t="s">
        <v>124</v>
      </c>
      <c r="T85" s="77" t="s">
        <v>125</v>
      </c>
    </row>
    <row r="86" spans="2:63" s="1" customFormat="1" ht="29.25" customHeight="1">
      <c r="B86" s="35"/>
      <c r="C86" s="81" t="s">
        <v>108</v>
      </c>
      <c r="D86" s="57"/>
      <c r="E86" s="57"/>
      <c r="F86" s="57"/>
      <c r="G86" s="57"/>
      <c r="H86" s="57"/>
      <c r="I86" s="154"/>
      <c r="J86" s="165">
        <f>BK86</f>
        <v>0</v>
      </c>
      <c r="K86" s="57"/>
      <c r="L86" s="55"/>
      <c r="M86" s="78"/>
      <c r="N86" s="79"/>
      <c r="O86" s="79"/>
      <c r="P86" s="166">
        <f>P87</f>
        <v>0</v>
      </c>
      <c r="Q86" s="79"/>
      <c r="R86" s="166">
        <f>R87</f>
        <v>0</v>
      </c>
      <c r="S86" s="79"/>
      <c r="T86" s="167">
        <f>T87</f>
        <v>0</v>
      </c>
      <c r="AT86" s="18" t="s">
        <v>75</v>
      </c>
      <c r="AU86" s="18" t="s">
        <v>109</v>
      </c>
      <c r="BK86" s="168">
        <f>BK87</f>
        <v>0</v>
      </c>
    </row>
    <row r="87" spans="2:63" s="10" customFormat="1" ht="37.35" customHeight="1">
      <c r="B87" s="169"/>
      <c r="C87" s="170"/>
      <c r="D87" s="244" t="s">
        <v>75</v>
      </c>
      <c r="E87" s="245" t="s">
        <v>239</v>
      </c>
      <c r="F87" s="245" t="s">
        <v>240</v>
      </c>
      <c r="G87" s="170"/>
      <c r="H87" s="170"/>
      <c r="I87" s="173"/>
      <c r="J87" s="246">
        <f>BK87</f>
        <v>0</v>
      </c>
      <c r="K87" s="170"/>
      <c r="L87" s="175"/>
      <c r="M87" s="176"/>
      <c r="N87" s="177"/>
      <c r="O87" s="177"/>
      <c r="P87" s="178">
        <f>P88+P96+P99</f>
        <v>0</v>
      </c>
      <c r="Q87" s="177"/>
      <c r="R87" s="178">
        <f>R88+R96+R99</f>
        <v>0</v>
      </c>
      <c r="S87" s="177"/>
      <c r="T87" s="179">
        <f>T88+T96+T99</f>
        <v>0</v>
      </c>
      <c r="AR87" s="180" t="s">
        <v>22</v>
      </c>
      <c r="AT87" s="181" t="s">
        <v>75</v>
      </c>
      <c r="AU87" s="181" t="s">
        <v>76</v>
      </c>
      <c r="AY87" s="180" t="s">
        <v>129</v>
      </c>
      <c r="BK87" s="182">
        <f>BK88+BK96+BK99</f>
        <v>0</v>
      </c>
    </row>
    <row r="88" spans="2:63" s="10" customFormat="1" ht="19.95" customHeight="1">
      <c r="B88" s="169"/>
      <c r="C88" s="170"/>
      <c r="D88" s="171" t="s">
        <v>75</v>
      </c>
      <c r="E88" s="247" t="s">
        <v>200</v>
      </c>
      <c r="F88" s="247" t="s">
        <v>363</v>
      </c>
      <c r="G88" s="170"/>
      <c r="H88" s="170"/>
      <c r="I88" s="173"/>
      <c r="J88" s="248">
        <f>BK88</f>
        <v>0</v>
      </c>
      <c r="K88" s="170"/>
      <c r="L88" s="175"/>
      <c r="M88" s="176"/>
      <c r="N88" s="177"/>
      <c r="O88" s="177"/>
      <c r="P88" s="178">
        <f>SUM(P89:P95)</f>
        <v>0</v>
      </c>
      <c r="Q88" s="177"/>
      <c r="R88" s="178">
        <f>SUM(R89:R95)</f>
        <v>0</v>
      </c>
      <c r="S88" s="177"/>
      <c r="T88" s="179">
        <f>SUM(T89:T95)</f>
        <v>0</v>
      </c>
      <c r="AR88" s="180" t="s">
        <v>22</v>
      </c>
      <c r="AT88" s="181" t="s">
        <v>75</v>
      </c>
      <c r="AU88" s="181" t="s">
        <v>22</v>
      </c>
      <c r="AY88" s="180" t="s">
        <v>129</v>
      </c>
      <c r="BK88" s="182">
        <f>SUM(BK89:BK95)</f>
        <v>0</v>
      </c>
    </row>
    <row r="89" spans="2:65" s="1" customFormat="1" ht="22.5" customHeight="1">
      <c r="B89" s="35"/>
      <c r="C89" s="183" t="s">
        <v>22</v>
      </c>
      <c r="D89" s="183" t="s">
        <v>130</v>
      </c>
      <c r="E89" s="184" t="s">
        <v>752</v>
      </c>
      <c r="F89" s="185" t="s">
        <v>753</v>
      </c>
      <c r="G89" s="186" t="s">
        <v>312</v>
      </c>
      <c r="H89" s="187">
        <v>534.43</v>
      </c>
      <c r="I89" s="188"/>
      <c r="J89" s="189">
        <f>ROUND(I89*H89,2)</f>
        <v>0</v>
      </c>
      <c r="K89" s="185" t="s">
        <v>134</v>
      </c>
      <c r="L89" s="55"/>
      <c r="M89" s="190" t="s">
        <v>20</v>
      </c>
      <c r="N89" s="191" t="s">
        <v>47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8" t="s">
        <v>128</v>
      </c>
      <c r="AT89" s="18" t="s">
        <v>130</v>
      </c>
      <c r="AU89" s="18" t="s">
        <v>84</v>
      </c>
      <c r="AY89" s="18" t="s">
        <v>129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22</v>
      </c>
      <c r="BK89" s="194">
        <f>ROUND(I89*H89,2)</f>
        <v>0</v>
      </c>
      <c r="BL89" s="18" t="s">
        <v>128</v>
      </c>
      <c r="BM89" s="18" t="s">
        <v>84</v>
      </c>
    </row>
    <row r="90" spans="2:65" s="1" customFormat="1" ht="22.5" customHeight="1">
      <c r="B90" s="35"/>
      <c r="C90" s="183" t="s">
        <v>84</v>
      </c>
      <c r="D90" s="183" t="s">
        <v>130</v>
      </c>
      <c r="E90" s="184" t="s">
        <v>389</v>
      </c>
      <c r="F90" s="185" t="s">
        <v>390</v>
      </c>
      <c r="G90" s="186" t="s">
        <v>343</v>
      </c>
      <c r="H90" s="187">
        <v>282.179</v>
      </c>
      <c r="I90" s="188"/>
      <c r="J90" s="189">
        <f>ROUND(I90*H90,2)</f>
        <v>0</v>
      </c>
      <c r="K90" s="185" t="s">
        <v>134</v>
      </c>
      <c r="L90" s="55"/>
      <c r="M90" s="190" t="s">
        <v>20</v>
      </c>
      <c r="N90" s="191" t="s">
        <v>47</v>
      </c>
      <c r="O90" s="36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18" t="s">
        <v>128</v>
      </c>
      <c r="AT90" s="18" t="s">
        <v>130</v>
      </c>
      <c r="AU90" s="18" t="s">
        <v>84</v>
      </c>
      <c r="AY90" s="18" t="s">
        <v>129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22</v>
      </c>
      <c r="BK90" s="194">
        <f>ROUND(I90*H90,2)</f>
        <v>0</v>
      </c>
      <c r="BL90" s="18" t="s">
        <v>128</v>
      </c>
      <c r="BM90" s="18" t="s">
        <v>128</v>
      </c>
    </row>
    <row r="91" spans="2:51" s="11" customFormat="1" ht="13.5">
      <c r="B91" s="195"/>
      <c r="C91" s="196"/>
      <c r="D91" s="197" t="s">
        <v>145</v>
      </c>
      <c r="E91" s="198" t="s">
        <v>20</v>
      </c>
      <c r="F91" s="199" t="s">
        <v>392</v>
      </c>
      <c r="G91" s="196"/>
      <c r="H91" s="200" t="s">
        <v>20</v>
      </c>
      <c r="I91" s="201"/>
      <c r="J91" s="196"/>
      <c r="K91" s="196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145</v>
      </c>
      <c r="AU91" s="206" t="s">
        <v>84</v>
      </c>
      <c r="AV91" s="11" t="s">
        <v>22</v>
      </c>
      <c r="AW91" s="11" t="s">
        <v>40</v>
      </c>
      <c r="AX91" s="11" t="s">
        <v>76</v>
      </c>
      <c r="AY91" s="206" t="s">
        <v>129</v>
      </c>
    </row>
    <row r="92" spans="2:51" s="12" customFormat="1" ht="13.5">
      <c r="B92" s="207"/>
      <c r="C92" s="208"/>
      <c r="D92" s="197" t="s">
        <v>145</v>
      </c>
      <c r="E92" s="209" t="s">
        <v>20</v>
      </c>
      <c r="F92" s="210" t="s">
        <v>754</v>
      </c>
      <c r="G92" s="208"/>
      <c r="H92" s="211">
        <v>282.179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145</v>
      </c>
      <c r="AU92" s="217" t="s">
        <v>84</v>
      </c>
      <c r="AV92" s="12" t="s">
        <v>84</v>
      </c>
      <c r="AW92" s="12" t="s">
        <v>40</v>
      </c>
      <c r="AX92" s="12" t="s">
        <v>76</v>
      </c>
      <c r="AY92" s="217" t="s">
        <v>129</v>
      </c>
    </row>
    <row r="93" spans="2:51" s="13" customFormat="1" ht="13.5">
      <c r="B93" s="218"/>
      <c r="C93" s="219"/>
      <c r="D93" s="220" t="s">
        <v>145</v>
      </c>
      <c r="E93" s="221" t="s">
        <v>20</v>
      </c>
      <c r="F93" s="222" t="s">
        <v>154</v>
      </c>
      <c r="G93" s="219"/>
      <c r="H93" s="223">
        <v>282.179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145</v>
      </c>
      <c r="AU93" s="229" t="s">
        <v>84</v>
      </c>
      <c r="AV93" s="13" t="s">
        <v>128</v>
      </c>
      <c r="AW93" s="13" t="s">
        <v>40</v>
      </c>
      <c r="AX93" s="13" t="s">
        <v>22</v>
      </c>
      <c r="AY93" s="229" t="s">
        <v>129</v>
      </c>
    </row>
    <row r="94" spans="2:65" s="1" customFormat="1" ht="22.5" customHeight="1">
      <c r="B94" s="35"/>
      <c r="C94" s="183" t="s">
        <v>138</v>
      </c>
      <c r="D94" s="183" t="s">
        <v>130</v>
      </c>
      <c r="E94" s="184" t="s">
        <v>401</v>
      </c>
      <c r="F94" s="185" t="s">
        <v>402</v>
      </c>
      <c r="G94" s="186" t="s">
        <v>343</v>
      </c>
      <c r="H94" s="187">
        <v>47.03</v>
      </c>
      <c r="I94" s="188"/>
      <c r="J94" s="189">
        <f>ROUND(I94*H94,2)</f>
        <v>0</v>
      </c>
      <c r="K94" s="185" t="s">
        <v>134</v>
      </c>
      <c r="L94" s="55"/>
      <c r="M94" s="190" t="s">
        <v>20</v>
      </c>
      <c r="N94" s="191" t="s">
        <v>47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128</v>
      </c>
      <c r="AT94" s="18" t="s">
        <v>130</v>
      </c>
      <c r="AU94" s="18" t="s">
        <v>84</v>
      </c>
      <c r="AY94" s="18" t="s">
        <v>129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22</v>
      </c>
      <c r="BK94" s="194">
        <f>ROUND(I94*H94,2)</f>
        <v>0</v>
      </c>
      <c r="BL94" s="18" t="s">
        <v>128</v>
      </c>
      <c r="BM94" s="18" t="s">
        <v>141</v>
      </c>
    </row>
    <row r="95" spans="2:65" s="1" customFormat="1" ht="22.5" customHeight="1">
      <c r="B95" s="35"/>
      <c r="C95" s="183" t="s">
        <v>128</v>
      </c>
      <c r="D95" s="183" t="s">
        <v>130</v>
      </c>
      <c r="E95" s="184" t="s">
        <v>755</v>
      </c>
      <c r="F95" s="185" t="s">
        <v>756</v>
      </c>
      <c r="G95" s="186" t="s">
        <v>343</v>
      </c>
      <c r="H95" s="187">
        <v>47.03</v>
      </c>
      <c r="I95" s="188"/>
      <c r="J95" s="189">
        <f>ROUND(I95*H95,2)</f>
        <v>0</v>
      </c>
      <c r="K95" s="185" t="s">
        <v>185</v>
      </c>
      <c r="L95" s="55"/>
      <c r="M95" s="190" t="s">
        <v>20</v>
      </c>
      <c r="N95" s="191" t="s">
        <v>47</v>
      </c>
      <c r="O95" s="36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8" t="s">
        <v>128</v>
      </c>
      <c r="AT95" s="18" t="s">
        <v>130</v>
      </c>
      <c r="AU95" s="18" t="s">
        <v>84</v>
      </c>
      <c r="AY95" s="18" t="s">
        <v>129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22</v>
      </c>
      <c r="BK95" s="194">
        <f>ROUND(I95*H95,2)</f>
        <v>0</v>
      </c>
      <c r="BL95" s="18" t="s">
        <v>128</v>
      </c>
      <c r="BM95" s="18" t="s">
        <v>144</v>
      </c>
    </row>
    <row r="96" spans="2:63" s="10" customFormat="1" ht="29.85" customHeight="1">
      <c r="B96" s="169"/>
      <c r="C96" s="170"/>
      <c r="D96" s="171" t="s">
        <v>75</v>
      </c>
      <c r="E96" s="247" t="s">
        <v>155</v>
      </c>
      <c r="F96" s="247" t="s">
        <v>445</v>
      </c>
      <c r="G96" s="170"/>
      <c r="H96" s="170"/>
      <c r="I96" s="173"/>
      <c r="J96" s="248">
        <f>BK96</f>
        <v>0</v>
      </c>
      <c r="K96" s="170"/>
      <c r="L96" s="175"/>
      <c r="M96" s="176"/>
      <c r="N96" s="177"/>
      <c r="O96" s="177"/>
      <c r="P96" s="178">
        <f>SUM(P97:P98)</f>
        <v>0</v>
      </c>
      <c r="Q96" s="177"/>
      <c r="R96" s="178">
        <f>SUM(R97:R98)</f>
        <v>0</v>
      </c>
      <c r="S96" s="177"/>
      <c r="T96" s="179">
        <f>SUM(T97:T98)</f>
        <v>0</v>
      </c>
      <c r="AR96" s="180" t="s">
        <v>22</v>
      </c>
      <c r="AT96" s="181" t="s">
        <v>75</v>
      </c>
      <c r="AU96" s="181" t="s">
        <v>22</v>
      </c>
      <c r="AY96" s="180" t="s">
        <v>129</v>
      </c>
      <c r="BK96" s="182">
        <f>SUM(BK97:BK98)</f>
        <v>0</v>
      </c>
    </row>
    <row r="97" spans="2:65" s="1" customFormat="1" ht="22.5" customHeight="1">
      <c r="B97" s="35"/>
      <c r="C97" s="183" t="s">
        <v>155</v>
      </c>
      <c r="D97" s="183" t="s">
        <v>130</v>
      </c>
      <c r="E97" s="184" t="s">
        <v>471</v>
      </c>
      <c r="F97" s="185" t="s">
        <v>472</v>
      </c>
      <c r="G97" s="186" t="s">
        <v>312</v>
      </c>
      <c r="H97" s="187">
        <v>534.43</v>
      </c>
      <c r="I97" s="188"/>
      <c r="J97" s="189">
        <f>ROUND(I97*H97,2)</f>
        <v>0</v>
      </c>
      <c r="K97" s="185" t="s">
        <v>134</v>
      </c>
      <c r="L97" s="55"/>
      <c r="M97" s="190" t="s">
        <v>20</v>
      </c>
      <c r="N97" s="191" t="s">
        <v>47</v>
      </c>
      <c r="O97" s="36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8" t="s">
        <v>128</v>
      </c>
      <c r="AT97" s="18" t="s">
        <v>130</v>
      </c>
      <c r="AU97" s="18" t="s">
        <v>84</v>
      </c>
      <c r="AY97" s="18" t="s">
        <v>129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22</v>
      </c>
      <c r="BK97" s="194">
        <f>ROUND(I97*H97,2)</f>
        <v>0</v>
      </c>
      <c r="BL97" s="18" t="s">
        <v>128</v>
      </c>
      <c r="BM97" s="18" t="s">
        <v>27</v>
      </c>
    </row>
    <row r="98" spans="2:65" s="1" customFormat="1" ht="22.5" customHeight="1">
      <c r="B98" s="35"/>
      <c r="C98" s="183" t="s">
        <v>141</v>
      </c>
      <c r="D98" s="183" t="s">
        <v>130</v>
      </c>
      <c r="E98" s="184" t="s">
        <v>757</v>
      </c>
      <c r="F98" s="185" t="s">
        <v>758</v>
      </c>
      <c r="G98" s="186" t="s">
        <v>312</v>
      </c>
      <c r="H98" s="187">
        <v>534.43</v>
      </c>
      <c r="I98" s="188"/>
      <c r="J98" s="189">
        <f>ROUND(I98*H98,2)</f>
        <v>0</v>
      </c>
      <c r="K98" s="185" t="s">
        <v>134</v>
      </c>
      <c r="L98" s="55"/>
      <c r="M98" s="190" t="s">
        <v>20</v>
      </c>
      <c r="N98" s="191" t="s">
        <v>47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128</v>
      </c>
      <c r="AT98" s="18" t="s">
        <v>130</v>
      </c>
      <c r="AU98" s="18" t="s">
        <v>84</v>
      </c>
      <c r="AY98" s="18" t="s">
        <v>129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22</v>
      </c>
      <c r="BK98" s="194">
        <f>ROUND(I98*H98,2)</f>
        <v>0</v>
      </c>
      <c r="BL98" s="18" t="s">
        <v>128</v>
      </c>
      <c r="BM98" s="18" t="s">
        <v>169</v>
      </c>
    </row>
    <row r="99" spans="2:63" s="10" customFormat="1" ht="29.85" customHeight="1">
      <c r="B99" s="169"/>
      <c r="C99" s="170"/>
      <c r="D99" s="171" t="s">
        <v>75</v>
      </c>
      <c r="E99" s="247" t="s">
        <v>600</v>
      </c>
      <c r="F99" s="247" t="s">
        <v>721</v>
      </c>
      <c r="G99" s="170"/>
      <c r="H99" s="170"/>
      <c r="I99" s="173"/>
      <c r="J99" s="248">
        <f>BK99</f>
        <v>0</v>
      </c>
      <c r="K99" s="170"/>
      <c r="L99" s="175"/>
      <c r="M99" s="176"/>
      <c r="N99" s="177"/>
      <c r="O99" s="177"/>
      <c r="P99" s="178">
        <f>P100</f>
        <v>0</v>
      </c>
      <c r="Q99" s="177"/>
      <c r="R99" s="178">
        <f>R100</f>
        <v>0</v>
      </c>
      <c r="S99" s="177"/>
      <c r="T99" s="179">
        <f>T100</f>
        <v>0</v>
      </c>
      <c r="AR99" s="180" t="s">
        <v>22</v>
      </c>
      <c r="AT99" s="181" t="s">
        <v>75</v>
      </c>
      <c r="AU99" s="181" t="s">
        <v>22</v>
      </c>
      <c r="AY99" s="180" t="s">
        <v>129</v>
      </c>
      <c r="BK99" s="182">
        <f>BK100</f>
        <v>0</v>
      </c>
    </row>
    <row r="100" spans="2:65" s="1" customFormat="1" ht="22.5" customHeight="1">
      <c r="B100" s="35"/>
      <c r="C100" s="183" t="s">
        <v>178</v>
      </c>
      <c r="D100" s="183" t="s">
        <v>130</v>
      </c>
      <c r="E100" s="184" t="s">
        <v>759</v>
      </c>
      <c r="F100" s="185" t="s">
        <v>760</v>
      </c>
      <c r="G100" s="186" t="s">
        <v>343</v>
      </c>
      <c r="H100" s="187">
        <v>55.816</v>
      </c>
      <c r="I100" s="188"/>
      <c r="J100" s="189">
        <f>ROUND(I100*H100,2)</f>
        <v>0</v>
      </c>
      <c r="K100" s="185" t="s">
        <v>134</v>
      </c>
      <c r="L100" s="55"/>
      <c r="M100" s="190" t="s">
        <v>20</v>
      </c>
      <c r="N100" s="233" t="s">
        <v>47</v>
      </c>
      <c r="O100" s="234"/>
      <c r="P100" s="235">
        <f>O100*H100</f>
        <v>0</v>
      </c>
      <c r="Q100" s="235">
        <v>0</v>
      </c>
      <c r="R100" s="235">
        <f>Q100*H100</f>
        <v>0</v>
      </c>
      <c r="S100" s="235">
        <v>0</v>
      </c>
      <c r="T100" s="236">
        <f>S100*H100</f>
        <v>0</v>
      </c>
      <c r="AR100" s="18" t="s">
        <v>128</v>
      </c>
      <c r="AT100" s="18" t="s">
        <v>130</v>
      </c>
      <c r="AU100" s="18" t="s">
        <v>84</v>
      </c>
      <c r="AY100" s="18" t="s">
        <v>129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128</v>
      </c>
      <c r="BM100" s="18" t="s">
        <v>181</v>
      </c>
    </row>
    <row r="101" spans="2:12" s="1" customFormat="1" ht="6.9" customHeight="1">
      <c r="B101" s="50"/>
      <c r="C101" s="51"/>
      <c r="D101" s="51"/>
      <c r="E101" s="51"/>
      <c r="F101" s="51"/>
      <c r="G101" s="51"/>
      <c r="H101" s="51"/>
      <c r="I101" s="137"/>
      <c r="J101" s="51"/>
      <c r="K101" s="51"/>
      <c r="L101" s="55"/>
    </row>
  </sheetData>
  <sheetProtection password="CC35"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  <col min="12" max="256" width="9.33203125" style="270" customWidth="1"/>
    <col min="257" max="257" width="8.33203125" style="270" customWidth="1"/>
    <col min="258" max="258" width="1.66796875" style="270" customWidth="1"/>
    <col min="259" max="260" width="5" style="270" customWidth="1"/>
    <col min="261" max="261" width="11.66015625" style="270" customWidth="1"/>
    <col min="262" max="262" width="9.16015625" style="270" customWidth="1"/>
    <col min="263" max="263" width="5" style="270" customWidth="1"/>
    <col min="264" max="264" width="77.83203125" style="270" customWidth="1"/>
    <col min="265" max="266" width="20" style="270" customWidth="1"/>
    <col min="267" max="267" width="1.66796875" style="270" customWidth="1"/>
    <col min="268" max="512" width="9.33203125" style="270" customWidth="1"/>
    <col min="513" max="513" width="8.33203125" style="270" customWidth="1"/>
    <col min="514" max="514" width="1.66796875" style="270" customWidth="1"/>
    <col min="515" max="516" width="5" style="270" customWidth="1"/>
    <col min="517" max="517" width="11.66015625" style="270" customWidth="1"/>
    <col min="518" max="518" width="9.16015625" style="270" customWidth="1"/>
    <col min="519" max="519" width="5" style="270" customWidth="1"/>
    <col min="520" max="520" width="77.83203125" style="270" customWidth="1"/>
    <col min="521" max="522" width="20" style="270" customWidth="1"/>
    <col min="523" max="523" width="1.66796875" style="270" customWidth="1"/>
    <col min="524" max="768" width="9.33203125" style="270" customWidth="1"/>
    <col min="769" max="769" width="8.33203125" style="270" customWidth="1"/>
    <col min="770" max="770" width="1.66796875" style="270" customWidth="1"/>
    <col min="771" max="772" width="5" style="270" customWidth="1"/>
    <col min="773" max="773" width="11.66015625" style="270" customWidth="1"/>
    <col min="774" max="774" width="9.16015625" style="270" customWidth="1"/>
    <col min="775" max="775" width="5" style="270" customWidth="1"/>
    <col min="776" max="776" width="77.83203125" style="270" customWidth="1"/>
    <col min="777" max="778" width="20" style="270" customWidth="1"/>
    <col min="779" max="779" width="1.66796875" style="270" customWidth="1"/>
    <col min="780" max="1024" width="9.33203125" style="270" customWidth="1"/>
    <col min="1025" max="1025" width="8.33203125" style="270" customWidth="1"/>
    <col min="1026" max="1026" width="1.66796875" style="270" customWidth="1"/>
    <col min="1027" max="1028" width="5" style="270" customWidth="1"/>
    <col min="1029" max="1029" width="11.66015625" style="270" customWidth="1"/>
    <col min="1030" max="1030" width="9.16015625" style="270" customWidth="1"/>
    <col min="1031" max="1031" width="5" style="270" customWidth="1"/>
    <col min="1032" max="1032" width="77.83203125" style="270" customWidth="1"/>
    <col min="1033" max="1034" width="20" style="270" customWidth="1"/>
    <col min="1035" max="1035" width="1.66796875" style="270" customWidth="1"/>
    <col min="1036" max="1280" width="9.33203125" style="270" customWidth="1"/>
    <col min="1281" max="1281" width="8.33203125" style="270" customWidth="1"/>
    <col min="1282" max="1282" width="1.66796875" style="270" customWidth="1"/>
    <col min="1283" max="1284" width="5" style="270" customWidth="1"/>
    <col min="1285" max="1285" width="11.66015625" style="270" customWidth="1"/>
    <col min="1286" max="1286" width="9.16015625" style="270" customWidth="1"/>
    <col min="1287" max="1287" width="5" style="270" customWidth="1"/>
    <col min="1288" max="1288" width="77.83203125" style="270" customWidth="1"/>
    <col min="1289" max="1290" width="20" style="270" customWidth="1"/>
    <col min="1291" max="1291" width="1.66796875" style="270" customWidth="1"/>
    <col min="1292" max="1536" width="9.33203125" style="270" customWidth="1"/>
    <col min="1537" max="1537" width="8.33203125" style="270" customWidth="1"/>
    <col min="1538" max="1538" width="1.66796875" style="270" customWidth="1"/>
    <col min="1539" max="1540" width="5" style="270" customWidth="1"/>
    <col min="1541" max="1541" width="11.66015625" style="270" customWidth="1"/>
    <col min="1542" max="1542" width="9.16015625" style="270" customWidth="1"/>
    <col min="1543" max="1543" width="5" style="270" customWidth="1"/>
    <col min="1544" max="1544" width="77.83203125" style="270" customWidth="1"/>
    <col min="1545" max="1546" width="20" style="270" customWidth="1"/>
    <col min="1547" max="1547" width="1.66796875" style="270" customWidth="1"/>
    <col min="1548" max="1792" width="9.33203125" style="270" customWidth="1"/>
    <col min="1793" max="1793" width="8.33203125" style="270" customWidth="1"/>
    <col min="1794" max="1794" width="1.66796875" style="270" customWidth="1"/>
    <col min="1795" max="1796" width="5" style="270" customWidth="1"/>
    <col min="1797" max="1797" width="11.66015625" style="270" customWidth="1"/>
    <col min="1798" max="1798" width="9.16015625" style="270" customWidth="1"/>
    <col min="1799" max="1799" width="5" style="270" customWidth="1"/>
    <col min="1800" max="1800" width="77.83203125" style="270" customWidth="1"/>
    <col min="1801" max="1802" width="20" style="270" customWidth="1"/>
    <col min="1803" max="1803" width="1.66796875" style="270" customWidth="1"/>
    <col min="1804" max="2048" width="9.33203125" style="270" customWidth="1"/>
    <col min="2049" max="2049" width="8.33203125" style="270" customWidth="1"/>
    <col min="2050" max="2050" width="1.66796875" style="270" customWidth="1"/>
    <col min="2051" max="2052" width="5" style="270" customWidth="1"/>
    <col min="2053" max="2053" width="11.66015625" style="270" customWidth="1"/>
    <col min="2054" max="2054" width="9.16015625" style="270" customWidth="1"/>
    <col min="2055" max="2055" width="5" style="270" customWidth="1"/>
    <col min="2056" max="2056" width="77.83203125" style="270" customWidth="1"/>
    <col min="2057" max="2058" width="20" style="270" customWidth="1"/>
    <col min="2059" max="2059" width="1.66796875" style="270" customWidth="1"/>
    <col min="2060" max="2304" width="9.33203125" style="270" customWidth="1"/>
    <col min="2305" max="2305" width="8.33203125" style="270" customWidth="1"/>
    <col min="2306" max="2306" width="1.66796875" style="270" customWidth="1"/>
    <col min="2307" max="2308" width="5" style="270" customWidth="1"/>
    <col min="2309" max="2309" width="11.66015625" style="270" customWidth="1"/>
    <col min="2310" max="2310" width="9.16015625" style="270" customWidth="1"/>
    <col min="2311" max="2311" width="5" style="270" customWidth="1"/>
    <col min="2312" max="2312" width="77.83203125" style="270" customWidth="1"/>
    <col min="2313" max="2314" width="20" style="270" customWidth="1"/>
    <col min="2315" max="2315" width="1.66796875" style="270" customWidth="1"/>
    <col min="2316" max="2560" width="9.33203125" style="270" customWidth="1"/>
    <col min="2561" max="2561" width="8.33203125" style="270" customWidth="1"/>
    <col min="2562" max="2562" width="1.66796875" style="270" customWidth="1"/>
    <col min="2563" max="2564" width="5" style="270" customWidth="1"/>
    <col min="2565" max="2565" width="11.66015625" style="270" customWidth="1"/>
    <col min="2566" max="2566" width="9.16015625" style="270" customWidth="1"/>
    <col min="2567" max="2567" width="5" style="270" customWidth="1"/>
    <col min="2568" max="2568" width="77.83203125" style="270" customWidth="1"/>
    <col min="2569" max="2570" width="20" style="270" customWidth="1"/>
    <col min="2571" max="2571" width="1.66796875" style="270" customWidth="1"/>
    <col min="2572" max="2816" width="9.33203125" style="270" customWidth="1"/>
    <col min="2817" max="2817" width="8.33203125" style="270" customWidth="1"/>
    <col min="2818" max="2818" width="1.66796875" style="270" customWidth="1"/>
    <col min="2819" max="2820" width="5" style="270" customWidth="1"/>
    <col min="2821" max="2821" width="11.66015625" style="270" customWidth="1"/>
    <col min="2822" max="2822" width="9.16015625" style="270" customWidth="1"/>
    <col min="2823" max="2823" width="5" style="270" customWidth="1"/>
    <col min="2824" max="2824" width="77.83203125" style="270" customWidth="1"/>
    <col min="2825" max="2826" width="20" style="270" customWidth="1"/>
    <col min="2827" max="2827" width="1.66796875" style="270" customWidth="1"/>
    <col min="2828" max="3072" width="9.33203125" style="270" customWidth="1"/>
    <col min="3073" max="3073" width="8.33203125" style="270" customWidth="1"/>
    <col min="3074" max="3074" width="1.66796875" style="270" customWidth="1"/>
    <col min="3075" max="3076" width="5" style="270" customWidth="1"/>
    <col min="3077" max="3077" width="11.66015625" style="270" customWidth="1"/>
    <col min="3078" max="3078" width="9.16015625" style="270" customWidth="1"/>
    <col min="3079" max="3079" width="5" style="270" customWidth="1"/>
    <col min="3080" max="3080" width="77.83203125" style="270" customWidth="1"/>
    <col min="3081" max="3082" width="20" style="270" customWidth="1"/>
    <col min="3083" max="3083" width="1.66796875" style="270" customWidth="1"/>
    <col min="3084" max="3328" width="9.33203125" style="270" customWidth="1"/>
    <col min="3329" max="3329" width="8.33203125" style="270" customWidth="1"/>
    <col min="3330" max="3330" width="1.66796875" style="270" customWidth="1"/>
    <col min="3331" max="3332" width="5" style="270" customWidth="1"/>
    <col min="3333" max="3333" width="11.66015625" style="270" customWidth="1"/>
    <col min="3334" max="3334" width="9.16015625" style="270" customWidth="1"/>
    <col min="3335" max="3335" width="5" style="270" customWidth="1"/>
    <col min="3336" max="3336" width="77.83203125" style="270" customWidth="1"/>
    <col min="3337" max="3338" width="20" style="270" customWidth="1"/>
    <col min="3339" max="3339" width="1.66796875" style="270" customWidth="1"/>
    <col min="3340" max="3584" width="9.33203125" style="270" customWidth="1"/>
    <col min="3585" max="3585" width="8.33203125" style="270" customWidth="1"/>
    <col min="3586" max="3586" width="1.66796875" style="270" customWidth="1"/>
    <col min="3587" max="3588" width="5" style="270" customWidth="1"/>
    <col min="3589" max="3589" width="11.66015625" style="270" customWidth="1"/>
    <col min="3590" max="3590" width="9.16015625" style="270" customWidth="1"/>
    <col min="3591" max="3591" width="5" style="270" customWidth="1"/>
    <col min="3592" max="3592" width="77.83203125" style="270" customWidth="1"/>
    <col min="3593" max="3594" width="20" style="270" customWidth="1"/>
    <col min="3595" max="3595" width="1.66796875" style="270" customWidth="1"/>
    <col min="3596" max="3840" width="9.33203125" style="270" customWidth="1"/>
    <col min="3841" max="3841" width="8.33203125" style="270" customWidth="1"/>
    <col min="3842" max="3842" width="1.66796875" style="270" customWidth="1"/>
    <col min="3843" max="3844" width="5" style="270" customWidth="1"/>
    <col min="3845" max="3845" width="11.66015625" style="270" customWidth="1"/>
    <col min="3846" max="3846" width="9.16015625" style="270" customWidth="1"/>
    <col min="3847" max="3847" width="5" style="270" customWidth="1"/>
    <col min="3848" max="3848" width="77.83203125" style="270" customWidth="1"/>
    <col min="3849" max="3850" width="20" style="270" customWidth="1"/>
    <col min="3851" max="3851" width="1.66796875" style="270" customWidth="1"/>
    <col min="3852" max="4096" width="9.33203125" style="270" customWidth="1"/>
    <col min="4097" max="4097" width="8.33203125" style="270" customWidth="1"/>
    <col min="4098" max="4098" width="1.66796875" style="270" customWidth="1"/>
    <col min="4099" max="4100" width="5" style="270" customWidth="1"/>
    <col min="4101" max="4101" width="11.66015625" style="270" customWidth="1"/>
    <col min="4102" max="4102" width="9.16015625" style="270" customWidth="1"/>
    <col min="4103" max="4103" width="5" style="270" customWidth="1"/>
    <col min="4104" max="4104" width="77.83203125" style="270" customWidth="1"/>
    <col min="4105" max="4106" width="20" style="270" customWidth="1"/>
    <col min="4107" max="4107" width="1.66796875" style="270" customWidth="1"/>
    <col min="4108" max="4352" width="9.33203125" style="270" customWidth="1"/>
    <col min="4353" max="4353" width="8.33203125" style="270" customWidth="1"/>
    <col min="4354" max="4354" width="1.66796875" style="270" customWidth="1"/>
    <col min="4355" max="4356" width="5" style="270" customWidth="1"/>
    <col min="4357" max="4357" width="11.66015625" style="270" customWidth="1"/>
    <col min="4358" max="4358" width="9.16015625" style="270" customWidth="1"/>
    <col min="4359" max="4359" width="5" style="270" customWidth="1"/>
    <col min="4360" max="4360" width="77.83203125" style="270" customWidth="1"/>
    <col min="4361" max="4362" width="20" style="270" customWidth="1"/>
    <col min="4363" max="4363" width="1.66796875" style="270" customWidth="1"/>
    <col min="4364" max="4608" width="9.33203125" style="270" customWidth="1"/>
    <col min="4609" max="4609" width="8.33203125" style="270" customWidth="1"/>
    <col min="4610" max="4610" width="1.66796875" style="270" customWidth="1"/>
    <col min="4611" max="4612" width="5" style="270" customWidth="1"/>
    <col min="4613" max="4613" width="11.66015625" style="270" customWidth="1"/>
    <col min="4614" max="4614" width="9.16015625" style="270" customWidth="1"/>
    <col min="4615" max="4615" width="5" style="270" customWidth="1"/>
    <col min="4616" max="4616" width="77.83203125" style="270" customWidth="1"/>
    <col min="4617" max="4618" width="20" style="270" customWidth="1"/>
    <col min="4619" max="4619" width="1.66796875" style="270" customWidth="1"/>
    <col min="4620" max="4864" width="9.33203125" style="270" customWidth="1"/>
    <col min="4865" max="4865" width="8.33203125" style="270" customWidth="1"/>
    <col min="4866" max="4866" width="1.66796875" style="270" customWidth="1"/>
    <col min="4867" max="4868" width="5" style="270" customWidth="1"/>
    <col min="4869" max="4869" width="11.66015625" style="270" customWidth="1"/>
    <col min="4870" max="4870" width="9.16015625" style="270" customWidth="1"/>
    <col min="4871" max="4871" width="5" style="270" customWidth="1"/>
    <col min="4872" max="4872" width="77.83203125" style="270" customWidth="1"/>
    <col min="4873" max="4874" width="20" style="270" customWidth="1"/>
    <col min="4875" max="4875" width="1.66796875" style="270" customWidth="1"/>
    <col min="4876" max="5120" width="9.33203125" style="270" customWidth="1"/>
    <col min="5121" max="5121" width="8.33203125" style="270" customWidth="1"/>
    <col min="5122" max="5122" width="1.66796875" style="270" customWidth="1"/>
    <col min="5123" max="5124" width="5" style="270" customWidth="1"/>
    <col min="5125" max="5125" width="11.66015625" style="270" customWidth="1"/>
    <col min="5126" max="5126" width="9.16015625" style="270" customWidth="1"/>
    <col min="5127" max="5127" width="5" style="270" customWidth="1"/>
    <col min="5128" max="5128" width="77.83203125" style="270" customWidth="1"/>
    <col min="5129" max="5130" width="20" style="270" customWidth="1"/>
    <col min="5131" max="5131" width="1.66796875" style="270" customWidth="1"/>
    <col min="5132" max="5376" width="9.33203125" style="270" customWidth="1"/>
    <col min="5377" max="5377" width="8.33203125" style="270" customWidth="1"/>
    <col min="5378" max="5378" width="1.66796875" style="270" customWidth="1"/>
    <col min="5379" max="5380" width="5" style="270" customWidth="1"/>
    <col min="5381" max="5381" width="11.66015625" style="270" customWidth="1"/>
    <col min="5382" max="5382" width="9.16015625" style="270" customWidth="1"/>
    <col min="5383" max="5383" width="5" style="270" customWidth="1"/>
    <col min="5384" max="5384" width="77.83203125" style="270" customWidth="1"/>
    <col min="5385" max="5386" width="20" style="270" customWidth="1"/>
    <col min="5387" max="5387" width="1.66796875" style="270" customWidth="1"/>
    <col min="5388" max="5632" width="9.33203125" style="270" customWidth="1"/>
    <col min="5633" max="5633" width="8.33203125" style="270" customWidth="1"/>
    <col min="5634" max="5634" width="1.66796875" style="270" customWidth="1"/>
    <col min="5635" max="5636" width="5" style="270" customWidth="1"/>
    <col min="5637" max="5637" width="11.66015625" style="270" customWidth="1"/>
    <col min="5638" max="5638" width="9.16015625" style="270" customWidth="1"/>
    <col min="5639" max="5639" width="5" style="270" customWidth="1"/>
    <col min="5640" max="5640" width="77.83203125" style="270" customWidth="1"/>
    <col min="5641" max="5642" width="20" style="270" customWidth="1"/>
    <col min="5643" max="5643" width="1.66796875" style="270" customWidth="1"/>
    <col min="5644" max="5888" width="9.33203125" style="270" customWidth="1"/>
    <col min="5889" max="5889" width="8.33203125" style="270" customWidth="1"/>
    <col min="5890" max="5890" width="1.66796875" style="270" customWidth="1"/>
    <col min="5891" max="5892" width="5" style="270" customWidth="1"/>
    <col min="5893" max="5893" width="11.66015625" style="270" customWidth="1"/>
    <col min="5894" max="5894" width="9.16015625" style="270" customWidth="1"/>
    <col min="5895" max="5895" width="5" style="270" customWidth="1"/>
    <col min="5896" max="5896" width="77.83203125" style="270" customWidth="1"/>
    <col min="5897" max="5898" width="20" style="270" customWidth="1"/>
    <col min="5899" max="5899" width="1.66796875" style="270" customWidth="1"/>
    <col min="5900" max="6144" width="9.33203125" style="270" customWidth="1"/>
    <col min="6145" max="6145" width="8.33203125" style="270" customWidth="1"/>
    <col min="6146" max="6146" width="1.66796875" style="270" customWidth="1"/>
    <col min="6147" max="6148" width="5" style="270" customWidth="1"/>
    <col min="6149" max="6149" width="11.66015625" style="270" customWidth="1"/>
    <col min="6150" max="6150" width="9.16015625" style="270" customWidth="1"/>
    <col min="6151" max="6151" width="5" style="270" customWidth="1"/>
    <col min="6152" max="6152" width="77.83203125" style="270" customWidth="1"/>
    <col min="6153" max="6154" width="20" style="270" customWidth="1"/>
    <col min="6155" max="6155" width="1.66796875" style="270" customWidth="1"/>
    <col min="6156" max="6400" width="9.33203125" style="270" customWidth="1"/>
    <col min="6401" max="6401" width="8.33203125" style="270" customWidth="1"/>
    <col min="6402" max="6402" width="1.66796875" style="270" customWidth="1"/>
    <col min="6403" max="6404" width="5" style="270" customWidth="1"/>
    <col min="6405" max="6405" width="11.66015625" style="270" customWidth="1"/>
    <col min="6406" max="6406" width="9.16015625" style="270" customWidth="1"/>
    <col min="6407" max="6407" width="5" style="270" customWidth="1"/>
    <col min="6408" max="6408" width="77.83203125" style="270" customWidth="1"/>
    <col min="6409" max="6410" width="20" style="270" customWidth="1"/>
    <col min="6411" max="6411" width="1.66796875" style="270" customWidth="1"/>
    <col min="6412" max="6656" width="9.33203125" style="270" customWidth="1"/>
    <col min="6657" max="6657" width="8.33203125" style="270" customWidth="1"/>
    <col min="6658" max="6658" width="1.66796875" style="270" customWidth="1"/>
    <col min="6659" max="6660" width="5" style="270" customWidth="1"/>
    <col min="6661" max="6661" width="11.66015625" style="270" customWidth="1"/>
    <col min="6662" max="6662" width="9.16015625" style="270" customWidth="1"/>
    <col min="6663" max="6663" width="5" style="270" customWidth="1"/>
    <col min="6664" max="6664" width="77.83203125" style="270" customWidth="1"/>
    <col min="6665" max="6666" width="20" style="270" customWidth="1"/>
    <col min="6667" max="6667" width="1.66796875" style="270" customWidth="1"/>
    <col min="6668" max="6912" width="9.33203125" style="270" customWidth="1"/>
    <col min="6913" max="6913" width="8.33203125" style="270" customWidth="1"/>
    <col min="6914" max="6914" width="1.66796875" style="270" customWidth="1"/>
    <col min="6915" max="6916" width="5" style="270" customWidth="1"/>
    <col min="6917" max="6917" width="11.66015625" style="270" customWidth="1"/>
    <col min="6918" max="6918" width="9.16015625" style="270" customWidth="1"/>
    <col min="6919" max="6919" width="5" style="270" customWidth="1"/>
    <col min="6920" max="6920" width="77.83203125" style="270" customWidth="1"/>
    <col min="6921" max="6922" width="20" style="270" customWidth="1"/>
    <col min="6923" max="6923" width="1.66796875" style="270" customWidth="1"/>
    <col min="6924" max="7168" width="9.33203125" style="270" customWidth="1"/>
    <col min="7169" max="7169" width="8.33203125" style="270" customWidth="1"/>
    <col min="7170" max="7170" width="1.66796875" style="270" customWidth="1"/>
    <col min="7171" max="7172" width="5" style="270" customWidth="1"/>
    <col min="7173" max="7173" width="11.66015625" style="270" customWidth="1"/>
    <col min="7174" max="7174" width="9.16015625" style="270" customWidth="1"/>
    <col min="7175" max="7175" width="5" style="270" customWidth="1"/>
    <col min="7176" max="7176" width="77.83203125" style="270" customWidth="1"/>
    <col min="7177" max="7178" width="20" style="270" customWidth="1"/>
    <col min="7179" max="7179" width="1.66796875" style="270" customWidth="1"/>
    <col min="7180" max="7424" width="9.33203125" style="270" customWidth="1"/>
    <col min="7425" max="7425" width="8.33203125" style="270" customWidth="1"/>
    <col min="7426" max="7426" width="1.66796875" style="270" customWidth="1"/>
    <col min="7427" max="7428" width="5" style="270" customWidth="1"/>
    <col min="7429" max="7429" width="11.66015625" style="270" customWidth="1"/>
    <col min="7430" max="7430" width="9.16015625" style="270" customWidth="1"/>
    <col min="7431" max="7431" width="5" style="270" customWidth="1"/>
    <col min="7432" max="7432" width="77.83203125" style="270" customWidth="1"/>
    <col min="7433" max="7434" width="20" style="270" customWidth="1"/>
    <col min="7435" max="7435" width="1.66796875" style="270" customWidth="1"/>
    <col min="7436" max="7680" width="9.33203125" style="270" customWidth="1"/>
    <col min="7681" max="7681" width="8.33203125" style="270" customWidth="1"/>
    <col min="7682" max="7682" width="1.66796875" style="270" customWidth="1"/>
    <col min="7683" max="7684" width="5" style="270" customWidth="1"/>
    <col min="7685" max="7685" width="11.66015625" style="270" customWidth="1"/>
    <col min="7686" max="7686" width="9.16015625" style="270" customWidth="1"/>
    <col min="7687" max="7687" width="5" style="270" customWidth="1"/>
    <col min="7688" max="7688" width="77.83203125" style="270" customWidth="1"/>
    <col min="7689" max="7690" width="20" style="270" customWidth="1"/>
    <col min="7691" max="7691" width="1.66796875" style="270" customWidth="1"/>
    <col min="7692" max="7936" width="9.33203125" style="270" customWidth="1"/>
    <col min="7937" max="7937" width="8.33203125" style="270" customWidth="1"/>
    <col min="7938" max="7938" width="1.66796875" style="270" customWidth="1"/>
    <col min="7939" max="7940" width="5" style="270" customWidth="1"/>
    <col min="7941" max="7941" width="11.66015625" style="270" customWidth="1"/>
    <col min="7942" max="7942" width="9.16015625" style="270" customWidth="1"/>
    <col min="7943" max="7943" width="5" style="270" customWidth="1"/>
    <col min="7944" max="7944" width="77.83203125" style="270" customWidth="1"/>
    <col min="7945" max="7946" width="20" style="270" customWidth="1"/>
    <col min="7947" max="7947" width="1.66796875" style="270" customWidth="1"/>
    <col min="7948" max="8192" width="9.33203125" style="270" customWidth="1"/>
    <col min="8193" max="8193" width="8.33203125" style="270" customWidth="1"/>
    <col min="8194" max="8194" width="1.66796875" style="270" customWidth="1"/>
    <col min="8195" max="8196" width="5" style="270" customWidth="1"/>
    <col min="8197" max="8197" width="11.66015625" style="270" customWidth="1"/>
    <col min="8198" max="8198" width="9.16015625" style="270" customWidth="1"/>
    <col min="8199" max="8199" width="5" style="270" customWidth="1"/>
    <col min="8200" max="8200" width="77.83203125" style="270" customWidth="1"/>
    <col min="8201" max="8202" width="20" style="270" customWidth="1"/>
    <col min="8203" max="8203" width="1.66796875" style="270" customWidth="1"/>
    <col min="8204" max="8448" width="9.33203125" style="270" customWidth="1"/>
    <col min="8449" max="8449" width="8.33203125" style="270" customWidth="1"/>
    <col min="8450" max="8450" width="1.66796875" style="270" customWidth="1"/>
    <col min="8451" max="8452" width="5" style="270" customWidth="1"/>
    <col min="8453" max="8453" width="11.66015625" style="270" customWidth="1"/>
    <col min="8454" max="8454" width="9.16015625" style="270" customWidth="1"/>
    <col min="8455" max="8455" width="5" style="270" customWidth="1"/>
    <col min="8456" max="8456" width="77.83203125" style="270" customWidth="1"/>
    <col min="8457" max="8458" width="20" style="270" customWidth="1"/>
    <col min="8459" max="8459" width="1.66796875" style="270" customWidth="1"/>
    <col min="8460" max="8704" width="9.33203125" style="270" customWidth="1"/>
    <col min="8705" max="8705" width="8.33203125" style="270" customWidth="1"/>
    <col min="8706" max="8706" width="1.66796875" style="270" customWidth="1"/>
    <col min="8707" max="8708" width="5" style="270" customWidth="1"/>
    <col min="8709" max="8709" width="11.66015625" style="270" customWidth="1"/>
    <col min="8710" max="8710" width="9.16015625" style="270" customWidth="1"/>
    <col min="8711" max="8711" width="5" style="270" customWidth="1"/>
    <col min="8712" max="8712" width="77.83203125" style="270" customWidth="1"/>
    <col min="8713" max="8714" width="20" style="270" customWidth="1"/>
    <col min="8715" max="8715" width="1.66796875" style="270" customWidth="1"/>
    <col min="8716" max="8960" width="9.33203125" style="270" customWidth="1"/>
    <col min="8961" max="8961" width="8.33203125" style="270" customWidth="1"/>
    <col min="8962" max="8962" width="1.66796875" style="270" customWidth="1"/>
    <col min="8963" max="8964" width="5" style="270" customWidth="1"/>
    <col min="8965" max="8965" width="11.66015625" style="270" customWidth="1"/>
    <col min="8966" max="8966" width="9.16015625" style="270" customWidth="1"/>
    <col min="8967" max="8967" width="5" style="270" customWidth="1"/>
    <col min="8968" max="8968" width="77.83203125" style="270" customWidth="1"/>
    <col min="8969" max="8970" width="20" style="270" customWidth="1"/>
    <col min="8971" max="8971" width="1.66796875" style="270" customWidth="1"/>
    <col min="8972" max="9216" width="9.33203125" style="270" customWidth="1"/>
    <col min="9217" max="9217" width="8.33203125" style="270" customWidth="1"/>
    <col min="9218" max="9218" width="1.66796875" style="270" customWidth="1"/>
    <col min="9219" max="9220" width="5" style="270" customWidth="1"/>
    <col min="9221" max="9221" width="11.66015625" style="270" customWidth="1"/>
    <col min="9222" max="9222" width="9.16015625" style="270" customWidth="1"/>
    <col min="9223" max="9223" width="5" style="270" customWidth="1"/>
    <col min="9224" max="9224" width="77.83203125" style="270" customWidth="1"/>
    <col min="9225" max="9226" width="20" style="270" customWidth="1"/>
    <col min="9227" max="9227" width="1.66796875" style="270" customWidth="1"/>
    <col min="9228" max="9472" width="9.33203125" style="270" customWidth="1"/>
    <col min="9473" max="9473" width="8.33203125" style="270" customWidth="1"/>
    <col min="9474" max="9474" width="1.66796875" style="270" customWidth="1"/>
    <col min="9475" max="9476" width="5" style="270" customWidth="1"/>
    <col min="9477" max="9477" width="11.66015625" style="270" customWidth="1"/>
    <col min="9478" max="9478" width="9.16015625" style="270" customWidth="1"/>
    <col min="9479" max="9479" width="5" style="270" customWidth="1"/>
    <col min="9480" max="9480" width="77.83203125" style="270" customWidth="1"/>
    <col min="9481" max="9482" width="20" style="270" customWidth="1"/>
    <col min="9483" max="9483" width="1.66796875" style="270" customWidth="1"/>
    <col min="9484" max="9728" width="9.33203125" style="270" customWidth="1"/>
    <col min="9729" max="9729" width="8.33203125" style="270" customWidth="1"/>
    <col min="9730" max="9730" width="1.66796875" style="270" customWidth="1"/>
    <col min="9731" max="9732" width="5" style="270" customWidth="1"/>
    <col min="9733" max="9733" width="11.66015625" style="270" customWidth="1"/>
    <col min="9734" max="9734" width="9.16015625" style="270" customWidth="1"/>
    <col min="9735" max="9735" width="5" style="270" customWidth="1"/>
    <col min="9736" max="9736" width="77.83203125" style="270" customWidth="1"/>
    <col min="9737" max="9738" width="20" style="270" customWidth="1"/>
    <col min="9739" max="9739" width="1.66796875" style="270" customWidth="1"/>
    <col min="9740" max="9984" width="9.33203125" style="270" customWidth="1"/>
    <col min="9985" max="9985" width="8.33203125" style="270" customWidth="1"/>
    <col min="9986" max="9986" width="1.66796875" style="270" customWidth="1"/>
    <col min="9987" max="9988" width="5" style="270" customWidth="1"/>
    <col min="9989" max="9989" width="11.66015625" style="270" customWidth="1"/>
    <col min="9990" max="9990" width="9.16015625" style="270" customWidth="1"/>
    <col min="9991" max="9991" width="5" style="270" customWidth="1"/>
    <col min="9992" max="9992" width="77.83203125" style="270" customWidth="1"/>
    <col min="9993" max="9994" width="20" style="270" customWidth="1"/>
    <col min="9995" max="9995" width="1.66796875" style="270" customWidth="1"/>
    <col min="9996" max="10240" width="9.33203125" style="270" customWidth="1"/>
    <col min="10241" max="10241" width="8.33203125" style="270" customWidth="1"/>
    <col min="10242" max="10242" width="1.66796875" style="270" customWidth="1"/>
    <col min="10243" max="10244" width="5" style="270" customWidth="1"/>
    <col min="10245" max="10245" width="11.66015625" style="270" customWidth="1"/>
    <col min="10246" max="10246" width="9.16015625" style="270" customWidth="1"/>
    <col min="10247" max="10247" width="5" style="270" customWidth="1"/>
    <col min="10248" max="10248" width="77.83203125" style="270" customWidth="1"/>
    <col min="10249" max="10250" width="20" style="270" customWidth="1"/>
    <col min="10251" max="10251" width="1.66796875" style="270" customWidth="1"/>
    <col min="10252" max="10496" width="9.33203125" style="270" customWidth="1"/>
    <col min="10497" max="10497" width="8.33203125" style="270" customWidth="1"/>
    <col min="10498" max="10498" width="1.66796875" style="270" customWidth="1"/>
    <col min="10499" max="10500" width="5" style="270" customWidth="1"/>
    <col min="10501" max="10501" width="11.66015625" style="270" customWidth="1"/>
    <col min="10502" max="10502" width="9.16015625" style="270" customWidth="1"/>
    <col min="10503" max="10503" width="5" style="270" customWidth="1"/>
    <col min="10504" max="10504" width="77.83203125" style="270" customWidth="1"/>
    <col min="10505" max="10506" width="20" style="270" customWidth="1"/>
    <col min="10507" max="10507" width="1.66796875" style="270" customWidth="1"/>
    <col min="10508" max="10752" width="9.33203125" style="270" customWidth="1"/>
    <col min="10753" max="10753" width="8.33203125" style="270" customWidth="1"/>
    <col min="10754" max="10754" width="1.66796875" style="270" customWidth="1"/>
    <col min="10755" max="10756" width="5" style="270" customWidth="1"/>
    <col min="10757" max="10757" width="11.66015625" style="270" customWidth="1"/>
    <col min="10758" max="10758" width="9.16015625" style="270" customWidth="1"/>
    <col min="10759" max="10759" width="5" style="270" customWidth="1"/>
    <col min="10760" max="10760" width="77.83203125" style="270" customWidth="1"/>
    <col min="10761" max="10762" width="20" style="270" customWidth="1"/>
    <col min="10763" max="10763" width="1.66796875" style="270" customWidth="1"/>
    <col min="10764" max="11008" width="9.33203125" style="270" customWidth="1"/>
    <col min="11009" max="11009" width="8.33203125" style="270" customWidth="1"/>
    <col min="11010" max="11010" width="1.66796875" style="270" customWidth="1"/>
    <col min="11011" max="11012" width="5" style="270" customWidth="1"/>
    <col min="11013" max="11013" width="11.66015625" style="270" customWidth="1"/>
    <col min="11014" max="11014" width="9.16015625" style="270" customWidth="1"/>
    <col min="11015" max="11015" width="5" style="270" customWidth="1"/>
    <col min="11016" max="11016" width="77.83203125" style="270" customWidth="1"/>
    <col min="11017" max="11018" width="20" style="270" customWidth="1"/>
    <col min="11019" max="11019" width="1.66796875" style="270" customWidth="1"/>
    <col min="11020" max="11264" width="9.33203125" style="270" customWidth="1"/>
    <col min="11265" max="11265" width="8.33203125" style="270" customWidth="1"/>
    <col min="11266" max="11266" width="1.66796875" style="270" customWidth="1"/>
    <col min="11267" max="11268" width="5" style="270" customWidth="1"/>
    <col min="11269" max="11269" width="11.66015625" style="270" customWidth="1"/>
    <col min="11270" max="11270" width="9.16015625" style="270" customWidth="1"/>
    <col min="11271" max="11271" width="5" style="270" customWidth="1"/>
    <col min="11272" max="11272" width="77.83203125" style="270" customWidth="1"/>
    <col min="11273" max="11274" width="20" style="270" customWidth="1"/>
    <col min="11275" max="11275" width="1.66796875" style="270" customWidth="1"/>
    <col min="11276" max="11520" width="9.33203125" style="270" customWidth="1"/>
    <col min="11521" max="11521" width="8.33203125" style="270" customWidth="1"/>
    <col min="11522" max="11522" width="1.66796875" style="270" customWidth="1"/>
    <col min="11523" max="11524" width="5" style="270" customWidth="1"/>
    <col min="11525" max="11525" width="11.66015625" style="270" customWidth="1"/>
    <col min="11526" max="11526" width="9.16015625" style="270" customWidth="1"/>
    <col min="11527" max="11527" width="5" style="270" customWidth="1"/>
    <col min="11528" max="11528" width="77.83203125" style="270" customWidth="1"/>
    <col min="11529" max="11530" width="20" style="270" customWidth="1"/>
    <col min="11531" max="11531" width="1.66796875" style="270" customWidth="1"/>
    <col min="11532" max="11776" width="9.33203125" style="270" customWidth="1"/>
    <col min="11777" max="11777" width="8.33203125" style="270" customWidth="1"/>
    <col min="11778" max="11778" width="1.66796875" style="270" customWidth="1"/>
    <col min="11779" max="11780" width="5" style="270" customWidth="1"/>
    <col min="11781" max="11781" width="11.66015625" style="270" customWidth="1"/>
    <col min="11782" max="11782" width="9.16015625" style="270" customWidth="1"/>
    <col min="11783" max="11783" width="5" style="270" customWidth="1"/>
    <col min="11784" max="11784" width="77.83203125" style="270" customWidth="1"/>
    <col min="11785" max="11786" width="20" style="270" customWidth="1"/>
    <col min="11787" max="11787" width="1.66796875" style="270" customWidth="1"/>
    <col min="11788" max="12032" width="9.33203125" style="270" customWidth="1"/>
    <col min="12033" max="12033" width="8.33203125" style="270" customWidth="1"/>
    <col min="12034" max="12034" width="1.66796875" style="270" customWidth="1"/>
    <col min="12035" max="12036" width="5" style="270" customWidth="1"/>
    <col min="12037" max="12037" width="11.66015625" style="270" customWidth="1"/>
    <col min="12038" max="12038" width="9.16015625" style="270" customWidth="1"/>
    <col min="12039" max="12039" width="5" style="270" customWidth="1"/>
    <col min="12040" max="12040" width="77.83203125" style="270" customWidth="1"/>
    <col min="12041" max="12042" width="20" style="270" customWidth="1"/>
    <col min="12043" max="12043" width="1.66796875" style="270" customWidth="1"/>
    <col min="12044" max="12288" width="9.33203125" style="270" customWidth="1"/>
    <col min="12289" max="12289" width="8.33203125" style="270" customWidth="1"/>
    <col min="12290" max="12290" width="1.66796875" style="270" customWidth="1"/>
    <col min="12291" max="12292" width="5" style="270" customWidth="1"/>
    <col min="12293" max="12293" width="11.66015625" style="270" customWidth="1"/>
    <col min="12294" max="12294" width="9.16015625" style="270" customWidth="1"/>
    <col min="12295" max="12295" width="5" style="270" customWidth="1"/>
    <col min="12296" max="12296" width="77.83203125" style="270" customWidth="1"/>
    <col min="12297" max="12298" width="20" style="270" customWidth="1"/>
    <col min="12299" max="12299" width="1.66796875" style="270" customWidth="1"/>
    <col min="12300" max="12544" width="9.33203125" style="270" customWidth="1"/>
    <col min="12545" max="12545" width="8.33203125" style="270" customWidth="1"/>
    <col min="12546" max="12546" width="1.66796875" style="270" customWidth="1"/>
    <col min="12547" max="12548" width="5" style="270" customWidth="1"/>
    <col min="12549" max="12549" width="11.66015625" style="270" customWidth="1"/>
    <col min="12550" max="12550" width="9.16015625" style="270" customWidth="1"/>
    <col min="12551" max="12551" width="5" style="270" customWidth="1"/>
    <col min="12552" max="12552" width="77.83203125" style="270" customWidth="1"/>
    <col min="12553" max="12554" width="20" style="270" customWidth="1"/>
    <col min="12555" max="12555" width="1.66796875" style="270" customWidth="1"/>
    <col min="12556" max="12800" width="9.33203125" style="270" customWidth="1"/>
    <col min="12801" max="12801" width="8.33203125" style="270" customWidth="1"/>
    <col min="12802" max="12802" width="1.66796875" style="270" customWidth="1"/>
    <col min="12803" max="12804" width="5" style="270" customWidth="1"/>
    <col min="12805" max="12805" width="11.66015625" style="270" customWidth="1"/>
    <col min="12806" max="12806" width="9.16015625" style="270" customWidth="1"/>
    <col min="12807" max="12807" width="5" style="270" customWidth="1"/>
    <col min="12808" max="12808" width="77.83203125" style="270" customWidth="1"/>
    <col min="12809" max="12810" width="20" style="270" customWidth="1"/>
    <col min="12811" max="12811" width="1.66796875" style="270" customWidth="1"/>
    <col min="12812" max="13056" width="9.33203125" style="270" customWidth="1"/>
    <col min="13057" max="13057" width="8.33203125" style="270" customWidth="1"/>
    <col min="13058" max="13058" width="1.66796875" style="270" customWidth="1"/>
    <col min="13059" max="13060" width="5" style="270" customWidth="1"/>
    <col min="13061" max="13061" width="11.66015625" style="270" customWidth="1"/>
    <col min="13062" max="13062" width="9.16015625" style="270" customWidth="1"/>
    <col min="13063" max="13063" width="5" style="270" customWidth="1"/>
    <col min="13064" max="13064" width="77.83203125" style="270" customWidth="1"/>
    <col min="13065" max="13066" width="20" style="270" customWidth="1"/>
    <col min="13067" max="13067" width="1.66796875" style="270" customWidth="1"/>
    <col min="13068" max="13312" width="9.33203125" style="270" customWidth="1"/>
    <col min="13313" max="13313" width="8.33203125" style="270" customWidth="1"/>
    <col min="13314" max="13314" width="1.66796875" style="270" customWidth="1"/>
    <col min="13315" max="13316" width="5" style="270" customWidth="1"/>
    <col min="13317" max="13317" width="11.66015625" style="270" customWidth="1"/>
    <col min="13318" max="13318" width="9.16015625" style="270" customWidth="1"/>
    <col min="13319" max="13319" width="5" style="270" customWidth="1"/>
    <col min="13320" max="13320" width="77.83203125" style="270" customWidth="1"/>
    <col min="13321" max="13322" width="20" style="270" customWidth="1"/>
    <col min="13323" max="13323" width="1.66796875" style="270" customWidth="1"/>
    <col min="13324" max="13568" width="9.33203125" style="270" customWidth="1"/>
    <col min="13569" max="13569" width="8.33203125" style="270" customWidth="1"/>
    <col min="13570" max="13570" width="1.66796875" style="270" customWidth="1"/>
    <col min="13571" max="13572" width="5" style="270" customWidth="1"/>
    <col min="13573" max="13573" width="11.66015625" style="270" customWidth="1"/>
    <col min="13574" max="13574" width="9.16015625" style="270" customWidth="1"/>
    <col min="13575" max="13575" width="5" style="270" customWidth="1"/>
    <col min="13576" max="13576" width="77.83203125" style="270" customWidth="1"/>
    <col min="13577" max="13578" width="20" style="270" customWidth="1"/>
    <col min="13579" max="13579" width="1.66796875" style="270" customWidth="1"/>
    <col min="13580" max="13824" width="9.33203125" style="270" customWidth="1"/>
    <col min="13825" max="13825" width="8.33203125" style="270" customWidth="1"/>
    <col min="13826" max="13826" width="1.66796875" style="270" customWidth="1"/>
    <col min="13827" max="13828" width="5" style="270" customWidth="1"/>
    <col min="13829" max="13829" width="11.66015625" style="270" customWidth="1"/>
    <col min="13830" max="13830" width="9.16015625" style="270" customWidth="1"/>
    <col min="13831" max="13831" width="5" style="270" customWidth="1"/>
    <col min="13832" max="13832" width="77.83203125" style="270" customWidth="1"/>
    <col min="13833" max="13834" width="20" style="270" customWidth="1"/>
    <col min="13835" max="13835" width="1.66796875" style="270" customWidth="1"/>
    <col min="13836" max="14080" width="9.33203125" style="270" customWidth="1"/>
    <col min="14081" max="14081" width="8.33203125" style="270" customWidth="1"/>
    <col min="14082" max="14082" width="1.66796875" style="270" customWidth="1"/>
    <col min="14083" max="14084" width="5" style="270" customWidth="1"/>
    <col min="14085" max="14085" width="11.66015625" style="270" customWidth="1"/>
    <col min="14086" max="14086" width="9.16015625" style="270" customWidth="1"/>
    <col min="14087" max="14087" width="5" style="270" customWidth="1"/>
    <col min="14088" max="14088" width="77.83203125" style="270" customWidth="1"/>
    <col min="14089" max="14090" width="20" style="270" customWidth="1"/>
    <col min="14091" max="14091" width="1.66796875" style="270" customWidth="1"/>
    <col min="14092" max="14336" width="9.33203125" style="270" customWidth="1"/>
    <col min="14337" max="14337" width="8.33203125" style="270" customWidth="1"/>
    <col min="14338" max="14338" width="1.66796875" style="270" customWidth="1"/>
    <col min="14339" max="14340" width="5" style="270" customWidth="1"/>
    <col min="14341" max="14341" width="11.66015625" style="270" customWidth="1"/>
    <col min="14342" max="14342" width="9.16015625" style="270" customWidth="1"/>
    <col min="14343" max="14343" width="5" style="270" customWidth="1"/>
    <col min="14344" max="14344" width="77.83203125" style="270" customWidth="1"/>
    <col min="14345" max="14346" width="20" style="270" customWidth="1"/>
    <col min="14347" max="14347" width="1.66796875" style="270" customWidth="1"/>
    <col min="14348" max="14592" width="9.33203125" style="270" customWidth="1"/>
    <col min="14593" max="14593" width="8.33203125" style="270" customWidth="1"/>
    <col min="14594" max="14594" width="1.66796875" style="270" customWidth="1"/>
    <col min="14595" max="14596" width="5" style="270" customWidth="1"/>
    <col min="14597" max="14597" width="11.66015625" style="270" customWidth="1"/>
    <col min="14598" max="14598" width="9.16015625" style="270" customWidth="1"/>
    <col min="14599" max="14599" width="5" style="270" customWidth="1"/>
    <col min="14600" max="14600" width="77.83203125" style="270" customWidth="1"/>
    <col min="14601" max="14602" width="20" style="270" customWidth="1"/>
    <col min="14603" max="14603" width="1.66796875" style="270" customWidth="1"/>
    <col min="14604" max="14848" width="9.33203125" style="270" customWidth="1"/>
    <col min="14849" max="14849" width="8.33203125" style="270" customWidth="1"/>
    <col min="14850" max="14850" width="1.66796875" style="270" customWidth="1"/>
    <col min="14851" max="14852" width="5" style="270" customWidth="1"/>
    <col min="14853" max="14853" width="11.66015625" style="270" customWidth="1"/>
    <col min="14854" max="14854" width="9.16015625" style="270" customWidth="1"/>
    <col min="14855" max="14855" width="5" style="270" customWidth="1"/>
    <col min="14856" max="14856" width="77.83203125" style="270" customWidth="1"/>
    <col min="14857" max="14858" width="20" style="270" customWidth="1"/>
    <col min="14859" max="14859" width="1.66796875" style="270" customWidth="1"/>
    <col min="14860" max="15104" width="9.33203125" style="270" customWidth="1"/>
    <col min="15105" max="15105" width="8.33203125" style="270" customWidth="1"/>
    <col min="15106" max="15106" width="1.66796875" style="270" customWidth="1"/>
    <col min="15107" max="15108" width="5" style="270" customWidth="1"/>
    <col min="15109" max="15109" width="11.66015625" style="270" customWidth="1"/>
    <col min="15110" max="15110" width="9.16015625" style="270" customWidth="1"/>
    <col min="15111" max="15111" width="5" style="270" customWidth="1"/>
    <col min="15112" max="15112" width="77.83203125" style="270" customWidth="1"/>
    <col min="15113" max="15114" width="20" style="270" customWidth="1"/>
    <col min="15115" max="15115" width="1.66796875" style="270" customWidth="1"/>
    <col min="15116" max="15360" width="9.33203125" style="270" customWidth="1"/>
    <col min="15361" max="15361" width="8.33203125" style="270" customWidth="1"/>
    <col min="15362" max="15362" width="1.66796875" style="270" customWidth="1"/>
    <col min="15363" max="15364" width="5" style="270" customWidth="1"/>
    <col min="15365" max="15365" width="11.66015625" style="270" customWidth="1"/>
    <col min="15366" max="15366" width="9.16015625" style="270" customWidth="1"/>
    <col min="15367" max="15367" width="5" style="270" customWidth="1"/>
    <col min="15368" max="15368" width="77.83203125" style="270" customWidth="1"/>
    <col min="15369" max="15370" width="20" style="270" customWidth="1"/>
    <col min="15371" max="15371" width="1.66796875" style="270" customWidth="1"/>
    <col min="15372" max="15616" width="9.33203125" style="270" customWidth="1"/>
    <col min="15617" max="15617" width="8.33203125" style="270" customWidth="1"/>
    <col min="15618" max="15618" width="1.66796875" style="270" customWidth="1"/>
    <col min="15619" max="15620" width="5" style="270" customWidth="1"/>
    <col min="15621" max="15621" width="11.66015625" style="270" customWidth="1"/>
    <col min="15622" max="15622" width="9.16015625" style="270" customWidth="1"/>
    <col min="15623" max="15623" width="5" style="270" customWidth="1"/>
    <col min="15624" max="15624" width="77.83203125" style="270" customWidth="1"/>
    <col min="15625" max="15626" width="20" style="270" customWidth="1"/>
    <col min="15627" max="15627" width="1.66796875" style="270" customWidth="1"/>
    <col min="15628" max="15872" width="9.33203125" style="270" customWidth="1"/>
    <col min="15873" max="15873" width="8.33203125" style="270" customWidth="1"/>
    <col min="15874" max="15874" width="1.66796875" style="270" customWidth="1"/>
    <col min="15875" max="15876" width="5" style="270" customWidth="1"/>
    <col min="15877" max="15877" width="11.66015625" style="270" customWidth="1"/>
    <col min="15878" max="15878" width="9.16015625" style="270" customWidth="1"/>
    <col min="15879" max="15879" width="5" style="270" customWidth="1"/>
    <col min="15880" max="15880" width="77.83203125" style="270" customWidth="1"/>
    <col min="15881" max="15882" width="20" style="270" customWidth="1"/>
    <col min="15883" max="15883" width="1.66796875" style="270" customWidth="1"/>
    <col min="15884" max="16128" width="9.33203125" style="270" customWidth="1"/>
    <col min="16129" max="16129" width="8.33203125" style="270" customWidth="1"/>
    <col min="16130" max="16130" width="1.66796875" style="270" customWidth="1"/>
    <col min="16131" max="16132" width="5" style="270" customWidth="1"/>
    <col min="16133" max="16133" width="11.66015625" style="270" customWidth="1"/>
    <col min="16134" max="16134" width="9.16015625" style="270" customWidth="1"/>
    <col min="16135" max="16135" width="5" style="270" customWidth="1"/>
    <col min="16136" max="16136" width="77.83203125" style="270" customWidth="1"/>
    <col min="16137" max="16138" width="20" style="270" customWidth="1"/>
    <col min="16139" max="16139" width="1.66796875" style="270" customWidth="1"/>
    <col min="16140" max="16384" width="9.332031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6" customFormat="1" ht="45" customHeight="1">
      <c r="B3" s="274"/>
      <c r="C3" s="398" t="s">
        <v>768</v>
      </c>
      <c r="D3" s="398"/>
      <c r="E3" s="398"/>
      <c r="F3" s="398"/>
      <c r="G3" s="398"/>
      <c r="H3" s="398"/>
      <c r="I3" s="398"/>
      <c r="J3" s="398"/>
      <c r="K3" s="275"/>
    </row>
    <row r="4" spans="2:11" ht="25.5" customHeight="1">
      <c r="B4" s="277"/>
      <c r="C4" s="399" t="s">
        <v>769</v>
      </c>
      <c r="D4" s="399"/>
      <c r="E4" s="399"/>
      <c r="F4" s="399"/>
      <c r="G4" s="399"/>
      <c r="H4" s="399"/>
      <c r="I4" s="399"/>
      <c r="J4" s="399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397" t="s">
        <v>770</v>
      </c>
      <c r="D6" s="397"/>
      <c r="E6" s="397"/>
      <c r="F6" s="397"/>
      <c r="G6" s="397"/>
      <c r="H6" s="397"/>
      <c r="I6" s="397"/>
      <c r="J6" s="397"/>
      <c r="K6" s="278"/>
    </row>
    <row r="7" spans="2:11" ht="15" customHeight="1">
      <c r="B7" s="280"/>
      <c r="C7" s="397" t="s">
        <v>771</v>
      </c>
      <c r="D7" s="397"/>
      <c r="E7" s="397"/>
      <c r="F7" s="397"/>
      <c r="G7" s="397"/>
      <c r="H7" s="397"/>
      <c r="I7" s="397"/>
      <c r="J7" s="397"/>
      <c r="K7" s="278"/>
    </row>
    <row r="8" spans="2:11" ht="12.75" customHeight="1">
      <c r="B8" s="280"/>
      <c r="C8" s="281"/>
      <c r="D8" s="281"/>
      <c r="E8" s="281"/>
      <c r="F8" s="281"/>
      <c r="G8" s="281"/>
      <c r="H8" s="281"/>
      <c r="I8" s="281"/>
      <c r="J8" s="281"/>
      <c r="K8" s="278"/>
    </row>
    <row r="9" spans="2:11" ht="15" customHeight="1">
      <c r="B9" s="280"/>
      <c r="C9" s="397" t="s">
        <v>772</v>
      </c>
      <c r="D9" s="397"/>
      <c r="E9" s="397"/>
      <c r="F9" s="397"/>
      <c r="G9" s="397"/>
      <c r="H9" s="397"/>
      <c r="I9" s="397"/>
      <c r="J9" s="397"/>
      <c r="K9" s="278"/>
    </row>
    <row r="10" spans="2:11" ht="15" customHeight="1">
      <c r="B10" s="280"/>
      <c r="C10" s="281"/>
      <c r="D10" s="397" t="s">
        <v>773</v>
      </c>
      <c r="E10" s="397"/>
      <c r="F10" s="397"/>
      <c r="G10" s="397"/>
      <c r="H10" s="397"/>
      <c r="I10" s="397"/>
      <c r="J10" s="397"/>
      <c r="K10" s="278"/>
    </row>
    <row r="11" spans="2:11" ht="15" customHeight="1">
      <c r="B11" s="280"/>
      <c r="C11" s="282"/>
      <c r="D11" s="397" t="s">
        <v>774</v>
      </c>
      <c r="E11" s="397"/>
      <c r="F11" s="397"/>
      <c r="G11" s="397"/>
      <c r="H11" s="397"/>
      <c r="I11" s="397"/>
      <c r="J11" s="397"/>
      <c r="K11" s="278"/>
    </row>
    <row r="12" spans="2:11" ht="12.75" customHeight="1">
      <c r="B12" s="280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0"/>
      <c r="C13" s="282"/>
      <c r="D13" s="397" t="s">
        <v>775</v>
      </c>
      <c r="E13" s="397"/>
      <c r="F13" s="397"/>
      <c r="G13" s="397"/>
      <c r="H13" s="397"/>
      <c r="I13" s="397"/>
      <c r="J13" s="397"/>
      <c r="K13" s="278"/>
    </row>
    <row r="14" spans="2:11" ht="15" customHeight="1">
      <c r="B14" s="280"/>
      <c r="C14" s="282"/>
      <c r="D14" s="397" t="s">
        <v>776</v>
      </c>
      <c r="E14" s="397"/>
      <c r="F14" s="397"/>
      <c r="G14" s="397"/>
      <c r="H14" s="397"/>
      <c r="I14" s="397"/>
      <c r="J14" s="397"/>
      <c r="K14" s="278"/>
    </row>
    <row r="15" spans="2:11" ht="15" customHeight="1">
      <c r="B15" s="280"/>
      <c r="C15" s="282"/>
      <c r="D15" s="397" t="s">
        <v>777</v>
      </c>
      <c r="E15" s="397"/>
      <c r="F15" s="397"/>
      <c r="G15" s="397"/>
      <c r="H15" s="397"/>
      <c r="I15" s="397"/>
      <c r="J15" s="397"/>
      <c r="K15" s="278"/>
    </row>
    <row r="16" spans="2:11" ht="15" customHeight="1">
      <c r="B16" s="280"/>
      <c r="C16" s="282"/>
      <c r="D16" s="282"/>
      <c r="E16" s="283" t="s">
        <v>778</v>
      </c>
      <c r="F16" s="397" t="s">
        <v>779</v>
      </c>
      <c r="G16" s="397"/>
      <c r="H16" s="397"/>
      <c r="I16" s="397"/>
      <c r="J16" s="397"/>
      <c r="K16" s="278"/>
    </row>
    <row r="17" spans="2:11" ht="15" customHeight="1">
      <c r="B17" s="280"/>
      <c r="C17" s="282"/>
      <c r="D17" s="282"/>
      <c r="E17" s="283" t="s">
        <v>90</v>
      </c>
      <c r="F17" s="397" t="s">
        <v>780</v>
      </c>
      <c r="G17" s="397"/>
      <c r="H17" s="397"/>
      <c r="I17" s="397"/>
      <c r="J17" s="397"/>
      <c r="K17" s="278"/>
    </row>
    <row r="18" spans="2:11" ht="15" customHeight="1">
      <c r="B18" s="280"/>
      <c r="C18" s="282"/>
      <c r="D18" s="282"/>
      <c r="E18" s="283" t="s">
        <v>781</v>
      </c>
      <c r="F18" s="397" t="s">
        <v>782</v>
      </c>
      <c r="G18" s="397"/>
      <c r="H18" s="397"/>
      <c r="I18" s="397"/>
      <c r="J18" s="397"/>
      <c r="K18" s="278"/>
    </row>
    <row r="19" spans="2:11" ht="15" customHeight="1">
      <c r="B19" s="280"/>
      <c r="C19" s="282"/>
      <c r="D19" s="282"/>
      <c r="E19" s="283" t="s">
        <v>82</v>
      </c>
      <c r="F19" s="397" t="s">
        <v>783</v>
      </c>
      <c r="G19" s="397"/>
      <c r="H19" s="397"/>
      <c r="I19" s="397"/>
      <c r="J19" s="397"/>
      <c r="K19" s="278"/>
    </row>
    <row r="20" spans="2:11" ht="15" customHeight="1">
      <c r="B20" s="280"/>
      <c r="C20" s="282"/>
      <c r="D20" s="282"/>
      <c r="E20" s="283" t="s">
        <v>784</v>
      </c>
      <c r="F20" s="397" t="s">
        <v>785</v>
      </c>
      <c r="G20" s="397"/>
      <c r="H20" s="397"/>
      <c r="I20" s="397"/>
      <c r="J20" s="397"/>
      <c r="K20" s="278"/>
    </row>
    <row r="21" spans="2:11" ht="15" customHeight="1">
      <c r="B21" s="280"/>
      <c r="C21" s="282"/>
      <c r="D21" s="282"/>
      <c r="E21" s="283" t="s">
        <v>86</v>
      </c>
      <c r="F21" s="397" t="s">
        <v>786</v>
      </c>
      <c r="G21" s="397"/>
      <c r="H21" s="397"/>
      <c r="I21" s="397"/>
      <c r="J21" s="397"/>
      <c r="K21" s="278"/>
    </row>
    <row r="22" spans="2:11" ht="12.75" customHeight="1">
      <c r="B22" s="280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0"/>
      <c r="C23" s="397" t="s">
        <v>787</v>
      </c>
      <c r="D23" s="397"/>
      <c r="E23" s="397"/>
      <c r="F23" s="397"/>
      <c r="G23" s="397"/>
      <c r="H23" s="397"/>
      <c r="I23" s="397"/>
      <c r="J23" s="397"/>
      <c r="K23" s="278"/>
    </row>
    <row r="24" spans="2:11" ht="15" customHeight="1">
      <c r="B24" s="280"/>
      <c r="C24" s="397" t="s">
        <v>788</v>
      </c>
      <c r="D24" s="397"/>
      <c r="E24" s="397"/>
      <c r="F24" s="397"/>
      <c r="G24" s="397"/>
      <c r="H24" s="397"/>
      <c r="I24" s="397"/>
      <c r="J24" s="397"/>
      <c r="K24" s="278"/>
    </row>
    <row r="25" spans="2:11" ht="15" customHeight="1">
      <c r="B25" s="280"/>
      <c r="C25" s="281"/>
      <c r="D25" s="397" t="s">
        <v>789</v>
      </c>
      <c r="E25" s="397"/>
      <c r="F25" s="397"/>
      <c r="G25" s="397"/>
      <c r="H25" s="397"/>
      <c r="I25" s="397"/>
      <c r="J25" s="397"/>
      <c r="K25" s="278"/>
    </row>
    <row r="26" spans="2:11" ht="15" customHeight="1">
      <c r="B26" s="280"/>
      <c r="C26" s="282"/>
      <c r="D26" s="397" t="s">
        <v>790</v>
      </c>
      <c r="E26" s="397"/>
      <c r="F26" s="397"/>
      <c r="G26" s="397"/>
      <c r="H26" s="397"/>
      <c r="I26" s="397"/>
      <c r="J26" s="397"/>
      <c r="K26" s="278"/>
    </row>
    <row r="27" spans="2:11" ht="12.75" customHeight="1">
      <c r="B27" s="280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0"/>
      <c r="C28" s="282"/>
      <c r="D28" s="397" t="s">
        <v>791</v>
      </c>
      <c r="E28" s="397"/>
      <c r="F28" s="397"/>
      <c r="G28" s="397"/>
      <c r="H28" s="397"/>
      <c r="I28" s="397"/>
      <c r="J28" s="397"/>
      <c r="K28" s="278"/>
    </row>
    <row r="29" spans="2:11" ht="15" customHeight="1">
      <c r="B29" s="280"/>
      <c r="C29" s="282"/>
      <c r="D29" s="397" t="s">
        <v>792</v>
      </c>
      <c r="E29" s="397"/>
      <c r="F29" s="397"/>
      <c r="G29" s="397"/>
      <c r="H29" s="397"/>
      <c r="I29" s="397"/>
      <c r="J29" s="397"/>
      <c r="K29" s="278"/>
    </row>
    <row r="30" spans="2:11" ht="12.75" customHeight="1">
      <c r="B30" s="280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0"/>
      <c r="C31" s="282"/>
      <c r="D31" s="397" t="s">
        <v>793</v>
      </c>
      <c r="E31" s="397"/>
      <c r="F31" s="397"/>
      <c r="G31" s="397"/>
      <c r="H31" s="397"/>
      <c r="I31" s="397"/>
      <c r="J31" s="397"/>
      <c r="K31" s="278"/>
    </row>
    <row r="32" spans="2:11" ht="15" customHeight="1">
      <c r="B32" s="280"/>
      <c r="C32" s="282"/>
      <c r="D32" s="397" t="s">
        <v>794</v>
      </c>
      <c r="E32" s="397"/>
      <c r="F32" s="397"/>
      <c r="G32" s="397"/>
      <c r="H32" s="397"/>
      <c r="I32" s="397"/>
      <c r="J32" s="397"/>
      <c r="K32" s="278"/>
    </row>
    <row r="33" spans="2:11" ht="15" customHeight="1">
      <c r="B33" s="280"/>
      <c r="C33" s="282"/>
      <c r="D33" s="397" t="s">
        <v>795</v>
      </c>
      <c r="E33" s="397"/>
      <c r="F33" s="397"/>
      <c r="G33" s="397"/>
      <c r="H33" s="397"/>
      <c r="I33" s="397"/>
      <c r="J33" s="397"/>
      <c r="K33" s="278"/>
    </row>
    <row r="34" spans="2:11" ht="15" customHeight="1">
      <c r="B34" s="280"/>
      <c r="C34" s="282"/>
      <c r="D34" s="281"/>
      <c r="E34" s="284" t="s">
        <v>113</v>
      </c>
      <c r="F34" s="281"/>
      <c r="G34" s="397" t="s">
        <v>796</v>
      </c>
      <c r="H34" s="397"/>
      <c r="I34" s="397"/>
      <c r="J34" s="397"/>
      <c r="K34" s="278"/>
    </row>
    <row r="35" spans="2:11" ht="30.75" customHeight="1">
      <c r="B35" s="280"/>
      <c r="C35" s="282"/>
      <c r="D35" s="281"/>
      <c r="E35" s="284" t="s">
        <v>797</v>
      </c>
      <c r="F35" s="281"/>
      <c r="G35" s="397" t="s">
        <v>798</v>
      </c>
      <c r="H35" s="397"/>
      <c r="I35" s="397"/>
      <c r="J35" s="397"/>
      <c r="K35" s="278"/>
    </row>
    <row r="36" spans="2:11" ht="15" customHeight="1">
      <c r="B36" s="280"/>
      <c r="C36" s="282"/>
      <c r="D36" s="281"/>
      <c r="E36" s="284" t="s">
        <v>57</v>
      </c>
      <c r="F36" s="281"/>
      <c r="G36" s="397" t="s">
        <v>799</v>
      </c>
      <c r="H36" s="397"/>
      <c r="I36" s="397"/>
      <c r="J36" s="397"/>
      <c r="K36" s="278"/>
    </row>
    <row r="37" spans="2:11" ht="15" customHeight="1">
      <c r="B37" s="280"/>
      <c r="C37" s="282"/>
      <c r="D37" s="281"/>
      <c r="E37" s="284" t="s">
        <v>114</v>
      </c>
      <c r="F37" s="281"/>
      <c r="G37" s="397" t="s">
        <v>800</v>
      </c>
      <c r="H37" s="397"/>
      <c r="I37" s="397"/>
      <c r="J37" s="397"/>
      <c r="K37" s="278"/>
    </row>
    <row r="38" spans="2:11" ht="15" customHeight="1">
      <c r="B38" s="280"/>
      <c r="C38" s="282"/>
      <c r="D38" s="281"/>
      <c r="E38" s="284" t="s">
        <v>115</v>
      </c>
      <c r="F38" s="281"/>
      <c r="G38" s="397" t="s">
        <v>801</v>
      </c>
      <c r="H38" s="397"/>
      <c r="I38" s="397"/>
      <c r="J38" s="397"/>
      <c r="K38" s="278"/>
    </row>
    <row r="39" spans="2:11" ht="15" customHeight="1">
      <c r="B39" s="280"/>
      <c r="C39" s="282"/>
      <c r="D39" s="281"/>
      <c r="E39" s="284" t="s">
        <v>116</v>
      </c>
      <c r="F39" s="281"/>
      <c r="G39" s="397" t="s">
        <v>802</v>
      </c>
      <c r="H39" s="397"/>
      <c r="I39" s="397"/>
      <c r="J39" s="397"/>
      <c r="K39" s="278"/>
    </row>
    <row r="40" spans="2:11" ht="15" customHeight="1">
      <c r="B40" s="280"/>
      <c r="C40" s="282"/>
      <c r="D40" s="281"/>
      <c r="E40" s="284" t="s">
        <v>803</v>
      </c>
      <c r="F40" s="281"/>
      <c r="G40" s="397" t="s">
        <v>804</v>
      </c>
      <c r="H40" s="397"/>
      <c r="I40" s="397"/>
      <c r="J40" s="397"/>
      <c r="K40" s="278"/>
    </row>
    <row r="41" spans="2:11" ht="15" customHeight="1">
      <c r="B41" s="280"/>
      <c r="C41" s="282"/>
      <c r="D41" s="281"/>
      <c r="E41" s="284"/>
      <c r="F41" s="281"/>
      <c r="G41" s="397" t="s">
        <v>805</v>
      </c>
      <c r="H41" s="397"/>
      <c r="I41" s="397"/>
      <c r="J41" s="397"/>
      <c r="K41" s="278"/>
    </row>
    <row r="42" spans="2:11" ht="15" customHeight="1">
      <c r="B42" s="280"/>
      <c r="C42" s="282"/>
      <c r="D42" s="281"/>
      <c r="E42" s="284" t="s">
        <v>806</v>
      </c>
      <c r="F42" s="281"/>
      <c r="G42" s="397" t="s">
        <v>807</v>
      </c>
      <c r="H42" s="397"/>
      <c r="I42" s="397"/>
      <c r="J42" s="397"/>
      <c r="K42" s="278"/>
    </row>
    <row r="43" spans="2:11" ht="15" customHeight="1">
      <c r="B43" s="280"/>
      <c r="C43" s="282"/>
      <c r="D43" s="281"/>
      <c r="E43" s="284" t="s">
        <v>118</v>
      </c>
      <c r="F43" s="281"/>
      <c r="G43" s="397" t="s">
        <v>808</v>
      </c>
      <c r="H43" s="397"/>
      <c r="I43" s="397"/>
      <c r="J43" s="397"/>
      <c r="K43" s="278"/>
    </row>
    <row r="44" spans="2:11" ht="12.75" customHeight="1">
      <c r="B44" s="280"/>
      <c r="C44" s="282"/>
      <c r="D44" s="281"/>
      <c r="E44" s="281"/>
      <c r="F44" s="281"/>
      <c r="G44" s="281"/>
      <c r="H44" s="281"/>
      <c r="I44" s="281"/>
      <c r="J44" s="281"/>
      <c r="K44" s="278"/>
    </row>
    <row r="45" spans="2:11" ht="15" customHeight="1">
      <c r="B45" s="280"/>
      <c r="C45" s="282"/>
      <c r="D45" s="397" t="s">
        <v>809</v>
      </c>
      <c r="E45" s="397"/>
      <c r="F45" s="397"/>
      <c r="G45" s="397"/>
      <c r="H45" s="397"/>
      <c r="I45" s="397"/>
      <c r="J45" s="397"/>
      <c r="K45" s="278"/>
    </row>
    <row r="46" spans="2:11" ht="15" customHeight="1">
      <c r="B46" s="280"/>
      <c r="C46" s="282"/>
      <c r="D46" s="282"/>
      <c r="E46" s="397" t="s">
        <v>810</v>
      </c>
      <c r="F46" s="397"/>
      <c r="G46" s="397"/>
      <c r="H46" s="397"/>
      <c r="I46" s="397"/>
      <c r="J46" s="397"/>
      <c r="K46" s="278"/>
    </row>
    <row r="47" spans="2:11" ht="15" customHeight="1">
      <c r="B47" s="280"/>
      <c r="C47" s="282"/>
      <c r="D47" s="282"/>
      <c r="E47" s="397" t="s">
        <v>811</v>
      </c>
      <c r="F47" s="397"/>
      <c r="G47" s="397"/>
      <c r="H47" s="397"/>
      <c r="I47" s="397"/>
      <c r="J47" s="397"/>
      <c r="K47" s="278"/>
    </row>
    <row r="48" spans="2:11" ht="15" customHeight="1">
      <c r="B48" s="280"/>
      <c r="C48" s="282"/>
      <c r="D48" s="282"/>
      <c r="E48" s="397" t="s">
        <v>812</v>
      </c>
      <c r="F48" s="397"/>
      <c r="G48" s="397"/>
      <c r="H48" s="397"/>
      <c r="I48" s="397"/>
      <c r="J48" s="397"/>
      <c r="K48" s="278"/>
    </row>
    <row r="49" spans="2:11" ht="15" customHeight="1">
      <c r="B49" s="280"/>
      <c r="C49" s="282"/>
      <c r="D49" s="397" t="s">
        <v>813</v>
      </c>
      <c r="E49" s="397"/>
      <c r="F49" s="397"/>
      <c r="G49" s="397"/>
      <c r="H49" s="397"/>
      <c r="I49" s="397"/>
      <c r="J49" s="397"/>
      <c r="K49" s="278"/>
    </row>
    <row r="50" spans="2:11" ht="25.5" customHeight="1">
      <c r="B50" s="277"/>
      <c r="C50" s="399" t="s">
        <v>814</v>
      </c>
      <c r="D50" s="399"/>
      <c r="E50" s="399"/>
      <c r="F50" s="399"/>
      <c r="G50" s="399"/>
      <c r="H50" s="399"/>
      <c r="I50" s="399"/>
      <c r="J50" s="399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397" t="s">
        <v>815</v>
      </c>
      <c r="D52" s="397"/>
      <c r="E52" s="397"/>
      <c r="F52" s="397"/>
      <c r="G52" s="397"/>
      <c r="H52" s="397"/>
      <c r="I52" s="397"/>
      <c r="J52" s="397"/>
      <c r="K52" s="278"/>
    </row>
    <row r="53" spans="2:11" ht="15" customHeight="1">
      <c r="B53" s="277"/>
      <c r="C53" s="397" t="s">
        <v>816</v>
      </c>
      <c r="D53" s="397"/>
      <c r="E53" s="397"/>
      <c r="F53" s="397"/>
      <c r="G53" s="397"/>
      <c r="H53" s="397"/>
      <c r="I53" s="397"/>
      <c r="J53" s="397"/>
      <c r="K53" s="278"/>
    </row>
    <row r="54" spans="2:11" ht="12.75" customHeight="1">
      <c r="B54" s="277"/>
      <c r="C54" s="281"/>
      <c r="D54" s="281"/>
      <c r="E54" s="281"/>
      <c r="F54" s="281"/>
      <c r="G54" s="281"/>
      <c r="H54" s="281"/>
      <c r="I54" s="281"/>
      <c r="J54" s="281"/>
      <c r="K54" s="278"/>
    </row>
    <row r="55" spans="2:11" ht="15" customHeight="1">
      <c r="B55" s="277"/>
      <c r="C55" s="397" t="s">
        <v>817</v>
      </c>
      <c r="D55" s="397"/>
      <c r="E55" s="397"/>
      <c r="F55" s="397"/>
      <c r="G55" s="397"/>
      <c r="H55" s="397"/>
      <c r="I55" s="397"/>
      <c r="J55" s="397"/>
      <c r="K55" s="278"/>
    </row>
    <row r="56" spans="2:11" ht="15" customHeight="1">
      <c r="B56" s="277"/>
      <c r="C56" s="282"/>
      <c r="D56" s="397" t="s">
        <v>818</v>
      </c>
      <c r="E56" s="397"/>
      <c r="F56" s="397"/>
      <c r="G56" s="397"/>
      <c r="H56" s="397"/>
      <c r="I56" s="397"/>
      <c r="J56" s="397"/>
      <c r="K56" s="278"/>
    </row>
    <row r="57" spans="2:11" ht="15" customHeight="1">
      <c r="B57" s="277"/>
      <c r="C57" s="282"/>
      <c r="D57" s="397" t="s">
        <v>819</v>
      </c>
      <c r="E57" s="397"/>
      <c r="F57" s="397"/>
      <c r="G57" s="397"/>
      <c r="H57" s="397"/>
      <c r="I57" s="397"/>
      <c r="J57" s="397"/>
      <c r="K57" s="278"/>
    </row>
    <row r="58" spans="2:11" ht="15" customHeight="1">
      <c r="B58" s="277"/>
      <c r="C58" s="282"/>
      <c r="D58" s="397" t="s">
        <v>820</v>
      </c>
      <c r="E58" s="397"/>
      <c r="F58" s="397"/>
      <c r="G58" s="397"/>
      <c r="H58" s="397"/>
      <c r="I58" s="397"/>
      <c r="J58" s="397"/>
      <c r="K58" s="278"/>
    </row>
    <row r="59" spans="2:11" ht="15" customHeight="1">
      <c r="B59" s="277"/>
      <c r="C59" s="282"/>
      <c r="D59" s="397" t="s">
        <v>821</v>
      </c>
      <c r="E59" s="397"/>
      <c r="F59" s="397"/>
      <c r="G59" s="397"/>
      <c r="H59" s="397"/>
      <c r="I59" s="397"/>
      <c r="J59" s="397"/>
      <c r="K59" s="278"/>
    </row>
    <row r="60" spans="2:11" ht="15" customHeight="1">
      <c r="B60" s="277"/>
      <c r="C60" s="282"/>
      <c r="D60" s="401" t="s">
        <v>822</v>
      </c>
      <c r="E60" s="401"/>
      <c r="F60" s="401"/>
      <c r="G60" s="401"/>
      <c r="H60" s="401"/>
      <c r="I60" s="401"/>
      <c r="J60" s="401"/>
      <c r="K60" s="278"/>
    </row>
    <row r="61" spans="2:11" ht="15" customHeight="1">
      <c r="B61" s="277"/>
      <c r="C61" s="282"/>
      <c r="D61" s="397" t="s">
        <v>823</v>
      </c>
      <c r="E61" s="397"/>
      <c r="F61" s="397"/>
      <c r="G61" s="397"/>
      <c r="H61" s="397"/>
      <c r="I61" s="397"/>
      <c r="J61" s="397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397" t="s">
        <v>824</v>
      </c>
      <c r="E63" s="397"/>
      <c r="F63" s="397"/>
      <c r="G63" s="397"/>
      <c r="H63" s="397"/>
      <c r="I63" s="397"/>
      <c r="J63" s="397"/>
      <c r="K63" s="278"/>
    </row>
    <row r="64" spans="2:11" ht="15" customHeight="1">
      <c r="B64" s="277"/>
      <c r="C64" s="282"/>
      <c r="D64" s="401" t="s">
        <v>825</v>
      </c>
      <c r="E64" s="401"/>
      <c r="F64" s="401"/>
      <c r="G64" s="401"/>
      <c r="H64" s="401"/>
      <c r="I64" s="401"/>
      <c r="J64" s="401"/>
      <c r="K64" s="278"/>
    </row>
    <row r="65" spans="2:11" ht="15" customHeight="1">
      <c r="B65" s="277"/>
      <c r="C65" s="282"/>
      <c r="D65" s="397" t="s">
        <v>826</v>
      </c>
      <c r="E65" s="397"/>
      <c r="F65" s="397"/>
      <c r="G65" s="397"/>
      <c r="H65" s="397"/>
      <c r="I65" s="397"/>
      <c r="J65" s="397"/>
      <c r="K65" s="278"/>
    </row>
    <row r="66" spans="2:11" ht="15" customHeight="1">
      <c r="B66" s="277"/>
      <c r="C66" s="282"/>
      <c r="D66" s="397" t="s">
        <v>827</v>
      </c>
      <c r="E66" s="397"/>
      <c r="F66" s="397"/>
      <c r="G66" s="397"/>
      <c r="H66" s="397"/>
      <c r="I66" s="397"/>
      <c r="J66" s="397"/>
      <c r="K66" s="278"/>
    </row>
    <row r="67" spans="2:11" ht="15" customHeight="1">
      <c r="B67" s="277"/>
      <c r="C67" s="282"/>
      <c r="D67" s="397" t="s">
        <v>828</v>
      </c>
      <c r="E67" s="397"/>
      <c r="F67" s="397"/>
      <c r="G67" s="397"/>
      <c r="H67" s="397"/>
      <c r="I67" s="397"/>
      <c r="J67" s="397"/>
      <c r="K67" s="278"/>
    </row>
    <row r="68" spans="2:11" ht="15" customHeight="1">
      <c r="B68" s="277"/>
      <c r="C68" s="282"/>
      <c r="D68" s="397" t="s">
        <v>829</v>
      </c>
      <c r="E68" s="397"/>
      <c r="F68" s="397"/>
      <c r="G68" s="397"/>
      <c r="H68" s="397"/>
      <c r="I68" s="397"/>
      <c r="J68" s="397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0" t="s">
        <v>767</v>
      </c>
      <c r="D73" s="400"/>
      <c r="E73" s="400"/>
      <c r="F73" s="400"/>
      <c r="G73" s="400"/>
      <c r="H73" s="400"/>
      <c r="I73" s="400"/>
      <c r="J73" s="400"/>
      <c r="K73" s="295"/>
    </row>
    <row r="74" spans="2:11" ht="17.25" customHeight="1">
      <c r="B74" s="294"/>
      <c r="C74" s="296" t="s">
        <v>830</v>
      </c>
      <c r="D74" s="296"/>
      <c r="E74" s="296"/>
      <c r="F74" s="296" t="s">
        <v>831</v>
      </c>
      <c r="G74" s="297"/>
      <c r="H74" s="296" t="s">
        <v>114</v>
      </c>
      <c r="I74" s="296" t="s">
        <v>61</v>
      </c>
      <c r="J74" s="296" t="s">
        <v>832</v>
      </c>
      <c r="K74" s="295"/>
    </row>
    <row r="75" spans="2:11" ht="17.25" customHeight="1">
      <c r="B75" s="294"/>
      <c r="C75" s="298" t="s">
        <v>833</v>
      </c>
      <c r="D75" s="298"/>
      <c r="E75" s="298"/>
      <c r="F75" s="299" t="s">
        <v>834</v>
      </c>
      <c r="G75" s="300"/>
      <c r="H75" s="298"/>
      <c r="I75" s="298"/>
      <c r="J75" s="298" t="s">
        <v>835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57</v>
      </c>
      <c r="D77" s="301"/>
      <c r="E77" s="301"/>
      <c r="F77" s="303" t="s">
        <v>836</v>
      </c>
      <c r="G77" s="302"/>
      <c r="H77" s="284" t="s">
        <v>837</v>
      </c>
      <c r="I77" s="284" t="s">
        <v>838</v>
      </c>
      <c r="J77" s="284">
        <v>20</v>
      </c>
      <c r="K77" s="295"/>
    </row>
    <row r="78" spans="2:11" ht="15" customHeight="1">
      <c r="B78" s="294"/>
      <c r="C78" s="284" t="s">
        <v>839</v>
      </c>
      <c r="D78" s="284"/>
      <c r="E78" s="284"/>
      <c r="F78" s="303" t="s">
        <v>836</v>
      </c>
      <c r="G78" s="302"/>
      <c r="H78" s="284" t="s">
        <v>840</v>
      </c>
      <c r="I78" s="284" t="s">
        <v>838</v>
      </c>
      <c r="J78" s="284">
        <v>120</v>
      </c>
      <c r="K78" s="295"/>
    </row>
    <row r="79" spans="2:11" ht="15" customHeight="1">
      <c r="B79" s="304"/>
      <c r="C79" s="284" t="s">
        <v>841</v>
      </c>
      <c r="D79" s="284"/>
      <c r="E79" s="284"/>
      <c r="F79" s="303" t="s">
        <v>842</v>
      </c>
      <c r="G79" s="302"/>
      <c r="H79" s="284" t="s">
        <v>843</v>
      </c>
      <c r="I79" s="284" t="s">
        <v>838</v>
      </c>
      <c r="J79" s="284">
        <v>50</v>
      </c>
      <c r="K79" s="295"/>
    </row>
    <row r="80" spans="2:11" ht="15" customHeight="1">
      <c r="B80" s="304"/>
      <c r="C80" s="284" t="s">
        <v>844</v>
      </c>
      <c r="D80" s="284"/>
      <c r="E80" s="284"/>
      <c r="F80" s="303" t="s">
        <v>836</v>
      </c>
      <c r="G80" s="302"/>
      <c r="H80" s="284" t="s">
        <v>845</v>
      </c>
      <c r="I80" s="284" t="s">
        <v>846</v>
      </c>
      <c r="J80" s="284"/>
      <c r="K80" s="295"/>
    </row>
    <row r="81" spans="2:11" ht="15" customHeight="1">
      <c r="B81" s="304"/>
      <c r="C81" s="305" t="s">
        <v>847</v>
      </c>
      <c r="D81" s="305"/>
      <c r="E81" s="305"/>
      <c r="F81" s="306" t="s">
        <v>842</v>
      </c>
      <c r="G81" s="305"/>
      <c r="H81" s="305" t="s">
        <v>848</v>
      </c>
      <c r="I81" s="305" t="s">
        <v>838</v>
      </c>
      <c r="J81" s="305">
        <v>15</v>
      </c>
      <c r="K81" s="295"/>
    </row>
    <row r="82" spans="2:11" ht="15" customHeight="1">
      <c r="B82" s="304"/>
      <c r="C82" s="305" t="s">
        <v>849</v>
      </c>
      <c r="D82" s="305"/>
      <c r="E82" s="305"/>
      <c r="F82" s="306" t="s">
        <v>842</v>
      </c>
      <c r="G82" s="305"/>
      <c r="H82" s="305" t="s">
        <v>850</v>
      </c>
      <c r="I82" s="305" t="s">
        <v>838</v>
      </c>
      <c r="J82" s="305">
        <v>15</v>
      </c>
      <c r="K82" s="295"/>
    </row>
    <row r="83" spans="2:11" ht="15" customHeight="1">
      <c r="B83" s="304"/>
      <c r="C83" s="305" t="s">
        <v>851</v>
      </c>
      <c r="D83" s="305"/>
      <c r="E83" s="305"/>
      <c r="F83" s="306" t="s">
        <v>842</v>
      </c>
      <c r="G83" s="305"/>
      <c r="H83" s="305" t="s">
        <v>852</v>
      </c>
      <c r="I83" s="305" t="s">
        <v>838</v>
      </c>
      <c r="J83" s="305">
        <v>20</v>
      </c>
      <c r="K83" s="295"/>
    </row>
    <row r="84" spans="2:11" ht="15" customHeight="1">
      <c r="B84" s="304"/>
      <c r="C84" s="305" t="s">
        <v>853</v>
      </c>
      <c r="D84" s="305"/>
      <c r="E84" s="305"/>
      <c r="F84" s="306" t="s">
        <v>842</v>
      </c>
      <c r="G84" s="305"/>
      <c r="H84" s="305" t="s">
        <v>854</v>
      </c>
      <c r="I84" s="305" t="s">
        <v>838</v>
      </c>
      <c r="J84" s="305">
        <v>20</v>
      </c>
      <c r="K84" s="295"/>
    </row>
    <row r="85" spans="2:11" ht="15" customHeight="1">
      <c r="B85" s="304"/>
      <c r="C85" s="284" t="s">
        <v>855</v>
      </c>
      <c r="D85" s="284"/>
      <c r="E85" s="284"/>
      <c r="F85" s="303" t="s">
        <v>842</v>
      </c>
      <c r="G85" s="302"/>
      <c r="H85" s="284" t="s">
        <v>856</v>
      </c>
      <c r="I85" s="284" t="s">
        <v>838</v>
      </c>
      <c r="J85" s="284">
        <v>50</v>
      </c>
      <c r="K85" s="295"/>
    </row>
    <row r="86" spans="2:11" ht="15" customHeight="1">
      <c r="B86" s="304"/>
      <c r="C86" s="284" t="s">
        <v>857</v>
      </c>
      <c r="D86" s="284"/>
      <c r="E86" s="284"/>
      <c r="F86" s="303" t="s">
        <v>842</v>
      </c>
      <c r="G86" s="302"/>
      <c r="H86" s="284" t="s">
        <v>858</v>
      </c>
      <c r="I86" s="284" t="s">
        <v>838</v>
      </c>
      <c r="J86" s="284">
        <v>20</v>
      </c>
      <c r="K86" s="295"/>
    </row>
    <row r="87" spans="2:11" ht="15" customHeight="1">
      <c r="B87" s="304"/>
      <c r="C87" s="284" t="s">
        <v>859</v>
      </c>
      <c r="D87" s="284"/>
      <c r="E87" s="284"/>
      <c r="F87" s="303" t="s">
        <v>842</v>
      </c>
      <c r="G87" s="302"/>
      <c r="H87" s="284" t="s">
        <v>860</v>
      </c>
      <c r="I87" s="284" t="s">
        <v>838</v>
      </c>
      <c r="J87" s="284">
        <v>20</v>
      </c>
      <c r="K87" s="295"/>
    </row>
    <row r="88" spans="2:11" ht="15" customHeight="1">
      <c r="B88" s="304"/>
      <c r="C88" s="284" t="s">
        <v>861</v>
      </c>
      <c r="D88" s="284"/>
      <c r="E88" s="284"/>
      <c r="F88" s="303" t="s">
        <v>842</v>
      </c>
      <c r="G88" s="302"/>
      <c r="H88" s="284" t="s">
        <v>862</v>
      </c>
      <c r="I88" s="284" t="s">
        <v>838</v>
      </c>
      <c r="J88" s="284">
        <v>50</v>
      </c>
      <c r="K88" s="295"/>
    </row>
    <row r="89" spans="2:11" ht="15" customHeight="1">
      <c r="B89" s="304"/>
      <c r="C89" s="284" t="s">
        <v>863</v>
      </c>
      <c r="D89" s="284"/>
      <c r="E89" s="284"/>
      <c r="F89" s="303" t="s">
        <v>842</v>
      </c>
      <c r="G89" s="302"/>
      <c r="H89" s="284" t="s">
        <v>863</v>
      </c>
      <c r="I89" s="284" t="s">
        <v>838</v>
      </c>
      <c r="J89" s="284">
        <v>50</v>
      </c>
      <c r="K89" s="295"/>
    </row>
    <row r="90" spans="2:11" ht="15" customHeight="1">
      <c r="B90" s="304"/>
      <c r="C90" s="284" t="s">
        <v>119</v>
      </c>
      <c r="D90" s="284"/>
      <c r="E90" s="284"/>
      <c r="F90" s="303" t="s">
        <v>842</v>
      </c>
      <c r="G90" s="302"/>
      <c r="H90" s="284" t="s">
        <v>864</v>
      </c>
      <c r="I90" s="284" t="s">
        <v>838</v>
      </c>
      <c r="J90" s="284">
        <v>255</v>
      </c>
      <c r="K90" s="295"/>
    </row>
    <row r="91" spans="2:11" ht="15" customHeight="1">
      <c r="B91" s="304"/>
      <c r="C91" s="284" t="s">
        <v>865</v>
      </c>
      <c r="D91" s="284"/>
      <c r="E91" s="284"/>
      <c r="F91" s="303" t="s">
        <v>836</v>
      </c>
      <c r="G91" s="302"/>
      <c r="H91" s="284" t="s">
        <v>866</v>
      </c>
      <c r="I91" s="284" t="s">
        <v>867</v>
      </c>
      <c r="J91" s="284"/>
      <c r="K91" s="295"/>
    </row>
    <row r="92" spans="2:11" ht="15" customHeight="1">
      <c r="B92" s="304"/>
      <c r="C92" s="284" t="s">
        <v>868</v>
      </c>
      <c r="D92" s="284"/>
      <c r="E92" s="284"/>
      <c r="F92" s="303" t="s">
        <v>836</v>
      </c>
      <c r="G92" s="302"/>
      <c r="H92" s="284" t="s">
        <v>869</v>
      </c>
      <c r="I92" s="284" t="s">
        <v>870</v>
      </c>
      <c r="J92" s="284"/>
      <c r="K92" s="295"/>
    </row>
    <row r="93" spans="2:11" ht="15" customHeight="1">
      <c r="B93" s="304"/>
      <c r="C93" s="284" t="s">
        <v>871</v>
      </c>
      <c r="D93" s="284"/>
      <c r="E93" s="284"/>
      <c r="F93" s="303" t="s">
        <v>836</v>
      </c>
      <c r="G93" s="302"/>
      <c r="H93" s="284" t="s">
        <v>871</v>
      </c>
      <c r="I93" s="284" t="s">
        <v>870</v>
      </c>
      <c r="J93" s="284"/>
      <c r="K93" s="295"/>
    </row>
    <row r="94" spans="2:11" ht="15" customHeight="1">
      <c r="B94" s="304"/>
      <c r="C94" s="284" t="s">
        <v>42</v>
      </c>
      <c r="D94" s="284"/>
      <c r="E94" s="284"/>
      <c r="F94" s="303" t="s">
        <v>836</v>
      </c>
      <c r="G94" s="302"/>
      <c r="H94" s="284" t="s">
        <v>872</v>
      </c>
      <c r="I94" s="284" t="s">
        <v>870</v>
      </c>
      <c r="J94" s="284"/>
      <c r="K94" s="295"/>
    </row>
    <row r="95" spans="2:11" ht="15" customHeight="1">
      <c r="B95" s="304"/>
      <c r="C95" s="284" t="s">
        <v>52</v>
      </c>
      <c r="D95" s="284"/>
      <c r="E95" s="284"/>
      <c r="F95" s="303" t="s">
        <v>836</v>
      </c>
      <c r="G95" s="302"/>
      <c r="H95" s="284" t="s">
        <v>873</v>
      </c>
      <c r="I95" s="284" t="s">
        <v>870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0" t="s">
        <v>874</v>
      </c>
      <c r="D100" s="400"/>
      <c r="E100" s="400"/>
      <c r="F100" s="400"/>
      <c r="G100" s="400"/>
      <c r="H100" s="400"/>
      <c r="I100" s="400"/>
      <c r="J100" s="400"/>
      <c r="K100" s="295"/>
    </row>
    <row r="101" spans="2:11" ht="17.25" customHeight="1">
      <c r="B101" s="294"/>
      <c r="C101" s="296" t="s">
        <v>830</v>
      </c>
      <c r="D101" s="296"/>
      <c r="E101" s="296"/>
      <c r="F101" s="296" t="s">
        <v>831</v>
      </c>
      <c r="G101" s="297"/>
      <c r="H101" s="296" t="s">
        <v>114</v>
      </c>
      <c r="I101" s="296" t="s">
        <v>61</v>
      </c>
      <c r="J101" s="296" t="s">
        <v>832</v>
      </c>
      <c r="K101" s="295"/>
    </row>
    <row r="102" spans="2:11" ht="17.25" customHeight="1">
      <c r="B102" s="294"/>
      <c r="C102" s="298" t="s">
        <v>833</v>
      </c>
      <c r="D102" s="298"/>
      <c r="E102" s="298"/>
      <c r="F102" s="299" t="s">
        <v>834</v>
      </c>
      <c r="G102" s="300"/>
      <c r="H102" s="298"/>
      <c r="I102" s="298"/>
      <c r="J102" s="298" t="s">
        <v>835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57</v>
      </c>
      <c r="D104" s="301"/>
      <c r="E104" s="301"/>
      <c r="F104" s="303" t="s">
        <v>836</v>
      </c>
      <c r="G104" s="312"/>
      <c r="H104" s="284" t="s">
        <v>875</v>
      </c>
      <c r="I104" s="284" t="s">
        <v>838</v>
      </c>
      <c r="J104" s="284">
        <v>20</v>
      </c>
      <c r="K104" s="295"/>
    </row>
    <row r="105" spans="2:11" ht="15" customHeight="1">
      <c r="B105" s="294"/>
      <c r="C105" s="284" t="s">
        <v>839</v>
      </c>
      <c r="D105" s="284"/>
      <c r="E105" s="284"/>
      <c r="F105" s="303" t="s">
        <v>836</v>
      </c>
      <c r="G105" s="284"/>
      <c r="H105" s="284" t="s">
        <v>875</v>
      </c>
      <c r="I105" s="284" t="s">
        <v>838</v>
      </c>
      <c r="J105" s="284">
        <v>120</v>
      </c>
      <c r="K105" s="295"/>
    </row>
    <row r="106" spans="2:11" ht="15" customHeight="1">
      <c r="B106" s="304"/>
      <c r="C106" s="284" t="s">
        <v>841</v>
      </c>
      <c r="D106" s="284"/>
      <c r="E106" s="284"/>
      <c r="F106" s="303" t="s">
        <v>842</v>
      </c>
      <c r="G106" s="284"/>
      <c r="H106" s="284" t="s">
        <v>875</v>
      </c>
      <c r="I106" s="284" t="s">
        <v>838</v>
      </c>
      <c r="J106" s="284">
        <v>50</v>
      </c>
      <c r="K106" s="295"/>
    </row>
    <row r="107" spans="2:11" ht="15" customHeight="1">
      <c r="B107" s="304"/>
      <c r="C107" s="284" t="s">
        <v>844</v>
      </c>
      <c r="D107" s="284"/>
      <c r="E107" s="284"/>
      <c r="F107" s="303" t="s">
        <v>836</v>
      </c>
      <c r="G107" s="284"/>
      <c r="H107" s="284" t="s">
        <v>875</v>
      </c>
      <c r="I107" s="284" t="s">
        <v>846</v>
      </c>
      <c r="J107" s="284"/>
      <c r="K107" s="295"/>
    </row>
    <row r="108" spans="2:11" ht="15" customHeight="1">
      <c r="B108" s="304"/>
      <c r="C108" s="284" t="s">
        <v>855</v>
      </c>
      <c r="D108" s="284"/>
      <c r="E108" s="284"/>
      <c r="F108" s="303" t="s">
        <v>842</v>
      </c>
      <c r="G108" s="284"/>
      <c r="H108" s="284" t="s">
        <v>875</v>
      </c>
      <c r="I108" s="284" t="s">
        <v>838</v>
      </c>
      <c r="J108" s="284">
        <v>50</v>
      </c>
      <c r="K108" s="295"/>
    </row>
    <row r="109" spans="2:11" ht="15" customHeight="1">
      <c r="B109" s="304"/>
      <c r="C109" s="284" t="s">
        <v>863</v>
      </c>
      <c r="D109" s="284"/>
      <c r="E109" s="284"/>
      <c r="F109" s="303" t="s">
        <v>842</v>
      </c>
      <c r="G109" s="284"/>
      <c r="H109" s="284" t="s">
        <v>875</v>
      </c>
      <c r="I109" s="284" t="s">
        <v>838</v>
      </c>
      <c r="J109" s="284">
        <v>50</v>
      </c>
      <c r="K109" s="295"/>
    </row>
    <row r="110" spans="2:11" ht="15" customHeight="1">
      <c r="B110" s="304"/>
      <c r="C110" s="284" t="s">
        <v>861</v>
      </c>
      <c r="D110" s="284"/>
      <c r="E110" s="284"/>
      <c r="F110" s="303" t="s">
        <v>842</v>
      </c>
      <c r="G110" s="284"/>
      <c r="H110" s="284" t="s">
        <v>875</v>
      </c>
      <c r="I110" s="284" t="s">
        <v>838</v>
      </c>
      <c r="J110" s="284">
        <v>50</v>
      </c>
      <c r="K110" s="295"/>
    </row>
    <row r="111" spans="2:11" ht="15" customHeight="1">
      <c r="B111" s="304"/>
      <c r="C111" s="284" t="s">
        <v>57</v>
      </c>
      <c r="D111" s="284"/>
      <c r="E111" s="284"/>
      <c r="F111" s="303" t="s">
        <v>836</v>
      </c>
      <c r="G111" s="284"/>
      <c r="H111" s="284" t="s">
        <v>876</v>
      </c>
      <c r="I111" s="284" t="s">
        <v>838</v>
      </c>
      <c r="J111" s="284">
        <v>20</v>
      </c>
      <c r="K111" s="295"/>
    </row>
    <row r="112" spans="2:11" ht="15" customHeight="1">
      <c r="B112" s="304"/>
      <c r="C112" s="284" t="s">
        <v>877</v>
      </c>
      <c r="D112" s="284"/>
      <c r="E112" s="284"/>
      <c r="F112" s="303" t="s">
        <v>836</v>
      </c>
      <c r="G112" s="284"/>
      <c r="H112" s="284" t="s">
        <v>878</v>
      </c>
      <c r="I112" s="284" t="s">
        <v>838</v>
      </c>
      <c r="J112" s="284">
        <v>120</v>
      </c>
      <c r="K112" s="295"/>
    </row>
    <row r="113" spans="2:11" ht="15" customHeight="1">
      <c r="B113" s="304"/>
      <c r="C113" s="284" t="s">
        <v>42</v>
      </c>
      <c r="D113" s="284"/>
      <c r="E113" s="284"/>
      <c r="F113" s="303" t="s">
        <v>836</v>
      </c>
      <c r="G113" s="284"/>
      <c r="H113" s="284" t="s">
        <v>879</v>
      </c>
      <c r="I113" s="284" t="s">
        <v>870</v>
      </c>
      <c r="J113" s="284"/>
      <c r="K113" s="295"/>
    </row>
    <row r="114" spans="2:11" ht="15" customHeight="1">
      <c r="B114" s="304"/>
      <c r="C114" s="284" t="s">
        <v>52</v>
      </c>
      <c r="D114" s="284"/>
      <c r="E114" s="284"/>
      <c r="F114" s="303" t="s">
        <v>836</v>
      </c>
      <c r="G114" s="284"/>
      <c r="H114" s="284" t="s">
        <v>880</v>
      </c>
      <c r="I114" s="284" t="s">
        <v>870</v>
      </c>
      <c r="J114" s="284"/>
      <c r="K114" s="295"/>
    </row>
    <row r="115" spans="2:11" ht="15" customHeight="1">
      <c r="B115" s="304"/>
      <c r="C115" s="284" t="s">
        <v>61</v>
      </c>
      <c r="D115" s="284"/>
      <c r="E115" s="284"/>
      <c r="F115" s="303" t="s">
        <v>836</v>
      </c>
      <c r="G115" s="284"/>
      <c r="H115" s="284" t="s">
        <v>881</v>
      </c>
      <c r="I115" s="284" t="s">
        <v>882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1"/>
      <c r="D117" s="281"/>
      <c r="E117" s="281"/>
      <c r="F117" s="315"/>
      <c r="G117" s="281"/>
      <c r="H117" s="281"/>
      <c r="I117" s="281"/>
      <c r="J117" s="281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398" t="s">
        <v>883</v>
      </c>
      <c r="D120" s="398"/>
      <c r="E120" s="398"/>
      <c r="F120" s="398"/>
      <c r="G120" s="398"/>
      <c r="H120" s="398"/>
      <c r="I120" s="398"/>
      <c r="J120" s="398"/>
      <c r="K120" s="320"/>
    </row>
    <row r="121" spans="2:11" ht="17.25" customHeight="1">
      <c r="B121" s="321"/>
      <c r="C121" s="296" t="s">
        <v>830</v>
      </c>
      <c r="D121" s="296"/>
      <c r="E121" s="296"/>
      <c r="F121" s="296" t="s">
        <v>831</v>
      </c>
      <c r="G121" s="297"/>
      <c r="H121" s="296" t="s">
        <v>114</v>
      </c>
      <c r="I121" s="296" t="s">
        <v>61</v>
      </c>
      <c r="J121" s="296" t="s">
        <v>832</v>
      </c>
      <c r="K121" s="322"/>
    </row>
    <row r="122" spans="2:11" ht="17.25" customHeight="1">
      <c r="B122" s="321"/>
      <c r="C122" s="298" t="s">
        <v>833</v>
      </c>
      <c r="D122" s="298"/>
      <c r="E122" s="298"/>
      <c r="F122" s="299" t="s">
        <v>834</v>
      </c>
      <c r="G122" s="300"/>
      <c r="H122" s="298"/>
      <c r="I122" s="298"/>
      <c r="J122" s="298" t="s">
        <v>835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839</v>
      </c>
      <c r="D124" s="301"/>
      <c r="E124" s="301"/>
      <c r="F124" s="303" t="s">
        <v>836</v>
      </c>
      <c r="G124" s="284"/>
      <c r="H124" s="284" t="s">
        <v>875</v>
      </c>
      <c r="I124" s="284" t="s">
        <v>838</v>
      </c>
      <c r="J124" s="284">
        <v>120</v>
      </c>
      <c r="K124" s="325"/>
    </row>
    <row r="125" spans="2:11" ht="15" customHeight="1">
      <c r="B125" s="323"/>
      <c r="C125" s="284" t="s">
        <v>884</v>
      </c>
      <c r="D125" s="284"/>
      <c r="E125" s="284"/>
      <c r="F125" s="303" t="s">
        <v>836</v>
      </c>
      <c r="G125" s="284"/>
      <c r="H125" s="284" t="s">
        <v>885</v>
      </c>
      <c r="I125" s="284" t="s">
        <v>838</v>
      </c>
      <c r="J125" s="284" t="s">
        <v>886</v>
      </c>
      <c r="K125" s="325"/>
    </row>
    <row r="126" spans="2:11" ht="15" customHeight="1">
      <c r="B126" s="323"/>
      <c r="C126" s="284" t="s">
        <v>86</v>
      </c>
      <c r="D126" s="284"/>
      <c r="E126" s="284"/>
      <c r="F126" s="303" t="s">
        <v>836</v>
      </c>
      <c r="G126" s="284"/>
      <c r="H126" s="284" t="s">
        <v>887</v>
      </c>
      <c r="I126" s="284" t="s">
        <v>838</v>
      </c>
      <c r="J126" s="284" t="s">
        <v>886</v>
      </c>
      <c r="K126" s="325"/>
    </row>
    <row r="127" spans="2:11" ht="15" customHeight="1">
      <c r="B127" s="323"/>
      <c r="C127" s="284" t="s">
        <v>847</v>
      </c>
      <c r="D127" s="284"/>
      <c r="E127" s="284"/>
      <c r="F127" s="303" t="s">
        <v>842</v>
      </c>
      <c r="G127" s="284"/>
      <c r="H127" s="284" t="s">
        <v>848</v>
      </c>
      <c r="I127" s="284" t="s">
        <v>838</v>
      </c>
      <c r="J127" s="284">
        <v>15</v>
      </c>
      <c r="K127" s="325"/>
    </row>
    <row r="128" spans="2:11" ht="15" customHeight="1">
      <c r="B128" s="323"/>
      <c r="C128" s="305" t="s">
        <v>849</v>
      </c>
      <c r="D128" s="305"/>
      <c r="E128" s="305"/>
      <c r="F128" s="306" t="s">
        <v>842</v>
      </c>
      <c r="G128" s="305"/>
      <c r="H128" s="305" t="s">
        <v>850</v>
      </c>
      <c r="I128" s="305" t="s">
        <v>838</v>
      </c>
      <c r="J128" s="305">
        <v>15</v>
      </c>
      <c r="K128" s="325"/>
    </row>
    <row r="129" spans="2:11" ht="15" customHeight="1">
      <c r="B129" s="323"/>
      <c r="C129" s="305" t="s">
        <v>851</v>
      </c>
      <c r="D129" s="305"/>
      <c r="E129" s="305"/>
      <c r="F129" s="306" t="s">
        <v>842</v>
      </c>
      <c r="G129" s="305"/>
      <c r="H129" s="305" t="s">
        <v>852</v>
      </c>
      <c r="I129" s="305" t="s">
        <v>838</v>
      </c>
      <c r="J129" s="305">
        <v>20</v>
      </c>
      <c r="K129" s="325"/>
    </row>
    <row r="130" spans="2:11" ht="15" customHeight="1">
      <c r="B130" s="323"/>
      <c r="C130" s="305" t="s">
        <v>853</v>
      </c>
      <c r="D130" s="305"/>
      <c r="E130" s="305"/>
      <c r="F130" s="306" t="s">
        <v>842</v>
      </c>
      <c r="G130" s="305"/>
      <c r="H130" s="305" t="s">
        <v>854</v>
      </c>
      <c r="I130" s="305" t="s">
        <v>838</v>
      </c>
      <c r="J130" s="305">
        <v>20</v>
      </c>
      <c r="K130" s="325"/>
    </row>
    <row r="131" spans="2:11" ht="15" customHeight="1">
      <c r="B131" s="323"/>
      <c r="C131" s="284" t="s">
        <v>841</v>
      </c>
      <c r="D131" s="284"/>
      <c r="E131" s="284"/>
      <c r="F131" s="303" t="s">
        <v>842</v>
      </c>
      <c r="G131" s="284"/>
      <c r="H131" s="284" t="s">
        <v>875</v>
      </c>
      <c r="I131" s="284" t="s">
        <v>838</v>
      </c>
      <c r="J131" s="284">
        <v>50</v>
      </c>
      <c r="K131" s="325"/>
    </row>
    <row r="132" spans="2:11" ht="15" customHeight="1">
      <c r="B132" s="323"/>
      <c r="C132" s="284" t="s">
        <v>855</v>
      </c>
      <c r="D132" s="284"/>
      <c r="E132" s="284"/>
      <c r="F132" s="303" t="s">
        <v>842</v>
      </c>
      <c r="G132" s="284"/>
      <c r="H132" s="284" t="s">
        <v>875</v>
      </c>
      <c r="I132" s="284" t="s">
        <v>838</v>
      </c>
      <c r="J132" s="284">
        <v>50</v>
      </c>
      <c r="K132" s="325"/>
    </row>
    <row r="133" spans="2:11" ht="15" customHeight="1">
      <c r="B133" s="323"/>
      <c r="C133" s="284" t="s">
        <v>861</v>
      </c>
      <c r="D133" s="284"/>
      <c r="E133" s="284"/>
      <c r="F133" s="303" t="s">
        <v>842</v>
      </c>
      <c r="G133" s="284"/>
      <c r="H133" s="284" t="s">
        <v>875</v>
      </c>
      <c r="I133" s="284" t="s">
        <v>838</v>
      </c>
      <c r="J133" s="284">
        <v>50</v>
      </c>
      <c r="K133" s="325"/>
    </row>
    <row r="134" spans="2:11" ht="15" customHeight="1">
      <c r="B134" s="323"/>
      <c r="C134" s="284" t="s">
        <v>863</v>
      </c>
      <c r="D134" s="284"/>
      <c r="E134" s="284"/>
      <c r="F134" s="303" t="s">
        <v>842</v>
      </c>
      <c r="G134" s="284"/>
      <c r="H134" s="284" t="s">
        <v>875</v>
      </c>
      <c r="I134" s="284" t="s">
        <v>838</v>
      </c>
      <c r="J134" s="284">
        <v>50</v>
      </c>
      <c r="K134" s="325"/>
    </row>
    <row r="135" spans="2:11" ht="15" customHeight="1">
      <c r="B135" s="323"/>
      <c r="C135" s="284" t="s">
        <v>119</v>
      </c>
      <c r="D135" s="284"/>
      <c r="E135" s="284"/>
      <c r="F135" s="303" t="s">
        <v>842</v>
      </c>
      <c r="G135" s="284"/>
      <c r="H135" s="284" t="s">
        <v>888</v>
      </c>
      <c r="I135" s="284" t="s">
        <v>838</v>
      </c>
      <c r="J135" s="284">
        <v>255</v>
      </c>
      <c r="K135" s="325"/>
    </row>
    <row r="136" spans="2:11" ht="15" customHeight="1">
      <c r="B136" s="323"/>
      <c r="C136" s="284" t="s">
        <v>865</v>
      </c>
      <c r="D136" s="284"/>
      <c r="E136" s="284"/>
      <c r="F136" s="303" t="s">
        <v>836</v>
      </c>
      <c r="G136" s="284"/>
      <c r="H136" s="284" t="s">
        <v>889</v>
      </c>
      <c r="I136" s="284" t="s">
        <v>867</v>
      </c>
      <c r="J136" s="284"/>
      <c r="K136" s="325"/>
    </row>
    <row r="137" spans="2:11" ht="15" customHeight="1">
      <c r="B137" s="323"/>
      <c r="C137" s="284" t="s">
        <v>868</v>
      </c>
      <c r="D137" s="284"/>
      <c r="E137" s="284"/>
      <c r="F137" s="303" t="s">
        <v>836</v>
      </c>
      <c r="G137" s="284"/>
      <c r="H137" s="284" t="s">
        <v>890</v>
      </c>
      <c r="I137" s="284" t="s">
        <v>870</v>
      </c>
      <c r="J137" s="284"/>
      <c r="K137" s="325"/>
    </row>
    <row r="138" spans="2:11" ht="15" customHeight="1">
      <c r="B138" s="323"/>
      <c r="C138" s="284" t="s">
        <v>871</v>
      </c>
      <c r="D138" s="284"/>
      <c r="E138" s="284"/>
      <c r="F138" s="303" t="s">
        <v>836</v>
      </c>
      <c r="G138" s="284"/>
      <c r="H138" s="284" t="s">
        <v>871</v>
      </c>
      <c r="I138" s="284" t="s">
        <v>870</v>
      </c>
      <c r="J138" s="284"/>
      <c r="K138" s="325"/>
    </row>
    <row r="139" spans="2:11" ht="15" customHeight="1">
      <c r="B139" s="323"/>
      <c r="C139" s="284" t="s">
        <v>42</v>
      </c>
      <c r="D139" s="284"/>
      <c r="E139" s="284"/>
      <c r="F139" s="303" t="s">
        <v>836</v>
      </c>
      <c r="G139" s="284"/>
      <c r="H139" s="284" t="s">
        <v>891</v>
      </c>
      <c r="I139" s="284" t="s">
        <v>870</v>
      </c>
      <c r="J139" s="284"/>
      <c r="K139" s="325"/>
    </row>
    <row r="140" spans="2:11" ht="15" customHeight="1">
      <c r="B140" s="323"/>
      <c r="C140" s="284" t="s">
        <v>892</v>
      </c>
      <c r="D140" s="284"/>
      <c r="E140" s="284"/>
      <c r="F140" s="303" t="s">
        <v>836</v>
      </c>
      <c r="G140" s="284"/>
      <c r="H140" s="284" t="s">
        <v>893</v>
      </c>
      <c r="I140" s="284" t="s">
        <v>870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1"/>
      <c r="C142" s="281"/>
      <c r="D142" s="281"/>
      <c r="E142" s="281"/>
      <c r="F142" s="315"/>
      <c r="G142" s="281"/>
      <c r="H142" s="281"/>
      <c r="I142" s="281"/>
      <c r="J142" s="281"/>
      <c r="K142" s="281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0" t="s">
        <v>894</v>
      </c>
      <c r="D145" s="400"/>
      <c r="E145" s="400"/>
      <c r="F145" s="400"/>
      <c r="G145" s="400"/>
      <c r="H145" s="400"/>
      <c r="I145" s="400"/>
      <c r="J145" s="400"/>
      <c r="K145" s="295"/>
    </row>
    <row r="146" spans="2:11" ht="17.25" customHeight="1">
      <c r="B146" s="294"/>
      <c r="C146" s="296" t="s">
        <v>830</v>
      </c>
      <c r="D146" s="296"/>
      <c r="E146" s="296"/>
      <c r="F146" s="296" t="s">
        <v>831</v>
      </c>
      <c r="G146" s="297"/>
      <c r="H146" s="296" t="s">
        <v>114</v>
      </c>
      <c r="I146" s="296" t="s">
        <v>61</v>
      </c>
      <c r="J146" s="296" t="s">
        <v>832</v>
      </c>
      <c r="K146" s="295"/>
    </row>
    <row r="147" spans="2:11" ht="17.25" customHeight="1">
      <c r="B147" s="294"/>
      <c r="C147" s="298" t="s">
        <v>833</v>
      </c>
      <c r="D147" s="298"/>
      <c r="E147" s="298"/>
      <c r="F147" s="299" t="s">
        <v>834</v>
      </c>
      <c r="G147" s="300"/>
      <c r="H147" s="298"/>
      <c r="I147" s="298"/>
      <c r="J147" s="298" t="s">
        <v>835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839</v>
      </c>
      <c r="D149" s="284"/>
      <c r="E149" s="284"/>
      <c r="F149" s="330" t="s">
        <v>836</v>
      </c>
      <c r="G149" s="284"/>
      <c r="H149" s="329" t="s">
        <v>875</v>
      </c>
      <c r="I149" s="329" t="s">
        <v>838</v>
      </c>
      <c r="J149" s="329">
        <v>120</v>
      </c>
      <c r="K149" s="325"/>
    </row>
    <row r="150" spans="2:11" ht="15" customHeight="1">
      <c r="B150" s="304"/>
      <c r="C150" s="329" t="s">
        <v>884</v>
      </c>
      <c r="D150" s="284"/>
      <c r="E150" s="284"/>
      <c r="F150" s="330" t="s">
        <v>836</v>
      </c>
      <c r="G150" s="284"/>
      <c r="H150" s="329" t="s">
        <v>895</v>
      </c>
      <c r="I150" s="329" t="s">
        <v>838</v>
      </c>
      <c r="J150" s="329" t="s">
        <v>886</v>
      </c>
      <c r="K150" s="325"/>
    </row>
    <row r="151" spans="2:11" ht="15" customHeight="1">
      <c r="B151" s="304"/>
      <c r="C151" s="329" t="s">
        <v>86</v>
      </c>
      <c r="D151" s="284"/>
      <c r="E151" s="284"/>
      <c r="F151" s="330" t="s">
        <v>836</v>
      </c>
      <c r="G151" s="284"/>
      <c r="H151" s="329" t="s">
        <v>896</v>
      </c>
      <c r="I151" s="329" t="s">
        <v>838</v>
      </c>
      <c r="J151" s="329" t="s">
        <v>886</v>
      </c>
      <c r="K151" s="325"/>
    </row>
    <row r="152" spans="2:11" ht="15" customHeight="1">
      <c r="B152" s="304"/>
      <c r="C152" s="329" t="s">
        <v>841</v>
      </c>
      <c r="D152" s="284"/>
      <c r="E152" s="284"/>
      <c r="F152" s="330" t="s">
        <v>842</v>
      </c>
      <c r="G152" s="284"/>
      <c r="H152" s="329" t="s">
        <v>875</v>
      </c>
      <c r="I152" s="329" t="s">
        <v>838</v>
      </c>
      <c r="J152" s="329">
        <v>50</v>
      </c>
      <c r="K152" s="325"/>
    </row>
    <row r="153" spans="2:11" ht="15" customHeight="1">
      <c r="B153" s="304"/>
      <c r="C153" s="329" t="s">
        <v>844</v>
      </c>
      <c r="D153" s="284"/>
      <c r="E153" s="284"/>
      <c r="F153" s="330" t="s">
        <v>836</v>
      </c>
      <c r="G153" s="284"/>
      <c r="H153" s="329" t="s">
        <v>875</v>
      </c>
      <c r="I153" s="329" t="s">
        <v>846</v>
      </c>
      <c r="J153" s="329"/>
      <c r="K153" s="325"/>
    </row>
    <row r="154" spans="2:11" ht="15" customHeight="1">
      <c r="B154" s="304"/>
      <c r="C154" s="329" t="s">
        <v>855</v>
      </c>
      <c r="D154" s="284"/>
      <c r="E154" s="284"/>
      <c r="F154" s="330" t="s">
        <v>842</v>
      </c>
      <c r="G154" s="284"/>
      <c r="H154" s="329" t="s">
        <v>875</v>
      </c>
      <c r="I154" s="329" t="s">
        <v>838</v>
      </c>
      <c r="J154" s="329">
        <v>50</v>
      </c>
      <c r="K154" s="325"/>
    </row>
    <row r="155" spans="2:11" ht="15" customHeight="1">
      <c r="B155" s="304"/>
      <c r="C155" s="329" t="s">
        <v>863</v>
      </c>
      <c r="D155" s="284"/>
      <c r="E155" s="284"/>
      <c r="F155" s="330" t="s">
        <v>842</v>
      </c>
      <c r="G155" s="284"/>
      <c r="H155" s="329" t="s">
        <v>875</v>
      </c>
      <c r="I155" s="329" t="s">
        <v>838</v>
      </c>
      <c r="J155" s="329">
        <v>50</v>
      </c>
      <c r="K155" s="325"/>
    </row>
    <row r="156" spans="2:11" ht="15" customHeight="1">
      <c r="B156" s="304"/>
      <c r="C156" s="329" t="s">
        <v>861</v>
      </c>
      <c r="D156" s="284"/>
      <c r="E156" s="284"/>
      <c r="F156" s="330" t="s">
        <v>842</v>
      </c>
      <c r="G156" s="284"/>
      <c r="H156" s="329" t="s">
        <v>875</v>
      </c>
      <c r="I156" s="329" t="s">
        <v>838</v>
      </c>
      <c r="J156" s="329">
        <v>50</v>
      </c>
      <c r="K156" s="325"/>
    </row>
    <row r="157" spans="2:11" ht="15" customHeight="1">
      <c r="B157" s="304"/>
      <c r="C157" s="329" t="s">
        <v>106</v>
      </c>
      <c r="D157" s="284"/>
      <c r="E157" s="284"/>
      <c r="F157" s="330" t="s">
        <v>836</v>
      </c>
      <c r="G157" s="284"/>
      <c r="H157" s="329" t="s">
        <v>897</v>
      </c>
      <c r="I157" s="329" t="s">
        <v>838</v>
      </c>
      <c r="J157" s="329" t="s">
        <v>898</v>
      </c>
      <c r="K157" s="325"/>
    </row>
    <row r="158" spans="2:11" ht="15" customHeight="1">
      <c r="B158" s="304"/>
      <c r="C158" s="329" t="s">
        <v>899</v>
      </c>
      <c r="D158" s="284"/>
      <c r="E158" s="284"/>
      <c r="F158" s="330" t="s">
        <v>836</v>
      </c>
      <c r="G158" s="284"/>
      <c r="H158" s="329" t="s">
        <v>900</v>
      </c>
      <c r="I158" s="329" t="s">
        <v>870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1"/>
      <c r="C160" s="284"/>
      <c r="D160" s="284"/>
      <c r="E160" s="284"/>
      <c r="F160" s="303"/>
      <c r="G160" s="284"/>
      <c r="H160" s="284"/>
      <c r="I160" s="284"/>
      <c r="J160" s="284"/>
      <c r="K160" s="281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8" t="s">
        <v>901</v>
      </c>
      <c r="D163" s="398"/>
      <c r="E163" s="398"/>
      <c r="F163" s="398"/>
      <c r="G163" s="398"/>
      <c r="H163" s="398"/>
      <c r="I163" s="398"/>
      <c r="J163" s="398"/>
      <c r="K163" s="275"/>
    </row>
    <row r="164" spans="2:11" ht="17.25" customHeight="1">
      <c r="B164" s="274"/>
      <c r="C164" s="296" t="s">
        <v>830</v>
      </c>
      <c r="D164" s="296"/>
      <c r="E164" s="296"/>
      <c r="F164" s="296" t="s">
        <v>831</v>
      </c>
      <c r="G164" s="333"/>
      <c r="H164" s="334" t="s">
        <v>114</v>
      </c>
      <c r="I164" s="334" t="s">
        <v>61</v>
      </c>
      <c r="J164" s="296" t="s">
        <v>832</v>
      </c>
      <c r="K164" s="275"/>
    </row>
    <row r="165" spans="2:11" ht="17.25" customHeight="1">
      <c r="B165" s="277"/>
      <c r="C165" s="298" t="s">
        <v>833</v>
      </c>
      <c r="D165" s="298"/>
      <c r="E165" s="298"/>
      <c r="F165" s="299" t="s">
        <v>834</v>
      </c>
      <c r="G165" s="335"/>
      <c r="H165" s="336"/>
      <c r="I165" s="336"/>
      <c r="J165" s="298" t="s">
        <v>835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839</v>
      </c>
      <c r="D167" s="284"/>
      <c r="E167" s="284"/>
      <c r="F167" s="303" t="s">
        <v>836</v>
      </c>
      <c r="G167" s="284"/>
      <c r="H167" s="284" t="s">
        <v>875</v>
      </c>
      <c r="I167" s="284" t="s">
        <v>838</v>
      </c>
      <c r="J167" s="284">
        <v>120</v>
      </c>
      <c r="K167" s="325"/>
    </row>
    <row r="168" spans="2:11" ht="15" customHeight="1">
      <c r="B168" s="304"/>
      <c r="C168" s="284" t="s">
        <v>884</v>
      </c>
      <c r="D168" s="284"/>
      <c r="E168" s="284"/>
      <c r="F168" s="303" t="s">
        <v>836</v>
      </c>
      <c r="G168" s="284"/>
      <c r="H168" s="284" t="s">
        <v>885</v>
      </c>
      <c r="I168" s="284" t="s">
        <v>838</v>
      </c>
      <c r="J168" s="284" t="s">
        <v>886</v>
      </c>
      <c r="K168" s="325"/>
    </row>
    <row r="169" spans="2:11" ht="15" customHeight="1">
      <c r="B169" s="304"/>
      <c r="C169" s="284" t="s">
        <v>86</v>
      </c>
      <c r="D169" s="284"/>
      <c r="E169" s="284"/>
      <c r="F169" s="303" t="s">
        <v>836</v>
      </c>
      <c r="G169" s="284"/>
      <c r="H169" s="284" t="s">
        <v>902</v>
      </c>
      <c r="I169" s="284" t="s">
        <v>838</v>
      </c>
      <c r="J169" s="284" t="s">
        <v>886</v>
      </c>
      <c r="K169" s="325"/>
    </row>
    <row r="170" spans="2:11" ht="15" customHeight="1">
      <c r="B170" s="304"/>
      <c r="C170" s="284" t="s">
        <v>841</v>
      </c>
      <c r="D170" s="284"/>
      <c r="E170" s="284"/>
      <c r="F170" s="303" t="s">
        <v>842</v>
      </c>
      <c r="G170" s="284"/>
      <c r="H170" s="284" t="s">
        <v>902</v>
      </c>
      <c r="I170" s="284" t="s">
        <v>838</v>
      </c>
      <c r="J170" s="284">
        <v>50</v>
      </c>
      <c r="K170" s="325"/>
    </row>
    <row r="171" spans="2:11" ht="15" customHeight="1">
      <c r="B171" s="304"/>
      <c r="C171" s="284" t="s">
        <v>844</v>
      </c>
      <c r="D171" s="284"/>
      <c r="E171" s="284"/>
      <c r="F171" s="303" t="s">
        <v>836</v>
      </c>
      <c r="G171" s="284"/>
      <c r="H171" s="284" t="s">
        <v>902</v>
      </c>
      <c r="I171" s="284" t="s">
        <v>846</v>
      </c>
      <c r="J171" s="284"/>
      <c r="K171" s="325"/>
    </row>
    <row r="172" spans="2:11" ht="15" customHeight="1">
      <c r="B172" s="304"/>
      <c r="C172" s="284" t="s">
        <v>855</v>
      </c>
      <c r="D172" s="284"/>
      <c r="E172" s="284"/>
      <c r="F172" s="303" t="s">
        <v>842</v>
      </c>
      <c r="G172" s="284"/>
      <c r="H172" s="284" t="s">
        <v>902</v>
      </c>
      <c r="I172" s="284" t="s">
        <v>838</v>
      </c>
      <c r="J172" s="284">
        <v>50</v>
      </c>
      <c r="K172" s="325"/>
    </row>
    <row r="173" spans="2:11" ht="15" customHeight="1">
      <c r="B173" s="304"/>
      <c r="C173" s="284" t="s">
        <v>863</v>
      </c>
      <c r="D173" s="284"/>
      <c r="E173" s="284"/>
      <c r="F173" s="303" t="s">
        <v>842</v>
      </c>
      <c r="G173" s="284"/>
      <c r="H173" s="284" t="s">
        <v>902</v>
      </c>
      <c r="I173" s="284" t="s">
        <v>838</v>
      </c>
      <c r="J173" s="284">
        <v>50</v>
      </c>
      <c r="K173" s="325"/>
    </row>
    <row r="174" spans="2:11" ht="15" customHeight="1">
      <c r="B174" s="304"/>
      <c r="C174" s="284" t="s">
        <v>861</v>
      </c>
      <c r="D174" s="284"/>
      <c r="E174" s="284"/>
      <c r="F174" s="303" t="s">
        <v>842</v>
      </c>
      <c r="G174" s="284"/>
      <c r="H174" s="284" t="s">
        <v>902</v>
      </c>
      <c r="I174" s="284" t="s">
        <v>838</v>
      </c>
      <c r="J174" s="284">
        <v>50</v>
      </c>
      <c r="K174" s="325"/>
    </row>
    <row r="175" spans="2:11" ht="15" customHeight="1">
      <c r="B175" s="304"/>
      <c r="C175" s="284" t="s">
        <v>113</v>
      </c>
      <c r="D175" s="284"/>
      <c r="E175" s="284"/>
      <c r="F175" s="303" t="s">
        <v>836</v>
      </c>
      <c r="G175" s="284"/>
      <c r="H175" s="284" t="s">
        <v>903</v>
      </c>
      <c r="I175" s="284" t="s">
        <v>904</v>
      </c>
      <c r="J175" s="284"/>
      <c r="K175" s="325"/>
    </row>
    <row r="176" spans="2:11" ht="15" customHeight="1">
      <c r="B176" s="304"/>
      <c r="C176" s="284" t="s">
        <v>61</v>
      </c>
      <c r="D176" s="284"/>
      <c r="E176" s="284"/>
      <c r="F176" s="303" t="s">
        <v>836</v>
      </c>
      <c r="G176" s="284"/>
      <c r="H176" s="284" t="s">
        <v>905</v>
      </c>
      <c r="I176" s="284" t="s">
        <v>906</v>
      </c>
      <c r="J176" s="284">
        <v>1</v>
      </c>
      <c r="K176" s="325"/>
    </row>
    <row r="177" spans="2:11" ht="15" customHeight="1">
      <c r="B177" s="304"/>
      <c r="C177" s="284" t="s">
        <v>57</v>
      </c>
      <c r="D177" s="284"/>
      <c r="E177" s="284"/>
      <c r="F177" s="303" t="s">
        <v>836</v>
      </c>
      <c r="G177" s="284"/>
      <c r="H177" s="284" t="s">
        <v>907</v>
      </c>
      <c r="I177" s="284" t="s">
        <v>838</v>
      </c>
      <c r="J177" s="284">
        <v>20</v>
      </c>
      <c r="K177" s="325"/>
    </row>
    <row r="178" spans="2:11" ht="15" customHeight="1">
      <c r="B178" s="304"/>
      <c r="C178" s="284" t="s">
        <v>114</v>
      </c>
      <c r="D178" s="284"/>
      <c r="E178" s="284"/>
      <c r="F178" s="303" t="s">
        <v>836</v>
      </c>
      <c r="G178" s="284"/>
      <c r="H178" s="284" t="s">
        <v>908</v>
      </c>
      <c r="I178" s="284" t="s">
        <v>838</v>
      </c>
      <c r="J178" s="284">
        <v>255</v>
      </c>
      <c r="K178" s="325"/>
    </row>
    <row r="179" spans="2:11" ht="15" customHeight="1">
      <c r="B179" s="304"/>
      <c r="C179" s="284" t="s">
        <v>115</v>
      </c>
      <c r="D179" s="284"/>
      <c r="E179" s="284"/>
      <c r="F179" s="303" t="s">
        <v>836</v>
      </c>
      <c r="G179" s="284"/>
      <c r="H179" s="284" t="s">
        <v>801</v>
      </c>
      <c r="I179" s="284" t="s">
        <v>838</v>
      </c>
      <c r="J179" s="284">
        <v>10</v>
      </c>
      <c r="K179" s="325"/>
    </row>
    <row r="180" spans="2:11" ht="15" customHeight="1">
      <c r="B180" s="304"/>
      <c r="C180" s="284" t="s">
        <v>116</v>
      </c>
      <c r="D180" s="284"/>
      <c r="E180" s="284"/>
      <c r="F180" s="303" t="s">
        <v>836</v>
      </c>
      <c r="G180" s="284"/>
      <c r="H180" s="284" t="s">
        <v>909</v>
      </c>
      <c r="I180" s="284" t="s">
        <v>870</v>
      </c>
      <c r="J180" s="284"/>
      <c r="K180" s="325"/>
    </row>
    <row r="181" spans="2:11" ht="15" customHeight="1">
      <c r="B181" s="304"/>
      <c r="C181" s="284" t="s">
        <v>910</v>
      </c>
      <c r="D181" s="284"/>
      <c r="E181" s="284"/>
      <c r="F181" s="303" t="s">
        <v>836</v>
      </c>
      <c r="G181" s="284"/>
      <c r="H181" s="284" t="s">
        <v>911</v>
      </c>
      <c r="I181" s="284" t="s">
        <v>870</v>
      </c>
      <c r="J181" s="284"/>
      <c r="K181" s="325"/>
    </row>
    <row r="182" spans="2:11" ht="15" customHeight="1">
      <c r="B182" s="304"/>
      <c r="C182" s="284" t="s">
        <v>899</v>
      </c>
      <c r="D182" s="284"/>
      <c r="E182" s="284"/>
      <c r="F182" s="303" t="s">
        <v>836</v>
      </c>
      <c r="G182" s="284"/>
      <c r="H182" s="284" t="s">
        <v>912</v>
      </c>
      <c r="I182" s="284" t="s">
        <v>870</v>
      </c>
      <c r="J182" s="284"/>
      <c r="K182" s="325"/>
    </row>
    <row r="183" spans="2:11" ht="15" customHeight="1">
      <c r="B183" s="304"/>
      <c r="C183" s="284" t="s">
        <v>118</v>
      </c>
      <c r="D183" s="284"/>
      <c r="E183" s="284"/>
      <c r="F183" s="303" t="s">
        <v>842</v>
      </c>
      <c r="G183" s="284"/>
      <c r="H183" s="284" t="s">
        <v>913</v>
      </c>
      <c r="I183" s="284" t="s">
        <v>838</v>
      </c>
      <c r="J183" s="284">
        <v>50</v>
      </c>
      <c r="K183" s="325"/>
    </row>
    <row r="184" spans="2:11" ht="15" customHeight="1">
      <c r="B184" s="304"/>
      <c r="C184" s="284" t="s">
        <v>914</v>
      </c>
      <c r="D184" s="284"/>
      <c r="E184" s="284"/>
      <c r="F184" s="303" t="s">
        <v>842</v>
      </c>
      <c r="G184" s="284"/>
      <c r="H184" s="284" t="s">
        <v>915</v>
      </c>
      <c r="I184" s="284" t="s">
        <v>916</v>
      </c>
      <c r="J184" s="284"/>
      <c r="K184" s="325"/>
    </row>
    <row r="185" spans="2:11" ht="15" customHeight="1">
      <c r="B185" s="304"/>
      <c r="C185" s="284" t="s">
        <v>917</v>
      </c>
      <c r="D185" s="284"/>
      <c r="E185" s="284"/>
      <c r="F185" s="303" t="s">
        <v>842</v>
      </c>
      <c r="G185" s="284"/>
      <c r="H185" s="284" t="s">
        <v>918</v>
      </c>
      <c r="I185" s="284" t="s">
        <v>916</v>
      </c>
      <c r="J185" s="284"/>
      <c r="K185" s="325"/>
    </row>
    <row r="186" spans="2:11" ht="15" customHeight="1">
      <c r="B186" s="304"/>
      <c r="C186" s="284" t="s">
        <v>919</v>
      </c>
      <c r="D186" s="284"/>
      <c r="E186" s="284"/>
      <c r="F186" s="303" t="s">
        <v>842</v>
      </c>
      <c r="G186" s="284"/>
      <c r="H186" s="284" t="s">
        <v>920</v>
      </c>
      <c r="I186" s="284" t="s">
        <v>916</v>
      </c>
      <c r="J186" s="284"/>
      <c r="K186" s="325"/>
    </row>
    <row r="187" spans="2:11" ht="15" customHeight="1">
      <c r="B187" s="304"/>
      <c r="C187" s="337" t="s">
        <v>921</v>
      </c>
      <c r="D187" s="284"/>
      <c r="E187" s="284"/>
      <c r="F187" s="303" t="s">
        <v>842</v>
      </c>
      <c r="G187" s="284"/>
      <c r="H187" s="284" t="s">
        <v>922</v>
      </c>
      <c r="I187" s="284" t="s">
        <v>923</v>
      </c>
      <c r="J187" s="338" t="s">
        <v>924</v>
      </c>
      <c r="K187" s="325"/>
    </row>
    <row r="188" spans="2:11" ht="15" customHeight="1">
      <c r="B188" s="304"/>
      <c r="C188" s="289" t="s">
        <v>46</v>
      </c>
      <c r="D188" s="284"/>
      <c r="E188" s="284"/>
      <c r="F188" s="303" t="s">
        <v>836</v>
      </c>
      <c r="G188" s="284"/>
      <c r="H188" s="281" t="s">
        <v>925</v>
      </c>
      <c r="I188" s="284" t="s">
        <v>926</v>
      </c>
      <c r="J188" s="284"/>
      <c r="K188" s="325"/>
    </row>
    <row r="189" spans="2:11" ht="15" customHeight="1">
      <c r="B189" s="304"/>
      <c r="C189" s="289" t="s">
        <v>927</v>
      </c>
      <c r="D189" s="284"/>
      <c r="E189" s="284"/>
      <c r="F189" s="303" t="s">
        <v>836</v>
      </c>
      <c r="G189" s="284"/>
      <c r="H189" s="284" t="s">
        <v>928</v>
      </c>
      <c r="I189" s="284" t="s">
        <v>870</v>
      </c>
      <c r="J189" s="284"/>
      <c r="K189" s="325"/>
    </row>
    <row r="190" spans="2:11" ht="15" customHeight="1">
      <c r="B190" s="304"/>
      <c r="C190" s="289" t="s">
        <v>929</v>
      </c>
      <c r="D190" s="284"/>
      <c r="E190" s="284"/>
      <c r="F190" s="303" t="s">
        <v>836</v>
      </c>
      <c r="G190" s="284"/>
      <c r="H190" s="284" t="s">
        <v>930</v>
      </c>
      <c r="I190" s="284" t="s">
        <v>870</v>
      </c>
      <c r="J190" s="284"/>
      <c r="K190" s="325"/>
    </row>
    <row r="191" spans="2:11" ht="15" customHeight="1">
      <c r="B191" s="304"/>
      <c r="C191" s="289" t="s">
        <v>931</v>
      </c>
      <c r="D191" s="284"/>
      <c r="E191" s="284"/>
      <c r="F191" s="303" t="s">
        <v>842</v>
      </c>
      <c r="G191" s="284"/>
      <c r="H191" s="284" t="s">
        <v>932</v>
      </c>
      <c r="I191" s="284" t="s">
        <v>870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1"/>
      <c r="C193" s="284"/>
      <c r="D193" s="284"/>
      <c r="E193" s="284"/>
      <c r="F193" s="303"/>
      <c r="G193" s="284"/>
      <c r="H193" s="284"/>
      <c r="I193" s="284"/>
      <c r="J193" s="284"/>
      <c r="K193" s="281"/>
    </row>
    <row r="194" spans="2:11" ht="18.75" customHeight="1">
      <c r="B194" s="281"/>
      <c r="C194" s="284"/>
      <c r="D194" s="284"/>
      <c r="E194" s="284"/>
      <c r="F194" s="303"/>
      <c r="G194" s="284"/>
      <c r="H194" s="284"/>
      <c r="I194" s="284"/>
      <c r="J194" s="284"/>
      <c r="K194" s="281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2.2">
      <c r="B197" s="274"/>
      <c r="C197" s="398" t="s">
        <v>933</v>
      </c>
      <c r="D197" s="398"/>
      <c r="E197" s="398"/>
      <c r="F197" s="398"/>
      <c r="G197" s="398"/>
      <c r="H197" s="398"/>
      <c r="I197" s="398"/>
      <c r="J197" s="398"/>
      <c r="K197" s="275"/>
    </row>
    <row r="198" spans="2:11" ht="25.5" customHeight="1">
      <c r="B198" s="274"/>
      <c r="C198" s="340" t="s">
        <v>934</v>
      </c>
      <c r="D198" s="340"/>
      <c r="E198" s="340"/>
      <c r="F198" s="340" t="s">
        <v>935</v>
      </c>
      <c r="G198" s="341"/>
      <c r="H198" s="403" t="s">
        <v>936</v>
      </c>
      <c r="I198" s="403"/>
      <c r="J198" s="403"/>
      <c r="K198" s="275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926</v>
      </c>
      <c r="D200" s="284"/>
      <c r="E200" s="284"/>
      <c r="F200" s="303" t="s">
        <v>47</v>
      </c>
      <c r="G200" s="284"/>
      <c r="H200" s="404" t="s">
        <v>937</v>
      </c>
      <c r="I200" s="404"/>
      <c r="J200" s="404"/>
      <c r="K200" s="325"/>
    </row>
    <row r="201" spans="2:11" ht="15" customHeight="1">
      <c r="B201" s="304"/>
      <c r="C201" s="310"/>
      <c r="D201" s="284"/>
      <c r="E201" s="284"/>
      <c r="F201" s="303" t="s">
        <v>48</v>
      </c>
      <c r="G201" s="284"/>
      <c r="H201" s="404" t="s">
        <v>938</v>
      </c>
      <c r="I201" s="404"/>
      <c r="J201" s="404"/>
      <c r="K201" s="325"/>
    </row>
    <row r="202" spans="2:11" ht="15" customHeight="1">
      <c r="B202" s="304"/>
      <c r="C202" s="310"/>
      <c r="D202" s="284"/>
      <c r="E202" s="284"/>
      <c r="F202" s="303" t="s">
        <v>51</v>
      </c>
      <c r="G202" s="284"/>
      <c r="H202" s="404" t="s">
        <v>939</v>
      </c>
      <c r="I202" s="404"/>
      <c r="J202" s="404"/>
      <c r="K202" s="325"/>
    </row>
    <row r="203" spans="2:11" ht="15" customHeight="1">
      <c r="B203" s="304"/>
      <c r="C203" s="284"/>
      <c r="D203" s="284"/>
      <c r="E203" s="284"/>
      <c r="F203" s="303" t="s">
        <v>49</v>
      </c>
      <c r="G203" s="284"/>
      <c r="H203" s="404" t="s">
        <v>940</v>
      </c>
      <c r="I203" s="404"/>
      <c r="J203" s="404"/>
      <c r="K203" s="325"/>
    </row>
    <row r="204" spans="2:11" ht="15" customHeight="1">
      <c r="B204" s="304"/>
      <c r="C204" s="284"/>
      <c r="D204" s="284"/>
      <c r="E204" s="284"/>
      <c r="F204" s="303" t="s">
        <v>50</v>
      </c>
      <c r="G204" s="284"/>
      <c r="H204" s="404" t="s">
        <v>941</v>
      </c>
      <c r="I204" s="404"/>
      <c r="J204" s="404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882</v>
      </c>
      <c r="D206" s="284"/>
      <c r="E206" s="284"/>
      <c r="F206" s="303" t="s">
        <v>778</v>
      </c>
      <c r="G206" s="284"/>
      <c r="H206" s="404" t="s">
        <v>942</v>
      </c>
      <c r="I206" s="404"/>
      <c r="J206" s="404"/>
      <c r="K206" s="325"/>
    </row>
    <row r="207" spans="2:11" ht="15" customHeight="1">
      <c r="B207" s="304"/>
      <c r="C207" s="310"/>
      <c r="D207" s="284"/>
      <c r="E207" s="284"/>
      <c r="F207" s="303" t="s">
        <v>781</v>
      </c>
      <c r="G207" s="284"/>
      <c r="H207" s="404" t="s">
        <v>782</v>
      </c>
      <c r="I207" s="404"/>
      <c r="J207" s="404"/>
      <c r="K207" s="325"/>
    </row>
    <row r="208" spans="2:11" ht="15" customHeight="1">
      <c r="B208" s="304"/>
      <c r="C208" s="284"/>
      <c r="D208" s="284"/>
      <c r="E208" s="284"/>
      <c r="F208" s="303" t="s">
        <v>90</v>
      </c>
      <c r="G208" s="284"/>
      <c r="H208" s="404" t="s">
        <v>943</v>
      </c>
      <c r="I208" s="404"/>
      <c r="J208" s="404"/>
      <c r="K208" s="325"/>
    </row>
    <row r="209" spans="2:11" ht="15" customHeight="1">
      <c r="B209" s="342"/>
      <c r="C209" s="310"/>
      <c r="D209" s="310"/>
      <c r="E209" s="310"/>
      <c r="F209" s="303" t="s">
        <v>82</v>
      </c>
      <c r="G209" s="289"/>
      <c r="H209" s="402" t="s">
        <v>783</v>
      </c>
      <c r="I209" s="402"/>
      <c r="J209" s="402"/>
      <c r="K209" s="343"/>
    </row>
    <row r="210" spans="2:11" ht="15" customHeight="1">
      <c r="B210" s="342"/>
      <c r="C210" s="310"/>
      <c r="D210" s="310"/>
      <c r="E210" s="310"/>
      <c r="F210" s="303" t="s">
        <v>784</v>
      </c>
      <c r="G210" s="289"/>
      <c r="H210" s="402" t="s">
        <v>85</v>
      </c>
      <c r="I210" s="402"/>
      <c r="J210" s="402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906</v>
      </c>
      <c r="D212" s="310"/>
      <c r="E212" s="310"/>
      <c r="F212" s="303">
        <v>1</v>
      </c>
      <c r="G212" s="289"/>
      <c r="H212" s="402" t="s">
        <v>944</v>
      </c>
      <c r="I212" s="402"/>
      <c r="J212" s="402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402" t="s">
        <v>945</v>
      </c>
      <c r="I213" s="402"/>
      <c r="J213" s="402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402" t="s">
        <v>946</v>
      </c>
      <c r="I214" s="402"/>
      <c r="J214" s="402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402" t="s">
        <v>947</v>
      </c>
      <c r="I215" s="402"/>
      <c r="J215" s="402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99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Ing. Jaroslav Dřizga</cp:lastModifiedBy>
  <cp:lastPrinted>2016-10-22T12:35:07Z</cp:lastPrinted>
  <dcterms:created xsi:type="dcterms:W3CDTF">2016-10-22T12:28:31Z</dcterms:created>
  <dcterms:modified xsi:type="dcterms:W3CDTF">2016-10-25T12:11:25Z</dcterms:modified>
  <cp:category/>
  <cp:version/>
  <cp:contentType/>
  <cp:contentStatus/>
</cp:coreProperties>
</file>