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00 - Ostatní a vedlejší n..." sheetId="2" r:id="rId2"/>
    <sheet name="SO 01 01 - dešťová kanali..." sheetId="3" r:id="rId3"/>
    <sheet name="SO 01 02 - kanalizační od..." sheetId="4" r:id="rId4"/>
    <sheet name="SO 01 03 - oprava chodník" sheetId="5" r:id="rId5"/>
    <sheet name="Pokyny pro vyplnění" sheetId="6" r:id="rId6"/>
  </sheets>
  <definedNames>
    <definedName name="_xlnm._FilterDatabase" localSheetId="1" hidden="1">'00 - Ostatní a vedlejší n...'!$C$83:$K$83</definedName>
    <definedName name="_xlnm._FilterDatabase" localSheetId="2" hidden="1">'SO 01 01 - dešťová kanali...'!$C$92:$K$92</definedName>
    <definedName name="_xlnm._FilterDatabase" localSheetId="3" hidden="1">'SO 01 02 - kanalizační od...'!$C$89:$K$89</definedName>
    <definedName name="_xlnm._FilterDatabase" localSheetId="4" hidden="1">'SO 01 03 - oprava chodník'!$C$87:$K$87</definedName>
    <definedName name="_xlnm.Print_Area" localSheetId="1">'00 - Ostatní a vedlejší n...'!$C$4:$J$38,'00 - Ostatní a vedlejší n...'!$C$44:$J$63,'00 - Ostatní a vedlejší n...'!$C$69:$K$157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2">'SO 01 01 - dešťová kanali...'!$C$4:$J$38,'SO 01 01 - dešťová kanali...'!$C$44:$J$72,'SO 01 01 - dešťová kanali...'!$C$78:$K$452</definedName>
    <definedName name="_xlnm.Print_Area" localSheetId="3">'SO 01 02 - kanalizační od...'!$C$4:$J$38,'SO 01 02 - kanalizační od...'!$C$44:$J$69,'SO 01 02 - kanalizační od...'!$C$75:$K$274</definedName>
    <definedName name="_xlnm.Print_Area" localSheetId="4">'SO 01 03 - oprava chodník'!$C$4:$J$38,'SO 01 03 - oprava chodník'!$C$44:$J$67,'SO 01 03 - oprava chodník'!$C$73:$K$123</definedName>
    <definedName name="_xlnm.Print_Titles" localSheetId="0">'Rekapitulace stavby'!$49:$49</definedName>
    <definedName name="_xlnm.Print_Titles" localSheetId="1">'00 - Ostatní a vedlejší n...'!$83:$83</definedName>
    <definedName name="_xlnm.Print_Titles" localSheetId="2">'SO 01 01 - dešťová kanali...'!$92:$92</definedName>
    <definedName name="_xlnm.Print_Titles" localSheetId="3">'SO 01 02 - kanalizační od...'!$89:$89</definedName>
    <definedName name="_xlnm.Print_Titles" localSheetId="4">'SO 01 03 - oprava chodník'!$87:$87</definedName>
  </definedNames>
  <calcPr calcId="145621"/>
</workbook>
</file>

<file path=xl/sharedStrings.xml><?xml version="1.0" encoding="utf-8"?>
<sst xmlns="http://schemas.openxmlformats.org/spreadsheetml/2006/main" count="8237" uniqueCount="1017">
  <si>
    <t>Export VZ</t>
  </si>
  <si>
    <t>List obsahuje:</t>
  </si>
  <si>
    <t>3.0</t>
  </si>
  <si>
    <t>ZAMOK</t>
  </si>
  <si>
    <t>False</t>
  </si>
  <si>
    <t>{df377518-75a0-45df-81e8-7ae7b45d999e}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</si>
  <si>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</si>
  <si>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</si>
  <si>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</si>
  <si>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</si>
  <si>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</si>
  <si>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</si>
  <si>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</si>
  <si>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</si>
  <si>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16033-2043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</si>
  <si>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</si>
  <si>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</si>
  <si>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Hranice-Kropáčova a Tesaříkova ul.,dešťová kanalizace</t>
  </si>
  <si>
    <t>0,1</t>
  </si>
  <si>
    <t>KSO:</t>
  </si>
  <si>
    <t/>
  </si>
  <si>
    <t>CC-CZ:</t>
  </si>
  <si>
    <t>1</t>
  </si>
  <si>
    <t>Místo:</t>
  </si>
  <si>
    <t>HRANICE</t>
  </si>
  <si>
    <t>Datum:</t>
  </si>
  <si>
    <t>5.9.2016</t>
  </si>
  <si>
    <t>10</t>
  </si>
  <si>
    <t>100</t>
  </si>
  <si>
    <t>Zadavatel:</t>
  </si>
  <si>
    <t>IČ:</t>
  </si>
  <si>
    <t>301311</t>
  </si>
  <si>
    <t>MĚSTO HRANICE</t>
  </si>
  <si>
    <t>DIČ:</t>
  </si>
  <si>
    <t>Uchazeč:</t>
  </si>
  <si>
    <t>Vyplň údaj</t>
  </si>
  <si>
    <t>Projektant:</t>
  </si>
  <si>
    <t>26821443</t>
  </si>
  <si>
    <t>PROJEKTY VODAM s.r.o.   HRANICE</t>
  </si>
  <si>
    <t>CZ26821443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</si>
  <si>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</si>
  <si>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</si>
  <si>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</si>
  <si>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</si>
  <si>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</si>
  <si>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</si>
  <si>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</si>
  <si>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</si>
  <si>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</si>
  <si>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</si>
  <si>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</si>
  <si>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</si>
  <si>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</si>
  <si>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</si>
  <si>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</si>
  <si>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</si>
  <si>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</si>
  <si>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</si>
  <si>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</si>
  <si>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</si>
  <si>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</si>
  <si>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</si>
  <si>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</si>
  <si>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</si>
  <si>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</si>
  <si>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</si>
  <si>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</si>
  <si>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</si>
  <si>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</si>
  <si>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</si>
  <si>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</si>
  <si>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</si>
  <si>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</si>
  <si>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</si>
  <si>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</si>
  <si>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</si>
  <si>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</si>
  <si>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</si>
  <si>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</si>
  <si>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</si>
  <si>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</si>
  <si>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VEDLEJŠÍ NÁKLADY</t>
  </si>
  <si>
    <t>VON</t>
  </si>
  <si>
    <t>{3b7fd250-9984-420a-a06a-a79e26ba4916}</t>
  </si>
  <si>
    <t>2</t>
  </si>
  <si>
    <t>Ostatní a vedlejší náklady</t>
  </si>
  <si>
    <t>Soupis</t>
  </si>
  <si>
    <t>{42706eb4-59ec-4581-ab90-7568b7b7da7f}</t>
  </si>
  <si>
    <t>SO 01</t>
  </si>
  <si>
    <t>DEŠŤOVÁ KANALIZACE - UL. KROPÁČOVA, TESAŘÍKOVA</t>
  </si>
  <si>
    <t>ING</t>
  </si>
  <si>
    <t>{a23db4df-ff42-4975-a2c7-c894a035d020}</t>
  </si>
  <si>
    <t>827 21 11</t>
  </si>
  <si>
    <t>SO 01 01</t>
  </si>
  <si>
    <t>dešťová kanalizace</t>
  </si>
  <si>
    <t>{18dd5531-14b4-40e3-a9b3-2607dab6f318}</t>
  </si>
  <si>
    <t>SO 01 02</t>
  </si>
  <si>
    <t>kanalizační odbočky</t>
  </si>
  <si>
    <t>{9fce1351-5073-4e70-be19-ea950c5ed035}</t>
  </si>
  <si>
    <t>SO 01 03</t>
  </si>
  <si>
    <t>oprava chodník</t>
  </si>
  <si>
    <t>{4927060a-ac07-45e2-9d02-73714a60a698}</t>
  </si>
  <si>
    <t>Zpět na list:</t>
  </si>
  <si>
    <t>KRYCÍ LIST SOUPISU</t>
  </si>
  <si>
    <t>Objekt:</t>
  </si>
  <si>
    <t>00 - OSTATNÍ A VEDLEJŠÍ NÁKLADY</t>
  </si>
  <si>
    <t>Soupis:</t>
  </si>
  <si>
    <t>00 - Ostatní a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</si>
  <si>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</si>
  <si>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</si>
  <si>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</si>
  <si>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</si>
  <si>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</si>
  <si>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VN - Vedlejší náklady</t>
  </si>
  <si>
    <t>ON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</si>
  <si>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</si>
  <si>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</si>
  <si>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</si>
  <si>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</si>
  <si>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</si>
  <si>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</si>
  <si>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</si>
  <si>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</si>
  <si>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</si>
  <si>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</si>
  <si>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</si>
  <si>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</si>
  <si>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</si>
  <si>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</si>
  <si>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VN</t>
  </si>
  <si>
    <t>Vedlejší náklady</t>
  </si>
  <si>
    <t>4</t>
  </si>
  <si>
    <t>ROZPOCET</t>
  </si>
  <si>
    <t>K</t>
  </si>
  <si>
    <t>005111020R</t>
  </si>
  <si>
    <t>Vytyčení stavby</t>
  </si>
  <si>
    <t>Soubor</t>
  </si>
  <si>
    <t>RTS</t>
  </si>
  <si>
    <t>262144</t>
  </si>
  <si>
    <t>005111021R</t>
  </si>
  <si>
    <t>Vytyčení inženýrských sítí</t>
  </si>
  <si>
    <t>3</t>
  </si>
  <si>
    <t>005111030R</t>
  </si>
  <si>
    <t>Zaměření skutečného stavu</t>
  </si>
  <si>
    <t>6</t>
  </si>
  <si>
    <t>005121016R</t>
  </si>
  <si>
    <t>Vybudování zařízení staveniště pro JKSO 827</t>
  </si>
  <si>
    <t>8</t>
  </si>
  <si>
    <t>VV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</si>
  <si>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</si>
  <si>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</si>
  <si>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</si>
  <si>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kanceláří stavby a technického dozoru.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</si>
  <si>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</si>
  <si>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</si>
  <si>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</si>
  <si>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</si>
  <si>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Součet</t>
  </si>
  <si>
    <t>5</t>
  </si>
  <si>
    <t>005121026R</t>
  </si>
  <si>
    <t>Provoz zařízení staveniště pro JKSO 827</t>
  </si>
  <si>
    <t>Opotřebení nebo pronájem skladovacích kontejnerů.</t>
  </si>
  <si>
    <t>Opotřebení a údržba nebo pronájem sociálního zařízení – umývárny, toalety, šatny.</t>
  </si>
  <si>
    <t>Opotřebení nebo pronájem kanceláří stavby a technického dozoru.</t>
  </si>
  <si>
    <t>Opotřebení lávek pro chodce do 2 m délky, mostů do 5 délky.</t>
  </si>
  <si>
    <t>Spotřeba vody a elektrické energie pro potřebu sociálních zařízení a kanceláří stavby.</t>
  </si>
  <si>
    <t>Pronájem, opotřebení a spotřeba pohonných hmot náhradního zdroje elektrické energie.</t>
  </si>
  <si>
    <t>Úklid v prostorách sociálního zařízení a kanceláří stavby.</t>
  </si>
  <si>
    <t>Opotřebení dočasných ochranných zařízení (plachty, stěny, stany).</t>
  </si>
  <si>
    <t>Spotřeba vody a elektrické energie, nebo pohonných hmot pro potřebu sociálních zařízení a kanceláří stavby.</t>
  </si>
  <si>
    <t>005121036R</t>
  </si>
  <si>
    <t>Odstranění zařízení staveniště pro JKSO 827</t>
  </si>
  <si>
    <t>12</t>
  </si>
  <si>
    <t>Odvoz kontejnerů pro skladování a uvedení zpevněných ploch pro skladování do původního stavu.</t>
  </si>
  <si>
    <t>Uvedení zpevněných ploch pro osazení objektů sociálního zařízení staveniště a kanceláří stavby do původního stavu.</t>
  </si>
  <si>
    <t>Případné ohumusování.</t>
  </si>
  <si>
    <t>Odvoz mobilních buněk sociálního zařízení, nebo uvedení do původního stavu prostor pronajatých.</t>
  </si>
  <si>
    <t>Odvoz mobilních kanceláří stavby a technického dozoru, nebo uvedení do původního stavu prostor pronajatých.</t>
  </si>
  <si>
    <t>Odvoz provizorních mostů a lávek.</t>
  </si>
  <si>
    <t>Zrušení vnitrostaveništního rozvodu energie včetně rozvaděčů a osvětlení staveniště (včetně stožárů a osvětlovacích těles).</t>
  </si>
  <si>
    <t>Odvoz náhradního zdroje.</t>
  </si>
  <si>
    <t>7</t>
  </si>
  <si>
    <t>005122010R</t>
  </si>
  <si>
    <t>Provoz objednatele</t>
  </si>
  <si>
    <t>14</t>
  </si>
  <si>
    <t>Náklady na ztížené provádění stavebních prací v důsledku nepřerušeného provozu na staveništi nebo v případech nepřerušeného provozu v objektech v ni</t>
  </si>
  <si>
    <t>ON</t>
  </si>
  <si>
    <t>Ostatní náklady</t>
  </si>
  <si>
    <t>005124T</t>
  </si>
  <si>
    <t>Čištění komunikací v průběhu stavby</t>
  </si>
  <si>
    <t>Vlastní</t>
  </si>
  <si>
    <t>16</t>
  </si>
  <si>
    <t>Včetně opravy a údržby komunikací užívaných v průběhu stavby.</t>
  </si>
  <si>
    <t>9</t>
  </si>
  <si>
    <t>005211030R</t>
  </si>
  <si>
    <t>Dočasná dopravní opatření</t>
  </si>
  <si>
    <t>18</t>
  </si>
  <si>
    <t>Náklady na vyhotovení návrhu dočasného dopravního značení, jeho projednání s dotčenými orgány a organizacemi, dodání dopravních značek a světelné si</t>
  </si>
  <si>
    <t>00523  R</t>
  </si>
  <si>
    <t>Zkoušky a revize</t>
  </si>
  <si>
    <t>20</t>
  </si>
  <si>
    <t>Náklady zhotovitele, související s prováděním zkoušek a revizí předepsaných technickými normami nebo objednatelem a které jsou pro provedení díla ne</t>
  </si>
  <si>
    <t>Kamerové zkoušky,zkoušky zhutnění komunikací dle TP 146,zkoušky hutnitelnosti podkladů,zkoušky vytěžené zeminy na obsah škodlivých látek před odvoze</t>
  </si>
  <si>
    <t>11</t>
  </si>
  <si>
    <t>00524 R</t>
  </si>
  <si>
    <t>Předání a převzetí díla</t>
  </si>
  <si>
    <t>22</t>
  </si>
  <si>
    <t>Náklady zhotovitele, které vzniknou v souvislosti s povinnostmi zhotovitele při předání a převzetí díla.</t>
  </si>
  <si>
    <t>005241010R</t>
  </si>
  <si>
    <t>Dokumentace skutečného provedení</t>
  </si>
  <si>
    <t>24</t>
  </si>
  <si>
    <t>Náklady na vyhotovení dokumentace skutečného provedení stavby a její předání objednateli v požadované formě a požadovaném počtu.</t>
  </si>
  <si>
    <t>13</t>
  </si>
  <si>
    <t>005241020R</t>
  </si>
  <si>
    <t>Geodetické zaměření skutečného provedení</t>
  </si>
  <si>
    <t>26</t>
  </si>
  <si>
    <t>Náklady na provedení skutečného zaměření stavby v rozsahu nezbytném pro zápis změny do katastru nemovitostí.</t>
  </si>
  <si>
    <t>005241020T</t>
  </si>
  <si>
    <t>Pasportizace objektů</t>
  </si>
  <si>
    <t>28</t>
  </si>
  <si>
    <t>Zdokumentování pozemních a jiných objektů v blízkosti stavby před jejím zahájením(fotodokumentace,video,popisy).Před zahájením stavby a v průběhu st</t>
  </si>
  <si>
    <t>005281010R</t>
  </si>
  <si>
    <t>Propagace</t>
  </si>
  <si>
    <t>30</t>
  </si>
  <si>
    <t>SO 01 - DEŠŤOVÁ KANALIZACE - UL. KROPÁČOVA, TESAŘÍKOVA</t>
  </si>
  <si>
    <t>SO 01 01 - dešťová kanalizace</t>
  </si>
  <si>
    <t>HSV - Práce a dodávky HSV</t>
  </si>
  <si>
    <t xml:space="preserve">    1 - Zemní práce</t>
  </si>
  <si>
    <t xml:space="preserve">    11 - Přípravné a přidružené práce</t>
  </si>
  <si>
    <t xml:space="preserve">    2 - Základy a zvláštní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</si>
  <si>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</si>
  <si>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</si>
  <si>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</si>
  <si>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91 - Doplňující práce na komunikaci</t>
  </si>
  <si>
    <t xml:space="preserve">    99 - Staveništní přesun hmot</t>
  </si>
  <si>
    <t>M - Práce a dodávky M</t>
  </si>
  <si>
    <t xml:space="preserve">    M23 - Montáže potrubí</t>
  </si>
  <si>
    <t>HSV</t>
  </si>
  <si>
    <t>Práce a dodávky HSV</t>
  </si>
  <si>
    <t>Zemní práce</t>
  </si>
  <si>
    <t>115101201R00</t>
  </si>
  <si>
    <t>Čerpání vody na výšku do 10 m, přítok do 500 l</t>
  </si>
  <si>
    <t>h</t>
  </si>
  <si>
    <t>115101301R00</t>
  </si>
  <si>
    <t>Pohotovost čerp.soupravy, výška 10 m, přítok 500 l</t>
  </si>
  <si>
    <t>den</t>
  </si>
  <si>
    <t>119001411R00</t>
  </si>
  <si>
    <t>Dočasné zajištění beton.a plast. potrubí do DN 200</t>
  </si>
  <si>
    <t>m</t>
  </si>
  <si>
    <t xml:space="preserve">vodovod: : </t>
  </si>
  <si>
    <t>stoka DA : 2*3,00</t>
  </si>
  <si>
    <t>stoka DA-2 : 1*3,00</t>
  </si>
  <si>
    <t xml:space="preserve">plynovod: : </t>
  </si>
  <si>
    <t>119001412R00</t>
  </si>
  <si>
    <t>Dočasné zajištění beton.a plast.potrubí DN 200-500</t>
  </si>
  <si>
    <t>stoka DA-2 : 2*3,00</t>
  </si>
  <si>
    <t>119001421R00</t>
  </si>
  <si>
    <t>Dočasné zajištění kabelů - do počtu 3 kabelů</t>
  </si>
  <si>
    <t xml:space="preserve">sděl.kabel: : </t>
  </si>
  <si>
    <t>stoka DA : 8*3,00</t>
  </si>
  <si>
    <t>stoka DA-1 : 1*3,00</t>
  </si>
  <si>
    <t xml:space="preserve">kabel VO: : </t>
  </si>
  <si>
    <t>stoka DA : 1*3,00</t>
  </si>
  <si>
    <t>120001101R00</t>
  </si>
  <si>
    <t>Příplatek za ztížení vykopávky v blízkosti vedení</t>
  </si>
  <si>
    <t>m3</t>
  </si>
  <si>
    <t>stoka DA : 2*3,00*0,90*1,60</t>
  </si>
  <si>
    <t>stoka DA-2 : 1*3,00*0,90*1,60</t>
  </si>
  <si>
    <t>stoka DA : 2*3,00*0,90*1,30</t>
  </si>
  <si>
    <t>stoka DA-2 : 1*3,00*0,90*1,30</t>
  </si>
  <si>
    <t xml:space="preserve">kanalizace: : </t>
  </si>
  <si>
    <t>stoka DA-2 : 2*3,00*1,10*1,70</t>
  </si>
  <si>
    <t>stoka DA : 8*3,00*0,90*1,10</t>
  </si>
  <si>
    <t>stoka DA-1 : 1*3,00*0,90*1,10</t>
  </si>
  <si>
    <t>stoka DA : 1*3,00*0,90*1,10</t>
  </si>
  <si>
    <t>64,41</t>
  </si>
  <si>
    <t>121101101R00</t>
  </si>
  <si>
    <t>Sejmutí ornice s přemístěním do 50 m</t>
  </si>
  <si>
    <t>stoka DA : 18,90*1,10*0,15</t>
  </si>
  <si>
    <t>roz.pro RŠ : 1*(1,40*2,50)*0,15</t>
  </si>
  <si>
    <t>3,6435</t>
  </si>
  <si>
    <t>132201213R00</t>
  </si>
  <si>
    <t>Hloubení rýh š.do 200 cm hor.3 do 10000 m3,STROJNĚ</t>
  </si>
  <si>
    <t xml:space="preserve">stoka DA: : </t>
  </si>
  <si>
    <t>v břehu : 3,00*1,10*0,50</t>
  </si>
  <si>
    <t>asf.komun.-samostatně : 3,00*1,10*(1,70-0,35)</t>
  </si>
  <si>
    <t>asf.komun.-souběh : 216,30*0,90*(1,70-0,35)</t>
  </si>
  <si>
    <t>roz.pro RŠ : 7*(0,70*2,50)*(1,60-0,35)</t>
  </si>
  <si>
    <t>zeleň : 18,90*1,10*(1,70-0,15)</t>
  </si>
  <si>
    <t>roz.pro RŠ : 1*(1,40*2,50)*(2,40-0,15)</t>
  </si>
  <si>
    <t xml:space="preserve">stoka DA-1: : </t>
  </si>
  <si>
    <t>asf.komun.-souběh splaš. : 5,70*0,90*(1,80-0,35)</t>
  </si>
  <si>
    <t>asf.komun.-souběh výtlak : 27,00*0,60*(1,80-0,35)</t>
  </si>
  <si>
    <t>asf.komun.-samostatně : 17,30*1,10*(1,80-0,35)</t>
  </si>
  <si>
    <t>roz.pro RŠ : 1*(1,40*2,50)*(1,95-0,35)</t>
  </si>
  <si>
    <t xml:space="preserve">stoka DA-2: : </t>
  </si>
  <si>
    <t>asf.komun.-souběh splaš. : 30,00*0,90*(1,60-0,35)</t>
  </si>
  <si>
    <t>dlaž.kostky-souběh splaš. : 1,00*0,90*(1,60-0,29)</t>
  </si>
  <si>
    <t>roz.pro RŠ : 1*(0,70*2,50)*(1,65-0,29)</t>
  </si>
  <si>
    <t>425,7525</t>
  </si>
  <si>
    <t>132201219R00</t>
  </si>
  <si>
    <t>Příplatek za lepivost - hloubení rýh 200cm v hor.3</t>
  </si>
  <si>
    <t>425,7525/100*30</t>
  </si>
  <si>
    <t>151101101R00</t>
  </si>
  <si>
    <t>Pažení a rozepření stěn rýh - příložné - hl.do 2 m</t>
  </si>
  <si>
    <t>m2</t>
  </si>
  <si>
    <t>samostatně : (3,00+18,90)*1,70*2</t>
  </si>
  <si>
    <t>souběh : 216,30*1,70</t>
  </si>
  <si>
    <t>samostatně : 17,30*1,80*2</t>
  </si>
  <si>
    <t>souběh : (5,70+27,00)*1,80</t>
  </si>
  <si>
    <t>souběh : 31,00*1,60</t>
  </si>
  <si>
    <t>612,91</t>
  </si>
  <si>
    <t>151101111R00</t>
  </si>
  <si>
    <t>Odstranění pažení stěn rýh - příložné - hl. do 2 m</t>
  </si>
  <si>
    <t>161101101R00</t>
  </si>
  <si>
    <t>Svislé přemístění výkopku z hor.1-4 do 2,5 m</t>
  </si>
  <si>
    <t>425,75250/100*50</t>
  </si>
  <si>
    <t>162301102R00</t>
  </si>
  <si>
    <t>Vodorovné přemístění výkopku z hor.1-4 do 1000 m</t>
  </si>
  <si>
    <t>na meziskládku a zpět k zásypu</t>
  </si>
  <si>
    <t>výkopek : 24,157*2</t>
  </si>
  <si>
    <t>ornice : 3,64350</t>
  </si>
  <si>
    <t>51,9575</t>
  </si>
  <si>
    <t>162601102R00</t>
  </si>
  <si>
    <t>Vodorovné přemístění výkopku z hor.1-4 do 5000 m</t>
  </si>
  <si>
    <t>trvalá skládka</t>
  </si>
  <si>
    <t>425,75250-24,1570</t>
  </si>
  <si>
    <t>167101102R00</t>
  </si>
  <si>
    <t>Nakládání výkopku z hor.1-4 v množství nad 100 m3</t>
  </si>
  <si>
    <t>výkopek : 24,157</t>
  </si>
  <si>
    <t>27,8005</t>
  </si>
  <si>
    <t>171201201R00</t>
  </si>
  <si>
    <t>Uložení sypaniny na skl.-modelace na výšku přes 2m</t>
  </si>
  <si>
    <t>32</t>
  </si>
  <si>
    <t>24,157/2</t>
  </si>
  <si>
    <t>17</t>
  </si>
  <si>
    <t>174101101R00</t>
  </si>
  <si>
    <t>Zásyp jam, rýh, šachet se zhutněním</t>
  </si>
  <si>
    <t>34</t>
  </si>
  <si>
    <t>stoka DA zeleň : 18,90*1,10*(1,70-0,15-0,60-0,15)</t>
  </si>
  <si>
    <t>roz.pro RŠ : 1*(1,40*2,50)*(2,40-0,10-0,15)</t>
  </si>
  <si>
    <t>24,157</t>
  </si>
  <si>
    <t>175101101R00</t>
  </si>
  <si>
    <t>Obsyp potrubí bez prohození sypaniny</t>
  </si>
  <si>
    <t>36</t>
  </si>
  <si>
    <t>samostatně : (3,00+18,90)*1,10*0,60</t>
  </si>
  <si>
    <t>souběh : (216,30*0,90*0,60)+(220,40*1,10*0,75)</t>
  </si>
  <si>
    <t>samostatně : 17,30*1,10*0,60</t>
  </si>
  <si>
    <t>souběh splašky : 5,70*0,90*0,60+(5,70*1,10*0,60)</t>
  </si>
  <si>
    <t>souběh výtlak : 27,00*0,90*0,60+(27,00*0,80*0,60)</t>
  </si>
  <si>
    <t>souběh : (31,00*0,90*0,60)+(31,00*1,10*0,75)</t>
  </si>
  <si>
    <t xml:space="preserve">odpočet potrubí: : </t>
  </si>
  <si>
    <t>stoka DA : -(3,00+18,90+216,30)*3,14*0,15*0,15</t>
  </si>
  <si>
    <t>stoka DA-1 : -(5,70+27,00+17,30)*3,14*0,15*0,15</t>
  </si>
  <si>
    <t>stoka DA-2 : -31,00*3,14*0,15*0,15</t>
  </si>
  <si>
    <t>378,64752</t>
  </si>
  <si>
    <t>19</t>
  </si>
  <si>
    <t>180402111R00</t>
  </si>
  <si>
    <t>Založení trávníku parkového výsevem v rovině</t>
  </si>
  <si>
    <t>38</t>
  </si>
  <si>
    <t>stoka DA : 18,90*1,10</t>
  </si>
  <si>
    <t>roz.pro RŠ : 1*(1,40*2,50)</t>
  </si>
  <si>
    <t>24,29</t>
  </si>
  <si>
    <t>181301112R00</t>
  </si>
  <si>
    <t>Rozprostření ornice, rovina, tl.10-15 cm,nad 500m2</t>
  </si>
  <si>
    <t>40</t>
  </si>
  <si>
    <t>199000002R00</t>
  </si>
  <si>
    <t>Poplatek za skládku horniny 1- 4</t>
  </si>
  <si>
    <t>42</t>
  </si>
  <si>
    <t>174101101T00</t>
  </si>
  <si>
    <t>Zásyp jam, rýh materiálem s mírou zhutnitelnosti dle TP 146</t>
  </si>
  <si>
    <t>44</t>
  </si>
  <si>
    <t>23</t>
  </si>
  <si>
    <t>199020301T00</t>
  </si>
  <si>
    <t>Položení kabelových žlabů vč.poklopů</t>
  </si>
  <si>
    <t>46</t>
  </si>
  <si>
    <t>M</t>
  </si>
  <si>
    <t>00572400R</t>
  </si>
  <si>
    <t>Směs travní parková I. běžná zátěž</t>
  </si>
  <si>
    <t>kg</t>
  </si>
  <si>
    <t>48</t>
  </si>
  <si>
    <t>24,290/50</t>
  </si>
  <si>
    <t>25</t>
  </si>
  <si>
    <t>28350001</t>
  </si>
  <si>
    <t>Žlab kabelový betonový dl.1000mm</t>
  </si>
  <si>
    <t>ks</t>
  </si>
  <si>
    <t>50</t>
  </si>
  <si>
    <t>AZD 13-100</t>
  </si>
  <si>
    <t>28350002</t>
  </si>
  <si>
    <t>Zákrytová deska kabelového žlabu- betonová dl.500mm</t>
  </si>
  <si>
    <t>52</t>
  </si>
  <si>
    <t>AZD 114-50</t>
  </si>
  <si>
    <t>60</t>
  </si>
  <si>
    <t>27</t>
  </si>
  <si>
    <t>58337330R</t>
  </si>
  <si>
    <t>Štěrkopísek frakce 0-22 A</t>
  </si>
  <si>
    <t>t</t>
  </si>
  <si>
    <t>54</t>
  </si>
  <si>
    <t>378,64752*1,80</t>
  </si>
  <si>
    <t>Přípravné a přidružené práce</t>
  </si>
  <si>
    <t>113106221R00</t>
  </si>
  <si>
    <t>Rozebrání dlažeb z drobných kostek v kam. těženém</t>
  </si>
  <si>
    <t>56</t>
  </si>
  <si>
    <t>stoka DA-2 : 1,00*0,90</t>
  </si>
  <si>
    <t>roz.pro RŠ : 1*(0,70*2,50)</t>
  </si>
  <si>
    <t>2,65</t>
  </si>
  <si>
    <t>29</t>
  </si>
  <si>
    <t>113107315R00</t>
  </si>
  <si>
    <t>Odstranění podkladu pl. 50 m2,kam.těžené tl.15 cm</t>
  </si>
  <si>
    <t>58</t>
  </si>
  <si>
    <t>113107620R00</t>
  </si>
  <si>
    <t>Odstranění podkladu nad 50 m2,kam.drcené tl.20 cm</t>
  </si>
  <si>
    <t>samostatně : 3,00*1,10</t>
  </si>
  <si>
    <t>souběh : 216,30*0,90</t>
  </si>
  <si>
    <t>roz.pro RŠ : 7*(0,70*2,50)</t>
  </si>
  <si>
    <t>samostatně : 17,30*1,10</t>
  </si>
  <si>
    <t>souběh výtlak : 27,00*0,60</t>
  </si>
  <si>
    <t>souběh splašky : 5,70*0,90</t>
  </si>
  <si>
    <t>souběh : 30,00*0,90</t>
  </si>
  <si>
    <t>281,08</t>
  </si>
  <si>
    <t>31</t>
  </si>
  <si>
    <t>113151250R00</t>
  </si>
  <si>
    <t>Fréz.živič krytu nad 500 m2, bez překážek,tl.15 cm</t>
  </si>
  <si>
    <t>62</t>
  </si>
  <si>
    <t>113202111R00</t>
  </si>
  <si>
    <t>Vytrhání obrub obrubníků silničních</t>
  </si>
  <si>
    <t>64</t>
  </si>
  <si>
    <t>33</t>
  </si>
  <si>
    <t>919735113R00</t>
  </si>
  <si>
    <t>Řezání stávajícího živičného krytu tl. 10 - 15 cm</t>
  </si>
  <si>
    <t>66</t>
  </si>
  <si>
    <t>samostatně : 3,00*2</t>
  </si>
  <si>
    <t>souběh : 216,30</t>
  </si>
  <si>
    <t>roz.pro RŠ : 7*(0,70*2)</t>
  </si>
  <si>
    <t>samostatně : 17,30*2</t>
  </si>
  <si>
    <t>souběh výtlak : 27,00</t>
  </si>
  <si>
    <t>souběh splašky : 5,70</t>
  </si>
  <si>
    <t>roz.pro RŠ : 1*(1,40*2)</t>
  </si>
  <si>
    <t>souběh : 30,00</t>
  </si>
  <si>
    <t>332,2</t>
  </si>
  <si>
    <t>979082219R00</t>
  </si>
  <si>
    <t>Příplatek za dopravu suti po suchu za další 1 km</t>
  </si>
  <si>
    <t>68</t>
  </si>
  <si>
    <t>Eko skládka do 5 km</t>
  </si>
  <si>
    <t>317,3425*4</t>
  </si>
  <si>
    <t>35</t>
  </si>
  <si>
    <t>113107615T95</t>
  </si>
  <si>
    <t>Odstranění provizorní úpravy asf. komunikace tl.15 cm</t>
  </si>
  <si>
    <t>70</t>
  </si>
  <si>
    <t>979082213R00</t>
  </si>
  <si>
    <t>Vodorovná doprava suti po suchu do 1 km</t>
  </si>
  <si>
    <t>72</t>
  </si>
  <si>
    <t>37</t>
  </si>
  <si>
    <t>979990113T00</t>
  </si>
  <si>
    <t>Poplatek za skládku suti</t>
  </si>
  <si>
    <t>74</t>
  </si>
  <si>
    <t>Základy a zvláštní zakládání</t>
  </si>
  <si>
    <t>212752113R00</t>
  </si>
  <si>
    <t>Trativody z drenážních trubek, lože, DN 160 mm</t>
  </si>
  <si>
    <t>76</t>
  </si>
  <si>
    <t>stoka DA : 119,00</t>
  </si>
  <si>
    <t>stoka DA-1 : 25,00</t>
  </si>
  <si>
    <t>stoka DA-2 : 15,50</t>
  </si>
  <si>
    <t>159,5</t>
  </si>
  <si>
    <t>Vodorovné konstrukce</t>
  </si>
  <si>
    <t>39</t>
  </si>
  <si>
    <t>451572111R00</t>
  </si>
  <si>
    <t>Lože pod potrubí z kameniva těženého 0 - 4 mm</t>
  </si>
  <si>
    <t>78</t>
  </si>
  <si>
    <t>samostatně : (3,00+18,90)*1,10*0,15</t>
  </si>
  <si>
    <t>souběh : 216,30*0,90*0,15</t>
  </si>
  <si>
    <t>samostatně : 17,30*1,10*0,15</t>
  </si>
  <si>
    <t>souběh : (5,70+27,00)*0,90*0,15</t>
  </si>
  <si>
    <t>souběh : 31,00*0,90*0,15</t>
  </si>
  <si>
    <t>44,268</t>
  </si>
  <si>
    <t>452311131R00</t>
  </si>
  <si>
    <t>Desky podkladní pod potrubí z betonu C 12/15</t>
  </si>
  <si>
    <t>80</t>
  </si>
  <si>
    <t>podkladní desky pod RŠ</t>
  </si>
  <si>
    <t>10*(1,80*1,80*0,10)</t>
  </si>
  <si>
    <t>41</t>
  </si>
  <si>
    <t>452351101R00</t>
  </si>
  <si>
    <t>Bednění desek nebo sedlových loží pod potrubí</t>
  </si>
  <si>
    <t>82</t>
  </si>
  <si>
    <t>10*(4*1,80*0,10)</t>
  </si>
  <si>
    <t>461310214R00</t>
  </si>
  <si>
    <t>Patka do rýhy, bednění, z bet. vodost. C25/30</t>
  </si>
  <si>
    <t>84</t>
  </si>
  <si>
    <t>0,70*0,50*0,80</t>
  </si>
  <si>
    <t>43</t>
  </si>
  <si>
    <t>463211100R00</t>
  </si>
  <si>
    <t>Rovnanina z lom.kam. do 3 m3, 80 kg, urovnání líce</t>
  </si>
  <si>
    <t>86</t>
  </si>
  <si>
    <t>vyspravení břehové hrany</t>
  </si>
  <si>
    <t>0,8</t>
  </si>
  <si>
    <t>4603002119T0</t>
  </si>
  <si>
    <t>Protlačení otvoru DN 500 mm strojně  do betonové opěrné zdi</t>
  </si>
  <si>
    <t>88</t>
  </si>
  <si>
    <t>Komunikace</t>
  </si>
  <si>
    <t>45</t>
  </si>
  <si>
    <t>564261111R00</t>
  </si>
  <si>
    <t>Podklad ze štěrkopísku po zhutnění tloušťky 20 cm</t>
  </si>
  <si>
    <t>90</t>
  </si>
  <si>
    <t>frakce 4/8 mm</t>
  </si>
  <si>
    <t>564851111R00</t>
  </si>
  <si>
    <t>Podklad ze štěrkodrti po zhutnění tloušťky 15 cm</t>
  </si>
  <si>
    <t>92</t>
  </si>
  <si>
    <t>47</t>
  </si>
  <si>
    <t>94</t>
  </si>
  <si>
    <t>573111112R00</t>
  </si>
  <si>
    <t>Postřik živičný infiltr.+ posyp,z asfaltu 1 kg/m2</t>
  </si>
  <si>
    <t>96</t>
  </si>
  <si>
    <t>49</t>
  </si>
  <si>
    <t>573231110R00</t>
  </si>
  <si>
    <t>Postřik živičný spojovací z emulze 0,3-0,5 kg/m2</t>
  </si>
  <si>
    <t>98</t>
  </si>
  <si>
    <t>281,08*2</t>
  </si>
  <si>
    <t>577112114R00</t>
  </si>
  <si>
    <t>Beton asfalt. ACO 11 S modifik. š. do 3 m, tl.5 cm</t>
  </si>
  <si>
    <t>samostatně : 3,00*1,10*3</t>
  </si>
  <si>
    <t>souběh : 216,30*0,90*3</t>
  </si>
  <si>
    <t>roz.pro RŠ : (7*(0,70*2,50))*3</t>
  </si>
  <si>
    <t>samostatně : 17,30*1,10*3</t>
  </si>
  <si>
    <t>souběh výtlak : 27,00*0,60*3</t>
  </si>
  <si>
    <t>souběh splašky : 5,70*0,90*3</t>
  </si>
  <si>
    <t>roz.pro RŠ : (1*(1,40*2,50))*3</t>
  </si>
  <si>
    <t>souběh : 30,00*0,90*3</t>
  </si>
  <si>
    <t>843,24</t>
  </si>
  <si>
    <t>51</t>
  </si>
  <si>
    <t>591211111R00</t>
  </si>
  <si>
    <t>Kladení dlažby drobné kostky,lože z kamen.tl. 5 cm</t>
  </si>
  <si>
    <t>102</t>
  </si>
  <si>
    <t>564851111T95</t>
  </si>
  <si>
    <t>Provizorní úprava komunikace ze štěrkodrti po zhutnění tloušťky 15 cm</t>
  </si>
  <si>
    <t>104</t>
  </si>
  <si>
    <t>53</t>
  </si>
  <si>
    <t>58380129R</t>
  </si>
  <si>
    <t>Kostka dlažební drobná 10/12 štípaná Itř. 1t=4,0m2</t>
  </si>
  <si>
    <t>106</t>
  </si>
  <si>
    <t>50% náhrada</t>
  </si>
  <si>
    <t>(2,65/4)/2*1,02</t>
  </si>
  <si>
    <t>Trubní vedení</t>
  </si>
  <si>
    <t>857372121R00</t>
  </si>
  <si>
    <t>Montáž tvarovek litin. jednoos. přír. výkop DN 300</t>
  </si>
  <si>
    <t>kus</t>
  </si>
  <si>
    <t>108</t>
  </si>
  <si>
    <t>55</t>
  </si>
  <si>
    <t>871373121R00</t>
  </si>
  <si>
    <t>Montáž trub z plastu, gumový kroužek, DN 300</t>
  </si>
  <si>
    <t>110</t>
  </si>
  <si>
    <t>stoka DA : 243,00</t>
  </si>
  <si>
    <t>stoka DA-1 : 50,00</t>
  </si>
  <si>
    <t>stoka DA-2 : 31,00</t>
  </si>
  <si>
    <t>324</t>
  </si>
  <si>
    <t>877373121R00</t>
  </si>
  <si>
    <t>Montáž tvarovek odboč. plast. gum. kroužek DN 300</t>
  </si>
  <si>
    <t>112</t>
  </si>
  <si>
    <t>stoka DA : 16</t>
  </si>
  <si>
    <t>stoka DA-1 : 2</t>
  </si>
  <si>
    <t>stoka DA-2 : 2</t>
  </si>
  <si>
    <t>57</t>
  </si>
  <si>
    <t>891371221R00</t>
  </si>
  <si>
    <t>Montáž vodovod. šoupátek šacht. kolečko DN 300</t>
  </si>
  <si>
    <t>114</t>
  </si>
  <si>
    <t>891375111R00</t>
  </si>
  <si>
    <t>Montáž koncových klapek hrdlových DN 300</t>
  </si>
  <si>
    <t>116</t>
  </si>
  <si>
    <t>59</t>
  </si>
  <si>
    <t>892581111R00</t>
  </si>
  <si>
    <t>Zkouška těsnosti kanalizace DN do 300, vodou</t>
  </si>
  <si>
    <t>118</t>
  </si>
  <si>
    <t>892583111R00</t>
  </si>
  <si>
    <t>Zabezpečení konců kanal. potrubí DN do 300, vodou</t>
  </si>
  <si>
    <t>úsek</t>
  </si>
  <si>
    <t>120</t>
  </si>
  <si>
    <t>61</t>
  </si>
  <si>
    <t>892855115R00</t>
  </si>
  <si>
    <t>Kontrola kanalizace TV kamerou do 500 m</t>
  </si>
  <si>
    <t>122</t>
  </si>
  <si>
    <t>894118001R00</t>
  </si>
  <si>
    <t>Příplatek za dalších 0,60 m výšky vstupu</t>
  </si>
  <si>
    <t>124</t>
  </si>
  <si>
    <t>63</t>
  </si>
  <si>
    <t>894411121R00</t>
  </si>
  <si>
    <t>Zřízení šachet z dílců, dno C25/30, potrubí DN 300</t>
  </si>
  <si>
    <t>126</t>
  </si>
  <si>
    <t>899104111R00</t>
  </si>
  <si>
    <t>Osazení poklopu s rámem nad 150 kg</t>
  </si>
  <si>
    <t>128</t>
  </si>
  <si>
    <t>65</t>
  </si>
  <si>
    <t>899623141R00</t>
  </si>
  <si>
    <t>Obetonování potrubí nebo zdiva stok betonem C12/15</t>
  </si>
  <si>
    <t>130</t>
  </si>
  <si>
    <t>899643111R00</t>
  </si>
  <si>
    <t>Bednění pro obetonování potrubí v otevřeném výkopu</t>
  </si>
  <si>
    <t>132</t>
  </si>
  <si>
    <t>3,00*0,20*2</t>
  </si>
  <si>
    <t>67</t>
  </si>
  <si>
    <t>899623199T00</t>
  </si>
  <si>
    <t>Zaplnění potrubí betonového  DN 300 popílkocementovou směsí</t>
  </si>
  <si>
    <t>134</t>
  </si>
  <si>
    <t>2861126T02</t>
  </si>
  <si>
    <t>Trubka kanalizační plastová hladkostěnná D 300 x 6000 mm; min.SN 10</t>
  </si>
  <si>
    <t>136</t>
  </si>
  <si>
    <t>stoka DA : 243,00/6*1,03</t>
  </si>
  <si>
    <t>stoka DA-1 : 50,00/6*1,03</t>
  </si>
  <si>
    <t>stoka DA-2 : 31,00/6*1,03</t>
  </si>
  <si>
    <t>55,62</t>
  </si>
  <si>
    <t>69</t>
  </si>
  <si>
    <t>2865171T00</t>
  </si>
  <si>
    <t>Odbočka kanalizační plastová,hladká,hrdlová DN 300/150</t>
  </si>
  <si>
    <t>138</t>
  </si>
  <si>
    <t>stoka DA : 6</t>
  </si>
  <si>
    <t>stoka DA-1 : 1</t>
  </si>
  <si>
    <t>2865171T01</t>
  </si>
  <si>
    <t>Odbočka kanalizační plastová,hladká,hrdlová DN  300/ 200</t>
  </si>
  <si>
    <t>140</t>
  </si>
  <si>
    <t>stoka DA : 10</t>
  </si>
  <si>
    <t>71</t>
  </si>
  <si>
    <t>28651999T0</t>
  </si>
  <si>
    <t>Koncová klapka-zpětná DN 300; zamezuje zpětnému vniknutí nečistot a živočichů do potrubí</t>
  </si>
  <si>
    <t>142</t>
  </si>
  <si>
    <t>4220080T01</t>
  </si>
  <si>
    <t>Kolo ruční pro  DN 250-350 mm</t>
  </si>
  <si>
    <t>144</t>
  </si>
  <si>
    <t>73</t>
  </si>
  <si>
    <t>4220080T02</t>
  </si>
  <si>
    <t>prodloužení vřetene; pozinkovaná ocel; dl. 1,1 m</t>
  </si>
  <si>
    <t>146</t>
  </si>
  <si>
    <t>422245199T</t>
  </si>
  <si>
    <t>šoupátko deskové uzavírací; pro odpadní vodu; PN 10; DN 300 mm; ovládání ruční kolo,  těleso šedá litina</t>
  </si>
  <si>
    <t>148</t>
  </si>
  <si>
    <t>75</t>
  </si>
  <si>
    <t>42294209T01</t>
  </si>
  <si>
    <t>Svěrná spojka jištěná proti posunu, DN 300, pro potrubí PE,PVC</t>
  </si>
  <si>
    <t>150</t>
  </si>
  <si>
    <t>59224347.AR</t>
  </si>
  <si>
    <t>Prstenec vyrovn šachetní TBW-Q.1 63/6</t>
  </si>
  <si>
    <t>152</t>
  </si>
  <si>
    <t>77</t>
  </si>
  <si>
    <t>59224348.AR</t>
  </si>
  <si>
    <t>Prstenec vyrovn šachetní TBW-Q.1 63/8</t>
  </si>
  <si>
    <t>154</t>
  </si>
  <si>
    <t>59224349.AR</t>
  </si>
  <si>
    <t>Prstenec vyrovn šachetní TBW-Q.1 63/10</t>
  </si>
  <si>
    <t>156</t>
  </si>
  <si>
    <t>79</t>
  </si>
  <si>
    <t>5922434900T</t>
  </si>
  <si>
    <t>Prstenec vyrovnávací šachetní; betonový; TBW; DN = 625,0 mm; h = 120,0 mm; s = 120,00 mm, TBW-Q.1 63/12</t>
  </si>
  <si>
    <t>158</t>
  </si>
  <si>
    <t>59224353.AR</t>
  </si>
  <si>
    <t>Konus šachetní TBR-Q.1 100-63/58/12 KPS</t>
  </si>
  <si>
    <t>160</t>
  </si>
  <si>
    <t>81</t>
  </si>
  <si>
    <t>59224356.AR</t>
  </si>
  <si>
    <t>Skruž šachetní TBS-Q.1 100/25/12</t>
  </si>
  <si>
    <t>162</t>
  </si>
  <si>
    <t>59224362.AR</t>
  </si>
  <si>
    <t>Skruž šachetní TBS-Q.1 100/100/12</t>
  </si>
  <si>
    <t>164</t>
  </si>
  <si>
    <t>83</t>
  </si>
  <si>
    <t>59224366.AR</t>
  </si>
  <si>
    <t>Dno šachetní přímé TBZ-Q.1 100/60 V max. 40</t>
  </si>
  <si>
    <t>166</t>
  </si>
  <si>
    <t>59224368.AR</t>
  </si>
  <si>
    <t>Dno šachetní přímé TBZ-Q.1 100/100 V max. 60</t>
  </si>
  <si>
    <t>168</t>
  </si>
  <si>
    <t>"stoka DA :" 1</t>
  </si>
  <si>
    <t>85</t>
  </si>
  <si>
    <t>5924334209T0</t>
  </si>
  <si>
    <t>Poklop kanalizační litino-betonový; D výrobku 785 mm; únosnost D 400 kN; bez odvětrání, vč.rámu</t>
  </si>
  <si>
    <t>170</t>
  </si>
  <si>
    <t>91</t>
  </si>
  <si>
    <t>Doplňující práce na komunikaci</t>
  </si>
  <si>
    <t>928621011T00</t>
  </si>
  <si>
    <t>Zálivka asfaltová spár tl. 10- 15 cm</t>
  </si>
  <si>
    <t>172</t>
  </si>
  <si>
    <t>87</t>
  </si>
  <si>
    <t>917131111R00</t>
  </si>
  <si>
    <t>Osazení lež.obrub.kamen. bez opěr, lože z C 12/15</t>
  </si>
  <si>
    <t>174</t>
  </si>
  <si>
    <t>osazení původních obrubníků</t>
  </si>
  <si>
    <t>99</t>
  </si>
  <si>
    <t>Staveništní přesun hmot</t>
  </si>
  <si>
    <t>998276101R00</t>
  </si>
  <si>
    <t>Přesun hmot, trubní vedení plastová, otevř. výkop</t>
  </si>
  <si>
    <t>176</t>
  </si>
  <si>
    <t>Práce a dodávky M</t>
  </si>
  <si>
    <t>M23</t>
  </si>
  <si>
    <t>Montáže potrubí</t>
  </si>
  <si>
    <t>89</t>
  </si>
  <si>
    <t>230011183R00</t>
  </si>
  <si>
    <t>Montáž trubky ocelové 530 x 10</t>
  </si>
  <si>
    <t>178</t>
  </si>
  <si>
    <t>230200126R00</t>
  </si>
  <si>
    <t>Nasunutí potrubní sekce do ocel.chráničky, DN 500</t>
  </si>
  <si>
    <t>180</t>
  </si>
  <si>
    <t>včetně montáže a dodávky vymezovacích objímek pro nasunutí sekce a koncových manžet k uzavření chráničky</t>
  </si>
  <si>
    <t>2,6</t>
  </si>
  <si>
    <t>14362530T</t>
  </si>
  <si>
    <t>Trubka ocelová DN  530x10 mm</t>
  </si>
  <si>
    <t>256</t>
  </si>
  <si>
    <t>182</t>
  </si>
  <si>
    <t>SO 01 02 - kanalizační odbočky</t>
  </si>
  <si>
    <t>vodovod : 17*3,00</t>
  </si>
  <si>
    <t>plynovod : 4*3,00</t>
  </si>
  <si>
    <t>st.kanalizace : 5*3,00</t>
  </si>
  <si>
    <t>sděl.kabel : 3*3,00</t>
  </si>
  <si>
    <t>vodovod : 17*3,00*1,10*1,60</t>
  </si>
  <si>
    <t>plynovod : 4*3,00*1,10*1,30</t>
  </si>
  <si>
    <t>sděl.kabel : 3*3,00*1,10*1,10</t>
  </si>
  <si>
    <t>117,81</t>
  </si>
  <si>
    <t>132201212R00</t>
  </si>
  <si>
    <t>Hloubení rýh š.do 200 cm hor.3 do 1000m3,STROJNĚ</t>
  </si>
  <si>
    <t>přípojky asf.komun. : 37,30*1,10*(1,65-0,50)</t>
  </si>
  <si>
    <t>přípojky chodník : 6,80*1,10*(1,65-0,25)</t>
  </si>
  <si>
    <t>UV asf.komun. : 38,50*1,10*(1,60-0,50)</t>
  </si>
  <si>
    <t>104,2415</t>
  </si>
  <si>
    <t>104,24150/100*30</t>
  </si>
  <si>
    <t>přípojky : (37,30+6,80)*1,65*2</t>
  </si>
  <si>
    <t>UV : 38,50*1,60*2</t>
  </si>
  <si>
    <t>268,73</t>
  </si>
  <si>
    <t>Svislé přemístění výkopku z hor.1-5 do 2,5 m</t>
  </si>
  <si>
    <t>104,24150/100*50</t>
  </si>
  <si>
    <t>5,610*2</t>
  </si>
  <si>
    <t>104,2415-5,610</t>
  </si>
  <si>
    <t>přípojky : (37,30+6,80)*1,10*0,50</t>
  </si>
  <si>
    <t>UV : 38,50*1,10*0,45</t>
  </si>
  <si>
    <t>43,3125</t>
  </si>
  <si>
    <t>včetně  drceného kameniva hutněného po 20 cm</t>
  </si>
  <si>
    <t>včetně strojního přemístění materiálu pro zásyp ze vzdálenosti do 10 m od okraje zásypu</t>
  </si>
  <si>
    <t>přípojky asf.komun. : 37,30*1,10*(1,65-0,15-0,50-0,50)</t>
  </si>
  <si>
    <t>UV asf.komun. : 38,50*1,10*(1,60-0,15-0,45-0,50)</t>
  </si>
  <si>
    <t>41,69</t>
  </si>
  <si>
    <t>43,3125*1,80</t>
  </si>
  <si>
    <t>113107510R00</t>
  </si>
  <si>
    <t>Odstranění podkladu pl. 50 m2,kam.drcené tl.10 cm</t>
  </si>
  <si>
    <t>přípojky asf.komun. : 37,30*1,10</t>
  </si>
  <si>
    <t>UV asf.komun. : 38,50*1,10</t>
  </si>
  <si>
    <t>83,38</t>
  </si>
  <si>
    <t>113108310R00</t>
  </si>
  <si>
    <t>Odstranění podkladu pl.do 50 m2, živice tl. 10 cm</t>
  </si>
  <si>
    <t>přípojky asf.komun. : 37,30*1,70</t>
  </si>
  <si>
    <t>UV asf.komun. : 38,50*1,70</t>
  </si>
  <si>
    <t>128,86</t>
  </si>
  <si>
    <t>Vytrhání obrub z krajníků nebo obrubníků stojatých</t>
  </si>
  <si>
    <t>přípojky asf.komun. : 37,30*2</t>
  </si>
  <si>
    <t>UV asf.komun. : 38,50*2</t>
  </si>
  <si>
    <t>151,6</t>
  </si>
  <si>
    <t>126,766*4</t>
  </si>
  <si>
    <t>přípojky : (37,30+6,80)*1,10*0,15</t>
  </si>
  <si>
    <t>UV : 38,50*1,10*0,15</t>
  </si>
  <si>
    <t>13,629</t>
  </si>
  <si>
    <t>564791111R00</t>
  </si>
  <si>
    <t>Podklad pro zpevnění z kameniva drceného 0 - 63 mm</t>
  </si>
  <si>
    <t>Včetně kameniva, rozprostření a zhutnění podkladu.</t>
  </si>
  <si>
    <t>13*(0,55*0,55*0,10)</t>
  </si>
  <si>
    <t>128,86*2</t>
  </si>
  <si>
    <t>přípojky asf.komun. : 37,30*1,70*3</t>
  </si>
  <si>
    <t>UV asf.komun. : 38,50*1,70*3</t>
  </si>
  <si>
    <t>386,58</t>
  </si>
  <si>
    <t>596215021R00</t>
  </si>
  <si>
    <t>Kladení zámkové dlažby tl. 6 cm do drtě tl. 4 cm</t>
  </si>
  <si>
    <t>59245110R</t>
  </si>
  <si>
    <t>Dlažba sklad. Zámková beton.  20x10x6 cm přírodní</t>
  </si>
  <si>
    <t>7,48*1,02</t>
  </si>
  <si>
    <t>871313121R00</t>
  </si>
  <si>
    <t>Montáž trub z plastu, gumový kroužek, DN 150</t>
  </si>
  <si>
    <t>přípojky : 4,00</t>
  </si>
  <si>
    <t>UV : 39,10</t>
  </si>
  <si>
    <t>43,1</t>
  </si>
  <si>
    <t>871353121R00</t>
  </si>
  <si>
    <t>Montáž trub z plastu, gumový kroužek, DN 200</t>
  </si>
  <si>
    <t>přípojky : 60,50</t>
  </si>
  <si>
    <t>UV : 8,70</t>
  </si>
  <si>
    <t>69,2</t>
  </si>
  <si>
    <t>892571111R00</t>
  </si>
  <si>
    <t>Zkouška těsnosti kanalizace DN do 200, vodou</t>
  </si>
  <si>
    <t>přípojky : 64,50</t>
  </si>
  <si>
    <t>UV : 47,80</t>
  </si>
  <si>
    <t>112,3</t>
  </si>
  <si>
    <t>895941111R00</t>
  </si>
  <si>
    <t>Zřízení vpusti uliční z dílců typ UV - 50 normální</t>
  </si>
  <si>
    <t>877373199T22</t>
  </si>
  <si>
    <t>Napojení kanalizačních odboček , vč.dodávky spoj.materiálu/profil,materiál</t>
  </si>
  <si>
    <t>2861126T00</t>
  </si>
  <si>
    <t>Trubka kanalizační plastová hladkostěnná D 150 x 3000 mm; min.SN 10</t>
  </si>
  <si>
    <t>přípojky : 4,00/3*1,03</t>
  </si>
  <si>
    <t>UV : 39,10/3*1,03</t>
  </si>
  <si>
    <t>14,79767</t>
  </si>
  <si>
    <t>2861126T01</t>
  </si>
  <si>
    <t>Trubka kanalizační plastová hladkostěnná D 200 x 3000 mm; min.SN 10</t>
  </si>
  <si>
    <t>přípojky : 60,50/3*1,03</t>
  </si>
  <si>
    <t>UV : 8,70/3*1,03</t>
  </si>
  <si>
    <t>23,75867</t>
  </si>
  <si>
    <t>55340352R</t>
  </si>
  <si>
    <t>Mříž vtoková D400 500 x 500 mm</t>
  </si>
  <si>
    <t>55343910R</t>
  </si>
  <si>
    <t>Koš kalový pro mříž 500x500 pozink v. 600 mm</t>
  </si>
  <si>
    <t>59223850R</t>
  </si>
  <si>
    <t>TBV-Q 450/330/1a dno s výtokem DN 150</t>
  </si>
  <si>
    <t>592238535R</t>
  </si>
  <si>
    <t>TBV-Q 450/400/1e PVC 200 dno průtočné PVC DN 200</t>
  </si>
  <si>
    <t>59223857R</t>
  </si>
  <si>
    <t>TBV-Q 450/295/5b skruž horní</t>
  </si>
  <si>
    <t>59223858R</t>
  </si>
  <si>
    <t>TBV-Q 450/555/5d skruž horní</t>
  </si>
  <si>
    <t>59223860R</t>
  </si>
  <si>
    <t>TBV-Q 450/195/6b skruž středová</t>
  </si>
  <si>
    <t>59223862R</t>
  </si>
  <si>
    <t>TBV-Q 450/295/6a skruž středová</t>
  </si>
  <si>
    <t>59223864R</t>
  </si>
  <si>
    <t>TBV-Q 390/60/10a vyrovnávací prstenec</t>
  </si>
  <si>
    <t>Včetně vyčištění spár před provedením zálivky.</t>
  </si>
  <si>
    <t>SO 01 03 - oprava chodník</t>
  </si>
  <si>
    <t>122201101R00</t>
  </si>
  <si>
    <t>Odkopávky nezapažené v hor. 3 do 100 m3</t>
  </si>
  <si>
    <t>387,27*0,05</t>
  </si>
  <si>
    <t>19,3635</t>
  </si>
  <si>
    <t>113107610R00</t>
  </si>
  <si>
    <t>Odstranění podkladu nad 50 m2,kam.drcené tl.10 cm</t>
  </si>
  <si>
    <t>113108410R00</t>
  </si>
  <si>
    <t>Odstranění podkladu pl. nad 50 m2, živice tl.10 cm</t>
  </si>
  <si>
    <t>245,9988*4</t>
  </si>
  <si>
    <t>Dlažba sklad. Zámková bet. 20x10x6 cm přírodní</t>
  </si>
  <si>
    <t>387,270*1,02</t>
  </si>
  <si>
    <t>917161111R00</t>
  </si>
  <si>
    <t>Osazení lež. obrub.kamen. s opěrou, lože z C 12/15</t>
  </si>
  <si>
    <t>998223011R00</t>
  </si>
  <si>
    <t>Přesun hmot, pozemní komunikace, kryt dlážděný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</si>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</sst>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 locked="0"/>
    </xf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6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6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36" fillId="2" borderId="0" xfId="20" applyFill="1"/>
    <xf numFmtId="0" fontId="37" fillId="0" borderId="0" xfId="20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65" t="s">
        <v>0</v>
      </c>
      <c r="B1" s="266"/>
      <c r="C1" s="266"/>
      <c r="D1" s="267" t="s">
        <v>1</v>
      </c>
      <c r="E1" s="266"/>
      <c r="F1" s="266"/>
      <c r="G1" s="266"/>
      <c r="H1" s="266"/>
      <c r="I1" s="266"/>
      <c r="J1" s="266"/>
      <c r="K1" s="268" t="s">
        <v>830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831</v>
      </c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84" t="s">
        <v>14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23"/>
      <c r="AQ5" s="25"/>
      <c r="BE5" s="381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86" t="s">
        <v>17</v>
      </c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23"/>
      <c r="AQ6" s="25"/>
      <c r="BE6" s="351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51"/>
      <c r="BS7" s="18" t="s">
        <v>22</v>
      </c>
    </row>
    <row r="8" spans="2:71" ht="14.4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51"/>
      <c r="BS8" s="18" t="s">
        <v>27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51"/>
      <c r="BS9" s="18" t="s">
        <v>28</v>
      </c>
    </row>
    <row r="10" spans="2:71" ht="14.4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51"/>
      <c r="BS10" s="18" t="s">
        <v>18</v>
      </c>
    </row>
    <row r="11" spans="2:71" ht="18.4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20</v>
      </c>
      <c r="AO11" s="23"/>
      <c r="AP11" s="23"/>
      <c r="AQ11" s="25"/>
      <c r="BE11" s="351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51"/>
      <c r="BS12" s="18" t="s">
        <v>18</v>
      </c>
    </row>
    <row r="13" spans="2:71" ht="14.45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51"/>
      <c r="BS13" s="18" t="s">
        <v>18</v>
      </c>
    </row>
    <row r="14" spans="2:71" ht="15">
      <c r="B14" s="22"/>
      <c r="C14" s="23"/>
      <c r="D14" s="23"/>
      <c r="E14" s="387" t="s">
        <v>35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51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51"/>
      <c r="BS15" s="18" t="s">
        <v>4</v>
      </c>
    </row>
    <row r="16" spans="2:71" ht="14.45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51"/>
      <c r="BS16" s="18" t="s">
        <v>4</v>
      </c>
    </row>
    <row r="17" spans="2:71" ht="18.4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51"/>
      <c r="BS17" s="18" t="s">
        <v>40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51"/>
      <c r="BS18" s="18" t="s">
        <v>6</v>
      </c>
    </row>
    <row r="19" spans="2:71" ht="14.4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51"/>
      <c r="BS19" s="18" t="s">
        <v>6</v>
      </c>
    </row>
    <row r="20" spans="2:71" ht="22.5" customHeight="1">
      <c r="B20" s="22"/>
      <c r="C20" s="23"/>
      <c r="D20" s="23"/>
      <c r="E20" s="388" t="s">
        <v>20</v>
      </c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23"/>
      <c r="AP20" s="23"/>
      <c r="AQ20" s="25"/>
      <c r="BE20" s="351"/>
      <c r="BS20" s="18" t="s">
        <v>40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51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51"/>
    </row>
    <row r="23" spans="2:57" s="1" customFormat="1" ht="25.9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9">
        <f>ROUND(AG51,2)</f>
        <v>0</v>
      </c>
      <c r="AL23" s="390"/>
      <c r="AM23" s="390"/>
      <c r="AN23" s="390"/>
      <c r="AO23" s="390"/>
      <c r="AP23" s="36"/>
      <c r="AQ23" s="39"/>
      <c r="BE23" s="382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82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91" t="s">
        <v>43</v>
      </c>
      <c r="M25" s="369"/>
      <c r="N25" s="369"/>
      <c r="O25" s="369"/>
      <c r="P25" s="36"/>
      <c r="Q25" s="36"/>
      <c r="R25" s="36"/>
      <c r="S25" s="36"/>
      <c r="T25" s="36"/>
      <c r="U25" s="36"/>
      <c r="V25" s="36"/>
      <c r="W25" s="391" t="s">
        <v>44</v>
      </c>
      <c r="X25" s="369"/>
      <c r="Y25" s="369"/>
      <c r="Z25" s="369"/>
      <c r="AA25" s="369"/>
      <c r="AB25" s="369"/>
      <c r="AC25" s="369"/>
      <c r="AD25" s="369"/>
      <c r="AE25" s="369"/>
      <c r="AF25" s="36"/>
      <c r="AG25" s="36"/>
      <c r="AH25" s="36"/>
      <c r="AI25" s="36"/>
      <c r="AJ25" s="36"/>
      <c r="AK25" s="391" t="s">
        <v>45</v>
      </c>
      <c r="AL25" s="369"/>
      <c r="AM25" s="369"/>
      <c r="AN25" s="369"/>
      <c r="AO25" s="369"/>
      <c r="AP25" s="36"/>
      <c r="AQ25" s="39"/>
      <c r="BE25" s="382"/>
    </row>
    <row r="26" spans="2:57" s="2" customFormat="1" ht="14.45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374">
        <v>0.21</v>
      </c>
      <c r="M26" s="375"/>
      <c r="N26" s="375"/>
      <c r="O26" s="375"/>
      <c r="P26" s="42"/>
      <c r="Q26" s="42"/>
      <c r="R26" s="42"/>
      <c r="S26" s="42"/>
      <c r="T26" s="42"/>
      <c r="U26" s="42"/>
      <c r="V26" s="42"/>
      <c r="W26" s="376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2"/>
      <c r="AG26" s="42"/>
      <c r="AH26" s="42"/>
      <c r="AI26" s="42"/>
      <c r="AJ26" s="42"/>
      <c r="AK26" s="376">
        <f>ROUND(AV51,2)</f>
        <v>0</v>
      </c>
      <c r="AL26" s="375"/>
      <c r="AM26" s="375"/>
      <c r="AN26" s="375"/>
      <c r="AO26" s="375"/>
      <c r="AP26" s="42"/>
      <c r="AQ26" s="44"/>
      <c r="BE26" s="383"/>
    </row>
    <row r="27" spans="2:57" s="2" customFormat="1" ht="14.45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374">
        <v>0.15</v>
      </c>
      <c r="M27" s="375"/>
      <c r="N27" s="375"/>
      <c r="O27" s="375"/>
      <c r="P27" s="42"/>
      <c r="Q27" s="42"/>
      <c r="R27" s="42"/>
      <c r="S27" s="42"/>
      <c r="T27" s="42"/>
      <c r="U27" s="42"/>
      <c r="V27" s="42"/>
      <c r="W27" s="376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2"/>
      <c r="AG27" s="42"/>
      <c r="AH27" s="42"/>
      <c r="AI27" s="42"/>
      <c r="AJ27" s="42"/>
      <c r="AK27" s="376">
        <f>ROUND(AW51,2)</f>
        <v>0</v>
      </c>
      <c r="AL27" s="375"/>
      <c r="AM27" s="375"/>
      <c r="AN27" s="375"/>
      <c r="AO27" s="375"/>
      <c r="AP27" s="42"/>
      <c r="AQ27" s="44"/>
      <c r="BE27" s="383"/>
    </row>
    <row r="28" spans="2:57" s="2" customFormat="1" ht="14.45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374">
        <v>0.21</v>
      </c>
      <c r="M28" s="375"/>
      <c r="N28" s="375"/>
      <c r="O28" s="375"/>
      <c r="P28" s="42"/>
      <c r="Q28" s="42"/>
      <c r="R28" s="42"/>
      <c r="S28" s="42"/>
      <c r="T28" s="42"/>
      <c r="U28" s="42"/>
      <c r="V28" s="42"/>
      <c r="W28" s="376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2"/>
      <c r="AG28" s="42"/>
      <c r="AH28" s="42"/>
      <c r="AI28" s="42"/>
      <c r="AJ28" s="42"/>
      <c r="AK28" s="376">
        <v>0</v>
      </c>
      <c r="AL28" s="375"/>
      <c r="AM28" s="375"/>
      <c r="AN28" s="375"/>
      <c r="AO28" s="375"/>
      <c r="AP28" s="42"/>
      <c r="AQ28" s="44"/>
      <c r="BE28" s="383"/>
    </row>
    <row r="29" spans="2:57" s="2" customFormat="1" ht="14.45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374">
        <v>0.15</v>
      </c>
      <c r="M29" s="375"/>
      <c r="N29" s="375"/>
      <c r="O29" s="375"/>
      <c r="P29" s="42"/>
      <c r="Q29" s="42"/>
      <c r="R29" s="42"/>
      <c r="S29" s="42"/>
      <c r="T29" s="42"/>
      <c r="U29" s="42"/>
      <c r="V29" s="42"/>
      <c r="W29" s="376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2"/>
      <c r="AG29" s="42"/>
      <c r="AH29" s="42"/>
      <c r="AI29" s="42"/>
      <c r="AJ29" s="42"/>
      <c r="AK29" s="376">
        <v>0</v>
      </c>
      <c r="AL29" s="375"/>
      <c r="AM29" s="375"/>
      <c r="AN29" s="375"/>
      <c r="AO29" s="375"/>
      <c r="AP29" s="42"/>
      <c r="AQ29" s="44"/>
      <c r="BE29" s="383"/>
    </row>
    <row r="30" spans="2:57" s="2" customFormat="1" ht="14.45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374">
        <v>0</v>
      </c>
      <c r="M30" s="375"/>
      <c r="N30" s="375"/>
      <c r="O30" s="375"/>
      <c r="P30" s="42"/>
      <c r="Q30" s="42"/>
      <c r="R30" s="42"/>
      <c r="S30" s="42"/>
      <c r="T30" s="42"/>
      <c r="U30" s="42"/>
      <c r="V30" s="42"/>
      <c r="W30" s="376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2"/>
      <c r="AG30" s="42"/>
      <c r="AH30" s="42"/>
      <c r="AI30" s="42"/>
      <c r="AJ30" s="42"/>
      <c r="AK30" s="376">
        <v>0</v>
      </c>
      <c r="AL30" s="375"/>
      <c r="AM30" s="375"/>
      <c r="AN30" s="375"/>
      <c r="AO30" s="375"/>
      <c r="AP30" s="42"/>
      <c r="AQ30" s="44"/>
      <c r="BE30" s="383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82"/>
    </row>
    <row r="32" spans="2:57" s="1" customFormat="1" ht="25.9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377" t="s">
        <v>54</v>
      </c>
      <c r="Y32" s="378"/>
      <c r="Z32" s="378"/>
      <c r="AA32" s="378"/>
      <c r="AB32" s="378"/>
      <c r="AC32" s="47"/>
      <c r="AD32" s="47"/>
      <c r="AE32" s="47"/>
      <c r="AF32" s="47"/>
      <c r="AG32" s="47"/>
      <c r="AH32" s="47"/>
      <c r="AI32" s="47"/>
      <c r="AJ32" s="47"/>
      <c r="AK32" s="379">
        <f>SUM(AK23:AK30)</f>
        <v>0</v>
      </c>
      <c r="AL32" s="378"/>
      <c r="AM32" s="378"/>
      <c r="AN32" s="378"/>
      <c r="AO32" s="380"/>
      <c r="AP32" s="45"/>
      <c r="AQ32" s="49"/>
      <c r="BE32" s="382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16033-2043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59" t="str">
        <f>K6</f>
        <v>Hranice-Kropáčova a Tesaříkova ul.,dešťová kanalizace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HRANICE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361" t="str">
        <f>IF(AN8="","",AN8)</f>
        <v>5.9.2016</v>
      </c>
      <c r="AN44" s="362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HRANICE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363" t="str">
        <f>IF(E17="","",E17)</f>
        <v>PROJEKTY VODAM s.r.o.   HRANICE</v>
      </c>
      <c r="AN46" s="362"/>
      <c r="AO46" s="362"/>
      <c r="AP46" s="362"/>
      <c r="AQ46" s="57"/>
      <c r="AR46" s="55"/>
      <c r="AS46" s="364" t="s">
        <v>56</v>
      </c>
      <c r="AT46" s="365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34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66"/>
      <c r="AT47" s="367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68"/>
      <c r="AT48" s="369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70" t="s">
        <v>57</v>
      </c>
      <c r="D49" s="371"/>
      <c r="E49" s="371"/>
      <c r="F49" s="371"/>
      <c r="G49" s="371"/>
      <c r="H49" s="73"/>
      <c r="I49" s="372" t="s">
        <v>58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59</v>
      </c>
      <c r="AH49" s="371"/>
      <c r="AI49" s="371"/>
      <c r="AJ49" s="371"/>
      <c r="AK49" s="371"/>
      <c r="AL49" s="371"/>
      <c r="AM49" s="371"/>
      <c r="AN49" s="372" t="s">
        <v>60</v>
      </c>
      <c r="AO49" s="371"/>
      <c r="AP49" s="371"/>
      <c r="AQ49" s="74" t="s">
        <v>61</v>
      </c>
      <c r="AR49" s="55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49">
        <f>ROUND(AG52+AG54,2)</f>
        <v>0</v>
      </c>
      <c r="AH51" s="349"/>
      <c r="AI51" s="349"/>
      <c r="AJ51" s="349"/>
      <c r="AK51" s="349"/>
      <c r="AL51" s="349"/>
      <c r="AM51" s="349"/>
      <c r="AN51" s="350">
        <f aca="true" t="shared" si="0" ref="AN51:AN57">SUM(AG51,AT51)</f>
        <v>0</v>
      </c>
      <c r="AO51" s="350"/>
      <c r="AP51" s="350"/>
      <c r="AQ51" s="83" t="s">
        <v>20</v>
      </c>
      <c r="AR51" s="65"/>
      <c r="AS51" s="84">
        <f>ROUND(AS52+AS54,2)</f>
        <v>0</v>
      </c>
      <c r="AT51" s="85">
        <f aca="true" t="shared" si="1" ref="AT51:AT57">ROUND(SUM(AV51:AW51),2)</f>
        <v>0</v>
      </c>
      <c r="AU51" s="86">
        <f>ROUND(AU52+AU54,5)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ROUND(AZ52+AZ54,2)</f>
        <v>0</v>
      </c>
      <c r="BA51" s="85">
        <f>ROUND(BA52+BA54,2)</f>
        <v>0</v>
      </c>
      <c r="BB51" s="85">
        <f>ROUND(BB52+BB54,2)</f>
        <v>0</v>
      </c>
      <c r="BC51" s="85">
        <f>ROUND(BC52+BC54,2)</f>
        <v>0</v>
      </c>
      <c r="BD51" s="87">
        <f>ROUND(BD52+BD54,2)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2:91" s="5" customFormat="1" ht="22.5" customHeight="1">
      <c r="B52" s="90"/>
      <c r="C52" s="91"/>
      <c r="D52" s="358" t="s">
        <v>80</v>
      </c>
      <c r="E52" s="356"/>
      <c r="F52" s="356"/>
      <c r="G52" s="356"/>
      <c r="H52" s="356"/>
      <c r="I52" s="92"/>
      <c r="J52" s="358" t="s">
        <v>81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7">
        <f>ROUND(AG53,2)</f>
        <v>0</v>
      </c>
      <c r="AH52" s="356"/>
      <c r="AI52" s="356"/>
      <c r="AJ52" s="356"/>
      <c r="AK52" s="356"/>
      <c r="AL52" s="356"/>
      <c r="AM52" s="356"/>
      <c r="AN52" s="355">
        <f t="shared" si="0"/>
        <v>0</v>
      </c>
      <c r="AO52" s="356"/>
      <c r="AP52" s="356"/>
      <c r="AQ52" s="93" t="s">
        <v>82</v>
      </c>
      <c r="AR52" s="94"/>
      <c r="AS52" s="95">
        <f>ROUND(AS53,2)</f>
        <v>0</v>
      </c>
      <c r="AT52" s="96">
        <f t="shared" si="1"/>
        <v>0</v>
      </c>
      <c r="AU52" s="97">
        <f>ROUND(AU53,5)</f>
        <v>0</v>
      </c>
      <c r="AV52" s="96">
        <f>ROUND(AZ52*L26,2)</f>
        <v>0</v>
      </c>
      <c r="AW52" s="96">
        <f>ROUND(BA52*L27,2)</f>
        <v>0</v>
      </c>
      <c r="AX52" s="96">
        <f>ROUND(BB52*L26,2)</f>
        <v>0</v>
      </c>
      <c r="AY52" s="96">
        <f>ROUND(BC52*L27,2)</f>
        <v>0</v>
      </c>
      <c r="AZ52" s="96">
        <f>ROUND(AZ53,2)</f>
        <v>0</v>
      </c>
      <c r="BA52" s="96">
        <f>ROUND(BA53,2)</f>
        <v>0</v>
      </c>
      <c r="BB52" s="96">
        <f>ROUND(BB53,2)</f>
        <v>0</v>
      </c>
      <c r="BC52" s="96">
        <f>ROUND(BC53,2)</f>
        <v>0</v>
      </c>
      <c r="BD52" s="98">
        <f>ROUND(BD53,2)</f>
        <v>0</v>
      </c>
      <c r="BS52" s="99" t="s">
        <v>75</v>
      </c>
      <c r="BT52" s="99" t="s">
        <v>22</v>
      </c>
      <c r="BU52" s="99" t="s">
        <v>77</v>
      </c>
      <c r="BV52" s="99" t="s">
        <v>78</v>
      </c>
      <c r="BW52" s="99" t="s">
        <v>83</v>
      </c>
      <c r="BX52" s="99" t="s">
        <v>5</v>
      </c>
      <c r="CL52" s="99" t="s">
        <v>20</v>
      </c>
      <c r="CM52" s="99" t="s">
        <v>84</v>
      </c>
    </row>
    <row r="53" spans="1:90" s="6" customFormat="1" ht="22.5" customHeight="1">
      <c r="A53" s="261" t="s">
        <v>832</v>
      </c>
      <c r="B53" s="100"/>
      <c r="C53" s="101"/>
      <c r="D53" s="101"/>
      <c r="E53" s="354" t="s">
        <v>80</v>
      </c>
      <c r="F53" s="353"/>
      <c r="G53" s="353"/>
      <c r="H53" s="353"/>
      <c r="I53" s="353"/>
      <c r="J53" s="101"/>
      <c r="K53" s="354" t="s">
        <v>85</v>
      </c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2">
        <f>'00 - Ostatní a vedlejší n...'!J29</f>
        <v>0</v>
      </c>
      <c r="AH53" s="353"/>
      <c r="AI53" s="353"/>
      <c r="AJ53" s="353"/>
      <c r="AK53" s="353"/>
      <c r="AL53" s="353"/>
      <c r="AM53" s="353"/>
      <c r="AN53" s="352">
        <f t="shared" si="0"/>
        <v>0</v>
      </c>
      <c r="AO53" s="353"/>
      <c r="AP53" s="353"/>
      <c r="AQ53" s="102" t="s">
        <v>86</v>
      </c>
      <c r="AR53" s="103"/>
      <c r="AS53" s="104">
        <v>0</v>
      </c>
      <c r="AT53" s="105">
        <f t="shared" si="1"/>
        <v>0</v>
      </c>
      <c r="AU53" s="106">
        <f>'00 - Ostatní a vedlejší n...'!P84</f>
        <v>0</v>
      </c>
      <c r="AV53" s="105">
        <f>'00 - Ostatní a vedlejší n...'!J32</f>
        <v>0</v>
      </c>
      <c r="AW53" s="105">
        <f>'00 - Ostatní a vedlejší n...'!J33</f>
        <v>0</v>
      </c>
      <c r="AX53" s="105">
        <f>'00 - Ostatní a vedlejší n...'!J34</f>
        <v>0</v>
      </c>
      <c r="AY53" s="105">
        <f>'00 - Ostatní a vedlejší n...'!J35</f>
        <v>0</v>
      </c>
      <c r="AZ53" s="105">
        <f>'00 - Ostatní a vedlejší n...'!F32</f>
        <v>0</v>
      </c>
      <c r="BA53" s="105">
        <f>'00 - Ostatní a vedlejší n...'!F33</f>
        <v>0</v>
      </c>
      <c r="BB53" s="105">
        <f>'00 - Ostatní a vedlejší n...'!F34</f>
        <v>0</v>
      </c>
      <c r="BC53" s="105">
        <f>'00 - Ostatní a vedlejší n...'!F35</f>
        <v>0</v>
      </c>
      <c r="BD53" s="107">
        <f>'00 - Ostatní a vedlejší n...'!F36</f>
        <v>0</v>
      </c>
      <c r="BT53" s="108" t="s">
        <v>84</v>
      </c>
      <c r="BV53" s="108" t="s">
        <v>78</v>
      </c>
      <c r="BW53" s="108" t="s">
        <v>87</v>
      </c>
      <c r="BX53" s="108" t="s">
        <v>83</v>
      </c>
      <c r="CL53" s="108" t="s">
        <v>20</v>
      </c>
    </row>
    <row r="54" spans="2:91" s="5" customFormat="1" ht="37.5" customHeight="1">
      <c r="B54" s="90"/>
      <c r="C54" s="91"/>
      <c r="D54" s="358" t="s">
        <v>88</v>
      </c>
      <c r="E54" s="356"/>
      <c r="F54" s="356"/>
      <c r="G54" s="356"/>
      <c r="H54" s="356"/>
      <c r="I54" s="92"/>
      <c r="J54" s="358" t="s">
        <v>89</v>
      </c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7">
        <f>ROUND(SUM(AG55:AG57),2)</f>
        <v>0</v>
      </c>
      <c r="AH54" s="356"/>
      <c r="AI54" s="356"/>
      <c r="AJ54" s="356"/>
      <c r="AK54" s="356"/>
      <c r="AL54" s="356"/>
      <c r="AM54" s="356"/>
      <c r="AN54" s="355">
        <f t="shared" si="0"/>
        <v>0</v>
      </c>
      <c r="AO54" s="356"/>
      <c r="AP54" s="356"/>
      <c r="AQ54" s="93" t="s">
        <v>90</v>
      </c>
      <c r="AR54" s="94"/>
      <c r="AS54" s="95">
        <f>ROUND(SUM(AS55:AS57),2)</f>
        <v>0</v>
      </c>
      <c r="AT54" s="96">
        <f t="shared" si="1"/>
        <v>0</v>
      </c>
      <c r="AU54" s="97">
        <f>ROUND(SUM(AU55:AU57),5)</f>
        <v>0</v>
      </c>
      <c r="AV54" s="96">
        <f>ROUND(AZ54*L26,2)</f>
        <v>0</v>
      </c>
      <c r="AW54" s="96">
        <f>ROUND(BA54*L27,2)</f>
        <v>0</v>
      </c>
      <c r="AX54" s="96">
        <f>ROUND(BB54*L26,2)</f>
        <v>0</v>
      </c>
      <c r="AY54" s="96">
        <f>ROUND(BC54*L27,2)</f>
        <v>0</v>
      </c>
      <c r="AZ54" s="96">
        <f>ROUND(SUM(AZ55:AZ57),2)</f>
        <v>0</v>
      </c>
      <c r="BA54" s="96">
        <f>ROUND(SUM(BA55:BA57),2)</f>
        <v>0</v>
      </c>
      <c r="BB54" s="96">
        <f>ROUND(SUM(BB55:BB57),2)</f>
        <v>0</v>
      </c>
      <c r="BC54" s="96">
        <f>ROUND(SUM(BC55:BC57),2)</f>
        <v>0</v>
      </c>
      <c r="BD54" s="98">
        <f>ROUND(SUM(BD55:BD57),2)</f>
        <v>0</v>
      </c>
      <c r="BS54" s="99" t="s">
        <v>75</v>
      </c>
      <c r="BT54" s="99" t="s">
        <v>22</v>
      </c>
      <c r="BU54" s="99" t="s">
        <v>77</v>
      </c>
      <c r="BV54" s="99" t="s">
        <v>78</v>
      </c>
      <c r="BW54" s="99" t="s">
        <v>91</v>
      </c>
      <c r="BX54" s="99" t="s">
        <v>5</v>
      </c>
      <c r="CL54" s="99" t="s">
        <v>92</v>
      </c>
      <c r="CM54" s="99" t="s">
        <v>84</v>
      </c>
    </row>
    <row r="55" spans="1:90" s="6" customFormat="1" ht="22.5" customHeight="1">
      <c r="A55" s="261" t="s">
        <v>832</v>
      </c>
      <c r="B55" s="100"/>
      <c r="C55" s="101"/>
      <c r="D55" s="101"/>
      <c r="E55" s="354" t="s">
        <v>93</v>
      </c>
      <c r="F55" s="353"/>
      <c r="G55" s="353"/>
      <c r="H55" s="353"/>
      <c r="I55" s="353"/>
      <c r="J55" s="101"/>
      <c r="K55" s="354" t="s">
        <v>94</v>
      </c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2">
        <f>'SO 01 01 - dešťová kanali...'!J29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102" t="s">
        <v>86</v>
      </c>
      <c r="AR55" s="103"/>
      <c r="AS55" s="104">
        <v>0</v>
      </c>
      <c r="AT55" s="105">
        <f t="shared" si="1"/>
        <v>0</v>
      </c>
      <c r="AU55" s="106">
        <f>'SO 01 01 - dešťová kanali...'!P93</f>
        <v>0</v>
      </c>
      <c r="AV55" s="105">
        <f>'SO 01 01 - dešťová kanali...'!J32</f>
        <v>0</v>
      </c>
      <c r="AW55" s="105">
        <f>'SO 01 01 - dešťová kanali...'!J33</f>
        <v>0</v>
      </c>
      <c r="AX55" s="105">
        <f>'SO 01 01 - dešťová kanali...'!J34</f>
        <v>0</v>
      </c>
      <c r="AY55" s="105">
        <f>'SO 01 01 - dešťová kanali...'!J35</f>
        <v>0</v>
      </c>
      <c r="AZ55" s="105">
        <f>'SO 01 01 - dešťová kanali...'!F32</f>
        <v>0</v>
      </c>
      <c r="BA55" s="105">
        <f>'SO 01 01 - dešťová kanali...'!F33</f>
        <v>0</v>
      </c>
      <c r="BB55" s="105">
        <f>'SO 01 01 - dešťová kanali...'!F34</f>
        <v>0</v>
      </c>
      <c r="BC55" s="105">
        <f>'SO 01 01 - dešťová kanali...'!F35</f>
        <v>0</v>
      </c>
      <c r="BD55" s="107">
        <f>'SO 01 01 - dešťová kanali...'!F36</f>
        <v>0</v>
      </c>
      <c r="BT55" s="108" t="s">
        <v>84</v>
      </c>
      <c r="BV55" s="108" t="s">
        <v>78</v>
      </c>
      <c r="BW55" s="108" t="s">
        <v>95</v>
      </c>
      <c r="BX55" s="108" t="s">
        <v>91</v>
      </c>
      <c r="CL55" s="108" t="s">
        <v>20</v>
      </c>
    </row>
    <row r="56" spans="1:90" s="6" customFormat="1" ht="22.5" customHeight="1">
      <c r="A56" s="261" t="s">
        <v>832</v>
      </c>
      <c r="B56" s="100"/>
      <c r="C56" s="101"/>
      <c r="D56" s="101"/>
      <c r="E56" s="354" t="s">
        <v>96</v>
      </c>
      <c r="F56" s="353"/>
      <c r="G56" s="353"/>
      <c r="H56" s="353"/>
      <c r="I56" s="353"/>
      <c r="J56" s="101"/>
      <c r="K56" s="354" t="s">
        <v>97</v>
      </c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2">
        <f>'SO 01 02 - kanalizační od...'!J29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102" t="s">
        <v>86</v>
      </c>
      <c r="AR56" s="103"/>
      <c r="AS56" s="104">
        <v>0</v>
      </c>
      <c r="AT56" s="105">
        <f t="shared" si="1"/>
        <v>0</v>
      </c>
      <c r="AU56" s="106">
        <f>'SO 01 02 - kanalizační od...'!P90</f>
        <v>0</v>
      </c>
      <c r="AV56" s="105">
        <f>'SO 01 02 - kanalizační od...'!J32</f>
        <v>0</v>
      </c>
      <c r="AW56" s="105">
        <f>'SO 01 02 - kanalizační od...'!J33</f>
        <v>0</v>
      </c>
      <c r="AX56" s="105">
        <f>'SO 01 02 - kanalizační od...'!J34</f>
        <v>0</v>
      </c>
      <c r="AY56" s="105">
        <f>'SO 01 02 - kanalizační od...'!J35</f>
        <v>0</v>
      </c>
      <c r="AZ56" s="105">
        <f>'SO 01 02 - kanalizační od...'!F32</f>
        <v>0</v>
      </c>
      <c r="BA56" s="105">
        <f>'SO 01 02 - kanalizační od...'!F33</f>
        <v>0</v>
      </c>
      <c r="BB56" s="105">
        <f>'SO 01 02 - kanalizační od...'!F34</f>
        <v>0</v>
      </c>
      <c r="BC56" s="105">
        <f>'SO 01 02 - kanalizační od...'!F35</f>
        <v>0</v>
      </c>
      <c r="BD56" s="107">
        <f>'SO 01 02 - kanalizační od...'!F36</f>
        <v>0</v>
      </c>
      <c r="BT56" s="108" t="s">
        <v>84</v>
      </c>
      <c r="BV56" s="108" t="s">
        <v>78</v>
      </c>
      <c r="BW56" s="108" t="s">
        <v>98</v>
      </c>
      <c r="BX56" s="108" t="s">
        <v>91</v>
      </c>
      <c r="CL56" s="108" t="s">
        <v>20</v>
      </c>
    </row>
    <row r="57" spans="1:90" s="6" customFormat="1" ht="22.5" customHeight="1">
      <c r="A57" s="261" t="s">
        <v>832</v>
      </c>
      <c r="B57" s="100"/>
      <c r="C57" s="101"/>
      <c r="D57" s="101"/>
      <c r="E57" s="354" t="s">
        <v>99</v>
      </c>
      <c r="F57" s="353"/>
      <c r="G57" s="353"/>
      <c r="H57" s="353"/>
      <c r="I57" s="353"/>
      <c r="J57" s="101"/>
      <c r="K57" s="354" t="s">
        <v>100</v>
      </c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2">
        <f>'SO 01 03 - oprava chodník'!J29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102" t="s">
        <v>86</v>
      </c>
      <c r="AR57" s="103"/>
      <c r="AS57" s="109">
        <v>0</v>
      </c>
      <c r="AT57" s="110">
        <f t="shared" si="1"/>
        <v>0</v>
      </c>
      <c r="AU57" s="111">
        <f>'SO 01 03 - oprava chodník'!P88</f>
        <v>0</v>
      </c>
      <c r="AV57" s="110">
        <f>'SO 01 03 - oprava chodník'!J32</f>
        <v>0</v>
      </c>
      <c r="AW57" s="110">
        <f>'SO 01 03 - oprava chodník'!J33</f>
        <v>0</v>
      </c>
      <c r="AX57" s="110">
        <f>'SO 01 03 - oprava chodník'!J34</f>
        <v>0</v>
      </c>
      <c r="AY57" s="110">
        <f>'SO 01 03 - oprava chodník'!J35</f>
        <v>0</v>
      </c>
      <c r="AZ57" s="110">
        <f>'SO 01 03 - oprava chodník'!F32</f>
        <v>0</v>
      </c>
      <c r="BA57" s="110">
        <f>'SO 01 03 - oprava chodník'!F33</f>
        <v>0</v>
      </c>
      <c r="BB57" s="110">
        <f>'SO 01 03 - oprava chodník'!F34</f>
        <v>0</v>
      </c>
      <c r="BC57" s="110">
        <f>'SO 01 03 - oprava chodník'!F35</f>
        <v>0</v>
      </c>
      <c r="BD57" s="112">
        <f>'SO 01 03 - oprava chodník'!F36</f>
        <v>0</v>
      </c>
      <c r="BT57" s="108" t="s">
        <v>84</v>
      </c>
      <c r="BV57" s="108" t="s">
        <v>78</v>
      </c>
      <c r="BW57" s="108" t="s">
        <v>101</v>
      </c>
      <c r="BX57" s="108" t="s">
        <v>91</v>
      </c>
      <c r="CL57" s="108" t="s">
        <v>20</v>
      </c>
    </row>
    <row r="58" spans="2:44" s="1" customFormat="1" ht="30" customHeight="1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2:44" s="1" customFormat="1" ht="6.95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password="CC35" sheet="1" objects="1" scenarios="1" formatColumns="0" formatRows="0" sort="0" autoFilter="0"/>
  <mergeCells count="61"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D54:H54"/>
    <mergeCell ref="J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E57:I57"/>
    <mergeCell ref="K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 - Ostatní a vedlejší n...'!C2" tooltip="00 - Ostatní a vedlejší n..." display="/"/>
    <hyperlink ref="A55" location="'SO 01 01 - dešťová kanali...'!C2" tooltip="SO 01 01 - dešťová kanali..." display="/"/>
    <hyperlink ref="A56" location="'SO 01 02 - kanalizační od...'!C2" tooltip="SO 01 02 - kanalizační od..." display="/"/>
    <hyperlink ref="A57" location="'SO 01 03 - oprava chodník'!C2" tooltip="SO 01 03 - oprava chodník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2" t="s">
        <v>834</v>
      </c>
      <c r="H1" s="392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85"/>
      <c r="G7" s="385"/>
      <c r="H7" s="385"/>
      <c r="I7" s="115"/>
      <c r="J7" s="23"/>
      <c r="K7" s="25"/>
    </row>
    <row r="8" spans="2:11" ht="15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105</v>
      </c>
      <c r="F9" s="369"/>
      <c r="G9" s="369"/>
      <c r="H9" s="369"/>
      <c r="I9" s="116"/>
      <c r="J9" s="36"/>
      <c r="K9" s="39"/>
    </row>
    <row r="10" spans="2:11" s="1" customFormat="1" ht="15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4" t="s">
        <v>107</v>
      </c>
      <c r="F11" s="369"/>
      <c r="G11" s="369"/>
      <c r="H11" s="369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88" t="s">
        <v>20</v>
      </c>
      <c r="F26" s="396"/>
      <c r="G26" s="396"/>
      <c r="H26" s="396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ROUND(SUM(BE84:BE157),2)</f>
        <v>0</v>
      </c>
      <c r="G32" s="36"/>
      <c r="H32" s="36"/>
      <c r="I32" s="129">
        <v>0.21</v>
      </c>
      <c r="J32" s="128">
        <f>ROUND(ROUND((SUM(BE84:BE157)),2)*I32,2)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ROUND(SUM(BF84:BF157),2)</f>
        <v>0</v>
      </c>
      <c r="G33" s="36"/>
      <c r="H33" s="36"/>
      <c r="I33" s="129">
        <v>0.15</v>
      </c>
      <c r="J33" s="128">
        <f>ROUND(ROUND((SUM(BF84:BF157)),2)*I33,2)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ROUND(SUM(BG84:BG157),2)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ROUND(SUM(BH84:BH157),2)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ROUND(SUM(BI84:BI157),2)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9"/>
      <c r="G47" s="369"/>
      <c r="H47" s="369"/>
      <c r="I47" s="116"/>
      <c r="J47" s="36"/>
      <c r="K47" s="39"/>
    </row>
    <row r="48" spans="2:11" ht="15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105</v>
      </c>
      <c r="F49" s="369"/>
      <c r="G49" s="369"/>
      <c r="H49" s="369"/>
      <c r="I49" s="116"/>
      <c r="J49" s="36"/>
      <c r="K49" s="39"/>
    </row>
    <row r="50" spans="2:11" s="1" customFormat="1" ht="14.45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00 - Ostatní a vedlejší náklady</v>
      </c>
      <c r="F51" s="369"/>
      <c r="G51" s="369"/>
      <c r="H51" s="369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J84</f>
        <v>0</v>
      </c>
      <c r="K60" s="39"/>
      <c r="AU60" s="18" t="s">
        <v>112</v>
      </c>
    </row>
    <row r="61" spans="2:11" s="8" customFormat="1" ht="24.95" customHeight="1">
      <c r="B61" s="147"/>
      <c r="C61" s="148"/>
      <c r="D61" s="149" t="s">
        <v>113</v>
      </c>
      <c r="E61" s="150"/>
      <c r="F61" s="150"/>
      <c r="G61" s="150"/>
      <c r="H61" s="150"/>
      <c r="I61" s="151"/>
      <c r="J61" s="152">
        <f>J85</f>
        <v>0</v>
      </c>
      <c r="K61" s="153"/>
    </row>
    <row r="62" spans="2:11" s="8" customFormat="1" ht="24.95" customHeight="1">
      <c r="B62" s="147"/>
      <c r="C62" s="148"/>
      <c r="D62" s="149" t="s">
        <v>114</v>
      </c>
      <c r="E62" s="150"/>
      <c r="F62" s="150"/>
      <c r="G62" s="150"/>
      <c r="H62" s="150"/>
      <c r="I62" s="151"/>
      <c r="J62" s="152">
        <f>J127</f>
        <v>0</v>
      </c>
      <c r="K62" s="153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7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40"/>
      <c r="J68" s="54"/>
      <c r="K68" s="54"/>
      <c r="L68" s="55"/>
    </row>
    <row r="69" spans="2:12" s="1" customFormat="1" ht="36.95" customHeight="1">
      <c r="B69" s="35"/>
      <c r="C69" s="56" t="s">
        <v>115</v>
      </c>
      <c r="D69" s="57"/>
      <c r="E69" s="57"/>
      <c r="F69" s="57"/>
      <c r="G69" s="57"/>
      <c r="H69" s="57"/>
      <c r="I69" s="154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4"/>
      <c r="J70" s="57"/>
      <c r="K70" s="57"/>
      <c r="L70" s="55"/>
    </row>
    <row r="71" spans="2:12" s="1" customFormat="1" ht="14.45" customHeight="1">
      <c r="B71" s="35"/>
      <c r="C71" s="59" t="s">
        <v>16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22.5" customHeight="1">
      <c r="B72" s="35"/>
      <c r="C72" s="57"/>
      <c r="D72" s="57"/>
      <c r="E72" s="395" t="str">
        <f>E7</f>
        <v>Hranice-Kropáčova a Tesaříkova ul.,dešťová kanalizace</v>
      </c>
      <c r="F72" s="362"/>
      <c r="G72" s="362"/>
      <c r="H72" s="362"/>
      <c r="I72" s="154"/>
      <c r="J72" s="57"/>
      <c r="K72" s="57"/>
      <c r="L72" s="55"/>
    </row>
    <row r="73" spans="2:12" ht="15">
      <c r="B73" s="22"/>
      <c r="C73" s="59" t="s">
        <v>104</v>
      </c>
      <c r="D73" s="155"/>
      <c r="E73" s="155"/>
      <c r="F73" s="155"/>
      <c r="G73" s="155"/>
      <c r="H73" s="155"/>
      <c r="J73" s="155"/>
      <c r="K73" s="155"/>
      <c r="L73" s="156"/>
    </row>
    <row r="74" spans="2:12" s="1" customFormat="1" ht="22.5" customHeight="1">
      <c r="B74" s="35"/>
      <c r="C74" s="57"/>
      <c r="D74" s="57"/>
      <c r="E74" s="395" t="s">
        <v>105</v>
      </c>
      <c r="F74" s="362"/>
      <c r="G74" s="362"/>
      <c r="H74" s="362"/>
      <c r="I74" s="154"/>
      <c r="J74" s="57"/>
      <c r="K74" s="57"/>
      <c r="L74" s="55"/>
    </row>
    <row r="75" spans="2:12" s="1" customFormat="1" ht="14.45" customHeight="1">
      <c r="B75" s="35"/>
      <c r="C75" s="59" t="s">
        <v>106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3.25" customHeight="1">
      <c r="B76" s="35"/>
      <c r="C76" s="57"/>
      <c r="D76" s="57"/>
      <c r="E76" s="359" t="str">
        <f>E11</f>
        <v>00 - Ostatní a vedlejší náklady</v>
      </c>
      <c r="F76" s="362"/>
      <c r="G76" s="362"/>
      <c r="H76" s="362"/>
      <c r="I76" s="154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18" customHeight="1">
      <c r="B78" s="35"/>
      <c r="C78" s="59" t="s">
        <v>23</v>
      </c>
      <c r="D78" s="57"/>
      <c r="E78" s="57"/>
      <c r="F78" s="157" t="str">
        <f>F14</f>
        <v>HRANICE</v>
      </c>
      <c r="G78" s="57"/>
      <c r="H78" s="57"/>
      <c r="I78" s="158" t="s">
        <v>25</v>
      </c>
      <c r="J78" s="67" t="str">
        <f>IF(J14="","",J14)</f>
        <v>5.9.2016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5">
      <c r="B80" s="35"/>
      <c r="C80" s="59" t="s">
        <v>29</v>
      </c>
      <c r="D80" s="57"/>
      <c r="E80" s="57"/>
      <c r="F80" s="157" t="str">
        <f>E17</f>
        <v>MĚSTO HRANICE</v>
      </c>
      <c r="G80" s="57"/>
      <c r="H80" s="57"/>
      <c r="I80" s="158" t="s">
        <v>36</v>
      </c>
      <c r="J80" s="157" t="str">
        <f>E23</f>
        <v>PROJEKTY VODAM s.r.o.   HRANICE</v>
      </c>
      <c r="K80" s="57"/>
      <c r="L80" s="55"/>
    </row>
    <row r="81" spans="2:12" s="1" customFormat="1" ht="14.45" customHeight="1">
      <c r="B81" s="35"/>
      <c r="C81" s="59" t="s">
        <v>34</v>
      </c>
      <c r="D81" s="57"/>
      <c r="E81" s="57"/>
      <c r="F81" s="157" t="str">
        <f>IF(E20="","",E20)</f>
        <v/>
      </c>
      <c r="G81" s="57"/>
      <c r="H81" s="57"/>
      <c r="I81" s="154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4"/>
      <c r="J82" s="57"/>
      <c r="K82" s="57"/>
      <c r="L82" s="55"/>
    </row>
    <row r="83" spans="2:20" s="9" customFormat="1" ht="29.25" customHeight="1">
      <c r="B83" s="159"/>
      <c r="C83" s="160" t="s">
        <v>116</v>
      </c>
      <c r="D83" s="161" t="s">
        <v>61</v>
      </c>
      <c r="E83" s="161" t="s">
        <v>57</v>
      </c>
      <c r="F83" s="161" t="s">
        <v>117</v>
      </c>
      <c r="G83" s="161" t="s">
        <v>118</v>
      </c>
      <c r="H83" s="161" t="s">
        <v>119</v>
      </c>
      <c r="I83" s="162" t="s">
        <v>120</v>
      </c>
      <c r="J83" s="161" t="s">
        <v>110</v>
      </c>
      <c r="K83" s="163" t="s">
        <v>121</v>
      </c>
      <c r="L83" s="164"/>
      <c r="M83" s="75" t="s">
        <v>122</v>
      </c>
      <c r="N83" s="76" t="s">
        <v>46</v>
      </c>
      <c r="O83" s="76" t="s">
        <v>123</v>
      </c>
      <c r="P83" s="76" t="s">
        <v>124</v>
      </c>
      <c r="Q83" s="76" t="s">
        <v>125</v>
      </c>
      <c r="R83" s="76" t="s">
        <v>126</v>
      </c>
      <c r="S83" s="76" t="s">
        <v>127</v>
      </c>
      <c r="T83" s="77" t="s">
        <v>128</v>
      </c>
    </row>
    <row r="84" spans="2:63" s="1" customFormat="1" ht="29.25" customHeight="1">
      <c r="B84" s="35"/>
      <c r="C84" s="81" t="s">
        <v>111</v>
      </c>
      <c r="D84" s="57"/>
      <c r="E84" s="57"/>
      <c r="F84" s="57"/>
      <c r="G84" s="57"/>
      <c r="H84" s="57"/>
      <c r="I84" s="154"/>
      <c r="J84" s="165">
        <f>BK84</f>
        <v>0</v>
      </c>
      <c r="K84" s="57"/>
      <c r="L84" s="55"/>
      <c r="M84" s="78"/>
      <c r="N84" s="79"/>
      <c r="O84" s="79"/>
      <c r="P84" s="166">
        <f>P85+P127</f>
        <v>0</v>
      </c>
      <c r="Q84" s="79"/>
      <c r="R84" s="166">
        <f>R85+R127</f>
        <v>0</v>
      </c>
      <c r="S84" s="79"/>
      <c r="T84" s="167">
        <f>T85+T127</f>
        <v>0</v>
      </c>
      <c r="AT84" s="18" t="s">
        <v>75</v>
      </c>
      <c r="AU84" s="18" t="s">
        <v>112</v>
      </c>
      <c r="BK84" s="168">
        <f>BK85+BK127</f>
        <v>0</v>
      </c>
    </row>
    <row r="85" spans="2:63" s="10" customFormat="1" ht="37.35" customHeight="1">
      <c r="B85" s="169"/>
      <c r="C85" s="170"/>
      <c r="D85" s="171" t="s">
        <v>75</v>
      </c>
      <c r="E85" s="172" t="s">
        <v>129</v>
      </c>
      <c r="F85" s="172" t="s">
        <v>130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SUM(P86:P126)</f>
        <v>0</v>
      </c>
      <c r="Q85" s="177"/>
      <c r="R85" s="178">
        <f>SUM(R86:R126)</f>
        <v>0</v>
      </c>
      <c r="S85" s="177"/>
      <c r="T85" s="179">
        <f>SUM(T86:T126)</f>
        <v>0</v>
      </c>
      <c r="AR85" s="180" t="s">
        <v>131</v>
      </c>
      <c r="AT85" s="181" t="s">
        <v>75</v>
      </c>
      <c r="AU85" s="181" t="s">
        <v>76</v>
      </c>
      <c r="AY85" s="180" t="s">
        <v>132</v>
      </c>
      <c r="BK85" s="182">
        <f>SUM(BK86:BK126)</f>
        <v>0</v>
      </c>
    </row>
    <row r="86" spans="2:65" s="1" customFormat="1" ht="22.5" customHeight="1">
      <c r="B86" s="35"/>
      <c r="C86" s="183" t="s">
        <v>22</v>
      </c>
      <c r="D86" s="183" t="s">
        <v>133</v>
      </c>
      <c r="E86" s="184" t="s">
        <v>134</v>
      </c>
      <c r="F86" s="185" t="s">
        <v>135</v>
      </c>
      <c r="G86" s="186" t="s">
        <v>136</v>
      </c>
      <c r="H86" s="187">
        <v>1</v>
      </c>
      <c r="I86" s="188"/>
      <c r="J86" s="189">
        <f>ROUND(I86*H86,2)</f>
        <v>0</v>
      </c>
      <c r="K86" s="185" t="s">
        <v>137</v>
      </c>
      <c r="L86" s="55"/>
      <c r="M86" s="190" t="s">
        <v>20</v>
      </c>
      <c r="N86" s="191" t="s">
        <v>47</v>
      </c>
      <c r="O86" s="36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8" t="s">
        <v>138</v>
      </c>
      <c r="AT86" s="18" t="s">
        <v>133</v>
      </c>
      <c r="AU86" s="18" t="s">
        <v>22</v>
      </c>
      <c r="AY86" s="18" t="s">
        <v>132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8" t="s">
        <v>22</v>
      </c>
      <c r="BK86" s="194">
        <f>ROUND(I86*H86,2)</f>
        <v>0</v>
      </c>
      <c r="BL86" s="18" t="s">
        <v>138</v>
      </c>
      <c r="BM86" s="18" t="s">
        <v>84</v>
      </c>
    </row>
    <row r="87" spans="2:65" s="1" customFormat="1" ht="22.5" customHeight="1">
      <c r="B87" s="35"/>
      <c r="C87" s="183" t="s">
        <v>84</v>
      </c>
      <c r="D87" s="183" t="s">
        <v>133</v>
      </c>
      <c r="E87" s="184" t="s">
        <v>139</v>
      </c>
      <c r="F87" s="185" t="s">
        <v>140</v>
      </c>
      <c r="G87" s="186" t="s">
        <v>136</v>
      </c>
      <c r="H87" s="187">
        <v>1</v>
      </c>
      <c r="I87" s="188"/>
      <c r="J87" s="189">
        <f>ROUND(I87*H87,2)</f>
        <v>0</v>
      </c>
      <c r="K87" s="185" t="s">
        <v>137</v>
      </c>
      <c r="L87" s="55"/>
      <c r="M87" s="190" t="s">
        <v>20</v>
      </c>
      <c r="N87" s="191" t="s">
        <v>47</v>
      </c>
      <c r="O87" s="36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8" t="s">
        <v>138</v>
      </c>
      <c r="AT87" s="18" t="s">
        <v>133</v>
      </c>
      <c r="AU87" s="18" t="s">
        <v>22</v>
      </c>
      <c r="AY87" s="18" t="s">
        <v>132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8" t="s">
        <v>22</v>
      </c>
      <c r="BK87" s="194">
        <f>ROUND(I87*H87,2)</f>
        <v>0</v>
      </c>
      <c r="BL87" s="18" t="s">
        <v>138</v>
      </c>
      <c r="BM87" s="18" t="s">
        <v>131</v>
      </c>
    </row>
    <row r="88" spans="2:65" s="1" customFormat="1" ht="22.5" customHeight="1">
      <c r="B88" s="35"/>
      <c r="C88" s="183" t="s">
        <v>141</v>
      </c>
      <c r="D88" s="183" t="s">
        <v>133</v>
      </c>
      <c r="E88" s="184" t="s">
        <v>142</v>
      </c>
      <c r="F88" s="185" t="s">
        <v>143</v>
      </c>
      <c r="G88" s="186" t="s">
        <v>136</v>
      </c>
      <c r="H88" s="187">
        <v>1</v>
      </c>
      <c r="I88" s="188"/>
      <c r="J88" s="189">
        <f>ROUND(I88*H88,2)</f>
        <v>0</v>
      </c>
      <c r="K88" s="185" t="s">
        <v>137</v>
      </c>
      <c r="L88" s="55"/>
      <c r="M88" s="190" t="s">
        <v>20</v>
      </c>
      <c r="N88" s="191" t="s">
        <v>47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138</v>
      </c>
      <c r="AT88" s="18" t="s">
        <v>133</v>
      </c>
      <c r="AU88" s="18" t="s">
        <v>22</v>
      </c>
      <c r="AY88" s="18" t="s">
        <v>132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22</v>
      </c>
      <c r="BK88" s="194">
        <f>ROUND(I88*H88,2)</f>
        <v>0</v>
      </c>
      <c r="BL88" s="18" t="s">
        <v>138</v>
      </c>
      <c r="BM88" s="18" t="s">
        <v>144</v>
      </c>
    </row>
    <row r="89" spans="2:65" s="1" customFormat="1" ht="22.5" customHeight="1">
      <c r="B89" s="35"/>
      <c r="C89" s="183" t="s">
        <v>131</v>
      </c>
      <c r="D89" s="183" t="s">
        <v>133</v>
      </c>
      <c r="E89" s="184" t="s">
        <v>145</v>
      </c>
      <c r="F89" s="185" t="s">
        <v>146</v>
      </c>
      <c r="G89" s="186" t="s">
        <v>136</v>
      </c>
      <c r="H89" s="187">
        <v>1</v>
      </c>
      <c r="I89" s="188"/>
      <c r="J89" s="189">
        <f>ROUND(I89*H89,2)</f>
        <v>0</v>
      </c>
      <c r="K89" s="185" t="s">
        <v>137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138</v>
      </c>
      <c r="AT89" s="18" t="s">
        <v>133</v>
      </c>
      <c r="AU89" s="18" t="s">
        <v>22</v>
      </c>
      <c r="AY89" s="18" t="s">
        <v>132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138</v>
      </c>
      <c r="BM89" s="18" t="s">
        <v>147</v>
      </c>
    </row>
    <row r="90" spans="2:51" s="11" customFormat="1" ht="27">
      <c r="B90" s="195"/>
      <c r="C90" s="196"/>
      <c r="D90" s="197" t="s">
        <v>148</v>
      </c>
      <c r="E90" s="198" t="s">
        <v>20</v>
      </c>
      <c r="F90" s="199" t="s">
        <v>149</v>
      </c>
      <c r="G90" s="196"/>
      <c r="H90" s="200" t="s">
        <v>20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148</v>
      </c>
      <c r="AU90" s="206" t="s">
        <v>22</v>
      </c>
      <c r="AV90" s="11" t="s">
        <v>22</v>
      </c>
      <c r="AW90" s="11" t="s">
        <v>40</v>
      </c>
      <c r="AX90" s="11" t="s">
        <v>76</v>
      </c>
      <c r="AY90" s="206" t="s">
        <v>132</v>
      </c>
    </row>
    <row r="91" spans="2:51" s="11" customFormat="1" ht="27">
      <c r="B91" s="195"/>
      <c r="C91" s="196"/>
      <c r="D91" s="197" t="s">
        <v>148</v>
      </c>
      <c r="E91" s="198" t="s">
        <v>20</v>
      </c>
      <c r="F91" s="199" t="s">
        <v>150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148</v>
      </c>
      <c r="AU91" s="206" t="s">
        <v>22</v>
      </c>
      <c r="AV91" s="11" t="s">
        <v>22</v>
      </c>
      <c r="AW91" s="11" t="s">
        <v>40</v>
      </c>
      <c r="AX91" s="11" t="s">
        <v>76</v>
      </c>
      <c r="AY91" s="206" t="s">
        <v>132</v>
      </c>
    </row>
    <row r="92" spans="2:51" s="11" customFormat="1" ht="13.5">
      <c r="B92" s="195"/>
      <c r="C92" s="196"/>
      <c r="D92" s="197" t="s">
        <v>148</v>
      </c>
      <c r="E92" s="198" t="s">
        <v>20</v>
      </c>
      <c r="F92" s="199" t="s">
        <v>151</v>
      </c>
      <c r="G92" s="196"/>
      <c r="H92" s="200" t="s">
        <v>20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148</v>
      </c>
      <c r="AU92" s="206" t="s">
        <v>22</v>
      </c>
      <c r="AV92" s="11" t="s">
        <v>22</v>
      </c>
      <c r="AW92" s="11" t="s">
        <v>40</v>
      </c>
      <c r="AX92" s="11" t="s">
        <v>76</v>
      </c>
      <c r="AY92" s="206" t="s">
        <v>132</v>
      </c>
    </row>
    <row r="93" spans="2:51" s="11" customFormat="1" ht="13.5">
      <c r="B93" s="195"/>
      <c r="C93" s="196"/>
      <c r="D93" s="197" t="s">
        <v>148</v>
      </c>
      <c r="E93" s="198" t="s">
        <v>20</v>
      </c>
      <c r="F93" s="199" t="s">
        <v>152</v>
      </c>
      <c r="G93" s="196"/>
      <c r="H93" s="200" t="s">
        <v>20</v>
      </c>
      <c r="I93" s="201"/>
      <c r="J93" s="196"/>
      <c r="K93" s="196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148</v>
      </c>
      <c r="AU93" s="206" t="s">
        <v>22</v>
      </c>
      <c r="AV93" s="11" t="s">
        <v>22</v>
      </c>
      <c r="AW93" s="11" t="s">
        <v>40</v>
      </c>
      <c r="AX93" s="11" t="s">
        <v>76</v>
      </c>
      <c r="AY93" s="206" t="s">
        <v>132</v>
      </c>
    </row>
    <row r="94" spans="2:51" s="11" customFormat="1" ht="13.5">
      <c r="B94" s="195"/>
      <c r="C94" s="196"/>
      <c r="D94" s="197" t="s">
        <v>148</v>
      </c>
      <c r="E94" s="198" t="s">
        <v>20</v>
      </c>
      <c r="F94" s="199" t="s">
        <v>153</v>
      </c>
      <c r="G94" s="196"/>
      <c r="H94" s="200" t="s">
        <v>20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148</v>
      </c>
      <c r="AU94" s="206" t="s">
        <v>22</v>
      </c>
      <c r="AV94" s="11" t="s">
        <v>22</v>
      </c>
      <c r="AW94" s="11" t="s">
        <v>40</v>
      </c>
      <c r="AX94" s="11" t="s">
        <v>76</v>
      </c>
      <c r="AY94" s="206" t="s">
        <v>132</v>
      </c>
    </row>
    <row r="95" spans="2:51" s="11" customFormat="1" ht="13.5">
      <c r="B95" s="195"/>
      <c r="C95" s="196"/>
      <c r="D95" s="197" t="s">
        <v>148</v>
      </c>
      <c r="E95" s="198" t="s">
        <v>20</v>
      </c>
      <c r="F95" s="199" t="s">
        <v>154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148</v>
      </c>
      <c r="AU95" s="206" t="s">
        <v>22</v>
      </c>
      <c r="AV95" s="11" t="s">
        <v>22</v>
      </c>
      <c r="AW95" s="11" t="s">
        <v>40</v>
      </c>
      <c r="AX95" s="11" t="s">
        <v>76</v>
      </c>
      <c r="AY95" s="206" t="s">
        <v>132</v>
      </c>
    </row>
    <row r="96" spans="2:51" s="11" customFormat="1" ht="27">
      <c r="B96" s="195"/>
      <c r="C96" s="196"/>
      <c r="D96" s="197" t="s">
        <v>148</v>
      </c>
      <c r="E96" s="198" t="s">
        <v>20</v>
      </c>
      <c r="F96" s="199" t="s">
        <v>155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148</v>
      </c>
      <c r="AU96" s="206" t="s">
        <v>22</v>
      </c>
      <c r="AV96" s="11" t="s">
        <v>22</v>
      </c>
      <c r="AW96" s="11" t="s">
        <v>40</v>
      </c>
      <c r="AX96" s="11" t="s">
        <v>76</v>
      </c>
      <c r="AY96" s="206" t="s">
        <v>132</v>
      </c>
    </row>
    <row r="97" spans="2:51" s="11" customFormat="1" ht="13.5">
      <c r="B97" s="195"/>
      <c r="C97" s="196"/>
      <c r="D97" s="197" t="s">
        <v>148</v>
      </c>
      <c r="E97" s="198" t="s">
        <v>20</v>
      </c>
      <c r="F97" s="199" t="s">
        <v>156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148</v>
      </c>
      <c r="AU97" s="206" t="s">
        <v>22</v>
      </c>
      <c r="AV97" s="11" t="s">
        <v>22</v>
      </c>
      <c r="AW97" s="11" t="s">
        <v>40</v>
      </c>
      <c r="AX97" s="11" t="s">
        <v>76</v>
      </c>
      <c r="AY97" s="206" t="s">
        <v>132</v>
      </c>
    </row>
    <row r="98" spans="2:51" s="12" customFormat="1" ht="13.5">
      <c r="B98" s="207"/>
      <c r="C98" s="208"/>
      <c r="D98" s="197" t="s">
        <v>148</v>
      </c>
      <c r="E98" s="209" t="s">
        <v>20</v>
      </c>
      <c r="F98" s="210" t="s">
        <v>22</v>
      </c>
      <c r="G98" s="208"/>
      <c r="H98" s="211">
        <v>1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148</v>
      </c>
      <c r="AU98" s="217" t="s">
        <v>22</v>
      </c>
      <c r="AV98" s="12" t="s">
        <v>84</v>
      </c>
      <c r="AW98" s="12" t="s">
        <v>40</v>
      </c>
      <c r="AX98" s="12" t="s">
        <v>76</v>
      </c>
      <c r="AY98" s="217" t="s">
        <v>132</v>
      </c>
    </row>
    <row r="99" spans="2:51" s="13" customFormat="1" ht="13.5">
      <c r="B99" s="218"/>
      <c r="C99" s="219"/>
      <c r="D99" s="220" t="s">
        <v>148</v>
      </c>
      <c r="E99" s="221" t="s">
        <v>20</v>
      </c>
      <c r="F99" s="222" t="s">
        <v>157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148</v>
      </c>
      <c r="AU99" s="229" t="s">
        <v>22</v>
      </c>
      <c r="AV99" s="13" t="s">
        <v>131</v>
      </c>
      <c r="AW99" s="13" t="s">
        <v>40</v>
      </c>
      <c r="AX99" s="13" t="s">
        <v>22</v>
      </c>
      <c r="AY99" s="229" t="s">
        <v>132</v>
      </c>
    </row>
    <row r="100" spans="2:65" s="1" customFormat="1" ht="22.5" customHeight="1">
      <c r="B100" s="35"/>
      <c r="C100" s="183" t="s">
        <v>158</v>
      </c>
      <c r="D100" s="183" t="s">
        <v>133</v>
      </c>
      <c r="E100" s="184" t="s">
        <v>159</v>
      </c>
      <c r="F100" s="185" t="s">
        <v>160</v>
      </c>
      <c r="G100" s="186" t="s">
        <v>136</v>
      </c>
      <c r="H100" s="187">
        <v>1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138</v>
      </c>
      <c r="AT100" s="18" t="s">
        <v>133</v>
      </c>
      <c r="AU100" s="18" t="s">
        <v>22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138</v>
      </c>
      <c r="BM100" s="18" t="s">
        <v>27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161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22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1" customFormat="1" ht="13.5">
      <c r="B102" s="195"/>
      <c r="C102" s="196"/>
      <c r="D102" s="197" t="s">
        <v>148</v>
      </c>
      <c r="E102" s="198" t="s">
        <v>20</v>
      </c>
      <c r="F102" s="199" t="s">
        <v>162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148</v>
      </c>
      <c r="AU102" s="206" t="s">
        <v>22</v>
      </c>
      <c r="AV102" s="11" t="s">
        <v>22</v>
      </c>
      <c r="AW102" s="11" t="s">
        <v>40</v>
      </c>
      <c r="AX102" s="11" t="s">
        <v>76</v>
      </c>
      <c r="AY102" s="206" t="s">
        <v>132</v>
      </c>
    </row>
    <row r="103" spans="2:51" s="11" customFormat="1" ht="13.5">
      <c r="B103" s="195"/>
      <c r="C103" s="196"/>
      <c r="D103" s="197" t="s">
        <v>148</v>
      </c>
      <c r="E103" s="198" t="s">
        <v>20</v>
      </c>
      <c r="F103" s="199" t="s">
        <v>163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148</v>
      </c>
      <c r="AU103" s="206" t="s">
        <v>22</v>
      </c>
      <c r="AV103" s="11" t="s">
        <v>22</v>
      </c>
      <c r="AW103" s="11" t="s">
        <v>40</v>
      </c>
      <c r="AX103" s="11" t="s">
        <v>76</v>
      </c>
      <c r="AY103" s="206" t="s">
        <v>132</v>
      </c>
    </row>
    <row r="104" spans="2:51" s="11" customFormat="1" ht="13.5">
      <c r="B104" s="195"/>
      <c r="C104" s="196"/>
      <c r="D104" s="197" t="s">
        <v>148</v>
      </c>
      <c r="E104" s="198" t="s">
        <v>20</v>
      </c>
      <c r="F104" s="199" t="s">
        <v>164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148</v>
      </c>
      <c r="AU104" s="206" t="s">
        <v>22</v>
      </c>
      <c r="AV104" s="11" t="s">
        <v>22</v>
      </c>
      <c r="AW104" s="11" t="s">
        <v>40</v>
      </c>
      <c r="AX104" s="11" t="s">
        <v>76</v>
      </c>
      <c r="AY104" s="206" t="s">
        <v>132</v>
      </c>
    </row>
    <row r="105" spans="2:51" s="11" customFormat="1" ht="27">
      <c r="B105" s="195"/>
      <c r="C105" s="196"/>
      <c r="D105" s="197" t="s">
        <v>148</v>
      </c>
      <c r="E105" s="198" t="s">
        <v>20</v>
      </c>
      <c r="F105" s="199" t="s">
        <v>165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22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1" customFormat="1" ht="27">
      <c r="B106" s="195"/>
      <c r="C106" s="196"/>
      <c r="D106" s="197" t="s">
        <v>148</v>
      </c>
      <c r="E106" s="198" t="s">
        <v>20</v>
      </c>
      <c r="F106" s="199" t="s">
        <v>166</v>
      </c>
      <c r="G106" s="196"/>
      <c r="H106" s="200" t="s">
        <v>20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148</v>
      </c>
      <c r="AU106" s="206" t="s">
        <v>22</v>
      </c>
      <c r="AV106" s="11" t="s">
        <v>22</v>
      </c>
      <c r="AW106" s="11" t="s">
        <v>40</v>
      </c>
      <c r="AX106" s="11" t="s">
        <v>76</v>
      </c>
      <c r="AY106" s="206" t="s">
        <v>132</v>
      </c>
    </row>
    <row r="107" spans="2:51" s="11" customFormat="1" ht="13.5">
      <c r="B107" s="195"/>
      <c r="C107" s="196"/>
      <c r="D107" s="197" t="s">
        <v>148</v>
      </c>
      <c r="E107" s="198" t="s">
        <v>20</v>
      </c>
      <c r="F107" s="199" t="s">
        <v>167</v>
      </c>
      <c r="G107" s="196"/>
      <c r="H107" s="200" t="s">
        <v>20</v>
      </c>
      <c r="I107" s="201"/>
      <c r="J107" s="196"/>
      <c r="K107" s="196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148</v>
      </c>
      <c r="AU107" s="206" t="s">
        <v>22</v>
      </c>
      <c r="AV107" s="11" t="s">
        <v>22</v>
      </c>
      <c r="AW107" s="11" t="s">
        <v>40</v>
      </c>
      <c r="AX107" s="11" t="s">
        <v>76</v>
      </c>
      <c r="AY107" s="206" t="s">
        <v>132</v>
      </c>
    </row>
    <row r="108" spans="2:51" s="11" customFormat="1" ht="13.5">
      <c r="B108" s="195"/>
      <c r="C108" s="196"/>
      <c r="D108" s="197" t="s">
        <v>148</v>
      </c>
      <c r="E108" s="198" t="s">
        <v>20</v>
      </c>
      <c r="F108" s="199" t="s">
        <v>168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148</v>
      </c>
      <c r="AU108" s="206" t="s">
        <v>22</v>
      </c>
      <c r="AV108" s="11" t="s">
        <v>22</v>
      </c>
      <c r="AW108" s="11" t="s">
        <v>40</v>
      </c>
      <c r="AX108" s="11" t="s">
        <v>76</v>
      </c>
      <c r="AY108" s="206" t="s">
        <v>132</v>
      </c>
    </row>
    <row r="109" spans="2:51" s="11" customFormat="1" ht="27">
      <c r="B109" s="195"/>
      <c r="C109" s="196"/>
      <c r="D109" s="197" t="s">
        <v>148</v>
      </c>
      <c r="E109" s="198" t="s">
        <v>20</v>
      </c>
      <c r="F109" s="199" t="s">
        <v>169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148</v>
      </c>
      <c r="AU109" s="206" t="s">
        <v>22</v>
      </c>
      <c r="AV109" s="11" t="s">
        <v>22</v>
      </c>
      <c r="AW109" s="11" t="s">
        <v>40</v>
      </c>
      <c r="AX109" s="11" t="s">
        <v>76</v>
      </c>
      <c r="AY109" s="206" t="s">
        <v>132</v>
      </c>
    </row>
    <row r="110" spans="2:51" s="12" customFormat="1" ht="13.5">
      <c r="B110" s="207"/>
      <c r="C110" s="208"/>
      <c r="D110" s="197" t="s">
        <v>148</v>
      </c>
      <c r="E110" s="209" t="s">
        <v>20</v>
      </c>
      <c r="F110" s="210" t="s">
        <v>22</v>
      </c>
      <c r="G110" s="208"/>
      <c r="H110" s="211">
        <v>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148</v>
      </c>
      <c r="AU110" s="217" t="s">
        <v>22</v>
      </c>
      <c r="AV110" s="12" t="s">
        <v>84</v>
      </c>
      <c r="AW110" s="12" t="s">
        <v>40</v>
      </c>
      <c r="AX110" s="12" t="s">
        <v>76</v>
      </c>
      <c r="AY110" s="217" t="s">
        <v>132</v>
      </c>
    </row>
    <row r="111" spans="2:51" s="13" customFormat="1" ht="13.5">
      <c r="B111" s="218"/>
      <c r="C111" s="219"/>
      <c r="D111" s="220" t="s">
        <v>148</v>
      </c>
      <c r="E111" s="221" t="s">
        <v>20</v>
      </c>
      <c r="F111" s="222" t="s">
        <v>157</v>
      </c>
      <c r="G111" s="219"/>
      <c r="H111" s="223">
        <v>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148</v>
      </c>
      <c r="AU111" s="229" t="s">
        <v>22</v>
      </c>
      <c r="AV111" s="13" t="s">
        <v>131</v>
      </c>
      <c r="AW111" s="13" t="s">
        <v>40</v>
      </c>
      <c r="AX111" s="13" t="s">
        <v>22</v>
      </c>
      <c r="AY111" s="229" t="s">
        <v>132</v>
      </c>
    </row>
    <row r="112" spans="2:65" s="1" customFormat="1" ht="22.5" customHeight="1">
      <c r="B112" s="35"/>
      <c r="C112" s="183" t="s">
        <v>144</v>
      </c>
      <c r="D112" s="183" t="s">
        <v>133</v>
      </c>
      <c r="E112" s="184" t="s">
        <v>170</v>
      </c>
      <c r="F112" s="185" t="s">
        <v>171</v>
      </c>
      <c r="G112" s="186" t="s">
        <v>136</v>
      </c>
      <c r="H112" s="187">
        <v>1</v>
      </c>
      <c r="I112" s="188"/>
      <c r="J112" s="189">
        <f>ROUND(I112*H112,2)</f>
        <v>0</v>
      </c>
      <c r="K112" s="185" t="s">
        <v>137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138</v>
      </c>
      <c r="AT112" s="18" t="s">
        <v>133</v>
      </c>
      <c r="AU112" s="18" t="s">
        <v>22</v>
      </c>
      <c r="AY112" s="18" t="s">
        <v>132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138</v>
      </c>
      <c r="BM112" s="18" t="s">
        <v>172</v>
      </c>
    </row>
    <row r="113" spans="2:51" s="11" customFormat="1" ht="27">
      <c r="B113" s="195"/>
      <c r="C113" s="196"/>
      <c r="D113" s="197" t="s">
        <v>148</v>
      </c>
      <c r="E113" s="198" t="s">
        <v>20</v>
      </c>
      <c r="F113" s="199" t="s">
        <v>173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148</v>
      </c>
      <c r="AU113" s="206" t="s">
        <v>22</v>
      </c>
      <c r="AV113" s="11" t="s">
        <v>22</v>
      </c>
      <c r="AW113" s="11" t="s">
        <v>40</v>
      </c>
      <c r="AX113" s="11" t="s">
        <v>76</v>
      </c>
      <c r="AY113" s="206" t="s">
        <v>132</v>
      </c>
    </row>
    <row r="114" spans="2:51" s="11" customFormat="1" ht="27">
      <c r="B114" s="195"/>
      <c r="C114" s="196"/>
      <c r="D114" s="197" t="s">
        <v>148</v>
      </c>
      <c r="E114" s="198" t="s">
        <v>20</v>
      </c>
      <c r="F114" s="199" t="s">
        <v>174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148</v>
      </c>
      <c r="AU114" s="206" t="s">
        <v>22</v>
      </c>
      <c r="AV114" s="11" t="s">
        <v>22</v>
      </c>
      <c r="AW114" s="11" t="s">
        <v>40</v>
      </c>
      <c r="AX114" s="11" t="s">
        <v>76</v>
      </c>
      <c r="AY114" s="206" t="s">
        <v>132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175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22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27">
      <c r="B116" s="195"/>
      <c r="C116" s="196"/>
      <c r="D116" s="197" t="s">
        <v>148</v>
      </c>
      <c r="E116" s="198" t="s">
        <v>20</v>
      </c>
      <c r="F116" s="199" t="s">
        <v>176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22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1" customFormat="1" ht="27">
      <c r="B117" s="195"/>
      <c r="C117" s="196"/>
      <c r="D117" s="197" t="s">
        <v>148</v>
      </c>
      <c r="E117" s="198" t="s">
        <v>20</v>
      </c>
      <c r="F117" s="199" t="s">
        <v>177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148</v>
      </c>
      <c r="AU117" s="206" t="s">
        <v>22</v>
      </c>
      <c r="AV117" s="11" t="s">
        <v>22</v>
      </c>
      <c r="AW117" s="11" t="s">
        <v>40</v>
      </c>
      <c r="AX117" s="11" t="s">
        <v>76</v>
      </c>
      <c r="AY117" s="206" t="s">
        <v>132</v>
      </c>
    </row>
    <row r="118" spans="2:51" s="11" customFormat="1" ht="13.5">
      <c r="B118" s="195"/>
      <c r="C118" s="196"/>
      <c r="D118" s="197" t="s">
        <v>148</v>
      </c>
      <c r="E118" s="198" t="s">
        <v>20</v>
      </c>
      <c r="F118" s="199" t="s">
        <v>178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148</v>
      </c>
      <c r="AU118" s="206" t="s">
        <v>22</v>
      </c>
      <c r="AV118" s="11" t="s">
        <v>22</v>
      </c>
      <c r="AW118" s="11" t="s">
        <v>40</v>
      </c>
      <c r="AX118" s="11" t="s">
        <v>76</v>
      </c>
      <c r="AY118" s="206" t="s">
        <v>132</v>
      </c>
    </row>
    <row r="119" spans="2:51" s="11" customFormat="1" ht="27">
      <c r="B119" s="195"/>
      <c r="C119" s="196"/>
      <c r="D119" s="197" t="s">
        <v>148</v>
      </c>
      <c r="E119" s="198" t="s">
        <v>20</v>
      </c>
      <c r="F119" s="199" t="s">
        <v>179</v>
      </c>
      <c r="G119" s="196"/>
      <c r="H119" s="200" t="s">
        <v>20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148</v>
      </c>
      <c r="AU119" s="206" t="s">
        <v>22</v>
      </c>
      <c r="AV119" s="11" t="s">
        <v>22</v>
      </c>
      <c r="AW119" s="11" t="s">
        <v>40</v>
      </c>
      <c r="AX119" s="11" t="s">
        <v>76</v>
      </c>
      <c r="AY119" s="206" t="s">
        <v>132</v>
      </c>
    </row>
    <row r="120" spans="2:51" s="11" customFormat="1" ht="13.5">
      <c r="B120" s="195"/>
      <c r="C120" s="196"/>
      <c r="D120" s="197" t="s">
        <v>148</v>
      </c>
      <c r="E120" s="198" t="s">
        <v>20</v>
      </c>
      <c r="F120" s="199" t="s">
        <v>180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148</v>
      </c>
      <c r="AU120" s="206" t="s">
        <v>22</v>
      </c>
      <c r="AV120" s="11" t="s">
        <v>22</v>
      </c>
      <c r="AW120" s="11" t="s">
        <v>40</v>
      </c>
      <c r="AX120" s="11" t="s">
        <v>76</v>
      </c>
      <c r="AY120" s="206" t="s">
        <v>132</v>
      </c>
    </row>
    <row r="121" spans="2:51" s="12" customFormat="1" ht="13.5">
      <c r="B121" s="207"/>
      <c r="C121" s="208"/>
      <c r="D121" s="197" t="s">
        <v>148</v>
      </c>
      <c r="E121" s="209" t="s">
        <v>20</v>
      </c>
      <c r="F121" s="210" t="s">
        <v>22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148</v>
      </c>
      <c r="AU121" s="217" t="s">
        <v>22</v>
      </c>
      <c r="AV121" s="12" t="s">
        <v>84</v>
      </c>
      <c r="AW121" s="12" t="s">
        <v>40</v>
      </c>
      <c r="AX121" s="12" t="s">
        <v>76</v>
      </c>
      <c r="AY121" s="217" t="s">
        <v>132</v>
      </c>
    </row>
    <row r="122" spans="2:51" s="13" customFormat="1" ht="13.5">
      <c r="B122" s="218"/>
      <c r="C122" s="219"/>
      <c r="D122" s="220" t="s">
        <v>148</v>
      </c>
      <c r="E122" s="221" t="s">
        <v>20</v>
      </c>
      <c r="F122" s="222" t="s">
        <v>157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148</v>
      </c>
      <c r="AU122" s="229" t="s">
        <v>22</v>
      </c>
      <c r="AV122" s="13" t="s">
        <v>131</v>
      </c>
      <c r="AW122" s="13" t="s">
        <v>40</v>
      </c>
      <c r="AX122" s="13" t="s">
        <v>22</v>
      </c>
      <c r="AY122" s="229" t="s">
        <v>132</v>
      </c>
    </row>
    <row r="123" spans="2:65" s="1" customFormat="1" ht="22.5" customHeight="1">
      <c r="B123" s="35"/>
      <c r="C123" s="183" t="s">
        <v>181</v>
      </c>
      <c r="D123" s="183" t="s">
        <v>133</v>
      </c>
      <c r="E123" s="184" t="s">
        <v>182</v>
      </c>
      <c r="F123" s="185" t="s">
        <v>183</v>
      </c>
      <c r="G123" s="186" t="s">
        <v>136</v>
      </c>
      <c r="H123" s="187">
        <v>1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138</v>
      </c>
      <c r="AT123" s="18" t="s">
        <v>133</v>
      </c>
      <c r="AU123" s="18" t="s">
        <v>22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138</v>
      </c>
      <c r="BM123" s="18" t="s">
        <v>184</v>
      </c>
    </row>
    <row r="124" spans="2:51" s="11" customFormat="1" ht="27">
      <c r="B124" s="195"/>
      <c r="C124" s="196"/>
      <c r="D124" s="197" t="s">
        <v>148</v>
      </c>
      <c r="E124" s="198" t="s">
        <v>20</v>
      </c>
      <c r="F124" s="199" t="s">
        <v>185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22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2" customFormat="1" ht="13.5">
      <c r="B125" s="207"/>
      <c r="C125" s="208"/>
      <c r="D125" s="197" t="s">
        <v>148</v>
      </c>
      <c r="E125" s="209" t="s">
        <v>20</v>
      </c>
      <c r="F125" s="210" t="s">
        <v>22</v>
      </c>
      <c r="G125" s="208"/>
      <c r="H125" s="211">
        <v>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148</v>
      </c>
      <c r="AU125" s="217" t="s">
        <v>22</v>
      </c>
      <c r="AV125" s="12" t="s">
        <v>84</v>
      </c>
      <c r="AW125" s="12" t="s">
        <v>40</v>
      </c>
      <c r="AX125" s="12" t="s">
        <v>76</v>
      </c>
      <c r="AY125" s="217" t="s">
        <v>132</v>
      </c>
    </row>
    <row r="126" spans="2:51" s="13" customFormat="1" ht="13.5">
      <c r="B126" s="218"/>
      <c r="C126" s="219"/>
      <c r="D126" s="197" t="s">
        <v>148</v>
      </c>
      <c r="E126" s="230" t="s">
        <v>20</v>
      </c>
      <c r="F126" s="231" t="s">
        <v>157</v>
      </c>
      <c r="G126" s="219"/>
      <c r="H126" s="232">
        <v>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148</v>
      </c>
      <c r="AU126" s="229" t="s">
        <v>22</v>
      </c>
      <c r="AV126" s="13" t="s">
        <v>131</v>
      </c>
      <c r="AW126" s="13" t="s">
        <v>40</v>
      </c>
      <c r="AX126" s="13" t="s">
        <v>22</v>
      </c>
      <c r="AY126" s="229" t="s">
        <v>132</v>
      </c>
    </row>
    <row r="127" spans="2:63" s="10" customFormat="1" ht="37.35" customHeight="1">
      <c r="B127" s="169"/>
      <c r="C127" s="170"/>
      <c r="D127" s="171" t="s">
        <v>75</v>
      </c>
      <c r="E127" s="172" t="s">
        <v>186</v>
      </c>
      <c r="F127" s="172" t="s">
        <v>187</v>
      </c>
      <c r="G127" s="170"/>
      <c r="H127" s="170"/>
      <c r="I127" s="173"/>
      <c r="J127" s="174">
        <f>BK127</f>
        <v>0</v>
      </c>
      <c r="K127" s="170"/>
      <c r="L127" s="175"/>
      <c r="M127" s="176"/>
      <c r="N127" s="177"/>
      <c r="O127" s="177"/>
      <c r="P127" s="178">
        <f>SUM(P128:P157)</f>
        <v>0</v>
      </c>
      <c r="Q127" s="177"/>
      <c r="R127" s="178">
        <f>SUM(R128:R157)</f>
        <v>0</v>
      </c>
      <c r="S127" s="177"/>
      <c r="T127" s="179">
        <f>SUM(T128:T157)</f>
        <v>0</v>
      </c>
      <c r="AR127" s="180" t="s">
        <v>131</v>
      </c>
      <c r="AT127" s="181" t="s">
        <v>75</v>
      </c>
      <c r="AU127" s="181" t="s">
        <v>76</v>
      </c>
      <c r="AY127" s="180" t="s">
        <v>132</v>
      </c>
      <c r="BK127" s="182">
        <f>SUM(BK128:BK157)</f>
        <v>0</v>
      </c>
    </row>
    <row r="128" spans="2:65" s="1" customFormat="1" ht="22.5" customHeight="1">
      <c r="B128" s="35"/>
      <c r="C128" s="183" t="s">
        <v>147</v>
      </c>
      <c r="D128" s="183" t="s">
        <v>133</v>
      </c>
      <c r="E128" s="184" t="s">
        <v>188</v>
      </c>
      <c r="F128" s="185" t="s">
        <v>189</v>
      </c>
      <c r="G128" s="186" t="s">
        <v>136</v>
      </c>
      <c r="H128" s="187">
        <v>1</v>
      </c>
      <c r="I128" s="188"/>
      <c r="J128" s="189">
        <f>ROUND(I128*H128,2)</f>
        <v>0</v>
      </c>
      <c r="K128" s="185" t="s">
        <v>190</v>
      </c>
      <c r="L128" s="55"/>
      <c r="M128" s="190" t="s">
        <v>20</v>
      </c>
      <c r="N128" s="191" t="s">
        <v>47</v>
      </c>
      <c r="O128" s="3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8" t="s">
        <v>138</v>
      </c>
      <c r="AT128" s="18" t="s">
        <v>133</v>
      </c>
      <c r="AU128" s="18" t="s">
        <v>22</v>
      </c>
      <c r="AY128" s="18" t="s">
        <v>132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22</v>
      </c>
      <c r="BK128" s="194">
        <f>ROUND(I128*H128,2)</f>
        <v>0</v>
      </c>
      <c r="BL128" s="18" t="s">
        <v>138</v>
      </c>
      <c r="BM128" s="18" t="s">
        <v>191</v>
      </c>
    </row>
    <row r="129" spans="2:51" s="11" customFormat="1" ht="13.5">
      <c r="B129" s="195"/>
      <c r="C129" s="196"/>
      <c r="D129" s="197" t="s">
        <v>148</v>
      </c>
      <c r="E129" s="198" t="s">
        <v>20</v>
      </c>
      <c r="F129" s="199" t="s">
        <v>192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148</v>
      </c>
      <c r="AU129" s="206" t="s">
        <v>22</v>
      </c>
      <c r="AV129" s="11" t="s">
        <v>22</v>
      </c>
      <c r="AW129" s="11" t="s">
        <v>40</v>
      </c>
      <c r="AX129" s="11" t="s">
        <v>76</v>
      </c>
      <c r="AY129" s="206" t="s">
        <v>132</v>
      </c>
    </row>
    <row r="130" spans="2:51" s="12" customFormat="1" ht="13.5">
      <c r="B130" s="207"/>
      <c r="C130" s="208"/>
      <c r="D130" s="197" t="s">
        <v>148</v>
      </c>
      <c r="E130" s="209" t="s">
        <v>20</v>
      </c>
      <c r="F130" s="210" t="s">
        <v>22</v>
      </c>
      <c r="G130" s="208"/>
      <c r="H130" s="211">
        <v>1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148</v>
      </c>
      <c r="AU130" s="217" t="s">
        <v>22</v>
      </c>
      <c r="AV130" s="12" t="s">
        <v>84</v>
      </c>
      <c r="AW130" s="12" t="s">
        <v>40</v>
      </c>
      <c r="AX130" s="12" t="s">
        <v>76</v>
      </c>
      <c r="AY130" s="217" t="s">
        <v>132</v>
      </c>
    </row>
    <row r="131" spans="2:51" s="13" customFormat="1" ht="13.5">
      <c r="B131" s="218"/>
      <c r="C131" s="219"/>
      <c r="D131" s="220" t="s">
        <v>148</v>
      </c>
      <c r="E131" s="221" t="s">
        <v>20</v>
      </c>
      <c r="F131" s="222" t="s">
        <v>157</v>
      </c>
      <c r="G131" s="219"/>
      <c r="H131" s="223">
        <v>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148</v>
      </c>
      <c r="AU131" s="229" t="s">
        <v>22</v>
      </c>
      <c r="AV131" s="13" t="s">
        <v>131</v>
      </c>
      <c r="AW131" s="13" t="s">
        <v>40</v>
      </c>
      <c r="AX131" s="13" t="s">
        <v>22</v>
      </c>
      <c r="AY131" s="229" t="s">
        <v>132</v>
      </c>
    </row>
    <row r="132" spans="2:65" s="1" customFormat="1" ht="22.5" customHeight="1">
      <c r="B132" s="35"/>
      <c r="C132" s="183" t="s">
        <v>193</v>
      </c>
      <c r="D132" s="183" t="s">
        <v>133</v>
      </c>
      <c r="E132" s="184" t="s">
        <v>194</v>
      </c>
      <c r="F132" s="185" t="s">
        <v>195</v>
      </c>
      <c r="G132" s="186" t="s">
        <v>136</v>
      </c>
      <c r="H132" s="187">
        <v>1</v>
      </c>
      <c r="I132" s="188"/>
      <c r="J132" s="189">
        <f>ROUND(I132*H132,2)</f>
        <v>0</v>
      </c>
      <c r="K132" s="185" t="s">
        <v>137</v>
      </c>
      <c r="L132" s="55"/>
      <c r="M132" s="190" t="s">
        <v>20</v>
      </c>
      <c r="N132" s="191" t="s">
        <v>47</v>
      </c>
      <c r="O132" s="36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8" t="s">
        <v>138</v>
      </c>
      <c r="AT132" s="18" t="s">
        <v>133</v>
      </c>
      <c r="AU132" s="18" t="s">
        <v>22</v>
      </c>
      <c r="AY132" s="18" t="s">
        <v>132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22</v>
      </c>
      <c r="BK132" s="194">
        <f>ROUND(I132*H132,2)</f>
        <v>0</v>
      </c>
      <c r="BL132" s="18" t="s">
        <v>138</v>
      </c>
      <c r="BM132" s="18" t="s">
        <v>196</v>
      </c>
    </row>
    <row r="133" spans="2:51" s="11" customFormat="1" ht="27">
      <c r="B133" s="195"/>
      <c r="C133" s="196"/>
      <c r="D133" s="197" t="s">
        <v>148</v>
      </c>
      <c r="E133" s="198" t="s">
        <v>20</v>
      </c>
      <c r="F133" s="199" t="s">
        <v>197</v>
      </c>
      <c r="G133" s="196"/>
      <c r="H133" s="200" t="s">
        <v>20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148</v>
      </c>
      <c r="AU133" s="206" t="s">
        <v>22</v>
      </c>
      <c r="AV133" s="11" t="s">
        <v>22</v>
      </c>
      <c r="AW133" s="11" t="s">
        <v>40</v>
      </c>
      <c r="AX133" s="11" t="s">
        <v>76</v>
      </c>
      <c r="AY133" s="206" t="s">
        <v>132</v>
      </c>
    </row>
    <row r="134" spans="2:51" s="12" customFormat="1" ht="13.5">
      <c r="B134" s="207"/>
      <c r="C134" s="208"/>
      <c r="D134" s="197" t="s">
        <v>148</v>
      </c>
      <c r="E134" s="209" t="s">
        <v>20</v>
      </c>
      <c r="F134" s="210" t="s">
        <v>22</v>
      </c>
      <c r="G134" s="208"/>
      <c r="H134" s="211">
        <v>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148</v>
      </c>
      <c r="AU134" s="217" t="s">
        <v>22</v>
      </c>
      <c r="AV134" s="12" t="s">
        <v>84</v>
      </c>
      <c r="AW134" s="12" t="s">
        <v>40</v>
      </c>
      <c r="AX134" s="12" t="s">
        <v>76</v>
      </c>
      <c r="AY134" s="217" t="s">
        <v>132</v>
      </c>
    </row>
    <row r="135" spans="2:51" s="13" customFormat="1" ht="13.5">
      <c r="B135" s="218"/>
      <c r="C135" s="219"/>
      <c r="D135" s="220" t="s">
        <v>148</v>
      </c>
      <c r="E135" s="221" t="s">
        <v>20</v>
      </c>
      <c r="F135" s="222" t="s">
        <v>157</v>
      </c>
      <c r="G135" s="219"/>
      <c r="H135" s="223">
        <v>1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148</v>
      </c>
      <c r="AU135" s="229" t="s">
        <v>22</v>
      </c>
      <c r="AV135" s="13" t="s">
        <v>131</v>
      </c>
      <c r="AW135" s="13" t="s">
        <v>40</v>
      </c>
      <c r="AX135" s="13" t="s">
        <v>22</v>
      </c>
      <c r="AY135" s="229" t="s">
        <v>132</v>
      </c>
    </row>
    <row r="136" spans="2:65" s="1" customFormat="1" ht="22.5" customHeight="1">
      <c r="B136" s="35"/>
      <c r="C136" s="183" t="s">
        <v>27</v>
      </c>
      <c r="D136" s="183" t="s">
        <v>133</v>
      </c>
      <c r="E136" s="184" t="s">
        <v>198</v>
      </c>
      <c r="F136" s="185" t="s">
        <v>199</v>
      </c>
      <c r="G136" s="186" t="s">
        <v>136</v>
      </c>
      <c r="H136" s="187">
        <v>1</v>
      </c>
      <c r="I136" s="188"/>
      <c r="J136" s="189">
        <f>ROUND(I136*H136,2)</f>
        <v>0</v>
      </c>
      <c r="K136" s="185" t="s">
        <v>137</v>
      </c>
      <c r="L136" s="55"/>
      <c r="M136" s="190" t="s">
        <v>20</v>
      </c>
      <c r="N136" s="191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138</v>
      </c>
      <c r="AT136" s="18" t="s">
        <v>133</v>
      </c>
      <c r="AU136" s="18" t="s">
        <v>22</v>
      </c>
      <c r="AY136" s="18" t="s">
        <v>132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138</v>
      </c>
      <c r="BM136" s="18" t="s">
        <v>200</v>
      </c>
    </row>
    <row r="137" spans="2:51" s="11" customFormat="1" ht="27">
      <c r="B137" s="195"/>
      <c r="C137" s="196"/>
      <c r="D137" s="197" t="s">
        <v>148</v>
      </c>
      <c r="E137" s="198" t="s">
        <v>20</v>
      </c>
      <c r="F137" s="199" t="s">
        <v>201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22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1" customFormat="1" ht="27">
      <c r="B138" s="195"/>
      <c r="C138" s="196"/>
      <c r="D138" s="197" t="s">
        <v>148</v>
      </c>
      <c r="E138" s="198" t="s">
        <v>20</v>
      </c>
      <c r="F138" s="199" t="s">
        <v>202</v>
      </c>
      <c r="G138" s="196"/>
      <c r="H138" s="200" t="s">
        <v>20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148</v>
      </c>
      <c r="AU138" s="206" t="s">
        <v>22</v>
      </c>
      <c r="AV138" s="11" t="s">
        <v>22</v>
      </c>
      <c r="AW138" s="11" t="s">
        <v>40</v>
      </c>
      <c r="AX138" s="11" t="s">
        <v>76</v>
      </c>
      <c r="AY138" s="206" t="s">
        <v>132</v>
      </c>
    </row>
    <row r="139" spans="2:51" s="12" customFormat="1" ht="13.5">
      <c r="B139" s="207"/>
      <c r="C139" s="208"/>
      <c r="D139" s="197" t="s">
        <v>148</v>
      </c>
      <c r="E139" s="209" t="s">
        <v>20</v>
      </c>
      <c r="F139" s="210" t="s">
        <v>22</v>
      </c>
      <c r="G139" s="208"/>
      <c r="H139" s="211">
        <v>1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148</v>
      </c>
      <c r="AU139" s="217" t="s">
        <v>22</v>
      </c>
      <c r="AV139" s="12" t="s">
        <v>84</v>
      </c>
      <c r="AW139" s="12" t="s">
        <v>40</v>
      </c>
      <c r="AX139" s="12" t="s">
        <v>76</v>
      </c>
      <c r="AY139" s="217" t="s">
        <v>132</v>
      </c>
    </row>
    <row r="140" spans="2:51" s="13" customFormat="1" ht="13.5">
      <c r="B140" s="218"/>
      <c r="C140" s="219"/>
      <c r="D140" s="220" t="s">
        <v>148</v>
      </c>
      <c r="E140" s="221" t="s">
        <v>20</v>
      </c>
      <c r="F140" s="222" t="s">
        <v>157</v>
      </c>
      <c r="G140" s="219"/>
      <c r="H140" s="223">
        <v>1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148</v>
      </c>
      <c r="AU140" s="229" t="s">
        <v>22</v>
      </c>
      <c r="AV140" s="13" t="s">
        <v>131</v>
      </c>
      <c r="AW140" s="13" t="s">
        <v>40</v>
      </c>
      <c r="AX140" s="13" t="s">
        <v>22</v>
      </c>
      <c r="AY140" s="229" t="s">
        <v>132</v>
      </c>
    </row>
    <row r="141" spans="2:65" s="1" customFormat="1" ht="22.5" customHeight="1">
      <c r="B141" s="35"/>
      <c r="C141" s="183" t="s">
        <v>203</v>
      </c>
      <c r="D141" s="183" t="s">
        <v>133</v>
      </c>
      <c r="E141" s="184" t="s">
        <v>204</v>
      </c>
      <c r="F141" s="185" t="s">
        <v>205</v>
      </c>
      <c r="G141" s="186" t="s">
        <v>136</v>
      </c>
      <c r="H141" s="187">
        <v>1</v>
      </c>
      <c r="I141" s="188"/>
      <c r="J141" s="189">
        <f>ROUND(I141*H141,2)</f>
        <v>0</v>
      </c>
      <c r="K141" s="185" t="s">
        <v>137</v>
      </c>
      <c r="L141" s="55"/>
      <c r="M141" s="190" t="s">
        <v>20</v>
      </c>
      <c r="N141" s="191" t="s">
        <v>47</v>
      </c>
      <c r="O141" s="36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8" t="s">
        <v>138</v>
      </c>
      <c r="AT141" s="18" t="s">
        <v>133</v>
      </c>
      <c r="AU141" s="18" t="s">
        <v>22</v>
      </c>
      <c r="AY141" s="18" t="s">
        <v>132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22</v>
      </c>
      <c r="BK141" s="194">
        <f>ROUND(I141*H141,2)</f>
        <v>0</v>
      </c>
      <c r="BL141" s="18" t="s">
        <v>138</v>
      </c>
      <c r="BM141" s="18" t="s">
        <v>206</v>
      </c>
    </row>
    <row r="142" spans="2:51" s="11" customFormat="1" ht="27">
      <c r="B142" s="195"/>
      <c r="C142" s="196"/>
      <c r="D142" s="197" t="s">
        <v>148</v>
      </c>
      <c r="E142" s="198" t="s">
        <v>20</v>
      </c>
      <c r="F142" s="199" t="s">
        <v>207</v>
      </c>
      <c r="G142" s="196"/>
      <c r="H142" s="200" t="s">
        <v>20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148</v>
      </c>
      <c r="AU142" s="206" t="s">
        <v>22</v>
      </c>
      <c r="AV142" s="11" t="s">
        <v>22</v>
      </c>
      <c r="AW142" s="11" t="s">
        <v>40</v>
      </c>
      <c r="AX142" s="11" t="s">
        <v>76</v>
      </c>
      <c r="AY142" s="206" t="s">
        <v>132</v>
      </c>
    </row>
    <row r="143" spans="2:51" s="12" customFormat="1" ht="13.5">
      <c r="B143" s="207"/>
      <c r="C143" s="208"/>
      <c r="D143" s="197" t="s">
        <v>148</v>
      </c>
      <c r="E143" s="209" t="s">
        <v>20</v>
      </c>
      <c r="F143" s="210" t="s">
        <v>22</v>
      </c>
      <c r="G143" s="208"/>
      <c r="H143" s="211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148</v>
      </c>
      <c r="AU143" s="217" t="s">
        <v>22</v>
      </c>
      <c r="AV143" s="12" t="s">
        <v>84</v>
      </c>
      <c r="AW143" s="12" t="s">
        <v>40</v>
      </c>
      <c r="AX143" s="12" t="s">
        <v>76</v>
      </c>
      <c r="AY143" s="217" t="s">
        <v>132</v>
      </c>
    </row>
    <row r="144" spans="2:51" s="13" customFormat="1" ht="13.5">
      <c r="B144" s="218"/>
      <c r="C144" s="219"/>
      <c r="D144" s="220" t="s">
        <v>148</v>
      </c>
      <c r="E144" s="221" t="s">
        <v>20</v>
      </c>
      <c r="F144" s="222" t="s">
        <v>157</v>
      </c>
      <c r="G144" s="219"/>
      <c r="H144" s="223">
        <v>1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148</v>
      </c>
      <c r="AU144" s="229" t="s">
        <v>22</v>
      </c>
      <c r="AV144" s="13" t="s">
        <v>131</v>
      </c>
      <c r="AW144" s="13" t="s">
        <v>40</v>
      </c>
      <c r="AX144" s="13" t="s">
        <v>22</v>
      </c>
      <c r="AY144" s="229" t="s">
        <v>132</v>
      </c>
    </row>
    <row r="145" spans="2:65" s="1" customFormat="1" ht="22.5" customHeight="1">
      <c r="B145" s="35"/>
      <c r="C145" s="183" t="s">
        <v>172</v>
      </c>
      <c r="D145" s="183" t="s">
        <v>133</v>
      </c>
      <c r="E145" s="184" t="s">
        <v>208</v>
      </c>
      <c r="F145" s="185" t="s">
        <v>209</v>
      </c>
      <c r="G145" s="186" t="s">
        <v>136</v>
      </c>
      <c r="H145" s="187">
        <v>1</v>
      </c>
      <c r="I145" s="188"/>
      <c r="J145" s="189">
        <f>ROUND(I145*H145,2)</f>
        <v>0</v>
      </c>
      <c r="K145" s="185" t="s">
        <v>137</v>
      </c>
      <c r="L145" s="55"/>
      <c r="M145" s="190" t="s">
        <v>20</v>
      </c>
      <c r="N145" s="191" t="s">
        <v>47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138</v>
      </c>
      <c r="AT145" s="18" t="s">
        <v>133</v>
      </c>
      <c r="AU145" s="18" t="s">
        <v>22</v>
      </c>
      <c r="AY145" s="18" t="s">
        <v>132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22</v>
      </c>
      <c r="BK145" s="194">
        <f>ROUND(I145*H145,2)</f>
        <v>0</v>
      </c>
      <c r="BL145" s="18" t="s">
        <v>138</v>
      </c>
      <c r="BM145" s="18" t="s">
        <v>210</v>
      </c>
    </row>
    <row r="146" spans="2:51" s="11" customFormat="1" ht="27">
      <c r="B146" s="195"/>
      <c r="C146" s="196"/>
      <c r="D146" s="197" t="s">
        <v>148</v>
      </c>
      <c r="E146" s="198" t="s">
        <v>20</v>
      </c>
      <c r="F146" s="199" t="s">
        <v>211</v>
      </c>
      <c r="G146" s="196"/>
      <c r="H146" s="200" t="s">
        <v>20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148</v>
      </c>
      <c r="AU146" s="206" t="s">
        <v>22</v>
      </c>
      <c r="AV146" s="11" t="s">
        <v>22</v>
      </c>
      <c r="AW146" s="11" t="s">
        <v>40</v>
      </c>
      <c r="AX146" s="11" t="s">
        <v>76</v>
      </c>
      <c r="AY146" s="206" t="s">
        <v>132</v>
      </c>
    </row>
    <row r="147" spans="2:51" s="12" customFormat="1" ht="13.5">
      <c r="B147" s="207"/>
      <c r="C147" s="208"/>
      <c r="D147" s="197" t="s">
        <v>148</v>
      </c>
      <c r="E147" s="209" t="s">
        <v>20</v>
      </c>
      <c r="F147" s="210" t="s">
        <v>22</v>
      </c>
      <c r="G147" s="208"/>
      <c r="H147" s="211">
        <v>1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148</v>
      </c>
      <c r="AU147" s="217" t="s">
        <v>22</v>
      </c>
      <c r="AV147" s="12" t="s">
        <v>84</v>
      </c>
      <c r="AW147" s="12" t="s">
        <v>40</v>
      </c>
      <c r="AX147" s="12" t="s">
        <v>76</v>
      </c>
      <c r="AY147" s="217" t="s">
        <v>132</v>
      </c>
    </row>
    <row r="148" spans="2:51" s="13" customFormat="1" ht="13.5">
      <c r="B148" s="218"/>
      <c r="C148" s="219"/>
      <c r="D148" s="220" t="s">
        <v>148</v>
      </c>
      <c r="E148" s="221" t="s">
        <v>20</v>
      </c>
      <c r="F148" s="222" t="s">
        <v>157</v>
      </c>
      <c r="G148" s="219"/>
      <c r="H148" s="223">
        <v>1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148</v>
      </c>
      <c r="AU148" s="229" t="s">
        <v>22</v>
      </c>
      <c r="AV148" s="13" t="s">
        <v>131</v>
      </c>
      <c r="AW148" s="13" t="s">
        <v>40</v>
      </c>
      <c r="AX148" s="13" t="s">
        <v>22</v>
      </c>
      <c r="AY148" s="229" t="s">
        <v>132</v>
      </c>
    </row>
    <row r="149" spans="2:65" s="1" customFormat="1" ht="22.5" customHeight="1">
      <c r="B149" s="35"/>
      <c r="C149" s="183" t="s">
        <v>212</v>
      </c>
      <c r="D149" s="183" t="s">
        <v>133</v>
      </c>
      <c r="E149" s="184" t="s">
        <v>213</v>
      </c>
      <c r="F149" s="185" t="s">
        <v>214</v>
      </c>
      <c r="G149" s="186" t="s">
        <v>136</v>
      </c>
      <c r="H149" s="187">
        <v>1</v>
      </c>
      <c r="I149" s="188"/>
      <c r="J149" s="189">
        <f>ROUND(I149*H149,2)</f>
        <v>0</v>
      </c>
      <c r="K149" s="185" t="s">
        <v>137</v>
      </c>
      <c r="L149" s="55"/>
      <c r="M149" s="190" t="s">
        <v>20</v>
      </c>
      <c r="N149" s="191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138</v>
      </c>
      <c r="AT149" s="18" t="s">
        <v>133</v>
      </c>
      <c r="AU149" s="18" t="s">
        <v>22</v>
      </c>
      <c r="AY149" s="18" t="s">
        <v>132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138</v>
      </c>
      <c r="BM149" s="18" t="s">
        <v>215</v>
      </c>
    </row>
    <row r="150" spans="2:51" s="11" customFormat="1" ht="27">
      <c r="B150" s="195"/>
      <c r="C150" s="196"/>
      <c r="D150" s="197" t="s">
        <v>148</v>
      </c>
      <c r="E150" s="198" t="s">
        <v>20</v>
      </c>
      <c r="F150" s="199" t="s">
        <v>216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22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2" customFormat="1" ht="13.5">
      <c r="B151" s="207"/>
      <c r="C151" s="208"/>
      <c r="D151" s="197" t="s">
        <v>148</v>
      </c>
      <c r="E151" s="209" t="s">
        <v>20</v>
      </c>
      <c r="F151" s="210" t="s">
        <v>22</v>
      </c>
      <c r="G151" s="208"/>
      <c r="H151" s="211">
        <v>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148</v>
      </c>
      <c r="AU151" s="217" t="s">
        <v>22</v>
      </c>
      <c r="AV151" s="12" t="s">
        <v>84</v>
      </c>
      <c r="AW151" s="12" t="s">
        <v>40</v>
      </c>
      <c r="AX151" s="12" t="s">
        <v>76</v>
      </c>
      <c r="AY151" s="217" t="s">
        <v>132</v>
      </c>
    </row>
    <row r="152" spans="2:51" s="13" customFormat="1" ht="13.5">
      <c r="B152" s="218"/>
      <c r="C152" s="219"/>
      <c r="D152" s="220" t="s">
        <v>148</v>
      </c>
      <c r="E152" s="221" t="s">
        <v>20</v>
      </c>
      <c r="F152" s="222" t="s">
        <v>157</v>
      </c>
      <c r="G152" s="219"/>
      <c r="H152" s="223">
        <v>1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148</v>
      </c>
      <c r="AU152" s="229" t="s">
        <v>22</v>
      </c>
      <c r="AV152" s="13" t="s">
        <v>131</v>
      </c>
      <c r="AW152" s="13" t="s">
        <v>40</v>
      </c>
      <c r="AX152" s="13" t="s">
        <v>22</v>
      </c>
      <c r="AY152" s="229" t="s">
        <v>132</v>
      </c>
    </row>
    <row r="153" spans="2:65" s="1" customFormat="1" ht="22.5" customHeight="1">
      <c r="B153" s="35"/>
      <c r="C153" s="183" t="s">
        <v>184</v>
      </c>
      <c r="D153" s="183" t="s">
        <v>133</v>
      </c>
      <c r="E153" s="184" t="s">
        <v>217</v>
      </c>
      <c r="F153" s="185" t="s">
        <v>218</v>
      </c>
      <c r="G153" s="186" t="s">
        <v>136</v>
      </c>
      <c r="H153" s="187">
        <v>1</v>
      </c>
      <c r="I153" s="188"/>
      <c r="J153" s="189">
        <f>ROUND(I153*H153,2)</f>
        <v>0</v>
      </c>
      <c r="K153" s="185" t="s">
        <v>190</v>
      </c>
      <c r="L153" s="55"/>
      <c r="M153" s="190" t="s">
        <v>20</v>
      </c>
      <c r="N153" s="191" t="s">
        <v>47</v>
      </c>
      <c r="O153" s="36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8" t="s">
        <v>138</v>
      </c>
      <c r="AT153" s="18" t="s">
        <v>133</v>
      </c>
      <c r="AU153" s="18" t="s">
        <v>22</v>
      </c>
      <c r="AY153" s="18" t="s">
        <v>132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8" t="s">
        <v>22</v>
      </c>
      <c r="BK153" s="194">
        <f>ROUND(I153*H153,2)</f>
        <v>0</v>
      </c>
      <c r="BL153" s="18" t="s">
        <v>138</v>
      </c>
      <c r="BM153" s="18" t="s">
        <v>219</v>
      </c>
    </row>
    <row r="154" spans="2:51" s="11" customFormat="1" ht="27">
      <c r="B154" s="195"/>
      <c r="C154" s="196"/>
      <c r="D154" s="197" t="s">
        <v>148</v>
      </c>
      <c r="E154" s="198" t="s">
        <v>20</v>
      </c>
      <c r="F154" s="199" t="s">
        <v>220</v>
      </c>
      <c r="G154" s="196"/>
      <c r="H154" s="200" t="s">
        <v>20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148</v>
      </c>
      <c r="AU154" s="206" t="s">
        <v>22</v>
      </c>
      <c r="AV154" s="11" t="s">
        <v>22</v>
      </c>
      <c r="AW154" s="11" t="s">
        <v>40</v>
      </c>
      <c r="AX154" s="11" t="s">
        <v>76</v>
      </c>
      <c r="AY154" s="206" t="s">
        <v>132</v>
      </c>
    </row>
    <row r="155" spans="2:51" s="12" customFormat="1" ht="13.5">
      <c r="B155" s="207"/>
      <c r="C155" s="208"/>
      <c r="D155" s="197" t="s">
        <v>148</v>
      </c>
      <c r="E155" s="209" t="s">
        <v>20</v>
      </c>
      <c r="F155" s="210" t="s">
        <v>22</v>
      </c>
      <c r="G155" s="208"/>
      <c r="H155" s="211">
        <v>1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148</v>
      </c>
      <c r="AU155" s="217" t="s">
        <v>22</v>
      </c>
      <c r="AV155" s="12" t="s">
        <v>84</v>
      </c>
      <c r="AW155" s="12" t="s">
        <v>40</v>
      </c>
      <c r="AX155" s="12" t="s">
        <v>76</v>
      </c>
      <c r="AY155" s="217" t="s">
        <v>132</v>
      </c>
    </row>
    <row r="156" spans="2:51" s="13" customFormat="1" ht="13.5">
      <c r="B156" s="218"/>
      <c r="C156" s="219"/>
      <c r="D156" s="220" t="s">
        <v>148</v>
      </c>
      <c r="E156" s="221" t="s">
        <v>20</v>
      </c>
      <c r="F156" s="222" t="s">
        <v>157</v>
      </c>
      <c r="G156" s="219"/>
      <c r="H156" s="223">
        <v>1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148</v>
      </c>
      <c r="AU156" s="229" t="s">
        <v>22</v>
      </c>
      <c r="AV156" s="13" t="s">
        <v>131</v>
      </c>
      <c r="AW156" s="13" t="s">
        <v>40</v>
      </c>
      <c r="AX156" s="13" t="s">
        <v>22</v>
      </c>
      <c r="AY156" s="229" t="s">
        <v>132</v>
      </c>
    </row>
    <row r="157" spans="2:65" s="1" customFormat="1" ht="22.5" customHeight="1">
      <c r="B157" s="35"/>
      <c r="C157" s="183" t="s">
        <v>8</v>
      </c>
      <c r="D157" s="183" t="s">
        <v>133</v>
      </c>
      <c r="E157" s="184" t="s">
        <v>221</v>
      </c>
      <c r="F157" s="185" t="s">
        <v>222</v>
      </c>
      <c r="G157" s="186" t="s">
        <v>136</v>
      </c>
      <c r="H157" s="187">
        <v>1</v>
      </c>
      <c r="I157" s="188"/>
      <c r="J157" s="189">
        <f>ROUND(I157*H157,2)</f>
        <v>0</v>
      </c>
      <c r="K157" s="185" t="s">
        <v>137</v>
      </c>
      <c r="L157" s="55"/>
      <c r="M157" s="190" t="s">
        <v>20</v>
      </c>
      <c r="N157" s="233" t="s">
        <v>47</v>
      </c>
      <c r="O157" s="23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AR157" s="18" t="s">
        <v>138</v>
      </c>
      <c r="AT157" s="18" t="s">
        <v>133</v>
      </c>
      <c r="AU157" s="18" t="s">
        <v>22</v>
      </c>
      <c r="AY157" s="18" t="s">
        <v>132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22</v>
      </c>
      <c r="BK157" s="194">
        <f>ROUND(I157*H157,2)</f>
        <v>0</v>
      </c>
      <c r="BL157" s="18" t="s">
        <v>138</v>
      </c>
      <c r="BM157" s="18" t="s">
        <v>223</v>
      </c>
    </row>
    <row r="158" spans="2:12" s="1" customFormat="1" ht="6.95" customHeight="1">
      <c r="B158" s="50"/>
      <c r="C158" s="51"/>
      <c r="D158" s="51"/>
      <c r="E158" s="51"/>
      <c r="F158" s="51"/>
      <c r="G158" s="51"/>
      <c r="H158" s="51"/>
      <c r="I158" s="137"/>
      <c r="J158" s="51"/>
      <c r="K158" s="51"/>
      <c r="L158" s="55"/>
    </row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2" t="s">
        <v>834</v>
      </c>
      <c r="H1" s="392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85"/>
      <c r="G7" s="385"/>
      <c r="H7" s="385"/>
      <c r="I7" s="115"/>
      <c r="J7" s="23"/>
      <c r="K7" s="25"/>
    </row>
    <row r="8" spans="2:11" ht="15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9"/>
      <c r="G9" s="369"/>
      <c r="H9" s="369"/>
      <c r="I9" s="116"/>
      <c r="J9" s="36"/>
      <c r="K9" s="39"/>
    </row>
    <row r="10" spans="2:11" s="1" customFormat="1" ht="15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4" t="s">
        <v>225</v>
      </c>
      <c r="F11" s="369"/>
      <c r="G11" s="369"/>
      <c r="H11" s="369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88" t="s">
        <v>20</v>
      </c>
      <c r="F26" s="396"/>
      <c r="G26" s="396"/>
      <c r="H26" s="396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ROUND(J93,2)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ROUND(SUM(BE93:BE452),2)</f>
        <v>0</v>
      </c>
      <c r="G32" s="36"/>
      <c r="H32" s="36"/>
      <c r="I32" s="129">
        <v>0.21</v>
      </c>
      <c r="J32" s="128">
        <f>ROUND(ROUND((SUM(BE93:BE452)),2)*I32,2)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ROUND(SUM(BF93:BF452),2)</f>
        <v>0</v>
      </c>
      <c r="G33" s="36"/>
      <c r="H33" s="36"/>
      <c r="I33" s="129">
        <v>0.15</v>
      </c>
      <c r="J33" s="128">
        <f>ROUND(ROUND((SUM(BF93:BF452)),2)*I33,2)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ROUND(SUM(BG93:BG452),2)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ROUND(SUM(BH93:BH452),2)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ROUND(SUM(BI93:BI452),2)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9"/>
      <c r="G47" s="369"/>
      <c r="H47" s="369"/>
      <c r="I47" s="116"/>
      <c r="J47" s="36"/>
      <c r="K47" s="39"/>
    </row>
    <row r="48" spans="2:11" ht="15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9"/>
      <c r="G49" s="369"/>
      <c r="H49" s="369"/>
      <c r="I49" s="116"/>
      <c r="J49" s="36"/>
      <c r="K49" s="39"/>
    </row>
    <row r="50" spans="2:11" s="1" customFormat="1" ht="14.45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01 - dešťová kanalizace</v>
      </c>
      <c r="F51" s="369"/>
      <c r="G51" s="369"/>
      <c r="H51" s="369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J93</f>
        <v>0</v>
      </c>
      <c r="K60" s="39"/>
      <c r="AU60" s="18" t="s">
        <v>112</v>
      </c>
    </row>
    <row r="61" spans="2:11" s="8" customFormat="1" ht="24.95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J94</f>
        <v>0</v>
      </c>
      <c r="K61" s="153"/>
    </row>
    <row r="62" spans="2:11" s="14" customFormat="1" ht="19.9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J95</f>
        <v>0</v>
      </c>
      <c r="K62" s="243"/>
    </row>
    <row r="63" spans="2:11" s="14" customFormat="1" ht="19.9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J239</f>
        <v>0</v>
      </c>
      <c r="K63" s="243"/>
    </row>
    <row r="64" spans="2:11" s="14" customFormat="1" ht="19.9" customHeight="1">
      <c r="B64" s="237"/>
      <c r="C64" s="238"/>
      <c r="D64" s="239" t="s">
        <v>229</v>
      </c>
      <c r="E64" s="240"/>
      <c r="F64" s="240"/>
      <c r="G64" s="240"/>
      <c r="H64" s="240"/>
      <c r="I64" s="241"/>
      <c r="J64" s="242">
        <f>J296</f>
        <v>0</v>
      </c>
      <c r="K64" s="243"/>
    </row>
    <row r="65" spans="2:11" s="14" customFormat="1" ht="19.9" customHeight="1">
      <c r="B65" s="237"/>
      <c r="C65" s="238"/>
      <c r="D65" s="239" t="s">
        <v>230</v>
      </c>
      <c r="E65" s="240"/>
      <c r="F65" s="240"/>
      <c r="G65" s="240"/>
      <c r="H65" s="240"/>
      <c r="I65" s="241"/>
      <c r="J65" s="242">
        <f>J303</f>
        <v>0</v>
      </c>
      <c r="K65" s="243"/>
    </row>
    <row r="66" spans="2:11" s="14" customFormat="1" ht="19.9" customHeight="1">
      <c r="B66" s="237"/>
      <c r="C66" s="238"/>
      <c r="D66" s="239" t="s">
        <v>231</v>
      </c>
      <c r="E66" s="240"/>
      <c r="F66" s="240"/>
      <c r="G66" s="240"/>
      <c r="H66" s="240"/>
      <c r="I66" s="241"/>
      <c r="J66" s="242">
        <f>J330</f>
        <v>0</v>
      </c>
      <c r="K66" s="243"/>
    </row>
    <row r="67" spans="2:11" s="14" customFormat="1" ht="19.9" customHeight="1">
      <c r="B67" s="237"/>
      <c r="C67" s="238"/>
      <c r="D67" s="239" t="s">
        <v>232</v>
      </c>
      <c r="E67" s="240"/>
      <c r="F67" s="240"/>
      <c r="G67" s="240"/>
      <c r="H67" s="240"/>
      <c r="I67" s="241"/>
      <c r="J67" s="242">
        <f>J376</f>
        <v>0</v>
      </c>
      <c r="K67" s="243"/>
    </row>
    <row r="68" spans="2:11" s="14" customFormat="1" ht="19.9" customHeight="1">
      <c r="B68" s="237"/>
      <c r="C68" s="238"/>
      <c r="D68" s="239" t="s">
        <v>233</v>
      </c>
      <c r="E68" s="240"/>
      <c r="F68" s="240"/>
      <c r="G68" s="240"/>
      <c r="H68" s="240"/>
      <c r="I68" s="241"/>
      <c r="J68" s="242">
        <f>J437</f>
        <v>0</v>
      </c>
      <c r="K68" s="243"/>
    </row>
    <row r="69" spans="2:11" s="14" customFormat="1" ht="19.9" customHeight="1">
      <c r="B69" s="237"/>
      <c r="C69" s="238"/>
      <c r="D69" s="239" t="s">
        <v>234</v>
      </c>
      <c r="E69" s="240"/>
      <c r="F69" s="240"/>
      <c r="G69" s="240"/>
      <c r="H69" s="240"/>
      <c r="I69" s="241"/>
      <c r="J69" s="242">
        <f>J443</f>
        <v>0</v>
      </c>
      <c r="K69" s="243"/>
    </row>
    <row r="70" spans="2:11" s="8" customFormat="1" ht="24.95" customHeight="1">
      <c r="B70" s="147"/>
      <c r="C70" s="148"/>
      <c r="D70" s="149" t="s">
        <v>235</v>
      </c>
      <c r="E70" s="150"/>
      <c r="F70" s="150"/>
      <c r="G70" s="150"/>
      <c r="H70" s="150"/>
      <c r="I70" s="151"/>
      <c r="J70" s="152">
        <f>J445</f>
        <v>0</v>
      </c>
      <c r="K70" s="153"/>
    </row>
    <row r="71" spans="2:11" s="14" customFormat="1" ht="19.9" customHeight="1">
      <c r="B71" s="237"/>
      <c r="C71" s="238"/>
      <c r="D71" s="239" t="s">
        <v>236</v>
      </c>
      <c r="E71" s="240"/>
      <c r="F71" s="240"/>
      <c r="G71" s="240"/>
      <c r="H71" s="240"/>
      <c r="I71" s="241"/>
      <c r="J71" s="242">
        <f>J446</f>
        <v>0</v>
      </c>
      <c r="K71" s="243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37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40"/>
      <c r="J77" s="54"/>
      <c r="K77" s="54"/>
      <c r="L77" s="55"/>
    </row>
    <row r="78" spans="2:12" s="1" customFormat="1" ht="36.95" customHeight="1">
      <c r="B78" s="35"/>
      <c r="C78" s="56" t="s">
        <v>115</v>
      </c>
      <c r="D78" s="57"/>
      <c r="E78" s="57"/>
      <c r="F78" s="57"/>
      <c r="G78" s="57"/>
      <c r="H78" s="57"/>
      <c r="I78" s="154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4.45" customHeight="1">
      <c r="B80" s="35"/>
      <c r="C80" s="59" t="s">
        <v>16</v>
      </c>
      <c r="D80" s="57"/>
      <c r="E80" s="57"/>
      <c r="F80" s="57"/>
      <c r="G80" s="57"/>
      <c r="H80" s="57"/>
      <c r="I80" s="154"/>
      <c r="J80" s="57"/>
      <c r="K80" s="57"/>
      <c r="L80" s="55"/>
    </row>
    <row r="81" spans="2:12" s="1" customFormat="1" ht="22.5" customHeight="1">
      <c r="B81" s="35"/>
      <c r="C81" s="57"/>
      <c r="D81" s="57"/>
      <c r="E81" s="395" t="str">
        <f>E7</f>
        <v>Hranice-Kropáčova a Tesaříkova ul.,dešťová kanalizace</v>
      </c>
      <c r="F81" s="362"/>
      <c r="G81" s="362"/>
      <c r="H81" s="362"/>
      <c r="I81" s="154"/>
      <c r="J81" s="57"/>
      <c r="K81" s="57"/>
      <c r="L81" s="55"/>
    </row>
    <row r="82" spans="2:12" ht="15">
      <c r="B82" s="22"/>
      <c r="C82" s="59" t="s">
        <v>104</v>
      </c>
      <c r="D82" s="155"/>
      <c r="E82" s="155"/>
      <c r="F82" s="155"/>
      <c r="G82" s="155"/>
      <c r="H82" s="155"/>
      <c r="J82" s="155"/>
      <c r="K82" s="155"/>
      <c r="L82" s="156"/>
    </row>
    <row r="83" spans="2:12" s="1" customFormat="1" ht="22.5" customHeight="1">
      <c r="B83" s="35"/>
      <c r="C83" s="57"/>
      <c r="D83" s="57"/>
      <c r="E83" s="395" t="s">
        <v>224</v>
      </c>
      <c r="F83" s="362"/>
      <c r="G83" s="362"/>
      <c r="H83" s="362"/>
      <c r="I83" s="154"/>
      <c r="J83" s="57"/>
      <c r="K83" s="57"/>
      <c r="L83" s="55"/>
    </row>
    <row r="84" spans="2:12" s="1" customFormat="1" ht="14.45" customHeight="1">
      <c r="B84" s="35"/>
      <c r="C84" s="59" t="s">
        <v>106</v>
      </c>
      <c r="D84" s="57"/>
      <c r="E84" s="57"/>
      <c r="F84" s="57"/>
      <c r="G84" s="57"/>
      <c r="H84" s="57"/>
      <c r="I84" s="154"/>
      <c r="J84" s="57"/>
      <c r="K84" s="57"/>
      <c r="L84" s="55"/>
    </row>
    <row r="85" spans="2:12" s="1" customFormat="1" ht="23.25" customHeight="1">
      <c r="B85" s="35"/>
      <c r="C85" s="57"/>
      <c r="D85" s="57"/>
      <c r="E85" s="359" t="str">
        <f>E11</f>
        <v>SO 01 01 - dešťová kanalizace</v>
      </c>
      <c r="F85" s="362"/>
      <c r="G85" s="362"/>
      <c r="H85" s="362"/>
      <c r="I85" s="154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57" t="str">
        <f>F14</f>
        <v>HRANICE</v>
      </c>
      <c r="G87" s="57"/>
      <c r="H87" s="57"/>
      <c r="I87" s="158" t="s">
        <v>25</v>
      </c>
      <c r="J87" s="67" t="str">
        <f>IF(J14="","",J14)</f>
        <v>5.9.2016</v>
      </c>
      <c r="K87" s="57"/>
      <c r="L87" s="55"/>
    </row>
    <row r="88" spans="2:12" s="1" customFormat="1" ht="6.95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12" s="1" customFormat="1" ht="15">
      <c r="B89" s="35"/>
      <c r="C89" s="59" t="s">
        <v>29</v>
      </c>
      <c r="D89" s="57"/>
      <c r="E89" s="57"/>
      <c r="F89" s="157" t="str">
        <f>E17</f>
        <v>MĚSTO HRANICE</v>
      </c>
      <c r="G89" s="57"/>
      <c r="H89" s="57"/>
      <c r="I89" s="158" t="s">
        <v>36</v>
      </c>
      <c r="J89" s="157" t="str">
        <f>E23</f>
        <v>PROJEKTY VODAM s.r.o.   HRANICE</v>
      </c>
      <c r="K89" s="57"/>
      <c r="L89" s="55"/>
    </row>
    <row r="90" spans="2:12" s="1" customFormat="1" ht="14.45" customHeight="1">
      <c r="B90" s="35"/>
      <c r="C90" s="59" t="s">
        <v>34</v>
      </c>
      <c r="D90" s="57"/>
      <c r="E90" s="57"/>
      <c r="F90" s="157" t="str">
        <f>IF(E20="","",E20)</f>
        <v/>
      </c>
      <c r="G90" s="57"/>
      <c r="H90" s="57"/>
      <c r="I90" s="154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54"/>
      <c r="J91" s="57"/>
      <c r="K91" s="57"/>
      <c r="L91" s="55"/>
    </row>
    <row r="92" spans="2:20" s="9" customFormat="1" ht="29.25" customHeight="1">
      <c r="B92" s="159"/>
      <c r="C92" s="160" t="s">
        <v>116</v>
      </c>
      <c r="D92" s="161" t="s">
        <v>61</v>
      </c>
      <c r="E92" s="161" t="s">
        <v>57</v>
      </c>
      <c r="F92" s="161" t="s">
        <v>117</v>
      </c>
      <c r="G92" s="161" t="s">
        <v>118</v>
      </c>
      <c r="H92" s="161" t="s">
        <v>119</v>
      </c>
      <c r="I92" s="162" t="s">
        <v>120</v>
      </c>
      <c r="J92" s="161" t="s">
        <v>110</v>
      </c>
      <c r="K92" s="163" t="s">
        <v>121</v>
      </c>
      <c r="L92" s="164"/>
      <c r="M92" s="75" t="s">
        <v>122</v>
      </c>
      <c r="N92" s="76" t="s">
        <v>46</v>
      </c>
      <c r="O92" s="76" t="s">
        <v>123</v>
      </c>
      <c r="P92" s="76" t="s">
        <v>124</v>
      </c>
      <c r="Q92" s="76" t="s">
        <v>125</v>
      </c>
      <c r="R92" s="76" t="s">
        <v>126</v>
      </c>
      <c r="S92" s="76" t="s">
        <v>127</v>
      </c>
      <c r="T92" s="77" t="s">
        <v>128</v>
      </c>
    </row>
    <row r="93" spans="2:63" s="1" customFormat="1" ht="29.25" customHeight="1">
      <c r="B93" s="35"/>
      <c r="C93" s="81" t="s">
        <v>111</v>
      </c>
      <c r="D93" s="57"/>
      <c r="E93" s="57"/>
      <c r="F93" s="57"/>
      <c r="G93" s="57"/>
      <c r="H93" s="57"/>
      <c r="I93" s="154"/>
      <c r="J93" s="165">
        <f>BK93</f>
        <v>0</v>
      </c>
      <c r="K93" s="57"/>
      <c r="L93" s="55"/>
      <c r="M93" s="78"/>
      <c r="N93" s="79"/>
      <c r="O93" s="79"/>
      <c r="P93" s="166">
        <f>P94+P445</f>
        <v>0</v>
      </c>
      <c r="Q93" s="79"/>
      <c r="R93" s="166">
        <f>R94+R445</f>
        <v>0</v>
      </c>
      <c r="S93" s="79"/>
      <c r="T93" s="167">
        <f>T94+T445</f>
        <v>0</v>
      </c>
      <c r="AT93" s="18" t="s">
        <v>75</v>
      </c>
      <c r="AU93" s="18" t="s">
        <v>112</v>
      </c>
      <c r="BK93" s="168">
        <f>BK94+BK445</f>
        <v>0</v>
      </c>
    </row>
    <row r="94" spans="2:63" s="10" customFormat="1" ht="37.35" customHeight="1">
      <c r="B94" s="169"/>
      <c r="C94" s="170"/>
      <c r="D94" s="244" t="s">
        <v>75</v>
      </c>
      <c r="E94" s="245" t="s">
        <v>237</v>
      </c>
      <c r="F94" s="245" t="s">
        <v>238</v>
      </c>
      <c r="G94" s="170"/>
      <c r="H94" s="170"/>
      <c r="I94" s="173"/>
      <c r="J94" s="246">
        <f>BK94</f>
        <v>0</v>
      </c>
      <c r="K94" s="170"/>
      <c r="L94" s="175"/>
      <c r="M94" s="176"/>
      <c r="N94" s="177"/>
      <c r="O94" s="177"/>
      <c r="P94" s="178">
        <f>P95+P239+P296+P303+P330+P376+P437+P443</f>
        <v>0</v>
      </c>
      <c r="Q94" s="177"/>
      <c r="R94" s="178">
        <f>R95+R239+R296+R303+R330+R376+R437+R443</f>
        <v>0</v>
      </c>
      <c r="S94" s="177"/>
      <c r="T94" s="179">
        <f>T95+T239+T296+T303+T330+T376+T437+T443</f>
        <v>0</v>
      </c>
      <c r="AR94" s="180" t="s">
        <v>22</v>
      </c>
      <c r="AT94" s="181" t="s">
        <v>75</v>
      </c>
      <c r="AU94" s="181" t="s">
        <v>76</v>
      </c>
      <c r="AY94" s="180" t="s">
        <v>132</v>
      </c>
      <c r="BK94" s="182">
        <f>BK95+BK239+BK296+BK303+BK330+BK376+BK437+BK443</f>
        <v>0</v>
      </c>
    </row>
    <row r="95" spans="2:63" s="10" customFormat="1" ht="19.9" customHeight="1">
      <c r="B95" s="169"/>
      <c r="C95" s="170"/>
      <c r="D95" s="171" t="s">
        <v>75</v>
      </c>
      <c r="E95" s="247" t="s">
        <v>22</v>
      </c>
      <c r="F95" s="247" t="s">
        <v>239</v>
      </c>
      <c r="G95" s="170"/>
      <c r="H95" s="170"/>
      <c r="I95" s="173"/>
      <c r="J95" s="248">
        <f>BK95</f>
        <v>0</v>
      </c>
      <c r="K95" s="170"/>
      <c r="L95" s="175"/>
      <c r="M95" s="176"/>
      <c r="N95" s="177"/>
      <c r="O95" s="177"/>
      <c r="P95" s="178">
        <f>SUM(P96:P238)</f>
        <v>0</v>
      </c>
      <c r="Q95" s="177"/>
      <c r="R95" s="178">
        <f>SUM(R96:R238)</f>
        <v>0</v>
      </c>
      <c r="S95" s="177"/>
      <c r="T95" s="179">
        <f>SUM(T96:T238)</f>
        <v>0</v>
      </c>
      <c r="AR95" s="180" t="s">
        <v>22</v>
      </c>
      <c r="AT95" s="181" t="s">
        <v>75</v>
      </c>
      <c r="AU95" s="181" t="s">
        <v>22</v>
      </c>
      <c r="AY95" s="180" t="s">
        <v>132</v>
      </c>
      <c r="BK95" s="182">
        <f>SUM(BK96:BK238)</f>
        <v>0</v>
      </c>
    </row>
    <row r="96" spans="2:65" s="1" customFormat="1" ht="22.5" customHeight="1">
      <c r="B96" s="35"/>
      <c r="C96" s="183" t="s">
        <v>22</v>
      </c>
      <c r="D96" s="183" t="s">
        <v>133</v>
      </c>
      <c r="E96" s="184" t="s">
        <v>240</v>
      </c>
      <c r="F96" s="185" t="s">
        <v>241</v>
      </c>
      <c r="G96" s="186" t="s">
        <v>242</v>
      </c>
      <c r="H96" s="187">
        <v>48</v>
      </c>
      <c r="I96" s="188"/>
      <c r="J96" s="189">
        <f>ROUND(I96*H96,2)</f>
        <v>0</v>
      </c>
      <c r="K96" s="185" t="s">
        <v>137</v>
      </c>
      <c r="L96" s="55"/>
      <c r="M96" s="190" t="s">
        <v>20</v>
      </c>
      <c r="N96" s="191" t="s">
        <v>47</v>
      </c>
      <c r="O96" s="36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8" t="s">
        <v>131</v>
      </c>
      <c r="AT96" s="18" t="s">
        <v>133</v>
      </c>
      <c r="AU96" s="18" t="s">
        <v>84</v>
      </c>
      <c r="AY96" s="18" t="s">
        <v>132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8" t="s">
        <v>22</v>
      </c>
      <c r="BK96" s="194">
        <f>ROUND(I96*H96,2)</f>
        <v>0</v>
      </c>
      <c r="BL96" s="18" t="s">
        <v>131</v>
      </c>
      <c r="BM96" s="18" t="s">
        <v>84</v>
      </c>
    </row>
    <row r="97" spans="2:65" s="1" customFormat="1" ht="22.5" customHeight="1">
      <c r="B97" s="35"/>
      <c r="C97" s="183" t="s">
        <v>84</v>
      </c>
      <c r="D97" s="183" t="s">
        <v>133</v>
      </c>
      <c r="E97" s="184" t="s">
        <v>243</v>
      </c>
      <c r="F97" s="185" t="s">
        <v>244</v>
      </c>
      <c r="G97" s="186" t="s">
        <v>245</v>
      </c>
      <c r="H97" s="187">
        <v>6</v>
      </c>
      <c r="I97" s="188"/>
      <c r="J97" s="189">
        <f>ROUND(I97*H97,2)</f>
        <v>0</v>
      </c>
      <c r="K97" s="185" t="s">
        <v>137</v>
      </c>
      <c r="L97" s="55"/>
      <c r="M97" s="190" t="s">
        <v>20</v>
      </c>
      <c r="N97" s="191" t="s">
        <v>47</v>
      </c>
      <c r="O97" s="36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8" t="s">
        <v>131</v>
      </c>
      <c r="AT97" s="18" t="s">
        <v>133</v>
      </c>
      <c r="AU97" s="18" t="s">
        <v>84</v>
      </c>
      <c r="AY97" s="18" t="s">
        <v>132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22</v>
      </c>
      <c r="BK97" s="194">
        <f>ROUND(I97*H97,2)</f>
        <v>0</v>
      </c>
      <c r="BL97" s="18" t="s">
        <v>131</v>
      </c>
      <c r="BM97" s="18" t="s">
        <v>131</v>
      </c>
    </row>
    <row r="98" spans="2:65" s="1" customFormat="1" ht="22.5" customHeight="1">
      <c r="B98" s="35"/>
      <c r="C98" s="183" t="s">
        <v>141</v>
      </c>
      <c r="D98" s="183" t="s">
        <v>133</v>
      </c>
      <c r="E98" s="184" t="s">
        <v>246</v>
      </c>
      <c r="F98" s="185" t="s">
        <v>247</v>
      </c>
      <c r="G98" s="186" t="s">
        <v>248</v>
      </c>
      <c r="H98" s="187">
        <v>18</v>
      </c>
      <c r="I98" s="188"/>
      <c r="J98" s="189">
        <f>ROUND(I98*H98,2)</f>
        <v>0</v>
      </c>
      <c r="K98" s="185" t="s">
        <v>137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131</v>
      </c>
      <c r="AT98" s="18" t="s">
        <v>133</v>
      </c>
      <c r="AU98" s="18" t="s">
        <v>84</v>
      </c>
      <c r="AY98" s="18" t="s">
        <v>132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131</v>
      </c>
      <c r="BM98" s="18" t="s">
        <v>144</v>
      </c>
    </row>
    <row r="99" spans="2:51" s="11" customFormat="1" ht="13.5">
      <c r="B99" s="195"/>
      <c r="C99" s="196"/>
      <c r="D99" s="197" t="s">
        <v>148</v>
      </c>
      <c r="E99" s="198" t="s">
        <v>20</v>
      </c>
      <c r="F99" s="199" t="s">
        <v>249</v>
      </c>
      <c r="G99" s="196"/>
      <c r="H99" s="200" t="s">
        <v>20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148</v>
      </c>
      <c r="AU99" s="206" t="s">
        <v>84</v>
      </c>
      <c r="AV99" s="11" t="s">
        <v>22</v>
      </c>
      <c r="AW99" s="11" t="s">
        <v>40</v>
      </c>
      <c r="AX99" s="11" t="s">
        <v>76</v>
      </c>
      <c r="AY99" s="206" t="s">
        <v>132</v>
      </c>
    </row>
    <row r="100" spans="2:51" s="11" customFormat="1" ht="13.5">
      <c r="B100" s="195"/>
      <c r="C100" s="196"/>
      <c r="D100" s="197" t="s">
        <v>148</v>
      </c>
      <c r="E100" s="198" t="s">
        <v>20</v>
      </c>
      <c r="F100" s="199" t="s">
        <v>250</v>
      </c>
      <c r="G100" s="196"/>
      <c r="H100" s="200" t="s">
        <v>20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148</v>
      </c>
      <c r="AU100" s="206" t="s">
        <v>84</v>
      </c>
      <c r="AV100" s="11" t="s">
        <v>22</v>
      </c>
      <c r="AW100" s="11" t="s">
        <v>40</v>
      </c>
      <c r="AX100" s="11" t="s">
        <v>76</v>
      </c>
      <c r="AY100" s="206" t="s">
        <v>132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251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84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1" customFormat="1" ht="13.5">
      <c r="B102" s="195"/>
      <c r="C102" s="196"/>
      <c r="D102" s="197" t="s">
        <v>148</v>
      </c>
      <c r="E102" s="198" t="s">
        <v>20</v>
      </c>
      <c r="F102" s="199" t="s">
        <v>252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148</v>
      </c>
      <c r="AU102" s="206" t="s">
        <v>84</v>
      </c>
      <c r="AV102" s="11" t="s">
        <v>22</v>
      </c>
      <c r="AW102" s="11" t="s">
        <v>40</v>
      </c>
      <c r="AX102" s="11" t="s">
        <v>76</v>
      </c>
      <c r="AY102" s="206" t="s">
        <v>132</v>
      </c>
    </row>
    <row r="103" spans="2:51" s="11" customFormat="1" ht="13.5">
      <c r="B103" s="195"/>
      <c r="C103" s="196"/>
      <c r="D103" s="197" t="s">
        <v>148</v>
      </c>
      <c r="E103" s="198" t="s">
        <v>20</v>
      </c>
      <c r="F103" s="199" t="s">
        <v>250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148</v>
      </c>
      <c r="AU103" s="206" t="s">
        <v>84</v>
      </c>
      <c r="AV103" s="11" t="s">
        <v>22</v>
      </c>
      <c r="AW103" s="11" t="s">
        <v>40</v>
      </c>
      <c r="AX103" s="11" t="s">
        <v>76</v>
      </c>
      <c r="AY103" s="206" t="s">
        <v>132</v>
      </c>
    </row>
    <row r="104" spans="2:51" s="11" customFormat="1" ht="13.5">
      <c r="B104" s="195"/>
      <c r="C104" s="196"/>
      <c r="D104" s="197" t="s">
        <v>148</v>
      </c>
      <c r="E104" s="198" t="s">
        <v>20</v>
      </c>
      <c r="F104" s="199" t="s">
        <v>251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148</v>
      </c>
      <c r="AU104" s="206" t="s">
        <v>84</v>
      </c>
      <c r="AV104" s="11" t="s">
        <v>22</v>
      </c>
      <c r="AW104" s="11" t="s">
        <v>40</v>
      </c>
      <c r="AX104" s="11" t="s">
        <v>76</v>
      </c>
      <c r="AY104" s="206" t="s">
        <v>132</v>
      </c>
    </row>
    <row r="105" spans="2:51" s="12" customFormat="1" ht="13.5">
      <c r="B105" s="207"/>
      <c r="C105" s="208"/>
      <c r="D105" s="197" t="s">
        <v>148</v>
      </c>
      <c r="E105" s="209" t="s">
        <v>20</v>
      </c>
      <c r="F105" s="210" t="s">
        <v>196</v>
      </c>
      <c r="G105" s="208"/>
      <c r="H105" s="211">
        <v>18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148</v>
      </c>
      <c r="AU105" s="217" t="s">
        <v>84</v>
      </c>
      <c r="AV105" s="12" t="s">
        <v>84</v>
      </c>
      <c r="AW105" s="12" t="s">
        <v>40</v>
      </c>
      <c r="AX105" s="12" t="s">
        <v>76</v>
      </c>
      <c r="AY105" s="217" t="s">
        <v>132</v>
      </c>
    </row>
    <row r="106" spans="2:51" s="13" customFormat="1" ht="13.5">
      <c r="B106" s="218"/>
      <c r="C106" s="219"/>
      <c r="D106" s="220" t="s">
        <v>148</v>
      </c>
      <c r="E106" s="221" t="s">
        <v>20</v>
      </c>
      <c r="F106" s="222" t="s">
        <v>157</v>
      </c>
      <c r="G106" s="219"/>
      <c r="H106" s="223">
        <v>18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148</v>
      </c>
      <c r="AU106" s="229" t="s">
        <v>84</v>
      </c>
      <c r="AV106" s="13" t="s">
        <v>131</v>
      </c>
      <c r="AW106" s="13" t="s">
        <v>40</v>
      </c>
      <c r="AX106" s="13" t="s">
        <v>22</v>
      </c>
      <c r="AY106" s="229" t="s">
        <v>132</v>
      </c>
    </row>
    <row r="107" spans="2:65" s="1" customFormat="1" ht="22.5" customHeight="1">
      <c r="B107" s="35"/>
      <c r="C107" s="183" t="s">
        <v>131</v>
      </c>
      <c r="D107" s="183" t="s">
        <v>133</v>
      </c>
      <c r="E107" s="184" t="s">
        <v>253</v>
      </c>
      <c r="F107" s="185" t="s">
        <v>254</v>
      </c>
      <c r="G107" s="186" t="s">
        <v>248</v>
      </c>
      <c r="H107" s="187">
        <v>6</v>
      </c>
      <c r="I107" s="188"/>
      <c r="J107" s="189">
        <f>ROUND(I107*H107,2)</f>
        <v>0</v>
      </c>
      <c r="K107" s="185" t="s">
        <v>137</v>
      </c>
      <c r="L107" s="55"/>
      <c r="M107" s="190" t="s">
        <v>20</v>
      </c>
      <c r="N107" s="191" t="s">
        <v>47</v>
      </c>
      <c r="O107" s="36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8" t="s">
        <v>131</v>
      </c>
      <c r="AT107" s="18" t="s">
        <v>133</v>
      </c>
      <c r="AU107" s="18" t="s">
        <v>84</v>
      </c>
      <c r="AY107" s="18" t="s">
        <v>132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22</v>
      </c>
      <c r="BK107" s="194">
        <f>ROUND(I107*H107,2)</f>
        <v>0</v>
      </c>
      <c r="BL107" s="18" t="s">
        <v>131</v>
      </c>
      <c r="BM107" s="18" t="s">
        <v>147</v>
      </c>
    </row>
    <row r="108" spans="2:51" s="11" customFormat="1" ht="13.5">
      <c r="B108" s="195"/>
      <c r="C108" s="196"/>
      <c r="D108" s="197" t="s">
        <v>148</v>
      </c>
      <c r="E108" s="198" t="s">
        <v>20</v>
      </c>
      <c r="F108" s="199" t="s">
        <v>255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148</v>
      </c>
      <c r="AU108" s="206" t="s">
        <v>84</v>
      </c>
      <c r="AV108" s="11" t="s">
        <v>22</v>
      </c>
      <c r="AW108" s="11" t="s">
        <v>40</v>
      </c>
      <c r="AX108" s="11" t="s">
        <v>76</v>
      </c>
      <c r="AY108" s="206" t="s">
        <v>132</v>
      </c>
    </row>
    <row r="109" spans="2:51" s="12" customFormat="1" ht="13.5">
      <c r="B109" s="207"/>
      <c r="C109" s="208"/>
      <c r="D109" s="197" t="s">
        <v>148</v>
      </c>
      <c r="E109" s="209" t="s">
        <v>20</v>
      </c>
      <c r="F109" s="210" t="s">
        <v>144</v>
      </c>
      <c r="G109" s="208"/>
      <c r="H109" s="211">
        <v>6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148</v>
      </c>
      <c r="AU109" s="217" t="s">
        <v>84</v>
      </c>
      <c r="AV109" s="12" t="s">
        <v>84</v>
      </c>
      <c r="AW109" s="12" t="s">
        <v>40</v>
      </c>
      <c r="AX109" s="12" t="s">
        <v>76</v>
      </c>
      <c r="AY109" s="217" t="s">
        <v>132</v>
      </c>
    </row>
    <row r="110" spans="2:51" s="13" customFormat="1" ht="13.5">
      <c r="B110" s="218"/>
      <c r="C110" s="219"/>
      <c r="D110" s="220" t="s">
        <v>148</v>
      </c>
      <c r="E110" s="221" t="s">
        <v>20</v>
      </c>
      <c r="F110" s="222" t="s">
        <v>157</v>
      </c>
      <c r="G110" s="219"/>
      <c r="H110" s="223">
        <v>6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148</v>
      </c>
      <c r="AU110" s="229" t="s">
        <v>84</v>
      </c>
      <c r="AV110" s="13" t="s">
        <v>131</v>
      </c>
      <c r="AW110" s="13" t="s">
        <v>40</v>
      </c>
      <c r="AX110" s="13" t="s">
        <v>22</v>
      </c>
      <c r="AY110" s="229" t="s">
        <v>132</v>
      </c>
    </row>
    <row r="111" spans="2:65" s="1" customFormat="1" ht="22.5" customHeight="1">
      <c r="B111" s="35"/>
      <c r="C111" s="183" t="s">
        <v>158</v>
      </c>
      <c r="D111" s="183" t="s">
        <v>133</v>
      </c>
      <c r="E111" s="184" t="s">
        <v>256</v>
      </c>
      <c r="F111" s="185" t="s">
        <v>257</v>
      </c>
      <c r="G111" s="186" t="s">
        <v>248</v>
      </c>
      <c r="H111" s="187">
        <v>30</v>
      </c>
      <c r="I111" s="188"/>
      <c r="J111" s="189">
        <f>ROUND(I111*H111,2)</f>
        <v>0</v>
      </c>
      <c r="K111" s="185" t="s">
        <v>137</v>
      </c>
      <c r="L111" s="55"/>
      <c r="M111" s="190" t="s">
        <v>20</v>
      </c>
      <c r="N111" s="191" t="s">
        <v>47</v>
      </c>
      <c r="O111" s="36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18" t="s">
        <v>131</v>
      </c>
      <c r="AT111" s="18" t="s">
        <v>133</v>
      </c>
      <c r="AU111" s="18" t="s">
        <v>84</v>
      </c>
      <c r="AY111" s="18" t="s">
        <v>132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22</v>
      </c>
      <c r="BK111" s="194">
        <f>ROUND(I111*H111,2)</f>
        <v>0</v>
      </c>
      <c r="BL111" s="18" t="s">
        <v>131</v>
      </c>
      <c r="BM111" s="18" t="s">
        <v>27</v>
      </c>
    </row>
    <row r="112" spans="2:51" s="11" customFormat="1" ht="13.5">
      <c r="B112" s="195"/>
      <c r="C112" s="196"/>
      <c r="D112" s="197" t="s">
        <v>148</v>
      </c>
      <c r="E112" s="198" t="s">
        <v>20</v>
      </c>
      <c r="F112" s="199" t="s">
        <v>258</v>
      </c>
      <c r="G112" s="196"/>
      <c r="H112" s="200" t="s">
        <v>20</v>
      </c>
      <c r="I112" s="201"/>
      <c r="J112" s="196"/>
      <c r="K112" s="196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148</v>
      </c>
      <c r="AU112" s="206" t="s">
        <v>84</v>
      </c>
      <c r="AV112" s="11" t="s">
        <v>22</v>
      </c>
      <c r="AW112" s="11" t="s">
        <v>40</v>
      </c>
      <c r="AX112" s="11" t="s">
        <v>76</v>
      </c>
      <c r="AY112" s="206" t="s">
        <v>132</v>
      </c>
    </row>
    <row r="113" spans="2:51" s="11" customFormat="1" ht="13.5">
      <c r="B113" s="195"/>
      <c r="C113" s="196"/>
      <c r="D113" s="197" t="s">
        <v>148</v>
      </c>
      <c r="E113" s="198" t="s">
        <v>20</v>
      </c>
      <c r="F113" s="199" t="s">
        <v>259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148</v>
      </c>
      <c r="AU113" s="206" t="s">
        <v>84</v>
      </c>
      <c r="AV113" s="11" t="s">
        <v>22</v>
      </c>
      <c r="AW113" s="11" t="s">
        <v>40</v>
      </c>
      <c r="AX113" s="11" t="s">
        <v>76</v>
      </c>
      <c r="AY113" s="206" t="s">
        <v>132</v>
      </c>
    </row>
    <row r="114" spans="2:51" s="11" customFormat="1" ht="13.5">
      <c r="B114" s="195"/>
      <c r="C114" s="196"/>
      <c r="D114" s="197" t="s">
        <v>148</v>
      </c>
      <c r="E114" s="198" t="s">
        <v>20</v>
      </c>
      <c r="F114" s="199" t="s">
        <v>260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148</v>
      </c>
      <c r="AU114" s="206" t="s">
        <v>84</v>
      </c>
      <c r="AV114" s="11" t="s">
        <v>22</v>
      </c>
      <c r="AW114" s="11" t="s">
        <v>40</v>
      </c>
      <c r="AX114" s="11" t="s">
        <v>76</v>
      </c>
      <c r="AY114" s="206" t="s">
        <v>132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261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13.5">
      <c r="B116" s="195"/>
      <c r="C116" s="196"/>
      <c r="D116" s="197" t="s">
        <v>148</v>
      </c>
      <c r="E116" s="198" t="s">
        <v>20</v>
      </c>
      <c r="F116" s="199" t="s">
        <v>262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84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2" customFormat="1" ht="13.5">
      <c r="B117" s="207"/>
      <c r="C117" s="208"/>
      <c r="D117" s="197" t="s">
        <v>148</v>
      </c>
      <c r="E117" s="209" t="s">
        <v>20</v>
      </c>
      <c r="F117" s="210" t="s">
        <v>223</v>
      </c>
      <c r="G117" s="208"/>
      <c r="H117" s="211">
        <v>30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148</v>
      </c>
      <c r="AU117" s="217" t="s">
        <v>84</v>
      </c>
      <c r="AV117" s="12" t="s">
        <v>84</v>
      </c>
      <c r="AW117" s="12" t="s">
        <v>40</v>
      </c>
      <c r="AX117" s="12" t="s">
        <v>76</v>
      </c>
      <c r="AY117" s="217" t="s">
        <v>132</v>
      </c>
    </row>
    <row r="118" spans="2:51" s="13" customFormat="1" ht="13.5">
      <c r="B118" s="218"/>
      <c r="C118" s="219"/>
      <c r="D118" s="220" t="s">
        <v>148</v>
      </c>
      <c r="E118" s="221" t="s">
        <v>20</v>
      </c>
      <c r="F118" s="222" t="s">
        <v>157</v>
      </c>
      <c r="G118" s="219"/>
      <c r="H118" s="223">
        <v>30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148</v>
      </c>
      <c r="AU118" s="229" t="s">
        <v>84</v>
      </c>
      <c r="AV118" s="13" t="s">
        <v>131</v>
      </c>
      <c r="AW118" s="13" t="s">
        <v>40</v>
      </c>
      <c r="AX118" s="13" t="s">
        <v>22</v>
      </c>
      <c r="AY118" s="229" t="s">
        <v>132</v>
      </c>
    </row>
    <row r="119" spans="2:65" s="1" customFormat="1" ht="22.5" customHeight="1">
      <c r="B119" s="35"/>
      <c r="C119" s="183" t="s">
        <v>144</v>
      </c>
      <c r="D119" s="183" t="s">
        <v>133</v>
      </c>
      <c r="E119" s="184" t="s">
        <v>263</v>
      </c>
      <c r="F119" s="185" t="s">
        <v>264</v>
      </c>
      <c r="G119" s="186" t="s">
        <v>265</v>
      </c>
      <c r="H119" s="187">
        <v>64.41</v>
      </c>
      <c r="I119" s="188"/>
      <c r="J119" s="189">
        <f>ROUND(I119*H119,2)</f>
        <v>0</v>
      </c>
      <c r="K119" s="185" t="s">
        <v>137</v>
      </c>
      <c r="L119" s="55"/>
      <c r="M119" s="190" t="s">
        <v>20</v>
      </c>
      <c r="N119" s="191" t="s">
        <v>47</v>
      </c>
      <c r="O119" s="36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8" t="s">
        <v>131</v>
      </c>
      <c r="AT119" s="18" t="s">
        <v>133</v>
      </c>
      <c r="AU119" s="18" t="s">
        <v>84</v>
      </c>
      <c r="AY119" s="18" t="s">
        <v>132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22</v>
      </c>
      <c r="BK119" s="194">
        <f>ROUND(I119*H119,2)</f>
        <v>0</v>
      </c>
      <c r="BL119" s="18" t="s">
        <v>131</v>
      </c>
      <c r="BM119" s="18" t="s">
        <v>172</v>
      </c>
    </row>
    <row r="120" spans="2:51" s="11" customFormat="1" ht="13.5">
      <c r="B120" s="195"/>
      <c r="C120" s="196"/>
      <c r="D120" s="197" t="s">
        <v>148</v>
      </c>
      <c r="E120" s="198" t="s">
        <v>20</v>
      </c>
      <c r="F120" s="199" t="s">
        <v>249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148</v>
      </c>
      <c r="AU120" s="206" t="s">
        <v>84</v>
      </c>
      <c r="AV120" s="11" t="s">
        <v>22</v>
      </c>
      <c r="AW120" s="11" t="s">
        <v>40</v>
      </c>
      <c r="AX120" s="11" t="s">
        <v>76</v>
      </c>
      <c r="AY120" s="206" t="s">
        <v>132</v>
      </c>
    </row>
    <row r="121" spans="2:51" s="11" customFormat="1" ht="13.5">
      <c r="B121" s="195"/>
      <c r="C121" s="196"/>
      <c r="D121" s="197" t="s">
        <v>148</v>
      </c>
      <c r="E121" s="198" t="s">
        <v>20</v>
      </c>
      <c r="F121" s="199" t="s">
        <v>266</v>
      </c>
      <c r="G121" s="196"/>
      <c r="H121" s="200" t="s">
        <v>20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148</v>
      </c>
      <c r="AU121" s="206" t="s">
        <v>84</v>
      </c>
      <c r="AV121" s="11" t="s">
        <v>22</v>
      </c>
      <c r="AW121" s="11" t="s">
        <v>40</v>
      </c>
      <c r="AX121" s="11" t="s">
        <v>76</v>
      </c>
      <c r="AY121" s="206" t="s">
        <v>132</v>
      </c>
    </row>
    <row r="122" spans="2:51" s="11" customFormat="1" ht="13.5">
      <c r="B122" s="195"/>
      <c r="C122" s="196"/>
      <c r="D122" s="197" t="s">
        <v>148</v>
      </c>
      <c r="E122" s="198" t="s">
        <v>20</v>
      </c>
      <c r="F122" s="199" t="s">
        <v>267</v>
      </c>
      <c r="G122" s="196"/>
      <c r="H122" s="200" t="s">
        <v>20</v>
      </c>
      <c r="I122" s="201"/>
      <c r="J122" s="196"/>
      <c r="K122" s="196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148</v>
      </c>
      <c r="AU122" s="206" t="s">
        <v>84</v>
      </c>
      <c r="AV122" s="11" t="s">
        <v>22</v>
      </c>
      <c r="AW122" s="11" t="s">
        <v>40</v>
      </c>
      <c r="AX122" s="11" t="s">
        <v>76</v>
      </c>
      <c r="AY122" s="206" t="s">
        <v>132</v>
      </c>
    </row>
    <row r="123" spans="2:51" s="11" customFormat="1" ht="13.5">
      <c r="B123" s="195"/>
      <c r="C123" s="196"/>
      <c r="D123" s="197" t="s">
        <v>148</v>
      </c>
      <c r="E123" s="198" t="s">
        <v>20</v>
      </c>
      <c r="F123" s="199" t="s">
        <v>252</v>
      </c>
      <c r="G123" s="196"/>
      <c r="H123" s="200" t="s">
        <v>20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148</v>
      </c>
      <c r="AU123" s="206" t="s">
        <v>84</v>
      </c>
      <c r="AV123" s="11" t="s">
        <v>22</v>
      </c>
      <c r="AW123" s="11" t="s">
        <v>40</v>
      </c>
      <c r="AX123" s="11" t="s">
        <v>76</v>
      </c>
      <c r="AY123" s="206" t="s">
        <v>132</v>
      </c>
    </row>
    <row r="124" spans="2:51" s="11" customFormat="1" ht="13.5">
      <c r="B124" s="195"/>
      <c r="C124" s="196"/>
      <c r="D124" s="197" t="s">
        <v>148</v>
      </c>
      <c r="E124" s="198" t="s">
        <v>20</v>
      </c>
      <c r="F124" s="199" t="s">
        <v>268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84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1" customFormat="1" ht="13.5">
      <c r="B125" s="195"/>
      <c r="C125" s="196"/>
      <c r="D125" s="197" t="s">
        <v>148</v>
      </c>
      <c r="E125" s="198" t="s">
        <v>20</v>
      </c>
      <c r="F125" s="199" t="s">
        <v>269</v>
      </c>
      <c r="G125" s="196"/>
      <c r="H125" s="200" t="s">
        <v>20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148</v>
      </c>
      <c r="AU125" s="206" t="s">
        <v>84</v>
      </c>
      <c r="AV125" s="11" t="s">
        <v>22</v>
      </c>
      <c r="AW125" s="11" t="s">
        <v>40</v>
      </c>
      <c r="AX125" s="11" t="s">
        <v>76</v>
      </c>
      <c r="AY125" s="206" t="s">
        <v>132</v>
      </c>
    </row>
    <row r="126" spans="2:51" s="11" customFormat="1" ht="13.5">
      <c r="B126" s="195"/>
      <c r="C126" s="196"/>
      <c r="D126" s="197" t="s">
        <v>148</v>
      </c>
      <c r="E126" s="198" t="s">
        <v>20</v>
      </c>
      <c r="F126" s="199" t="s">
        <v>270</v>
      </c>
      <c r="G126" s="196"/>
      <c r="H126" s="200" t="s">
        <v>20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148</v>
      </c>
      <c r="AU126" s="206" t="s">
        <v>84</v>
      </c>
      <c r="AV126" s="11" t="s">
        <v>22</v>
      </c>
      <c r="AW126" s="11" t="s">
        <v>40</v>
      </c>
      <c r="AX126" s="11" t="s">
        <v>76</v>
      </c>
      <c r="AY126" s="206" t="s">
        <v>132</v>
      </c>
    </row>
    <row r="127" spans="2:51" s="11" customFormat="1" ht="13.5">
      <c r="B127" s="195"/>
      <c r="C127" s="196"/>
      <c r="D127" s="197" t="s">
        <v>148</v>
      </c>
      <c r="E127" s="198" t="s">
        <v>20</v>
      </c>
      <c r="F127" s="199" t="s">
        <v>271</v>
      </c>
      <c r="G127" s="196"/>
      <c r="H127" s="200" t="s">
        <v>20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148</v>
      </c>
      <c r="AU127" s="206" t="s">
        <v>84</v>
      </c>
      <c r="AV127" s="11" t="s">
        <v>22</v>
      </c>
      <c r="AW127" s="11" t="s">
        <v>40</v>
      </c>
      <c r="AX127" s="11" t="s">
        <v>76</v>
      </c>
      <c r="AY127" s="206" t="s">
        <v>132</v>
      </c>
    </row>
    <row r="128" spans="2:51" s="11" customFormat="1" ht="13.5">
      <c r="B128" s="195"/>
      <c r="C128" s="196"/>
      <c r="D128" s="197" t="s">
        <v>148</v>
      </c>
      <c r="E128" s="198" t="s">
        <v>20</v>
      </c>
      <c r="F128" s="199" t="s">
        <v>258</v>
      </c>
      <c r="G128" s="196"/>
      <c r="H128" s="200" t="s">
        <v>20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148</v>
      </c>
      <c r="AU128" s="206" t="s">
        <v>84</v>
      </c>
      <c r="AV128" s="11" t="s">
        <v>22</v>
      </c>
      <c r="AW128" s="11" t="s">
        <v>40</v>
      </c>
      <c r="AX128" s="11" t="s">
        <v>76</v>
      </c>
      <c r="AY128" s="206" t="s">
        <v>132</v>
      </c>
    </row>
    <row r="129" spans="2:51" s="11" customFormat="1" ht="13.5">
      <c r="B129" s="195"/>
      <c r="C129" s="196"/>
      <c r="D129" s="197" t="s">
        <v>148</v>
      </c>
      <c r="E129" s="198" t="s">
        <v>20</v>
      </c>
      <c r="F129" s="199" t="s">
        <v>272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148</v>
      </c>
      <c r="AU129" s="206" t="s">
        <v>84</v>
      </c>
      <c r="AV129" s="11" t="s">
        <v>22</v>
      </c>
      <c r="AW129" s="11" t="s">
        <v>40</v>
      </c>
      <c r="AX129" s="11" t="s">
        <v>76</v>
      </c>
      <c r="AY129" s="206" t="s">
        <v>132</v>
      </c>
    </row>
    <row r="130" spans="2:51" s="11" customFormat="1" ht="13.5">
      <c r="B130" s="195"/>
      <c r="C130" s="196"/>
      <c r="D130" s="197" t="s">
        <v>148</v>
      </c>
      <c r="E130" s="198" t="s">
        <v>20</v>
      </c>
      <c r="F130" s="199" t="s">
        <v>273</v>
      </c>
      <c r="G130" s="196"/>
      <c r="H130" s="200" t="s">
        <v>20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148</v>
      </c>
      <c r="AU130" s="206" t="s">
        <v>84</v>
      </c>
      <c r="AV130" s="11" t="s">
        <v>22</v>
      </c>
      <c r="AW130" s="11" t="s">
        <v>40</v>
      </c>
      <c r="AX130" s="11" t="s">
        <v>76</v>
      </c>
      <c r="AY130" s="206" t="s">
        <v>132</v>
      </c>
    </row>
    <row r="131" spans="2:51" s="11" customFormat="1" ht="13.5">
      <c r="B131" s="195"/>
      <c r="C131" s="196"/>
      <c r="D131" s="197" t="s">
        <v>148</v>
      </c>
      <c r="E131" s="198" t="s">
        <v>20</v>
      </c>
      <c r="F131" s="199" t="s">
        <v>261</v>
      </c>
      <c r="G131" s="196"/>
      <c r="H131" s="200" t="s">
        <v>20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148</v>
      </c>
      <c r="AU131" s="206" t="s">
        <v>84</v>
      </c>
      <c r="AV131" s="11" t="s">
        <v>22</v>
      </c>
      <c r="AW131" s="11" t="s">
        <v>40</v>
      </c>
      <c r="AX131" s="11" t="s">
        <v>76</v>
      </c>
      <c r="AY131" s="206" t="s">
        <v>132</v>
      </c>
    </row>
    <row r="132" spans="2:51" s="11" customFormat="1" ht="13.5">
      <c r="B132" s="195"/>
      <c r="C132" s="196"/>
      <c r="D132" s="197" t="s">
        <v>148</v>
      </c>
      <c r="E132" s="198" t="s">
        <v>20</v>
      </c>
      <c r="F132" s="199" t="s">
        <v>274</v>
      </c>
      <c r="G132" s="196"/>
      <c r="H132" s="200" t="s">
        <v>20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148</v>
      </c>
      <c r="AU132" s="206" t="s">
        <v>84</v>
      </c>
      <c r="AV132" s="11" t="s">
        <v>22</v>
      </c>
      <c r="AW132" s="11" t="s">
        <v>40</v>
      </c>
      <c r="AX132" s="11" t="s">
        <v>76</v>
      </c>
      <c r="AY132" s="206" t="s">
        <v>132</v>
      </c>
    </row>
    <row r="133" spans="2:51" s="12" customFormat="1" ht="13.5">
      <c r="B133" s="207"/>
      <c r="C133" s="208"/>
      <c r="D133" s="197" t="s">
        <v>148</v>
      </c>
      <c r="E133" s="209" t="s">
        <v>20</v>
      </c>
      <c r="F133" s="210" t="s">
        <v>275</v>
      </c>
      <c r="G133" s="208"/>
      <c r="H133" s="211">
        <v>64.41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148</v>
      </c>
      <c r="AU133" s="217" t="s">
        <v>84</v>
      </c>
      <c r="AV133" s="12" t="s">
        <v>84</v>
      </c>
      <c r="AW133" s="12" t="s">
        <v>40</v>
      </c>
      <c r="AX133" s="12" t="s">
        <v>76</v>
      </c>
      <c r="AY133" s="217" t="s">
        <v>132</v>
      </c>
    </row>
    <row r="134" spans="2:51" s="13" customFormat="1" ht="13.5">
      <c r="B134" s="218"/>
      <c r="C134" s="219"/>
      <c r="D134" s="220" t="s">
        <v>148</v>
      </c>
      <c r="E134" s="221" t="s">
        <v>20</v>
      </c>
      <c r="F134" s="222" t="s">
        <v>157</v>
      </c>
      <c r="G134" s="219"/>
      <c r="H134" s="223">
        <v>64.41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148</v>
      </c>
      <c r="AU134" s="229" t="s">
        <v>84</v>
      </c>
      <c r="AV134" s="13" t="s">
        <v>131</v>
      </c>
      <c r="AW134" s="13" t="s">
        <v>40</v>
      </c>
      <c r="AX134" s="13" t="s">
        <v>22</v>
      </c>
      <c r="AY134" s="229" t="s">
        <v>132</v>
      </c>
    </row>
    <row r="135" spans="2:65" s="1" customFormat="1" ht="22.5" customHeight="1">
      <c r="B135" s="35"/>
      <c r="C135" s="183" t="s">
        <v>181</v>
      </c>
      <c r="D135" s="183" t="s">
        <v>133</v>
      </c>
      <c r="E135" s="184" t="s">
        <v>276</v>
      </c>
      <c r="F135" s="185" t="s">
        <v>277</v>
      </c>
      <c r="G135" s="186" t="s">
        <v>265</v>
      </c>
      <c r="H135" s="187">
        <v>3.6435</v>
      </c>
      <c r="I135" s="188"/>
      <c r="J135" s="189">
        <f>ROUND(I135*H135,2)</f>
        <v>0</v>
      </c>
      <c r="K135" s="185" t="s">
        <v>137</v>
      </c>
      <c r="L135" s="55"/>
      <c r="M135" s="190" t="s">
        <v>20</v>
      </c>
      <c r="N135" s="191" t="s">
        <v>47</v>
      </c>
      <c r="O135" s="36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8" t="s">
        <v>131</v>
      </c>
      <c r="AT135" s="18" t="s">
        <v>133</v>
      </c>
      <c r="AU135" s="18" t="s">
        <v>84</v>
      </c>
      <c r="AY135" s="18" t="s">
        <v>132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22</v>
      </c>
      <c r="BK135" s="194">
        <f>ROUND(I135*H135,2)</f>
        <v>0</v>
      </c>
      <c r="BL135" s="18" t="s">
        <v>131</v>
      </c>
      <c r="BM135" s="18" t="s">
        <v>184</v>
      </c>
    </row>
    <row r="136" spans="2:51" s="11" customFormat="1" ht="13.5">
      <c r="B136" s="195"/>
      <c r="C136" s="196"/>
      <c r="D136" s="197" t="s">
        <v>148</v>
      </c>
      <c r="E136" s="198" t="s">
        <v>20</v>
      </c>
      <c r="F136" s="199" t="s">
        <v>278</v>
      </c>
      <c r="G136" s="196"/>
      <c r="H136" s="200" t="s">
        <v>20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148</v>
      </c>
      <c r="AU136" s="206" t="s">
        <v>84</v>
      </c>
      <c r="AV136" s="11" t="s">
        <v>22</v>
      </c>
      <c r="AW136" s="11" t="s">
        <v>40</v>
      </c>
      <c r="AX136" s="11" t="s">
        <v>76</v>
      </c>
      <c r="AY136" s="206" t="s">
        <v>132</v>
      </c>
    </row>
    <row r="137" spans="2:51" s="11" customFormat="1" ht="13.5">
      <c r="B137" s="195"/>
      <c r="C137" s="196"/>
      <c r="D137" s="197" t="s">
        <v>148</v>
      </c>
      <c r="E137" s="198" t="s">
        <v>20</v>
      </c>
      <c r="F137" s="199" t="s">
        <v>279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84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2" customFormat="1" ht="13.5">
      <c r="B138" s="207"/>
      <c r="C138" s="208"/>
      <c r="D138" s="197" t="s">
        <v>148</v>
      </c>
      <c r="E138" s="209" t="s">
        <v>20</v>
      </c>
      <c r="F138" s="210" t="s">
        <v>280</v>
      </c>
      <c r="G138" s="208"/>
      <c r="H138" s="211">
        <v>3.6435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148</v>
      </c>
      <c r="AU138" s="217" t="s">
        <v>84</v>
      </c>
      <c r="AV138" s="12" t="s">
        <v>84</v>
      </c>
      <c r="AW138" s="12" t="s">
        <v>40</v>
      </c>
      <c r="AX138" s="12" t="s">
        <v>76</v>
      </c>
      <c r="AY138" s="217" t="s">
        <v>132</v>
      </c>
    </row>
    <row r="139" spans="2:51" s="13" customFormat="1" ht="13.5">
      <c r="B139" s="218"/>
      <c r="C139" s="219"/>
      <c r="D139" s="220" t="s">
        <v>148</v>
      </c>
      <c r="E139" s="221" t="s">
        <v>20</v>
      </c>
      <c r="F139" s="222" t="s">
        <v>157</v>
      </c>
      <c r="G139" s="219"/>
      <c r="H139" s="223">
        <v>3.6435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148</v>
      </c>
      <c r="AU139" s="229" t="s">
        <v>84</v>
      </c>
      <c r="AV139" s="13" t="s">
        <v>131</v>
      </c>
      <c r="AW139" s="13" t="s">
        <v>40</v>
      </c>
      <c r="AX139" s="13" t="s">
        <v>22</v>
      </c>
      <c r="AY139" s="229" t="s">
        <v>132</v>
      </c>
    </row>
    <row r="140" spans="2:65" s="1" customFormat="1" ht="22.5" customHeight="1">
      <c r="B140" s="35"/>
      <c r="C140" s="183" t="s">
        <v>147</v>
      </c>
      <c r="D140" s="183" t="s">
        <v>133</v>
      </c>
      <c r="E140" s="184" t="s">
        <v>281</v>
      </c>
      <c r="F140" s="185" t="s">
        <v>282</v>
      </c>
      <c r="G140" s="186" t="s">
        <v>265</v>
      </c>
      <c r="H140" s="187">
        <v>425.7525</v>
      </c>
      <c r="I140" s="188"/>
      <c r="J140" s="189">
        <f>ROUND(I140*H140,2)</f>
        <v>0</v>
      </c>
      <c r="K140" s="185" t="s">
        <v>137</v>
      </c>
      <c r="L140" s="55"/>
      <c r="M140" s="190" t="s">
        <v>20</v>
      </c>
      <c r="N140" s="191" t="s">
        <v>47</v>
      </c>
      <c r="O140" s="3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8" t="s">
        <v>131</v>
      </c>
      <c r="AT140" s="18" t="s">
        <v>133</v>
      </c>
      <c r="AU140" s="18" t="s">
        <v>84</v>
      </c>
      <c r="AY140" s="18" t="s">
        <v>132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22</v>
      </c>
      <c r="BK140" s="194">
        <f>ROUND(I140*H140,2)</f>
        <v>0</v>
      </c>
      <c r="BL140" s="18" t="s">
        <v>131</v>
      </c>
      <c r="BM140" s="18" t="s">
        <v>191</v>
      </c>
    </row>
    <row r="141" spans="2:51" s="11" customFormat="1" ht="13.5">
      <c r="B141" s="195"/>
      <c r="C141" s="196"/>
      <c r="D141" s="197" t="s">
        <v>148</v>
      </c>
      <c r="E141" s="198" t="s">
        <v>20</v>
      </c>
      <c r="F141" s="199" t="s">
        <v>283</v>
      </c>
      <c r="G141" s="196"/>
      <c r="H141" s="200" t="s">
        <v>20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148</v>
      </c>
      <c r="AU141" s="206" t="s">
        <v>84</v>
      </c>
      <c r="AV141" s="11" t="s">
        <v>22</v>
      </c>
      <c r="AW141" s="11" t="s">
        <v>40</v>
      </c>
      <c r="AX141" s="11" t="s">
        <v>76</v>
      </c>
      <c r="AY141" s="206" t="s">
        <v>132</v>
      </c>
    </row>
    <row r="142" spans="2:51" s="11" customFormat="1" ht="13.5">
      <c r="B142" s="195"/>
      <c r="C142" s="196"/>
      <c r="D142" s="197" t="s">
        <v>148</v>
      </c>
      <c r="E142" s="198" t="s">
        <v>20</v>
      </c>
      <c r="F142" s="199" t="s">
        <v>284</v>
      </c>
      <c r="G142" s="196"/>
      <c r="H142" s="200" t="s">
        <v>20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148</v>
      </c>
      <c r="AU142" s="206" t="s">
        <v>84</v>
      </c>
      <c r="AV142" s="11" t="s">
        <v>22</v>
      </c>
      <c r="AW142" s="11" t="s">
        <v>40</v>
      </c>
      <c r="AX142" s="11" t="s">
        <v>76</v>
      </c>
      <c r="AY142" s="206" t="s">
        <v>132</v>
      </c>
    </row>
    <row r="143" spans="2:51" s="11" customFormat="1" ht="13.5">
      <c r="B143" s="195"/>
      <c r="C143" s="196"/>
      <c r="D143" s="197" t="s">
        <v>148</v>
      </c>
      <c r="E143" s="198" t="s">
        <v>20</v>
      </c>
      <c r="F143" s="199" t="s">
        <v>285</v>
      </c>
      <c r="G143" s="196"/>
      <c r="H143" s="200" t="s">
        <v>20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148</v>
      </c>
      <c r="AU143" s="206" t="s">
        <v>84</v>
      </c>
      <c r="AV143" s="11" t="s">
        <v>22</v>
      </c>
      <c r="AW143" s="11" t="s">
        <v>40</v>
      </c>
      <c r="AX143" s="11" t="s">
        <v>76</v>
      </c>
      <c r="AY143" s="206" t="s">
        <v>132</v>
      </c>
    </row>
    <row r="144" spans="2:51" s="11" customFormat="1" ht="13.5">
      <c r="B144" s="195"/>
      <c r="C144" s="196"/>
      <c r="D144" s="197" t="s">
        <v>148</v>
      </c>
      <c r="E144" s="198" t="s">
        <v>20</v>
      </c>
      <c r="F144" s="199" t="s">
        <v>286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148</v>
      </c>
      <c r="AU144" s="206" t="s">
        <v>84</v>
      </c>
      <c r="AV144" s="11" t="s">
        <v>22</v>
      </c>
      <c r="AW144" s="11" t="s">
        <v>40</v>
      </c>
      <c r="AX144" s="11" t="s">
        <v>76</v>
      </c>
      <c r="AY144" s="206" t="s">
        <v>132</v>
      </c>
    </row>
    <row r="145" spans="2:51" s="11" customFormat="1" ht="13.5">
      <c r="B145" s="195"/>
      <c r="C145" s="196"/>
      <c r="D145" s="197" t="s">
        <v>148</v>
      </c>
      <c r="E145" s="198" t="s">
        <v>20</v>
      </c>
      <c r="F145" s="199" t="s">
        <v>287</v>
      </c>
      <c r="G145" s="196"/>
      <c r="H145" s="200" t="s">
        <v>20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148</v>
      </c>
      <c r="AU145" s="206" t="s">
        <v>84</v>
      </c>
      <c r="AV145" s="11" t="s">
        <v>22</v>
      </c>
      <c r="AW145" s="11" t="s">
        <v>40</v>
      </c>
      <c r="AX145" s="11" t="s">
        <v>76</v>
      </c>
      <c r="AY145" s="206" t="s">
        <v>132</v>
      </c>
    </row>
    <row r="146" spans="2:51" s="11" customFormat="1" ht="13.5">
      <c r="B146" s="195"/>
      <c r="C146" s="196"/>
      <c r="D146" s="197" t="s">
        <v>148</v>
      </c>
      <c r="E146" s="198" t="s">
        <v>20</v>
      </c>
      <c r="F146" s="199" t="s">
        <v>288</v>
      </c>
      <c r="G146" s="196"/>
      <c r="H146" s="200" t="s">
        <v>20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148</v>
      </c>
      <c r="AU146" s="206" t="s">
        <v>84</v>
      </c>
      <c r="AV146" s="11" t="s">
        <v>22</v>
      </c>
      <c r="AW146" s="11" t="s">
        <v>40</v>
      </c>
      <c r="AX146" s="11" t="s">
        <v>76</v>
      </c>
      <c r="AY146" s="206" t="s">
        <v>132</v>
      </c>
    </row>
    <row r="147" spans="2:51" s="11" customFormat="1" ht="13.5">
      <c r="B147" s="195"/>
      <c r="C147" s="196"/>
      <c r="D147" s="197" t="s">
        <v>148</v>
      </c>
      <c r="E147" s="198" t="s">
        <v>20</v>
      </c>
      <c r="F147" s="199" t="s">
        <v>289</v>
      </c>
      <c r="G147" s="196"/>
      <c r="H147" s="200" t="s">
        <v>20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148</v>
      </c>
      <c r="AU147" s="206" t="s">
        <v>84</v>
      </c>
      <c r="AV147" s="11" t="s">
        <v>22</v>
      </c>
      <c r="AW147" s="11" t="s">
        <v>40</v>
      </c>
      <c r="AX147" s="11" t="s">
        <v>76</v>
      </c>
      <c r="AY147" s="206" t="s">
        <v>132</v>
      </c>
    </row>
    <row r="148" spans="2:51" s="11" customFormat="1" ht="13.5">
      <c r="B148" s="195"/>
      <c r="C148" s="196"/>
      <c r="D148" s="197" t="s">
        <v>148</v>
      </c>
      <c r="E148" s="198" t="s">
        <v>20</v>
      </c>
      <c r="F148" s="199" t="s">
        <v>290</v>
      </c>
      <c r="G148" s="196"/>
      <c r="H148" s="200" t="s">
        <v>20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148</v>
      </c>
      <c r="AU148" s="206" t="s">
        <v>84</v>
      </c>
      <c r="AV148" s="11" t="s">
        <v>22</v>
      </c>
      <c r="AW148" s="11" t="s">
        <v>40</v>
      </c>
      <c r="AX148" s="11" t="s">
        <v>76</v>
      </c>
      <c r="AY148" s="206" t="s">
        <v>132</v>
      </c>
    </row>
    <row r="149" spans="2:51" s="11" customFormat="1" ht="13.5">
      <c r="B149" s="195"/>
      <c r="C149" s="196"/>
      <c r="D149" s="197" t="s">
        <v>148</v>
      </c>
      <c r="E149" s="198" t="s">
        <v>20</v>
      </c>
      <c r="F149" s="199" t="s">
        <v>291</v>
      </c>
      <c r="G149" s="196"/>
      <c r="H149" s="200" t="s">
        <v>20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148</v>
      </c>
      <c r="AU149" s="206" t="s">
        <v>84</v>
      </c>
      <c r="AV149" s="11" t="s">
        <v>22</v>
      </c>
      <c r="AW149" s="11" t="s">
        <v>40</v>
      </c>
      <c r="AX149" s="11" t="s">
        <v>76</v>
      </c>
      <c r="AY149" s="206" t="s">
        <v>132</v>
      </c>
    </row>
    <row r="150" spans="2:51" s="11" customFormat="1" ht="13.5">
      <c r="B150" s="195"/>
      <c r="C150" s="196"/>
      <c r="D150" s="197" t="s">
        <v>148</v>
      </c>
      <c r="E150" s="198" t="s">
        <v>20</v>
      </c>
      <c r="F150" s="199" t="s">
        <v>292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84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1" customFormat="1" ht="13.5">
      <c r="B151" s="195"/>
      <c r="C151" s="196"/>
      <c r="D151" s="197" t="s">
        <v>148</v>
      </c>
      <c r="E151" s="198" t="s">
        <v>20</v>
      </c>
      <c r="F151" s="199" t="s">
        <v>293</v>
      </c>
      <c r="G151" s="196"/>
      <c r="H151" s="200" t="s">
        <v>20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148</v>
      </c>
      <c r="AU151" s="206" t="s">
        <v>84</v>
      </c>
      <c r="AV151" s="11" t="s">
        <v>22</v>
      </c>
      <c r="AW151" s="11" t="s">
        <v>40</v>
      </c>
      <c r="AX151" s="11" t="s">
        <v>76</v>
      </c>
      <c r="AY151" s="206" t="s">
        <v>132</v>
      </c>
    </row>
    <row r="152" spans="2:51" s="11" customFormat="1" ht="13.5">
      <c r="B152" s="195"/>
      <c r="C152" s="196"/>
      <c r="D152" s="197" t="s">
        <v>148</v>
      </c>
      <c r="E152" s="198" t="s">
        <v>20</v>
      </c>
      <c r="F152" s="199" t="s">
        <v>294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148</v>
      </c>
      <c r="AU152" s="206" t="s">
        <v>84</v>
      </c>
      <c r="AV152" s="11" t="s">
        <v>22</v>
      </c>
      <c r="AW152" s="11" t="s">
        <v>40</v>
      </c>
      <c r="AX152" s="11" t="s">
        <v>76</v>
      </c>
      <c r="AY152" s="206" t="s">
        <v>132</v>
      </c>
    </row>
    <row r="153" spans="2:51" s="11" customFormat="1" ht="13.5">
      <c r="B153" s="195"/>
      <c r="C153" s="196"/>
      <c r="D153" s="197" t="s">
        <v>148</v>
      </c>
      <c r="E153" s="198" t="s">
        <v>20</v>
      </c>
      <c r="F153" s="199" t="s">
        <v>295</v>
      </c>
      <c r="G153" s="196"/>
      <c r="H153" s="200" t="s">
        <v>20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148</v>
      </c>
      <c r="AU153" s="206" t="s">
        <v>84</v>
      </c>
      <c r="AV153" s="11" t="s">
        <v>22</v>
      </c>
      <c r="AW153" s="11" t="s">
        <v>40</v>
      </c>
      <c r="AX153" s="11" t="s">
        <v>76</v>
      </c>
      <c r="AY153" s="206" t="s">
        <v>132</v>
      </c>
    </row>
    <row r="154" spans="2:51" s="11" customFormat="1" ht="13.5">
      <c r="B154" s="195"/>
      <c r="C154" s="196"/>
      <c r="D154" s="197" t="s">
        <v>148</v>
      </c>
      <c r="E154" s="198" t="s">
        <v>20</v>
      </c>
      <c r="F154" s="199" t="s">
        <v>296</v>
      </c>
      <c r="G154" s="196"/>
      <c r="H154" s="200" t="s">
        <v>20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148</v>
      </c>
      <c r="AU154" s="206" t="s">
        <v>84</v>
      </c>
      <c r="AV154" s="11" t="s">
        <v>22</v>
      </c>
      <c r="AW154" s="11" t="s">
        <v>40</v>
      </c>
      <c r="AX154" s="11" t="s">
        <v>76</v>
      </c>
      <c r="AY154" s="206" t="s">
        <v>132</v>
      </c>
    </row>
    <row r="155" spans="2:51" s="11" customFormat="1" ht="13.5">
      <c r="B155" s="195"/>
      <c r="C155" s="196"/>
      <c r="D155" s="197" t="s">
        <v>148</v>
      </c>
      <c r="E155" s="198" t="s">
        <v>20</v>
      </c>
      <c r="F155" s="199" t="s">
        <v>297</v>
      </c>
      <c r="G155" s="196"/>
      <c r="H155" s="200" t="s">
        <v>20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148</v>
      </c>
      <c r="AU155" s="206" t="s">
        <v>84</v>
      </c>
      <c r="AV155" s="11" t="s">
        <v>22</v>
      </c>
      <c r="AW155" s="11" t="s">
        <v>40</v>
      </c>
      <c r="AX155" s="11" t="s">
        <v>76</v>
      </c>
      <c r="AY155" s="206" t="s">
        <v>132</v>
      </c>
    </row>
    <row r="156" spans="2:51" s="11" customFormat="1" ht="13.5">
      <c r="B156" s="195"/>
      <c r="C156" s="196"/>
      <c r="D156" s="197" t="s">
        <v>148</v>
      </c>
      <c r="E156" s="198" t="s">
        <v>20</v>
      </c>
      <c r="F156" s="199" t="s">
        <v>298</v>
      </c>
      <c r="G156" s="196"/>
      <c r="H156" s="200" t="s">
        <v>20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148</v>
      </c>
      <c r="AU156" s="206" t="s">
        <v>84</v>
      </c>
      <c r="AV156" s="11" t="s">
        <v>22</v>
      </c>
      <c r="AW156" s="11" t="s">
        <v>40</v>
      </c>
      <c r="AX156" s="11" t="s">
        <v>76</v>
      </c>
      <c r="AY156" s="206" t="s">
        <v>132</v>
      </c>
    </row>
    <row r="157" spans="2:51" s="12" customFormat="1" ht="13.5">
      <c r="B157" s="207"/>
      <c r="C157" s="208"/>
      <c r="D157" s="197" t="s">
        <v>148</v>
      </c>
      <c r="E157" s="209" t="s">
        <v>20</v>
      </c>
      <c r="F157" s="210" t="s">
        <v>299</v>
      </c>
      <c r="G157" s="208"/>
      <c r="H157" s="211">
        <v>425.7525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148</v>
      </c>
      <c r="AU157" s="217" t="s">
        <v>84</v>
      </c>
      <c r="AV157" s="12" t="s">
        <v>84</v>
      </c>
      <c r="AW157" s="12" t="s">
        <v>40</v>
      </c>
      <c r="AX157" s="12" t="s">
        <v>76</v>
      </c>
      <c r="AY157" s="217" t="s">
        <v>132</v>
      </c>
    </row>
    <row r="158" spans="2:51" s="13" customFormat="1" ht="13.5">
      <c r="B158" s="218"/>
      <c r="C158" s="219"/>
      <c r="D158" s="220" t="s">
        <v>148</v>
      </c>
      <c r="E158" s="221" t="s">
        <v>20</v>
      </c>
      <c r="F158" s="222" t="s">
        <v>157</v>
      </c>
      <c r="G158" s="219"/>
      <c r="H158" s="223">
        <v>425.7525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148</v>
      </c>
      <c r="AU158" s="229" t="s">
        <v>84</v>
      </c>
      <c r="AV158" s="13" t="s">
        <v>131</v>
      </c>
      <c r="AW158" s="13" t="s">
        <v>40</v>
      </c>
      <c r="AX158" s="13" t="s">
        <v>22</v>
      </c>
      <c r="AY158" s="229" t="s">
        <v>132</v>
      </c>
    </row>
    <row r="159" spans="2:65" s="1" customFormat="1" ht="22.5" customHeight="1">
      <c r="B159" s="35"/>
      <c r="C159" s="183" t="s">
        <v>193</v>
      </c>
      <c r="D159" s="183" t="s">
        <v>133</v>
      </c>
      <c r="E159" s="184" t="s">
        <v>300</v>
      </c>
      <c r="F159" s="185" t="s">
        <v>301</v>
      </c>
      <c r="G159" s="186" t="s">
        <v>265</v>
      </c>
      <c r="H159" s="187">
        <v>127.72575</v>
      </c>
      <c r="I159" s="188"/>
      <c r="J159" s="189">
        <f>ROUND(I159*H159,2)</f>
        <v>0</v>
      </c>
      <c r="K159" s="185" t="s">
        <v>137</v>
      </c>
      <c r="L159" s="55"/>
      <c r="M159" s="190" t="s">
        <v>20</v>
      </c>
      <c r="N159" s="191" t="s">
        <v>47</v>
      </c>
      <c r="O159" s="36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8" t="s">
        <v>131</v>
      </c>
      <c r="AT159" s="18" t="s">
        <v>133</v>
      </c>
      <c r="AU159" s="18" t="s">
        <v>84</v>
      </c>
      <c r="AY159" s="18" t="s">
        <v>132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22</v>
      </c>
      <c r="BK159" s="194">
        <f>ROUND(I159*H159,2)</f>
        <v>0</v>
      </c>
      <c r="BL159" s="18" t="s">
        <v>131</v>
      </c>
      <c r="BM159" s="18" t="s">
        <v>196</v>
      </c>
    </row>
    <row r="160" spans="2:51" s="12" customFormat="1" ht="13.5">
      <c r="B160" s="207"/>
      <c r="C160" s="208"/>
      <c r="D160" s="197" t="s">
        <v>148</v>
      </c>
      <c r="E160" s="209" t="s">
        <v>20</v>
      </c>
      <c r="F160" s="210" t="s">
        <v>302</v>
      </c>
      <c r="G160" s="208"/>
      <c r="H160" s="211">
        <v>127.72575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148</v>
      </c>
      <c r="AU160" s="217" t="s">
        <v>84</v>
      </c>
      <c r="AV160" s="12" t="s">
        <v>84</v>
      </c>
      <c r="AW160" s="12" t="s">
        <v>40</v>
      </c>
      <c r="AX160" s="12" t="s">
        <v>76</v>
      </c>
      <c r="AY160" s="217" t="s">
        <v>132</v>
      </c>
    </row>
    <row r="161" spans="2:51" s="13" customFormat="1" ht="13.5">
      <c r="B161" s="218"/>
      <c r="C161" s="219"/>
      <c r="D161" s="220" t="s">
        <v>148</v>
      </c>
      <c r="E161" s="221" t="s">
        <v>20</v>
      </c>
      <c r="F161" s="222" t="s">
        <v>157</v>
      </c>
      <c r="G161" s="219"/>
      <c r="H161" s="223">
        <v>127.72575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148</v>
      </c>
      <c r="AU161" s="229" t="s">
        <v>84</v>
      </c>
      <c r="AV161" s="13" t="s">
        <v>131</v>
      </c>
      <c r="AW161" s="13" t="s">
        <v>40</v>
      </c>
      <c r="AX161" s="13" t="s">
        <v>22</v>
      </c>
      <c r="AY161" s="229" t="s">
        <v>132</v>
      </c>
    </row>
    <row r="162" spans="2:65" s="1" customFormat="1" ht="22.5" customHeight="1">
      <c r="B162" s="35"/>
      <c r="C162" s="183" t="s">
        <v>27</v>
      </c>
      <c r="D162" s="183" t="s">
        <v>133</v>
      </c>
      <c r="E162" s="184" t="s">
        <v>303</v>
      </c>
      <c r="F162" s="185" t="s">
        <v>304</v>
      </c>
      <c r="G162" s="186" t="s">
        <v>305</v>
      </c>
      <c r="H162" s="187">
        <v>612.91</v>
      </c>
      <c r="I162" s="188"/>
      <c r="J162" s="189">
        <f>ROUND(I162*H162,2)</f>
        <v>0</v>
      </c>
      <c r="K162" s="185" t="s">
        <v>137</v>
      </c>
      <c r="L162" s="55"/>
      <c r="M162" s="190" t="s">
        <v>20</v>
      </c>
      <c r="N162" s="191" t="s">
        <v>47</v>
      </c>
      <c r="O162" s="36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8" t="s">
        <v>131</v>
      </c>
      <c r="AT162" s="18" t="s">
        <v>133</v>
      </c>
      <c r="AU162" s="18" t="s">
        <v>84</v>
      </c>
      <c r="AY162" s="18" t="s">
        <v>132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22</v>
      </c>
      <c r="BK162" s="194">
        <f>ROUND(I162*H162,2)</f>
        <v>0</v>
      </c>
      <c r="BL162" s="18" t="s">
        <v>131</v>
      </c>
      <c r="BM162" s="18" t="s">
        <v>200</v>
      </c>
    </row>
    <row r="163" spans="2:51" s="11" customFormat="1" ht="13.5">
      <c r="B163" s="195"/>
      <c r="C163" s="196"/>
      <c r="D163" s="197" t="s">
        <v>148</v>
      </c>
      <c r="E163" s="198" t="s">
        <v>20</v>
      </c>
      <c r="F163" s="199" t="s">
        <v>283</v>
      </c>
      <c r="G163" s="196"/>
      <c r="H163" s="200" t="s">
        <v>20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148</v>
      </c>
      <c r="AU163" s="206" t="s">
        <v>84</v>
      </c>
      <c r="AV163" s="11" t="s">
        <v>22</v>
      </c>
      <c r="AW163" s="11" t="s">
        <v>40</v>
      </c>
      <c r="AX163" s="11" t="s">
        <v>76</v>
      </c>
      <c r="AY163" s="206" t="s">
        <v>132</v>
      </c>
    </row>
    <row r="164" spans="2:51" s="11" customFormat="1" ht="13.5">
      <c r="B164" s="195"/>
      <c r="C164" s="196"/>
      <c r="D164" s="197" t="s">
        <v>148</v>
      </c>
      <c r="E164" s="198" t="s">
        <v>20</v>
      </c>
      <c r="F164" s="199" t="s">
        <v>306</v>
      </c>
      <c r="G164" s="196"/>
      <c r="H164" s="200" t="s">
        <v>20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148</v>
      </c>
      <c r="AU164" s="206" t="s">
        <v>84</v>
      </c>
      <c r="AV164" s="11" t="s">
        <v>22</v>
      </c>
      <c r="AW164" s="11" t="s">
        <v>40</v>
      </c>
      <c r="AX164" s="11" t="s">
        <v>76</v>
      </c>
      <c r="AY164" s="206" t="s">
        <v>132</v>
      </c>
    </row>
    <row r="165" spans="2:51" s="11" customFormat="1" ht="13.5">
      <c r="B165" s="195"/>
      <c r="C165" s="196"/>
      <c r="D165" s="197" t="s">
        <v>148</v>
      </c>
      <c r="E165" s="198" t="s">
        <v>20</v>
      </c>
      <c r="F165" s="199" t="s">
        <v>307</v>
      </c>
      <c r="G165" s="196"/>
      <c r="H165" s="200" t="s">
        <v>20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148</v>
      </c>
      <c r="AU165" s="206" t="s">
        <v>84</v>
      </c>
      <c r="AV165" s="11" t="s">
        <v>22</v>
      </c>
      <c r="AW165" s="11" t="s">
        <v>40</v>
      </c>
      <c r="AX165" s="11" t="s">
        <v>76</v>
      </c>
      <c r="AY165" s="206" t="s">
        <v>132</v>
      </c>
    </row>
    <row r="166" spans="2:51" s="11" customFormat="1" ht="13.5">
      <c r="B166" s="195"/>
      <c r="C166" s="196"/>
      <c r="D166" s="197" t="s">
        <v>148</v>
      </c>
      <c r="E166" s="198" t="s">
        <v>20</v>
      </c>
      <c r="F166" s="199" t="s">
        <v>290</v>
      </c>
      <c r="G166" s="196"/>
      <c r="H166" s="200" t="s">
        <v>20</v>
      </c>
      <c r="I166" s="201"/>
      <c r="J166" s="196"/>
      <c r="K166" s="196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148</v>
      </c>
      <c r="AU166" s="206" t="s">
        <v>84</v>
      </c>
      <c r="AV166" s="11" t="s">
        <v>22</v>
      </c>
      <c r="AW166" s="11" t="s">
        <v>40</v>
      </c>
      <c r="AX166" s="11" t="s">
        <v>76</v>
      </c>
      <c r="AY166" s="206" t="s">
        <v>132</v>
      </c>
    </row>
    <row r="167" spans="2:51" s="11" customFormat="1" ht="13.5">
      <c r="B167" s="195"/>
      <c r="C167" s="196"/>
      <c r="D167" s="197" t="s">
        <v>148</v>
      </c>
      <c r="E167" s="198" t="s">
        <v>20</v>
      </c>
      <c r="F167" s="199" t="s">
        <v>308</v>
      </c>
      <c r="G167" s="196"/>
      <c r="H167" s="200" t="s">
        <v>20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148</v>
      </c>
      <c r="AU167" s="206" t="s">
        <v>84</v>
      </c>
      <c r="AV167" s="11" t="s">
        <v>22</v>
      </c>
      <c r="AW167" s="11" t="s">
        <v>40</v>
      </c>
      <c r="AX167" s="11" t="s">
        <v>76</v>
      </c>
      <c r="AY167" s="206" t="s">
        <v>132</v>
      </c>
    </row>
    <row r="168" spans="2:51" s="11" customFormat="1" ht="13.5">
      <c r="B168" s="195"/>
      <c r="C168" s="196"/>
      <c r="D168" s="197" t="s">
        <v>148</v>
      </c>
      <c r="E168" s="198" t="s">
        <v>20</v>
      </c>
      <c r="F168" s="199" t="s">
        <v>309</v>
      </c>
      <c r="G168" s="196"/>
      <c r="H168" s="200" t="s">
        <v>20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148</v>
      </c>
      <c r="AU168" s="206" t="s">
        <v>84</v>
      </c>
      <c r="AV168" s="11" t="s">
        <v>22</v>
      </c>
      <c r="AW168" s="11" t="s">
        <v>40</v>
      </c>
      <c r="AX168" s="11" t="s">
        <v>76</v>
      </c>
      <c r="AY168" s="206" t="s">
        <v>132</v>
      </c>
    </row>
    <row r="169" spans="2:51" s="11" customFormat="1" ht="13.5">
      <c r="B169" s="195"/>
      <c r="C169" s="196"/>
      <c r="D169" s="197" t="s">
        <v>148</v>
      </c>
      <c r="E169" s="198" t="s">
        <v>20</v>
      </c>
      <c r="F169" s="199" t="s">
        <v>295</v>
      </c>
      <c r="G169" s="196"/>
      <c r="H169" s="200" t="s">
        <v>20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148</v>
      </c>
      <c r="AU169" s="206" t="s">
        <v>84</v>
      </c>
      <c r="AV169" s="11" t="s">
        <v>22</v>
      </c>
      <c r="AW169" s="11" t="s">
        <v>40</v>
      </c>
      <c r="AX169" s="11" t="s">
        <v>76</v>
      </c>
      <c r="AY169" s="206" t="s">
        <v>132</v>
      </c>
    </row>
    <row r="170" spans="2:51" s="11" customFormat="1" ht="13.5">
      <c r="B170" s="195"/>
      <c r="C170" s="196"/>
      <c r="D170" s="197" t="s">
        <v>148</v>
      </c>
      <c r="E170" s="198" t="s">
        <v>20</v>
      </c>
      <c r="F170" s="199" t="s">
        <v>310</v>
      </c>
      <c r="G170" s="196"/>
      <c r="H170" s="200" t="s">
        <v>20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148</v>
      </c>
      <c r="AU170" s="206" t="s">
        <v>84</v>
      </c>
      <c r="AV170" s="11" t="s">
        <v>22</v>
      </c>
      <c r="AW170" s="11" t="s">
        <v>40</v>
      </c>
      <c r="AX170" s="11" t="s">
        <v>76</v>
      </c>
      <c r="AY170" s="206" t="s">
        <v>132</v>
      </c>
    </row>
    <row r="171" spans="2:51" s="12" customFormat="1" ht="13.5">
      <c r="B171" s="207"/>
      <c r="C171" s="208"/>
      <c r="D171" s="197" t="s">
        <v>148</v>
      </c>
      <c r="E171" s="209" t="s">
        <v>20</v>
      </c>
      <c r="F171" s="210" t="s">
        <v>311</v>
      </c>
      <c r="G171" s="208"/>
      <c r="H171" s="211">
        <v>612.91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148</v>
      </c>
      <c r="AU171" s="217" t="s">
        <v>84</v>
      </c>
      <c r="AV171" s="12" t="s">
        <v>84</v>
      </c>
      <c r="AW171" s="12" t="s">
        <v>40</v>
      </c>
      <c r="AX171" s="12" t="s">
        <v>76</v>
      </c>
      <c r="AY171" s="217" t="s">
        <v>132</v>
      </c>
    </row>
    <row r="172" spans="2:51" s="13" customFormat="1" ht="13.5">
      <c r="B172" s="218"/>
      <c r="C172" s="219"/>
      <c r="D172" s="220" t="s">
        <v>148</v>
      </c>
      <c r="E172" s="221" t="s">
        <v>20</v>
      </c>
      <c r="F172" s="222" t="s">
        <v>157</v>
      </c>
      <c r="G172" s="219"/>
      <c r="H172" s="223">
        <v>612.91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148</v>
      </c>
      <c r="AU172" s="229" t="s">
        <v>84</v>
      </c>
      <c r="AV172" s="13" t="s">
        <v>131</v>
      </c>
      <c r="AW172" s="13" t="s">
        <v>40</v>
      </c>
      <c r="AX172" s="13" t="s">
        <v>22</v>
      </c>
      <c r="AY172" s="229" t="s">
        <v>132</v>
      </c>
    </row>
    <row r="173" spans="2:65" s="1" customFormat="1" ht="22.5" customHeight="1">
      <c r="B173" s="35"/>
      <c r="C173" s="183" t="s">
        <v>203</v>
      </c>
      <c r="D173" s="183" t="s">
        <v>133</v>
      </c>
      <c r="E173" s="184" t="s">
        <v>312</v>
      </c>
      <c r="F173" s="185" t="s">
        <v>313</v>
      </c>
      <c r="G173" s="186" t="s">
        <v>305</v>
      </c>
      <c r="H173" s="187">
        <v>612.91</v>
      </c>
      <c r="I173" s="188"/>
      <c r="J173" s="189">
        <f>ROUND(I173*H173,2)</f>
        <v>0</v>
      </c>
      <c r="K173" s="185" t="s">
        <v>137</v>
      </c>
      <c r="L173" s="55"/>
      <c r="M173" s="190" t="s">
        <v>20</v>
      </c>
      <c r="N173" s="191" t="s">
        <v>47</v>
      </c>
      <c r="O173" s="36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18" t="s">
        <v>131</v>
      </c>
      <c r="AT173" s="18" t="s">
        <v>133</v>
      </c>
      <c r="AU173" s="18" t="s">
        <v>84</v>
      </c>
      <c r="AY173" s="18" t="s">
        <v>132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8" t="s">
        <v>22</v>
      </c>
      <c r="BK173" s="194">
        <f>ROUND(I173*H173,2)</f>
        <v>0</v>
      </c>
      <c r="BL173" s="18" t="s">
        <v>131</v>
      </c>
      <c r="BM173" s="18" t="s">
        <v>206</v>
      </c>
    </row>
    <row r="174" spans="2:65" s="1" customFormat="1" ht="22.5" customHeight="1">
      <c r="B174" s="35"/>
      <c r="C174" s="183" t="s">
        <v>172</v>
      </c>
      <c r="D174" s="183" t="s">
        <v>133</v>
      </c>
      <c r="E174" s="184" t="s">
        <v>314</v>
      </c>
      <c r="F174" s="185" t="s">
        <v>315</v>
      </c>
      <c r="G174" s="186" t="s">
        <v>265</v>
      </c>
      <c r="H174" s="187">
        <v>212.87625</v>
      </c>
      <c r="I174" s="188"/>
      <c r="J174" s="189">
        <f>ROUND(I174*H174,2)</f>
        <v>0</v>
      </c>
      <c r="K174" s="185" t="s">
        <v>137</v>
      </c>
      <c r="L174" s="55"/>
      <c r="M174" s="190" t="s">
        <v>20</v>
      </c>
      <c r="N174" s="191" t="s">
        <v>47</v>
      </c>
      <c r="O174" s="36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18" t="s">
        <v>131</v>
      </c>
      <c r="AT174" s="18" t="s">
        <v>133</v>
      </c>
      <c r="AU174" s="18" t="s">
        <v>84</v>
      </c>
      <c r="AY174" s="18" t="s">
        <v>132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22</v>
      </c>
      <c r="BK174" s="194">
        <f>ROUND(I174*H174,2)</f>
        <v>0</v>
      </c>
      <c r="BL174" s="18" t="s">
        <v>131</v>
      </c>
      <c r="BM174" s="18" t="s">
        <v>210</v>
      </c>
    </row>
    <row r="175" spans="2:51" s="12" customFormat="1" ht="13.5">
      <c r="B175" s="207"/>
      <c r="C175" s="208"/>
      <c r="D175" s="197" t="s">
        <v>148</v>
      </c>
      <c r="E175" s="209" t="s">
        <v>20</v>
      </c>
      <c r="F175" s="210" t="s">
        <v>316</v>
      </c>
      <c r="G175" s="208"/>
      <c r="H175" s="211">
        <v>212.87625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148</v>
      </c>
      <c r="AU175" s="217" t="s">
        <v>84</v>
      </c>
      <c r="AV175" s="12" t="s">
        <v>84</v>
      </c>
      <c r="AW175" s="12" t="s">
        <v>40</v>
      </c>
      <c r="AX175" s="12" t="s">
        <v>76</v>
      </c>
      <c r="AY175" s="217" t="s">
        <v>132</v>
      </c>
    </row>
    <row r="176" spans="2:51" s="13" customFormat="1" ht="13.5">
      <c r="B176" s="218"/>
      <c r="C176" s="219"/>
      <c r="D176" s="220" t="s">
        <v>148</v>
      </c>
      <c r="E176" s="221" t="s">
        <v>20</v>
      </c>
      <c r="F176" s="222" t="s">
        <v>157</v>
      </c>
      <c r="G176" s="219"/>
      <c r="H176" s="223">
        <v>212.87625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148</v>
      </c>
      <c r="AU176" s="229" t="s">
        <v>84</v>
      </c>
      <c r="AV176" s="13" t="s">
        <v>131</v>
      </c>
      <c r="AW176" s="13" t="s">
        <v>40</v>
      </c>
      <c r="AX176" s="13" t="s">
        <v>22</v>
      </c>
      <c r="AY176" s="229" t="s">
        <v>132</v>
      </c>
    </row>
    <row r="177" spans="2:65" s="1" customFormat="1" ht="22.5" customHeight="1">
      <c r="B177" s="35"/>
      <c r="C177" s="183" t="s">
        <v>212</v>
      </c>
      <c r="D177" s="183" t="s">
        <v>133</v>
      </c>
      <c r="E177" s="184" t="s">
        <v>317</v>
      </c>
      <c r="F177" s="185" t="s">
        <v>318</v>
      </c>
      <c r="G177" s="186" t="s">
        <v>265</v>
      </c>
      <c r="H177" s="187">
        <v>51.9575</v>
      </c>
      <c r="I177" s="188"/>
      <c r="J177" s="189">
        <f>ROUND(I177*H177,2)</f>
        <v>0</v>
      </c>
      <c r="K177" s="185" t="s">
        <v>137</v>
      </c>
      <c r="L177" s="55"/>
      <c r="M177" s="190" t="s">
        <v>20</v>
      </c>
      <c r="N177" s="191" t="s">
        <v>47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131</v>
      </c>
      <c r="AT177" s="18" t="s">
        <v>133</v>
      </c>
      <c r="AU177" s="18" t="s">
        <v>84</v>
      </c>
      <c r="AY177" s="18" t="s">
        <v>132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22</v>
      </c>
      <c r="BK177" s="194">
        <f>ROUND(I177*H177,2)</f>
        <v>0</v>
      </c>
      <c r="BL177" s="18" t="s">
        <v>131</v>
      </c>
      <c r="BM177" s="18" t="s">
        <v>215</v>
      </c>
    </row>
    <row r="178" spans="2:51" s="11" customFormat="1" ht="13.5">
      <c r="B178" s="195"/>
      <c r="C178" s="196"/>
      <c r="D178" s="197" t="s">
        <v>148</v>
      </c>
      <c r="E178" s="198" t="s">
        <v>20</v>
      </c>
      <c r="F178" s="199" t="s">
        <v>319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148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132</v>
      </c>
    </row>
    <row r="179" spans="2:51" s="11" customFormat="1" ht="13.5">
      <c r="B179" s="195"/>
      <c r="C179" s="196"/>
      <c r="D179" s="197" t="s">
        <v>148</v>
      </c>
      <c r="E179" s="198" t="s">
        <v>20</v>
      </c>
      <c r="F179" s="199" t="s">
        <v>320</v>
      </c>
      <c r="G179" s="196"/>
      <c r="H179" s="200" t="s">
        <v>20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148</v>
      </c>
      <c r="AU179" s="206" t="s">
        <v>84</v>
      </c>
      <c r="AV179" s="11" t="s">
        <v>22</v>
      </c>
      <c r="AW179" s="11" t="s">
        <v>40</v>
      </c>
      <c r="AX179" s="11" t="s">
        <v>76</v>
      </c>
      <c r="AY179" s="206" t="s">
        <v>132</v>
      </c>
    </row>
    <row r="180" spans="2:51" s="11" customFormat="1" ht="13.5">
      <c r="B180" s="195"/>
      <c r="C180" s="196"/>
      <c r="D180" s="197" t="s">
        <v>148</v>
      </c>
      <c r="E180" s="198" t="s">
        <v>20</v>
      </c>
      <c r="F180" s="199" t="s">
        <v>321</v>
      </c>
      <c r="G180" s="196"/>
      <c r="H180" s="200" t="s">
        <v>20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148</v>
      </c>
      <c r="AU180" s="206" t="s">
        <v>84</v>
      </c>
      <c r="AV180" s="11" t="s">
        <v>22</v>
      </c>
      <c r="AW180" s="11" t="s">
        <v>40</v>
      </c>
      <c r="AX180" s="11" t="s">
        <v>76</v>
      </c>
      <c r="AY180" s="206" t="s">
        <v>132</v>
      </c>
    </row>
    <row r="181" spans="2:51" s="12" customFormat="1" ht="13.5">
      <c r="B181" s="207"/>
      <c r="C181" s="208"/>
      <c r="D181" s="197" t="s">
        <v>148</v>
      </c>
      <c r="E181" s="209" t="s">
        <v>20</v>
      </c>
      <c r="F181" s="210" t="s">
        <v>322</v>
      </c>
      <c r="G181" s="208"/>
      <c r="H181" s="211">
        <v>51.9575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148</v>
      </c>
      <c r="AU181" s="217" t="s">
        <v>84</v>
      </c>
      <c r="AV181" s="12" t="s">
        <v>84</v>
      </c>
      <c r="AW181" s="12" t="s">
        <v>40</v>
      </c>
      <c r="AX181" s="12" t="s">
        <v>76</v>
      </c>
      <c r="AY181" s="217" t="s">
        <v>132</v>
      </c>
    </row>
    <row r="182" spans="2:51" s="13" customFormat="1" ht="13.5">
      <c r="B182" s="218"/>
      <c r="C182" s="219"/>
      <c r="D182" s="220" t="s">
        <v>148</v>
      </c>
      <c r="E182" s="221" t="s">
        <v>20</v>
      </c>
      <c r="F182" s="222" t="s">
        <v>157</v>
      </c>
      <c r="G182" s="219"/>
      <c r="H182" s="223">
        <v>51.9575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148</v>
      </c>
      <c r="AU182" s="229" t="s">
        <v>84</v>
      </c>
      <c r="AV182" s="13" t="s">
        <v>131</v>
      </c>
      <c r="AW182" s="13" t="s">
        <v>40</v>
      </c>
      <c r="AX182" s="13" t="s">
        <v>22</v>
      </c>
      <c r="AY182" s="229" t="s">
        <v>132</v>
      </c>
    </row>
    <row r="183" spans="2:65" s="1" customFormat="1" ht="22.5" customHeight="1">
      <c r="B183" s="35"/>
      <c r="C183" s="183" t="s">
        <v>184</v>
      </c>
      <c r="D183" s="183" t="s">
        <v>133</v>
      </c>
      <c r="E183" s="184" t="s">
        <v>323</v>
      </c>
      <c r="F183" s="185" t="s">
        <v>324</v>
      </c>
      <c r="G183" s="186" t="s">
        <v>265</v>
      </c>
      <c r="H183" s="187">
        <v>401.5955</v>
      </c>
      <c r="I183" s="188"/>
      <c r="J183" s="189">
        <f>ROUND(I183*H183,2)</f>
        <v>0</v>
      </c>
      <c r="K183" s="185" t="s">
        <v>137</v>
      </c>
      <c r="L183" s="55"/>
      <c r="M183" s="190" t="s">
        <v>20</v>
      </c>
      <c r="N183" s="191" t="s">
        <v>47</v>
      </c>
      <c r="O183" s="36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18" t="s">
        <v>131</v>
      </c>
      <c r="AT183" s="18" t="s">
        <v>133</v>
      </c>
      <c r="AU183" s="18" t="s">
        <v>84</v>
      </c>
      <c r="AY183" s="18" t="s">
        <v>132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22</v>
      </c>
      <c r="BK183" s="194">
        <f>ROUND(I183*H183,2)</f>
        <v>0</v>
      </c>
      <c r="BL183" s="18" t="s">
        <v>131</v>
      </c>
      <c r="BM183" s="18" t="s">
        <v>219</v>
      </c>
    </row>
    <row r="184" spans="2:51" s="11" customFormat="1" ht="13.5">
      <c r="B184" s="195"/>
      <c r="C184" s="196"/>
      <c r="D184" s="197" t="s">
        <v>148</v>
      </c>
      <c r="E184" s="198" t="s">
        <v>20</v>
      </c>
      <c r="F184" s="199" t="s">
        <v>325</v>
      </c>
      <c r="G184" s="196"/>
      <c r="H184" s="200" t="s">
        <v>20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148</v>
      </c>
      <c r="AU184" s="206" t="s">
        <v>84</v>
      </c>
      <c r="AV184" s="11" t="s">
        <v>22</v>
      </c>
      <c r="AW184" s="11" t="s">
        <v>40</v>
      </c>
      <c r="AX184" s="11" t="s">
        <v>76</v>
      </c>
      <c r="AY184" s="206" t="s">
        <v>132</v>
      </c>
    </row>
    <row r="185" spans="2:51" s="12" customFormat="1" ht="13.5">
      <c r="B185" s="207"/>
      <c r="C185" s="208"/>
      <c r="D185" s="197" t="s">
        <v>148</v>
      </c>
      <c r="E185" s="209" t="s">
        <v>20</v>
      </c>
      <c r="F185" s="210" t="s">
        <v>326</v>
      </c>
      <c r="G185" s="208"/>
      <c r="H185" s="211">
        <v>401.5955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148</v>
      </c>
      <c r="AU185" s="217" t="s">
        <v>84</v>
      </c>
      <c r="AV185" s="12" t="s">
        <v>84</v>
      </c>
      <c r="AW185" s="12" t="s">
        <v>40</v>
      </c>
      <c r="AX185" s="12" t="s">
        <v>76</v>
      </c>
      <c r="AY185" s="217" t="s">
        <v>132</v>
      </c>
    </row>
    <row r="186" spans="2:51" s="13" customFormat="1" ht="13.5">
      <c r="B186" s="218"/>
      <c r="C186" s="219"/>
      <c r="D186" s="220" t="s">
        <v>148</v>
      </c>
      <c r="E186" s="221" t="s">
        <v>20</v>
      </c>
      <c r="F186" s="222" t="s">
        <v>157</v>
      </c>
      <c r="G186" s="219"/>
      <c r="H186" s="223">
        <v>401.5955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148</v>
      </c>
      <c r="AU186" s="229" t="s">
        <v>84</v>
      </c>
      <c r="AV186" s="13" t="s">
        <v>131</v>
      </c>
      <c r="AW186" s="13" t="s">
        <v>40</v>
      </c>
      <c r="AX186" s="13" t="s">
        <v>22</v>
      </c>
      <c r="AY186" s="229" t="s">
        <v>132</v>
      </c>
    </row>
    <row r="187" spans="2:65" s="1" customFormat="1" ht="22.5" customHeight="1">
      <c r="B187" s="35"/>
      <c r="C187" s="183" t="s">
        <v>8</v>
      </c>
      <c r="D187" s="183" t="s">
        <v>133</v>
      </c>
      <c r="E187" s="184" t="s">
        <v>327</v>
      </c>
      <c r="F187" s="185" t="s">
        <v>328</v>
      </c>
      <c r="G187" s="186" t="s">
        <v>265</v>
      </c>
      <c r="H187" s="187">
        <v>27.8005</v>
      </c>
      <c r="I187" s="188"/>
      <c r="J187" s="189">
        <f>ROUND(I187*H187,2)</f>
        <v>0</v>
      </c>
      <c r="K187" s="185" t="s">
        <v>137</v>
      </c>
      <c r="L187" s="55"/>
      <c r="M187" s="190" t="s">
        <v>20</v>
      </c>
      <c r="N187" s="191" t="s">
        <v>47</v>
      </c>
      <c r="O187" s="36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8" t="s">
        <v>131</v>
      </c>
      <c r="AT187" s="18" t="s">
        <v>133</v>
      </c>
      <c r="AU187" s="18" t="s">
        <v>84</v>
      </c>
      <c r="AY187" s="18" t="s">
        <v>132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22</v>
      </c>
      <c r="BK187" s="194">
        <f>ROUND(I187*H187,2)</f>
        <v>0</v>
      </c>
      <c r="BL187" s="18" t="s">
        <v>131</v>
      </c>
      <c r="BM187" s="18" t="s">
        <v>223</v>
      </c>
    </row>
    <row r="188" spans="2:51" s="11" customFormat="1" ht="13.5">
      <c r="B188" s="195"/>
      <c r="C188" s="196"/>
      <c r="D188" s="197" t="s">
        <v>148</v>
      </c>
      <c r="E188" s="198" t="s">
        <v>20</v>
      </c>
      <c r="F188" s="199" t="s">
        <v>329</v>
      </c>
      <c r="G188" s="196"/>
      <c r="H188" s="200" t="s">
        <v>20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148</v>
      </c>
      <c r="AU188" s="206" t="s">
        <v>84</v>
      </c>
      <c r="AV188" s="11" t="s">
        <v>22</v>
      </c>
      <c r="AW188" s="11" t="s">
        <v>40</v>
      </c>
      <c r="AX188" s="11" t="s">
        <v>76</v>
      </c>
      <c r="AY188" s="206" t="s">
        <v>132</v>
      </c>
    </row>
    <row r="189" spans="2:51" s="11" customFormat="1" ht="13.5">
      <c r="B189" s="195"/>
      <c r="C189" s="196"/>
      <c r="D189" s="197" t="s">
        <v>148</v>
      </c>
      <c r="E189" s="198" t="s">
        <v>20</v>
      </c>
      <c r="F189" s="199" t="s">
        <v>321</v>
      </c>
      <c r="G189" s="196"/>
      <c r="H189" s="200" t="s">
        <v>20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148</v>
      </c>
      <c r="AU189" s="206" t="s">
        <v>84</v>
      </c>
      <c r="AV189" s="11" t="s">
        <v>22</v>
      </c>
      <c r="AW189" s="11" t="s">
        <v>40</v>
      </c>
      <c r="AX189" s="11" t="s">
        <v>76</v>
      </c>
      <c r="AY189" s="206" t="s">
        <v>132</v>
      </c>
    </row>
    <row r="190" spans="2:51" s="12" customFormat="1" ht="13.5">
      <c r="B190" s="207"/>
      <c r="C190" s="208"/>
      <c r="D190" s="197" t="s">
        <v>148</v>
      </c>
      <c r="E190" s="209" t="s">
        <v>20</v>
      </c>
      <c r="F190" s="210" t="s">
        <v>330</v>
      </c>
      <c r="G190" s="208"/>
      <c r="H190" s="211">
        <v>27.8005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148</v>
      </c>
      <c r="AU190" s="217" t="s">
        <v>84</v>
      </c>
      <c r="AV190" s="12" t="s">
        <v>84</v>
      </c>
      <c r="AW190" s="12" t="s">
        <v>40</v>
      </c>
      <c r="AX190" s="12" t="s">
        <v>76</v>
      </c>
      <c r="AY190" s="217" t="s">
        <v>132</v>
      </c>
    </row>
    <row r="191" spans="2:51" s="13" customFormat="1" ht="13.5">
      <c r="B191" s="218"/>
      <c r="C191" s="219"/>
      <c r="D191" s="220" t="s">
        <v>148</v>
      </c>
      <c r="E191" s="221" t="s">
        <v>20</v>
      </c>
      <c r="F191" s="222" t="s">
        <v>157</v>
      </c>
      <c r="G191" s="219"/>
      <c r="H191" s="223">
        <v>27.8005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148</v>
      </c>
      <c r="AU191" s="229" t="s">
        <v>84</v>
      </c>
      <c r="AV191" s="13" t="s">
        <v>131</v>
      </c>
      <c r="AW191" s="13" t="s">
        <v>40</v>
      </c>
      <c r="AX191" s="13" t="s">
        <v>22</v>
      </c>
      <c r="AY191" s="229" t="s">
        <v>132</v>
      </c>
    </row>
    <row r="192" spans="2:65" s="1" customFormat="1" ht="22.5" customHeight="1">
      <c r="B192" s="35"/>
      <c r="C192" s="183" t="s">
        <v>191</v>
      </c>
      <c r="D192" s="183" t="s">
        <v>133</v>
      </c>
      <c r="E192" s="184" t="s">
        <v>331</v>
      </c>
      <c r="F192" s="185" t="s">
        <v>332</v>
      </c>
      <c r="G192" s="186" t="s">
        <v>265</v>
      </c>
      <c r="H192" s="187">
        <v>12.0785</v>
      </c>
      <c r="I192" s="188"/>
      <c r="J192" s="189">
        <f>ROUND(I192*H192,2)</f>
        <v>0</v>
      </c>
      <c r="K192" s="185" t="s">
        <v>137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131</v>
      </c>
      <c r="AT192" s="18" t="s">
        <v>133</v>
      </c>
      <c r="AU192" s="18" t="s">
        <v>84</v>
      </c>
      <c r="AY192" s="18" t="s">
        <v>132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131</v>
      </c>
      <c r="BM192" s="18" t="s">
        <v>333</v>
      </c>
    </row>
    <row r="193" spans="2:51" s="12" customFormat="1" ht="13.5">
      <c r="B193" s="207"/>
      <c r="C193" s="208"/>
      <c r="D193" s="197" t="s">
        <v>148</v>
      </c>
      <c r="E193" s="209" t="s">
        <v>20</v>
      </c>
      <c r="F193" s="210" t="s">
        <v>334</v>
      </c>
      <c r="G193" s="208"/>
      <c r="H193" s="211">
        <v>12.0785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148</v>
      </c>
      <c r="AU193" s="217" t="s">
        <v>84</v>
      </c>
      <c r="AV193" s="12" t="s">
        <v>84</v>
      </c>
      <c r="AW193" s="12" t="s">
        <v>40</v>
      </c>
      <c r="AX193" s="12" t="s">
        <v>76</v>
      </c>
      <c r="AY193" s="217" t="s">
        <v>132</v>
      </c>
    </row>
    <row r="194" spans="2:51" s="13" customFormat="1" ht="13.5">
      <c r="B194" s="218"/>
      <c r="C194" s="219"/>
      <c r="D194" s="220" t="s">
        <v>148</v>
      </c>
      <c r="E194" s="221" t="s">
        <v>20</v>
      </c>
      <c r="F194" s="222" t="s">
        <v>157</v>
      </c>
      <c r="G194" s="219"/>
      <c r="H194" s="223">
        <v>12.0785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148</v>
      </c>
      <c r="AU194" s="229" t="s">
        <v>84</v>
      </c>
      <c r="AV194" s="13" t="s">
        <v>131</v>
      </c>
      <c r="AW194" s="13" t="s">
        <v>40</v>
      </c>
      <c r="AX194" s="13" t="s">
        <v>22</v>
      </c>
      <c r="AY194" s="229" t="s">
        <v>132</v>
      </c>
    </row>
    <row r="195" spans="2:65" s="1" customFormat="1" ht="22.5" customHeight="1">
      <c r="B195" s="35"/>
      <c r="C195" s="183" t="s">
        <v>335</v>
      </c>
      <c r="D195" s="183" t="s">
        <v>133</v>
      </c>
      <c r="E195" s="184" t="s">
        <v>336</v>
      </c>
      <c r="F195" s="185" t="s">
        <v>337</v>
      </c>
      <c r="G195" s="186" t="s">
        <v>265</v>
      </c>
      <c r="H195" s="187">
        <v>24.157</v>
      </c>
      <c r="I195" s="188"/>
      <c r="J195" s="189">
        <f>ROUND(I195*H195,2)</f>
        <v>0</v>
      </c>
      <c r="K195" s="185" t="s">
        <v>137</v>
      </c>
      <c r="L195" s="55"/>
      <c r="M195" s="190" t="s">
        <v>20</v>
      </c>
      <c r="N195" s="191" t="s">
        <v>47</v>
      </c>
      <c r="O195" s="36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8" t="s">
        <v>131</v>
      </c>
      <c r="AT195" s="18" t="s">
        <v>133</v>
      </c>
      <c r="AU195" s="18" t="s">
        <v>84</v>
      </c>
      <c r="AY195" s="18" t="s">
        <v>132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22</v>
      </c>
      <c r="BK195" s="194">
        <f>ROUND(I195*H195,2)</f>
        <v>0</v>
      </c>
      <c r="BL195" s="18" t="s">
        <v>131</v>
      </c>
      <c r="BM195" s="18" t="s">
        <v>338</v>
      </c>
    </row>
    <row r="196" spans="2:51" s="11" customFormat="1" ht="13.5">
      <c r="B196" s="195"/>
      <c r="C196" s="196"/>
      <c r="D196" s="197" t="s">
        <v>148</v>
      </c>
      <c r="E196" s="198" t="s">
        <v>20</v>
      </c>
      <c r="F196" s="199" t="s">
        <v>339</v>
      </c>
      <c r="G196" s="196"/>
      <c r="H196" s="200" t="s">
        <v>20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148</v>
      </c>
      <c r="AU196" s="206" t="s">
        <v>84</v>
      </c>
      <c r="AV196" s="11" t="s">
        <v>22</v>
      </c>
      <c r="AW196" s="11" t="s">
        <v>40</v>
      </c>
      <c r="AX196" s="11" t="s">
        <v>76</v>
      </c>
      <c r="AY196" s="206" t="s">
        <v>132</v>
      </c>
    </row>
    <row r="197" spans="2:51" s="11" customFormat="1" ht="13.5">
      <c r="B197" s="195"/>
      <c r="C197" s="196"/>
      <c r="D197" s="197" t="s">
        <v>148</v>
      </c>
      <c r="E197" s="198" t="s">
        <v>20</v>
      </c>
      <c r="F197" s="199" t="s">
        <v>340</v>
      </c>
      <c r="G197" s="196"/>
      <c r="H197" s="200" t="s">
        <v>20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148</v>
      </c>
      <c r="AU197" s="206" t="s">
        <v>84</v>
      </c>
      <c r="AV197" s="11" t="s">
        <v>22</v>
      </c>
      <c r="AW197" s="11" t="s">
        <v>40</v>
      </c>
      <c r="AX197" s="11" t="s">
        <v>76</v>
      </c>
      <c r="AY197" s="206" t="s">
        <v>132</v>
      </c>
    </row>
    <row r="198" spans="2:51" s="12" customFormat="1" ht="13.5">
      <c r="B198" s="207"/>
      <c r="C198" s="208"/>
      <c r="D198" s="197" t="s">
        <v>148</v>
      </c>
      <c r="E198" s="209" t="s">
        <v>20</v>
      </c>
      <c r="F198" s="210" t="s">
        <v>341</v>
      </c>
      <c r="G198" s="208"/>
      <c r="H198" s="211">
        <v>24.157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148</v>
      </c>
      <c r="AU198" s="217" t="s">
        <v>84</v>
      </c>
      <c r="AV198" s="12" t="s">
        <v>84</v>
      </c>
      <c r="AW198" s="12" t="s">
        <v>40</v>
      </c>
      <c r="AX198" s="12" t="s">
        <v>76</v>
      </c>
      <c r="AY198" s="217" t="s">
        <v>132</v>
      </c>
    </row>
    <row r="199" spans="2:51" s="13" customFormat="1" ht="13.5">
      <c r="B199" s="218"/>
      <c r="C199" s="219"/>
      <c r="D199" s="220" t="s">
        <v>148</v>
      </c>
      <c r="E199" s="221" t="s">
        <v>20</v>
      </c>
      <c r="F199" s="222" t="s">
        <v>157</v>
      </c>
      <c r="G199" s="219"/>
      <c r="H199" s="223">
        <v>24.157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148</v>
      </c>
      <c r="AU199" s="229" t="s">
        <v>84</v>
      </c>
      <c r="AV199" s="13" t="s">
        <v>131</v>
      </c>
      <c r="AW199" s="13" t="s">
        <v>40</v>
      </c>
      <c r="AX199" s="13" t="s">
        <v>22</v>
      </c>
      <c r="AY199" s="229" t="s">
        <v>132</v>
      </c>
    </row>
    <row r="200" spans="2:65" s="1" customFormat="1" ht="22.5" customHeight="1">
      <c r="B200" s="35"/>
      <c r="C200" s="183" t="s">
        <v>196</v>
      </c>
      <c r="D200" s="183" t="s">
        <v>133</v>
      </c>
      <c r="E200" s="184" t="s">
        <v>342</v>
      </c>
      <c r="F200" s="185" t="s">
        <v>343</v>
      </c>
      <c r="G200" s="186" t="s">
        <v>265</v>
      </c>
      <c r="H200" s="187">
        <v>378.64752</v>
      </c>
      <c r="I200" s="188"/>
      <c r="J200" s="189">
        <f>ROUND(I200*H200,2)</f>
        <v>0</v>
      </c>
      <c r="K200" s="185" t="s">
        <v>137</v>
      </c>
      <c r="L200" s="55"/>
      <c r="M200" s="190" t="s">
        <v>20</v>
      </c>
      <c r="N200" s="191" t="s">
        <v>47</v>
      </c>
      <c r="O200" s="36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8" t="s">
        <v>131</v>
      </c>
      <c r="AT200" s="18" t="s">
        <v>133</v>
      </c>
      <c r="AU200" s="18" t="s">
        <v>84</v>
      </c>
      <c r="AY200" s="18" t="s">
        <v>132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22</v>
      </c>
      <c r="BK200" s="194">
        <f>ROUND(I200*H200,2)</f>
        <v>0</v>
      </c>
      <c r="BL200" s="18" t="s">
        <v>131</v>
      </c>
      <c r="BM200" s="18" t="s">
        <v>344</v>
      </c>
    </row>
    <row r="201" spans="2:51" s="11" customFormat="1" ht="13.5">
      <c r="B201" s="195"/>
      <c r="C201" s="196"/>
      <c r="D201" s="197" t="s">
        <v>148</v>
      </c>
      <c r="E201" s="198" t="s">
        <v>20</v>
      </c>
      <c r="F201" s="199" t="s">
        <v>283</v>
      </c>
      <c r="G201" s="196"/>
      <c r="H201" s="200" t="s">
        <v>20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148</v>
      </c>
      <c r="AU201" s="206" t="s">
        <v>84</v>
      </c>
      <c r="AV201" s="11" t="s">
        <v>22</v>
      </c>
      <c r="AW201" s="11" t="s">
        <v>40</v>
      </c>
      <c r="AX201" s="11" t="s">
        <v>76</v>
      </c>
      <c r="AY201" s="206" t="s">
        <v>132</v>
      </c>
    </row>
    <row r="202" spans="2:51" s="11" customFormat="1" ht="13.5">
      <c r="B202" s="195"/>
      <c r="C202" s="196"/>
      <c r="D202" s="197" t="s">
        <v>148</v>
      </c>
      <c r="E202" s="198" t="s">
        <v>20</v>
      </c>
      <c r="F202" s="199" t="s">
        <v>345</v>
      </c>
      <c r="G202" s="196"/>
      <c r="H202" s="200" t="s">
        <v>20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148</v>
      </c>
      <c r="AU202" s="206" t="s">
        <v>84</v>
      </c>
      <c r="AV202" s="11" t="s">
        <v>22</v>
      </c>
      <c r="AW202" s="11" t="s">
        <v>40</v>
      </c>
      <c r="AX202" s="11" t="s">
        <v>76</v>
      </c>
      <c r="AY202" s="206" t="s">
        <v>132</v>
      </c>
    </row>
    <row r="203" spans="2:51" s="11" customFormat="1" ht="13.5">
      <c r="B203" s="195"/>
      <c r="C203" s="196"/>
      <c r="D203" s="197" t="s">
        <v>148</v>
      </c>
      <c r="E203" s="198" t="s">
        <v>20</v>
      </c>
      <c r="F203" s="199" t="s">
        <v>346</v>
      </c>
      <c r="G203" s="196"/>
      <c r="H203" s="200" t="s">
        <v>20</v>
      </c>
      <c r="I203" s="201"/>
      <c r="J203" s="196"/>
      <c r="K203" s="196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148</v>
      </c>
      <c r="AU203" s="206" t="s">
        <v>84</v>
      </c>
      <c r="AV203" s="11" t="s">
        <v>22</v>
      </c>
      <c r="AW203" s="11" t="s">
        <v>40</v>
      </c>
      <c r="AX203" s="11" t="s">
        <v>76</v>
      </c>
      <c r="AY203" s="206" t="s">
        <v>132</v>
      </c>
    </row>
    <row r="204" spans="2:51" s="11" customFormat="1" ht="13.5">
      <c r="B204" s="195"/>
      <c r="C204" s="196"/>
      <c r="D204" s="197" t="s">
        <v>148</v>
      </c>
      <c r="E204" s="198" t="s">
        <v>20</v>
      </c>
      <c r="F204" s="199" t="s">
        <v>290</v>
      </c>
      <c r="G204" s="196"/>
      <c r="H204" s="200" t="s">
        <v>20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148</v>
      </c>
      <c r="AU204" s="206" t="s">
        <v>84</v>
      </c>
      <c r="AV204" s="11" t="s">
        <v>22</v>
      </c>
      <c r="AW204" s="11" t="s">
        <v>40</v>
      </c>
      <c r="AX204" s="11" t="s">
        <v>76</v>
      </c>
      <c r="AY204" s="206" t="s">
        <v>132</v>
      </c>
    </row>
    <row r="205" spans="2:51" s="11" customFormat="1" ht="13.5">
      <c r="B205" s="195"/>
      <c r="C205" s="196"/>
      <c r="D205" s="197" t="s">
        <v>148</v>
      </c>
      <c r="E205" s="198" t="s">
        <v>20</v>
      </c>
      <c r="F205" s="199" t="s">
        <v>347</v>
      </c>
      <c r="G205" s="196"/>
      <c r="H205" s="200" t="s">
        <v>20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148</v>
      </c>
      <c r="AU205" s="206" t="s">
        <v>84</v>
      </c>
      <c r="AV205" s="11" t="s">
        <v>22</v>
      </c>
      <c r="AW205" s="11" t="s">
        <v>40</v>
      </c>
      <c r="AX205" s="11" t="s">
        <v>76</v>
      </c>
      <c r="AY205" s="206" t="s">
        <v>132</v>
      </c>
    </row>
    <row r="206" spans="2:51" s="11" customFormat="1" ht="13.5">
      <c r="B206" s="195"/>
      <c r="C206" s="196"/>
      <c r="D206" s="197" t="s">
        <v>148</v>
      </c>
      <c r="E206" s="198" t="s">
        <v>20</v>
      </c>
      <c r="F206" s="199" t="s">
        <v>348</v>
      </c>
      <c r="G206" s="196"/>
      <c r="H206" s="200" t="s">
        <v>20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148</v>
      </c>
      <c r="AU206" s="206" t="s">
        <v>84</v>
      </c>
      <c r="AV206" s="11" t="s">
        <v>22</v>
      </c>
      <c r="AW206" s="11" t="s">
        <v>40</v>
      </c>
      <c r="AX206" s="11" t="s">
        <v>76</v>
      </c>
      <c r="AY206" s="206" t="s">
        <v>132</v>
      </c>
    </row>
    <row r="207" spans="2:51" s="11" customFormat="1" ht="13.5">
      <c r="B207" s="195"/>
      <c r="C207" s="196"/>
      <c r="D207" s="197" t="s">
        <v>148</v>
      </c>
      <c r="E207" s="198" t="s">
        <v>20</v>
      </c>
      <c r="F207" s="199" t="s">
        <v>349</v>
      </c>
      <c r="G207" s="196"/>
      <c r="H207" s="200" t="s">
        <v>20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148</v>
      </c>
      <c r="AU207" s="206" t="s">
        <v>84</v>
      </c>
      <c r="AV207" s="11" t="s">
        <v>22</v>
      </c>
      <c r="AW207" s="11" t="s">
        <v>40</v>
      </c>
      <c r="AX207" s="11" t="s">
        <v>76</v>
      </c>
      <c r="AY207" s="206" t="s">
        <v>132</v>
      </c>
    </row>
    <row r="208" spans="2:51" s="11" customFormat="1" ht="13.5">
      <c r="B208" s="195"/>
      <c r="C208" s="196"/>
      <c r="D208" s="197" t="s">
        <v>148</v>
      </c>
      <c r="E208" s="198" t="s">
        <v>20</v>
      </c>
      <c r="F208" s="199" t="s">
        <v>295</v>
      </c>
      <c r="G208" s="196"/>
      <c r="H208" s="200" t="s">
        <v>20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148</v>
      </c>
      <c r="AU208" s="206" t="s">
        <v>84</v>
      </c>
      <c r="AV208" s="11" t="s">
        <v>22</v>
      </c>
      <c r="AW208" s="11" t="s">
        <v>40</v>
      </c>
      <c r="AX208" s="11" t="s">
        <v>76</v>
      </c>
      <c r="AY208" s="206" t="s">
        <v>132</v>
      </c>
    </row>
    <row r="209" spans="2:51" s="11" customFormat="1" ht="13.5">
      <c r="B209" s="195"/>
      <c r="C209" s="196"/>
      <c r="D209" s="197" t="s">
        <v>148</v>
      </c>
      <c r="E209" s="198" t="s">
        <v>20</v>
      </c>
      <c r="F209" s="199" t="s">
        <v>350</v>
      </c>
      <c r="G209" s="196"/>
      <c r="H209" s="200" t="s">
        <v>20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148</v>
      </c>
      <c r="AU209" s="206" t="s">
        <v>84</v>
      </c>
      <c r="AV209" s="11" t="s">
        <v>22</v>
      </c>
      <c r="AW209" s="11" t="s">
        <v>40</v>
      </c>
      <c r="AX209" s="11" t="s">
        <v>76</v>
      </c>
      <c r="AY209" s="206" t="s">
        <v>132</v>
      </c>
    </row>
    <row r="210" spans="2:51" s="11" customFormat="1" ht="13.5">
      <c r="B210" s="195"/>
      <c r="C210" s="196"/>
      <c r="D210" s="197" t="s">
        <v>148</v>
      </c>
      <c r="E210" s="198" t="s">
        <v>20</v>
      </c>
      <c r="F210" s="199" t="s">
        <v>351</v>
      </c>
      <c r="G210" s="196"/>
      <c r="H210" s="200" t="s">
        <v>20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148</v>
      </c>
      <c r="AU210" s="206" t="s">
        <v>84</v>
      </c>
      <c r="AV210" s="11" t="s">
        <v>22</v>
      </c>
      <c r="AW210" s="11" t="s">
        <v>40</v>
      </c>
      <c r="AX210" s="11" t="s">
        <v>76</v>
      </c>
      <c r="AY210" s="206" t="s">
        <v>132</v>
      </c>
    </row>
    <row r="211" spans="2:51" s="11" customFormat="1" ht="13.5">
      <c r="B211" s="195"/>
      <c r="C211" s="196"/>
      <c r="D211" s="197" t="s">
        <v>148</v>
      </c>
      <c r="E211" s="198" t="s">
        <v>20</v>
      </c>
      <c r="F211" s="199" t="s">
        <v>352</v>
      </c>
      <c r="G211" s="196"/>
      <c r="H211" s="200" t="s">
        <v>20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148</v>
      </c>
      <c r="AU211" s="206" t="s">
        <v>84</v>
      </c>
      <c r="AV211" s="11" t="s">
        <v>22</v>
      </c>
      <c r="AW211" s="11" t="s">
        <v>40</v>
      </c>
      <c r="AX211" s="11" t="s">
        <v>76</v>
      </c>
      <c r="AY211" s="206" t="s">
        <v>132</v>
      </c>
    </row>
    <row r="212" spans="2:51" s="11" customFormat="1" ht="13.5">
      <c r="B212" s="195"/>
      <c r="C212" s="196"/>
      <c r="D212" s="197" t="s">
        <v>148</v>
      </c>
      <c r="E212" s="198" t="s">
        <v>20</v>
      </c>
      <c r="F212" s="199" t="s">
        <v>353</v>
      </c>
      <c r="G212" s="196"/>
      <c r="H212" s="200" t="s">
        <v>20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148</v>
      </c>
      <c r="AU212" s="206" t="s">
        <v>84</v>
      </c>
      <c r="AV212" s="11" t="s">
        <v>22</v>
      </c>
      <c r="AW212" s="11" t="s">
        <v>40</v>
      </c>
      <c r="AX212" s="11" t="s">
        <v>76</v>
      </c>
      <c r="AY212" s="206" t="s">
        <v>132</v>
      </c>
    </row>
    <row r="213" spans="2:51" s="11" customFormat="1" ht="13.5">
      <c r="B213" s="195"/>
      <c r="C213" s="196"/>
      <c r="D213" s="197" t="s">
        <v>148</v>
      </c>
      <c r="E213" s="198" t="s">
        <v>20</v>
      </c>
      <c r="F213" s="199" t="s">
        <v>354</v>
      </c>
      <c r="G213" s="196"/>
      <c r="H213" s="200" t="s">
        <v>20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148</v>
      </c>
      <c r="AU213" s="206" t="s">
        <v>84</v>
      </c>
      <c r="AV213" s="11" t="s">
        <v>22</v>
      </c>
      <c r="AW213" s="11" t="s">
        <v>40</v>
      </c>
      <c r="AX213" s="11" t="s">
        <v>76</v>
      </c>
      <c r="AY213" s="206" t="s">
        <v>132</v>
      </c>
    </row>
    <row r="214" spans="2:51" s="12" customFormat="1" ht="13.5">
      <c r="B214" s="207"/>
      <c r="C214" s="208"/>
      <c r="D214" s="197" t="s">
        <v>148</v>
      </c>
      <c r="E214" s="209" t="s">
        <v>20</v>
      </c>
      <c r="F214" s="210" t="s">
        <v>355</v>
      </c>
      <c r="G214" s="208"/>
      <c r="H214" s="211">
        <v>378.64752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148</v>
      </c>
      <c r="AU214" s="217" t="s">
        <v>84</v>
      </c>
      <c r="AV214" s="12" t="s">
        <v>84</v>
      </c>
      <c r="AW214" s="12" t="s">
        <v>40</v>
      </c>
      <c r="AX214" s="12" t="s">
        <v>76</v>
      </c>
      <c r="AY214" s="217" t="s">
        <v>132</v>
      </c>
    </row>
    <row r="215" spans="2:51" s="13" customFormat="1" ht="13.5">
      <c r="B215" s="218"/>
      <c r="C215" s="219"/>
      <c r="D215" s="220" t="s">
        <v>148</v>
      </c>
      <c r="E215" s="221" t="s">
        <v>20</v>
      </c>
      <c r="F215" s="222" t="s">
        <v>157</v>
      </c>
      <c r="G215" s="219"/>
      <c r="H215" s="223">
        <v>378.64752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148</v>
      </c>
      <c r="AU215" s="229" t="s">
        <v>84</v>
      </c>
      <c r="AV215" s="13" t="s">
        <v>131</v>
      </c>
      <c r="AW215" s="13" t="s">
        <v>40</v>
      </c>
      <c r="AX215" s="13" t="s">
        <v>22</v>
      </c>
      <c r="AY215" s="229" t="s">
        <v>132</v>
      </c>
    </row>
    <row r="216" spans="2:65" s="1" customFormat="1" ht="22.5" customHeight="1">
      <c r="B216" s="35"/>
      <c r="C216" s="183" t="s">
        <v>356</v>
      </c>
      <c r="D216" s="183" t="s">
        <v>133</v>
      </c>
      <c r="E216" s="184" t="s">
        <v>357</v>
      </c>
      <c r="F216" s="185" t="s">
        <v>358</v>
      </c>
      <c r="G216" s="186" t="s">
        <v>305</v>
      </c>
      <c r="H216" s="187">
        <v>24.29</v>
      </c>
      <c r="I216" s="188"/>
      <c r="J216" s="189">
        <f>ROUND(I216*H216,2)</f>
        <v>0</v>
      </c>
      <c r="K216" s="185" t="s">
        <v>137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131</v>
      </c>
      <c r="AT216" s="18" t="s">
        <v>133</v>
      </c>
      <c r="AU216" s="18" t="s">
        <v>84</v>
      </c>
      <c r="AY216" s="18" t="s">
        <v>132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131</v>
      </c>
      <c r="BM216" s="18" t="s">
        <v>359</v>
      </c>
    </row>
    <row r="217" spans="2:51" s="11" customFormat="1" ht="13.5">
      <c r="B217" s="195"/>
      <c r="C217" s="196"/>
      <c r="D217" s="197" t="s">
        <v>148</v>
      </c>
      <c r="E217" s="198" t="s">
        <v>20</v>
      </c>
      <c r="F217" s="199" t="s">
        <v>360</v>
      </c>
      <c r="G217" s="196"/>
      <c r="H217" s="200" t="s">
        <v>20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148</v>
      </c>
      <c r="AU217" s="206" t="s">
        <v>84</v>
      </c>
      <c r="AV217" s="11" t="s">
        <v>22</v>
      </c>
      <c r="AW217" s="11" t="s">
        <v>40</v>
      </c>
      <c r="AX217" s="11" t="s">
        <v>76</v>
      </c>
      <c r="AY217" s="206" t="s">
        <v>132</v>
      </c>
    </row>
    <row r="218" spans="2:51" s="11" customFormat="1" ht="13.5">
      <c r="B218" s="195"/>
      <c r="C218" s="196"/>
      <c r="D218" s="197" t="s">
        <v>148</v>
      </c>
      <c r="E218" s="198" t="s">
        <v>20</v>
      </c>
      <c r="F218" s="199" t="s">
        <v>361</v>
      </c>
      <c r="G218" s="196"/>
      <c r="H218" s="200" t="s">
        <v>20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148</v>
      </c>
      <c r="AU218" s="206" t="s">
        <v>84</v>
      </c>
      <c r="AV218" s="11" t="s">
        <v>22</v>
      </c>
      <c r="AW218" s="11" t="s">
        <v>40</v>
      </c>
      <c r="AX218" s="11" t="s">
        <v>76</v>
      </c>
      <c r="AY218" s="206" t="s">
        <v>132</v>
      </c>
    </row>
    <row r="219" spans="2:51" s="12" customFormat="1" ht="13.5">
      <c r="B219" s="207"/>
      <c r="C219" s="208"/>
      <c r="D219" s="197" t="s">
        <v>148</v>
      </c>
      <c r="E219" s="209" t="s">
        <v>20</v>
      </c>
      <c r="F219" s="210" t="s">
        <v>362</v>
      </c>
      <c r="G219" s="208"/>
      <c r="H219" s="211">
        <v>24.29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148</v>
      </c>
      <c r="AU219" s="217" t="s">
        <v>84</v>
      </c>
      <c r="AV219" s="12" t="s">
        <v>84</v>
      </c>
      <c r="AW219" s="12" t="s">
        <v>40</v>
      </c>
      <c r="AX219" s="12" t="s">
        <v>76</v>
      </c>
      <c r="AY219" s="217" t="s">
        <v>132</v>
      </c>
    </row>
    <row r="220" spans="2:51" s="13" customFormat="1" ht="13.5">
      <c r="B220" s="218"/>
      <c r="C220" s="219"/>
      <c r="D220" s="220" t="s">
        <v>148</v>
      </c>
      <c r="E220" s="221" t="s">
        <v>20</v>
      </c>
      <c r="F220" s="222" t="s">
        <v>157</v>
      </c>
      <c r="G220" s="219"/>
      <c r="H220" s="223">
        <v>24.29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148</v>
      </c>
      <c r="AU220" s="229" t="s">
        <v>84</v>
      </c>
      <c r="AV220" s="13" t="s">
        <v>131</v>
      </c>
      <c r="AW220" s="13" t="s">
        <v>40</v>
      </c>
      <c r="AX220" s="13" t="s">
        <v>22</v>
      </c>
      <c r="AY220" s="229" t="s">
        <v>132</v>
      </c>
    </row>
    <row r="221" spans="2:65" s="1" customFormat="1" ht="22.5" customHeight="1">
      <c r="B221" s="35"/>
      <c r="C221" s="183" t="s">
        <v>200</v>
      </c>
      <c r="D221" s="183" t="s">
        <v>133</v>
      </c>
      <c r="E221" s="184" t="s">
        <v>363</v>
      </c>
      <c r="F221" s="185" t="s">
        <v>364</v>
      </c>
      <c r="G221" s="186" t="s">
        <v>305</v>
      </c>
      <c r="H221" s="187">
        <v>24.29</v>
      </c>
      <c r="I221" s="188"/>
      <c r="J221" s="189">
        <f>ROUND(I221*H221,2)</f>
        <v>0</v>
      </c>
      <c r="K221" s="185" t="s">
        <v>137</v>
      </c>
      <c r="L221" s="55"/>
      <c r="M221" s="190" t="s">
        <v>20</v>
      </c>
      <c r="N221" s="191" t="s">
        <v>47</v>
      </c>
      <c r="O221" s="36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8" t="s">
        <v>131</v>
      </c>
      <c r="AT221" s="18" t="s">
        <v>133</v>
      </c>
      <c r="AU221" s="18" t="s">
        <v>84</v>
      </c>
      <c r="AY221" s="18" t="s">
        <v>132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22</v>
      </c>
      <c r="BK221" s="194">
        <f>ROUND(I221*H221,2)</f>
        <v>0</v>
      </c>
      <c r="BL221" s="18" t="s">
        <v>131</v>
      </c>
      <c r="BM221" s="18" t="s">
        <v>365</v>
      </c>
    </row>
    <row r="222" spans="2:65" s="1" customFormat="1" ht="22.5" customHeight="1">
      <c r="B222" s="35"/>
      <c r="C222" s="183" t="s">
        <v>7</v>
      </c>
      <c r="D222" s="183" t="s">
        <v>133</v>
      </c>
      <c r="E222" s="184" t="s">
        <v>366</v>
      </c>
      <c r="F222" s="185" t="s">
        <v>367</v>
      </c>
      <c r="G222" s="186" t="s">
        <v>265</v>
      </c>
      <c r="H222" s="187">
        <v>401.5955</v>
      </c>
      <c r="I222" s="188"/>
      <c r="J222" s="189">
        <f>ROUND(I222*H222,2)</f>
        <v>0</v>
      </c>
      <c r="K222" s="185" t="s">
        <v>137</v>
      </c>
      <c r="L222" s="55"/>
      <c r="M222" s="190" t="s">
        <v>20</v>
      </c>
      <c r="N222" s="191" t="s">
        <v>47</v>
      </c>
      <c r="O222" s="36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8" t="s">
        <v>131</v>
      </c>
      <c r="AT222" s="18" t="s">
        <v>133</v>
      </c>
      <c r="AU222" s="18" t="s">
        <v>84</v>
      </c>
      <c r="AY222" s="18" t="s">
        <v>132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8" t="s">
        <v>22</v>
      </c>
      <c r="BK222" s="194">
        <f>ROUND(I222*H222,2)</f>
        <v>0</v>
      </c>
      <c r="BL222" s="18" t="s">
        <v>131</v>
      </c>
      <c r="BM222" s="18" t="s">
        <v>368</v>
      </c>
    </row>
    <row r="223" spans="2:65" s="1" customFormat="1" ht="22.5" customHeight="1">
      <c r="B223" s="35"/>
      <c r="C223" s="183" t="s">
        <v>206</v>
      </c>
      <c r="D223" s="183" t="s">
        <v>133</v>
      </c>
      <c r="E223" s="184" t="s">
        <v>369</v>
      </c>
      <c r="F223" s="185" t="s">
        <v>370</v>
      </c>
      <c r="G223" s="186" t="s">
        <v>265</v>
      </c>
      <c r="H223" s="187">
        <v>140.4185</v>
      </c>
      <c r="I223" s="188"/>
      <c r="J223" s="189">
        <f>ROUND(I223*H223,2)</f>
        <v>0</v>
      </c>
      <c r="K223" s="185" t="s">
        <v>190</v>
      </c>
      <c r="L223" s="55"/>
      <c r="M223" s="190" t="s">
        <v>20</v>
      </c>
      <c r="N223" s="191" t="s">
        <v>47</v>
      </c>
      <c r="O223" s="36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AR223" s="18" t="s">
        <v>131</v>
      </c>
      <c r="AT223" s="18" t="s">
        <v>133</v>
      </c>
      <c r="AU223" s="18" t="s">
        <v>84</v>
      </c>
      <c r="AY223" s="18" t="s">
        <v>132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22</v>
      </c>
      <c r="BK223" s="194">
        <f>ROUND(I223*H223,2)</f>
        <v>0</v>
      </c>
      <c r="BL223" s="18" t="s">
        <v>131</v>
      </c>
      <c r="BM223" s="18" t="s">
        <v>371</v>
      </c>
    </row>
    <row r="224" spans="2:65" s="1" customFormat="1" ht="22.5" customHeight="1">
      <c r="B224" s="35"/>
      <c r="C224" s="183" t="s">
        <v>372</v>
      </c>
      <c r="D224" s="183" t="s">
        <v>133</v>
      </c>
      <c r="E224" s="184" t="s">
        <v>373</v>
      </c>
      <c r="F224" s="185" t="s">
        <v>374</v>
      </c>
      <c r="G224" s="186" t="s">
        <v>248</v>
      </c>
      <c r="H224" s="187">
        <v>30</v>
      </c>
      <c r="I224" s="188"/>
      <c r="J224" s="189">
        <f>ROUND(I224*H224,2)</f>
        <v>0</v>
      </c>
      <c r="K224" s="185" t="s">
        <v>190</v>
      </c>
      <c r="L224" s="55"/>
      <c r="M224" s="190" t="s">
        <v>20</v>
      </c>
      <c r="N224" s="191" t="s">
        <v>47</v>
      </c>
      <c r="O224" s="36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18" t="s">
        <v>131</v>
      </c>
      <c r="AT224" s="18" t="s">
        <v>133</v>
      </c>
      <c r="AU224" s="18" t="s">
        <v>84</v>
      </c>
      <c r="AY224" s="18" t="s">
        <v>132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8" t="s">
        <v>22</v>
      </c>
      <c r="BK224" s="194">
        <f>ROUND(I224*H224,2)</f>
        <v>0</v>
      </c>
      <c r="BL224" s="18" t="s">
        <v>131</v>
      </c>
      <c r="BM224" s="18" t="s">
        <v>375</v>
      </c>
    </row>
    <row r="225" spans="2:65" s="1" customFormat="1" ht="22.5" customHeight="1">
      <c r="B225" s="35"/>
      <c r="C225" s="249" t="s">
        <v>210</v>
      </c>
      <c r="D225" s="249" t="s">
        <v>376</v>
      </c>
      <c r="E225" s="250" t="s">
        <v>377</v>
      </c>
      <c r="F225" s="251" t="s">
        <v>378</v>
      </c>
      <c r="G225" s="252" t="s">
        <v>379</v>
      </c>
      <c r="H225" s="253">
        <v>0.4858</v>
      </c>
      <c r="I225" s="254"/>
      <c r="J225" s="255">
        <f>ROUND(I225*H225,2)</f>
        <v>0</v>
      </c>
      <c r="K225" s="251" t="s">
        <v>137</v>
      </c>
      <c r="L225" s="256"/>
      <c r="M225" s="257" t="s">
        <v>20</v>
      </c>
      <c r="N225" s="258" t="s">
        <v>47</v>
      </c>
      <c r="O225" s="36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AR225" s="18" t="s">
        <v>147</v>
      </c>
      <c r="AT225" s="18" t="s">
        <v>376</v>
      </c>
      <c r="AU225" s="18" t="s">
        <v>84</v>
      </c>
      <c r="AY225" s="18" t="s">
        <v>132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8" t="s">
        <v>22</v>
      </c>
      <c r="BK225" s="194">
        <f>ROUND(I225*H225,2)</f>
        <v>0</v>
      </c>
      <c r="BL225" s="18" t="s">
        <v>131</v>
      </c>
      <c r="BM225" s="18" t="s">
        <v>380</v>
      </c>
    </row>
    <row r="226" spans="2:51" s="12" customFormat="1" ht="13.5">
      <c r="B226" s="207"/>
      <c r="C226" s="208"/>
      <c r="D226" s="197" t="s">
        <v>148</v>
      </c>
      <c r="E226" s="209" t="s">
        <v>20</v>
      </c>
      <c r="F226" s="210" t="s">
        <v>381</v>
      </c>
      <c r="G226" s="208"/>
      <c r="H226" s="211">
        <v>0.4858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148</v>
      </c>
      <c r="AU226" s="217" t="s">
        <v>84</v>
      </c>
      <c r="AV226" s="12" t="s">
        <v>84</v>
      </c>
      <c r="AW226" s="12" t="s">
        <v>40</v>
      </c>
      <c r="AX226" s="12" t="s">
        <v>76</v>
      </c>
      <c r="AY226" s="217" t="s">
        <v>132</v>
      </c>
    </row>
    <row r="227" spans="2:51" s="13" customFormat="1" ht="13.5">
      <c r="B227" s="218"/>
      <c r="C227" s="219"/>
      <c r="D227" s="220" t="s">
        <v>148</v>
      </c>
      <c r="E227" s="221" t="s">
        <v>20</v>
      </c>
      <c r="F227" s="222" t="s">
        <v>157</v>
      </c>
      <c r="G227" s="219"/>
      <c r="H227" s="223">
        <v>0.4858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148</v>
      </c>
      <c r="AU227" s="229" t="s">
        <v>84</v>
      </c>
      <c r="AV227" s="13" t="s">
        <v>131</v>
      </c>
      <c r="AW227" s="13" t="s">
        <v>40</v>
      </c>
      <c r="AX227" s="13" t="s">
        <v>22</v>
      </c>
      <c r="AY227" s="229" t="s">
        <v>132</v>
      </c>
    </row>
    <row r="228" spans="2:65" s="1" customFormat="1" ht="22.5" customHeight="1">
      <c r="B228" s="35"/>
      <c r="C228" s="249" t="s">
        <v>382</v>
      </c>
      <c r="D228" s="249" t="s">
        <v>376</v>
      </c>
      <c r="E228" s="250" t="s">
        <v>383</v>
      </c>
      <c r="F228" s="251" t="s">
        <v>384</v>
      </c>
      <c r="G228" s="252" t="s">
        <v>385</v>
      </c>
      <c r="H228" s="253">
        <v>30</v>
      </c>
      <c r="I228" s="254"/>
      <c r="J228" s="255">
        <f>ROUND(I228*H228,2)</f>
        <v>0</v>
      </c>
      <c r="K228" s="251" t="s">
        <v>190</v>
      </c>
      <c r="L228" s="256"/>
      <c r="M228" s="257" t="s">
        <v>20</v>
      </c>
      <c r="N228" s="258" t="s">
        <v>47</v>
      </c>
      <c r="O228" s="36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8" t="s">
        <v>147</v>
      </c>
      <c r="AT228" s="18" t="s">
        <v>376</v>
      </c>
      <c r="AU228" s="18" t="s">
        <v>84</v>
      </c>
      <c r="AY228" s="18" t="s">
        <v>132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22</v>
      </c>
      <c r="BK228" s="194">
        <f>ROUND(I228*H228,2)</f>
        <v>0</v>
      </c>
      <c r="BL228" s="18" t="s">
        <v>131</v>
      </c>
      <c r="BM228" s="18" t="s">
        <v>386</v>
      </c>
    </row>
    <row r="229" spans="2:51" s="11" customFormat="1" ht="13.5">
      <c r="B229" s="195"/>
      <c r="C229" s="196"/>
      <c r="D229" s="197" t="s">
        <v>148</v>
      </c>
      <c r="E229" s="198" t="s">
        <v>20</v>
      </c>
      <c r="F229" s="199" t="s">
        <v>387</v>
      </c>
      <c r="G229" s="196"/>
      <c r="H229" s="200" t="s">
        <v>20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148</v>
      </c>
      <c r="AU229" s="206" t="s">
        <v>84</v>
      </c>
      <c r="AV229" s="11" t="s">
        <v>22</v>
      </c>
      <c r="AW229" s="11" t="s">
        <v>40</v>
      </c>
      <c r="AX229" s="11" t="s">
        <v>76</v>
      </c>
      <c r="AY229" s="206" t="s">
        <v>132</v>
      </c>
    </row>
    <row r="230" spans="2:51" s="12" customFormat="1" ht="13.5">
      <c r="B230" s="207"/>
      <c r="C230" s="208"/>
      <c r="D230" s="197" t="s">
        <v>148</v>
      </c>
      <c r="E230" s="209" t="s">
        <v>20</v>
      </c>
      <c r="F230" s="210" t="s">
        <v>223</v>
      </c>
      <c r="G230" s="208"/>
      <c r="H230" s="211">
        <v>30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148</v>
      </c>
      <c r="AU230" s="217" t="s">
        <v>84</v>
      </c>
      <c r="AV230" s="12" t="s">
        <v>84</v>
      </c>
      <c r="AW230" s="12" t="s">
        <v>40</v>
      </c>
      <c r="AX230" s="12" t="s">
        <v>76</v>
      </c>
      <c r="AY230" s="217" t="s">
        <v>132</v>
      </c>
    </row>
    <row r="231" spans="2:51" s="13" customFormat="1" ht="13.5">
      <c r="B231" s="218"/>
      <c r="C231" s="219"/>
      <c r="D231" s="220" t="s">
        <v>148</v>
      </c>
      <c r="E231" s="221" t="s">
        <v>20</v>
      </c>
      <c r="F231" s="222" t="s">
        <v>157</v>
      </c>
      <c r="G231" s="219"/>
      <c r="H231" s="223">
        <v>30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148</v>
      </c>
      <c r="AU231" s="229" t="s">
        <v>84</v>
      </c>
      <c r="AV231" s="13" t="s">
        <v>131</v>
      </c>
      <c r="AW231" s="13" t="s">
        <v>40</v>
      </c>
      <c r="AX231" s="13" t="s">
        <v>22</v>
      </c>
      <c r="AY231" s="229" t="s">
        <v>132</v>
      </c>
    </row>
    <row r="232" spans="2:65" s="1" customFormat="1" ht="22.5" customHeight="1">
      <c r="B232" s="35"/>
      <c r="C232" s="249" t="s">
        <v>215</v>
      </c>
      <c r="D232" s="249" t="s">
        <v>376</v>
      </c>
      <c r="E232" s="250" t="s">
        <v>388</v>
      </c>
      <c r="F232" s="251" t="s">
        <v>389</v>
      </c>
      <c r="G232" s="252" t="s">
        <v>385</v>
      </c>
      <c r="H232" s="253">
        <v>60</v>
      </c>
      <c r="I232" s="254"/>
      <c r="J232" s="255">
        <f>ROUND(I232*H232,2)</f>
        <v>0</v>
      </c>
      <c r="K232" s="251" t="s">
        <v>190</v>
      </c>
      <c r="L232" s="256"/>
      <c r="M232" s="257" t="s">
        <v>20</v>
      </c>
      <c r="N232" s="258" t="s">
        <v>47</v>
      </c>
      <c r="O232" s="36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8" t="s">
        <v>147</v>
      </c>
      <c r="AT232" s="18" t="s">
        <v>376</v>
      </c>
      <c r="AU232" s="18" t="s">
        <v>84</v>
      </c>
      <c r="AY232" s="18" t="s">
        <v>132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8" t="s">
        <v>22</v>
      </c>
      <c r="BK232" s="194">
        <f>ROUND(I232*H232,2)</f>
        <v>0</v>
      </c>
      <c r="BL232" s="18" t="s">
        <v>131</v>
      </c>
      <c r="BM232" s="18" t="s">
        <v>390</v>
      </c>
    </row>
    <row r="233" spans="2:51" s="11" customFormat="1" ht="13.5">
      <c r="B233" s="195"/>
      <c r="C233" s="196"/>
      <c r="D233" s="197" t="s">
        <v>148</v>
      </c>
      <c r="E233" s="198" t="s">
        <v>20</v>
      </c>
      <c r="F233" s="199" t="s">
        <v>391</v>
      </c>
      <c r="G233" s="196"/>
      <c r="H233" s="200" t="s">
        <v>20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148</v>
      </c>
      <c r="AU233" s="206" t="s">
        <v>84</v>
      </c>
      <c r="AV233" s="11" t="s">
        <v>22</v>
      </c>
      <c r="AW233" s="11" t="s">
        <v>40</v>
      </c>
      <c r="AX233" s="11" t="s">
        <v>76</v>
      </c>
      <c r="AY233" s="206" t="s">
        <v>132</v>
      </c>
    </row>
    <row r="234" spans="2:51" s="12" customFormat="1" ht="13.5">
      <c r="B234" s="207"/>
      <c r="C234" s="208"/>
      <c r="D234" s="197" t="s">
        <v>148</v>
      </c>
      <c r="E234" s="209" t="s">
        <v>20</v>
      </c>
      <c r="F234" s="210" t="s">
        <v>392</v>
      </c>
      <c r="G234" s="208"/>
      <c r="H234" s="211">
        <v>60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148</v>
      </c>
      <c r="AU234" s="217" t="s">
        <v>84</v>
      </c>
      <c r="AV234" s="12" t="s">
        <v>84</v>
      </c>
      <c r="AW234" s="12" t="s">
        <v>40</v>
      </c>
      <c r="AX234" s="12" t="s">
        <v>76</v>
      </c>
      <c r="AY234" s="217" t="s">
        <v>132</v>
      </c>
    </row>
    <row r="235" spans="2:51" s="13" customFormat="1" ht="13.5">
      <c r="B235" s="218"/>
      <c r="C235" s="219"/>
      <c r="D235" s="220" t="s">
        <v>148</v>
      </c>
      <c r="E235" s="221" t="s">
        <v>20</v>
      </c>
      <c r="F235" s="222" t="s">
        <v>157</v>
      </c>
      <c r="G235" s="219"/>
      <c r="H235" s="223">
        <v>60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148</v>
      </c>
      <c r="AU235" s="229" t="s">
        <v>84</v>
      </c>
      <c r="AV235" s="13" t="s">
        <v>131</v>
      </c>
      <c r="AW235" s="13" t="s">
        <v>40</v>
      </c>
      <c r="AX235" s="13" t="s">
        <v>22</v>
      </c>
      <c r="AY235" s="229" t="s">
        <v>132</v>
      </c>
    </row>
    <row r="236" spans="2:65" s="1" customFormat="1" ht="22.5" customHeight="1">
      <c r="B236" s="35"/>
      <c r="C236" s="249" t="s">
        <v>393</v>
      </c>
      <c r="D236" s="249" t="s">
        <v>376</v>
      </c>
      <c r="E236" s="250" t="s">
        <v>394</v>
      </c>
      <c r="F236" s="251" t="s">
        <v>395</v>
      </c>
      <c r="G236" s="252" t="s">
        <v>396</v>
      </c>
      <c r="H236" s="253">
        <v>681.56554</v>
      </c>
      <c r="I236" s="254"/>
      <c r="J236" s="255">
        <f>ROUND(I236*H236,2)</f>
        <v>0</v>
      </c>
      <c r="K236" s="251" t="s">
        <v>137</v>
      </c>
      <c r="L236" s="256"/>
      <c r="M236" s="257" t="s">
        <v>20</v>
      </c>
      <c r="N236" s="258" t="s">
        <v>47</v>
      </c>
      <c r="O236" s="36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18" t="s">
        <v>147</v>
      </c>
      <c r="AT236" s="18" t="s">
        <v>376</v>
      </c>
      <c r="AU236" s="18" t="s">
        <v>84</v>
      </c>
      <c r="AY236" s="18" t="s">
        <v>132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8" t="s">
        <v>22</v>
      </c>
      <c r="BK236" s="194">
        <f>ROUND(I236*H236,2)</f>
        <v>0</v>
      </c>
      <c r="BL236" s="18" t="s">
        <v>131</v>
      </c>
      <c r="BM236" s="18" t="s">
        <v>397</v>
      </c>
    </row>
    <row r="237" spans="2:51" s="12" customFormat="1" ht="13.5">
      <c r="B237" s="207"/>
      <c r="C237" s="208"/>
      <c r="D237" s="197" t="s">
        <v>148</v>
      </c>
      <c r="E237" s="209" t="s">
        <v>20</v>
      </c>
      <c r="F237" s="210" t="s">
        <v>398</v>
      </c>
      <c r="G237" s="208"/>
      <c r="H237" s="211">
        <v>681.56554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148</v>
      </c>
      <c r="AU237" s="217" t="s">
        <v>84</v>
      </c>
      <c r="AV237" s="12" t="s">
        <v>84</v>
      </c>
      <c r="AW237" s="12" t="s">
        <v>40</v>
      </c>
      <c r="AX237" s="12" t="s">
        <v>76</v>
      </c>
      <c r="AY237" s="217" t="s">
        <v>132</v>
      </c>
    </row>
    <row r="238" spans="2:51" s="13" customFormat="1" ht="13.5">
      <c r="B238" s="218"/>
      <c r="C238" s="219"/>
      <c r="D238" s="197" t="s">
        <v>148</v>
      </c>
      <c r="E238" s="230" t="s">
        <v>20</v>
      </c>
      <c r="F238" s="231" t="s">
        <v>157</v>
      </c>
      <c r="G238" s="219"/>
      <c r="H238" s="232">
        <v>681.56554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148</v>
      </c>
      <c r="AU238" s="229" t="s">
        <v>84</v>
      </c>
      <c r="AV238" s="13" t="s">
        <v>131</v>
      </c>
      <c r="AW238" s="13" t="s">
        <v>40</v>
      </c>
      <c r="AX238" s="13" t="s">
        <v>22</v>
      </c>
      <c r="AY238" s="229" t="s">
        <v>132</v>
      </c>
    </row>
    <row r="239" spans="2:63" s="10" customFormat="1" ht="29.85" customHeight="1">
      <c r="B239" s="169"/>
      <c r="C239" s="170"/>
      <c r="D239" s="171" t="s">
        <v>75</v>
      </c>
      <c r="E239" s="247" t="s">
        <v>203</v>
      </c>
      <c r="F239" s="247" t="s">
        <v>399</v>
      </c>
      <c r="G239" s="170"/>
      <c r="H239" s="170"/>
      <c r="I239" s="173"/>
      <c r="J239" s="248">
        <f>BK239</f>
        <v>0</v>
      </c>
      <c r="K239" s="170"/>
      <c r="L239" s="175"/>
      <c r="M239" s="176"/>
      <c r="N239" s="177"/>
      <c r="O239" s="177"/>
      <c r="P239" s="178">
        <f>SUM(P240:P295)</f>
        <v>0</v>
      </c>
      <c r="Q239" s="177"/>
      <c r="R239" s="178">
        <f>SUM(R240:R295)</f>
        <v>0</v>
      </c>
      <c r="S239" s="177"/>
      <c r="T239" s="179">
        <f>SUM(T240:T295)</f>
        <v>0</v>
      </c>
      <c r="AR239" s="180" t="s">
        <v>22</v>
      </c>
      <c r="AT239" s="181" t="s">
        <v>75</v>
      </c>
      <c r="AU239" s="181" t="s">
        <v>22</v>
      </c>
      <c r="AY239" s="180" t="s">
        <v>132</v>
      </c>
      <c r="BK239" s="182">
        <f>SUM(BK240:BK295)</f>
        <v>0</v>
      </c>
    </row>
    <row r="240" spans="2:65" s="1" customFormat="1" ht="22.5" customHeight="1">
      <c r="B240" s="35"/>
      <c r="C240" s="183" t="s">
        <v>219</v>
      </c>
      <c r="D240" s="183" t="s">
        <v>133</v>
      </c>
      <c r="E240" s="184" t="s">
        <v>400</v>
      </c>
      <c r="F240" s="185" t="s">
        <v>401</v>
      </c>
      <c r="G240" s="186" t="s">
        <v>305</v>
      </c>
      <c r="H240" s="187">
        <v>2.65</v>
      </c>
      <c r="I240" s="188"/>
      <c r="J240" s="189">
        <f>ROUND(I240*H240,2)</f>
        <v>0</v>
      </c>
      <c r="K240" s="185" t="s">
        <v>137</v>
      </c>
      <c r="L240" s="55"/>
      <c r="M240" s="190" t="s">
        <v>20</v>
      </c>
      <c r="N240" s="191" t="s">
        <v>47</v>
      </c>
      <c r="O240" s="36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18" t="s">
        <v>131</v>
      </c>
      <c r="AT240" s="18" t="s">
        <v>133</v>
      </c>
      <c r="AU240" s="18" t="s">
        <v>84</v>
      </c>
      <c r="AY240" s="18" t="s">
        <v>132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22</v>
      </c>
      <c r="BK240" s="194">
        <f>ROUND(I240*H240,2)</f>
        <v>0</v>
      </c>
      <c r="BL240" s="18" t="s">
        <v>131</v>
      </c>
      <c r="BM240" s="18" t="s">
        <v>402</v>
      </c>
    </row>
    <row r="241" spans="2:51" s="11" customFormat="1" ht="13.5">
      <c r="B241" s="195"/>
      <c r="C241" s="196"/>
      <c r="D241" s="197" t="s">
        <v>148</v>
      </c>
      <c r="E241" s="198" t="s">
        <v>20</v>
      </c>
      <c r="F241" s="199" t="s">
        <v>403</v>
      </c>
      <c r="G241" s="196"/>
      <c r="H241" s="200" t="s">
        <v>20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148</v>
      </c>
      <c r="AU241" s="206" t="s">
        <v>84</v>
      </c>
      <c r="AV241" s="11" t="s">
        <v>22</v>
      </c>
      <c r="AW241" s="11" t="s">
        <v>40</v>
      </c>
      <c r="AX241" s="11" t="s">
        <v>76</v>
      </c>
      <c r="AY241" s="206" t="s">
        <v>132</v>
      </c>
    </row>
    <row r="242" spans="2:51" s="11" customFormat="1" ht="13.5">
      <c r="B242" s="195"/>
      <c r="C242" s="196"/>
      <c r="D242" s="197" t="s">
        <v>148</v>
      </c>
      <c r="E242" s="198" t="s">
        <v>20</v>
      </c>
      <c r="F242" s="199" t="s">
        <v>404</v>
      </c>
      <c r="G242" s="196"/>
      <c r="H242" s="200" t="s">
        <v>20</v>
      </c>
      <c r="I242" s="201"/>
      <c r="J242" s="196"/>
      <c r="K242" s="196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148</v>
      </c>
      <c r="AU242" s="206" t="s">
        <v>84</v>
      </c>
      <c r="AV242" s="11" t="s">
        <v>22</v>
      </c>
      <c r="AW242" s="11" t="s">
        <v>40</v>
      </c>
      <c r="AX242" s="11" t="s">
        <v>76</v>
      </c>
      <c r="AY242" s="206" t="s">
        <v>132</v>
      </c>
    </row>
    <row r="243" spans="2:51" s="12" customFormat="1" ht="13.5">
      <c r="B243" s="207"/>
      <c r="C243" s="208"/>
      <c r="D243" s="197" t="s">
        <v>148</v>
      </c>
      <c r="E243" s="209" t="s">
        <v>20</v>
      </c>
      <c r="F243" s="210" t="s">
        <v>405</v>
      </c>
      <c r="G243" s="208"/>
      <c r="H243" s="211">
        <v>2.65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148</v>
      </c>
      <c r="AU243" s="217" t="s">
        <v>84</v>
      </c>
      <c r="AV243" s="12" t="s">
        <v>84</v>
      </c>
      <c r="AW243" s="12" t="s">
        <v>40</v>
      </c>
      <c r="AX243" s="12" t="s">
        <v>76</v>
      </c>
      <c r="AY243" s="217" t="s">
        <v>132</v>
      </c>
    </row>
    <row r="244" spans="2:51" s="13" customFormat="1" ht="13.5">
      <c r="B244" s="218"/>
      <c r="C244" s="219"/>
      <c r="D244" s="220" t="s">
        <v>148</v>
      </c>
      <c r="E244" s="221" t="s">
        <v>20</v>
      </c>
      <c r="F244" s="222" t="s">
        <v>157</v>
      </c>
      <c r="G244" s="219"/>
      <c r="H244" s="223">
        <v>2.65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148</v>
      </c>
      <c r="AU244" s="229" t="s">
        <v>84</v>
      </c>
      <c r="AV244" s="13" t="s">
        <v>131</v>
      </c>
      <c r="AW244" s="13" t="s">
        <v>40</v>
      </c>
      <c r="AX244" s="13" t="s">
        <v>22</v>
      </c>
      <c r="AY244" s="229" t="s">
        <v>132</v>
      </c>
    </row>
    <row r="245" spans="2:65" s="1" customFormat="1" ht="22.5" customHeight="1">
      <c r="B245" s="35"/>
      <c r="C245" s="183" t="s">
        <v>406</v>
      </c>
      <c r="D245" s="183" t="s">
        <v>133</v>
      </c>
      <c r="E245" s="184" t="s">
        <v>407</v>
      </c>
      <c r="F245" s="185" t="s">
        <v>408</v>
      </c>
      <c r="G245" s="186" t="s">
        <v>305</v>
      </c>
      <c r="H245" s="187">
        <v>2.65</v>
      </c>
      <c r="I245" s="188"/>
      <c r="J245" s="189">
        <f>ROUND(I245*H245,2)</f>
        <v>0</v>
      </c>
      <c r="K245" s="185" t="s">
        <v>137</v>
      </c>
      <c r="L245" s="55"/>
      <c r="M245" s="190" t="s">
        <v>20</v>
      </c>
      <c r="N245" s="191" t="s">
        <v>47</v>
      </c>
      <c r="O245" s="36"/>
      <c r="P245" s="192">
        <f>O245*H245</f>
        <v>0</v>
      </c>
      <c r="Q245" s="192">
        <v>0</v>
      </c>
      <c r="R245" s="192">
        <f>Q245*H245</f>
        <v>0</v>
      </c>
      <c r="S245" s="192">
        <v>0</v>
      </c>
      <c r="T245" s="193">
        <f>S245*H245</f>
        <v>0</v>
      </c>
      <c r="AR245" s="18" t="s">
        <v>131</v>
      </c>
      <c r="AT245" s="18" t="s">
        <v>133</v>
      </c>
      <c r="AU245" s="18" t="s">
        <v>84</v>
      </c>
      <c r="AY245" s="18" t="s">
        <v>132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8" t="s">
        <v>22</v>
      </c>
      <c r="BK245" s="194">
        <f>ROUND(I245*H245,2)</f>
        <v>0</v>
      </c>
      <c r="BL245" s="18" t="s">
        <v>131</v>
      </c>
      <c r="BM245" s="18" t="s">
        <v>409</v>
      </c>
    </row>
    <row r="246" spans="2:65" s="1" customFormat="1" ht="22.5" customHeight="1">
      <c r="B246" s="35"/>
      <c r="C246" s="183" t="s">
        <v>223</v>
      </c>
      <c r="D246" s="183" t="s">
        <v>133</v>
      </c>
      <c r="E246" s="184" t="s">
        <v>410</v>
      </c>
      <c r="F246" s="185" t="s">
        <v>411</v>
      </c>
      <c r="G246" s="186" t="s">
        <v>305</v>
      </c>
      <c r="H246" s="187">
        <v>281.08</v>
      </c>
      <c r="I246" s="188"/>
      <c r="J246" s="189">
        <f>ROUND(I246*H246,2)</f>
        <v>0</v>
      </c>
      <c r="K246" s="185" t="s">
        <v>137</v>
      </c>
      <c r="L246" s="55"/>
      <c r="M246" s="190" t="s">
        <v>20</v>
      </c>
      <c r="N246" s="191" t="s">
        <v>47</v>
      </c>
      <c r="O246" s="36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18" t="s">
        <v>131</v>
      </c>
      <c r="AT246" s="18" t="s">
        <v>133</v>
      </c>
      <c r="AU246" s="18" t="s">
        <v>84</v>
      </c>
      <c r="AY246" s="18" t="s">
        <v>132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8" t="s">
        <v>22</v>
      </c>
      <c r="BK246" s="194">
        <f>ROUND(I246*H246,2)</f>
        <v>0</v>
      </c>
      <c r="BL246" s="18" t="s">
        <v>131</v>
      </c>
      <c r="BM246" s="18" t="s">
        <v>392</v>
      </c>
    </row>
    <row r="247" spans="2:51" s="11" customFormat="1" ht="13.5">
      <c r="B247" s="195"/>
      <c r="C247" s="196"/>
      <c r="D247" s="197" t="s">
        <v>148</v>
      </c>
      <c r="E247" s="198" t="s">
        <v>20</v>
      </c>
      <c r="F247" s="199" t="s">
        <v>283</v>
      </c>
      <c r="G247" s="196"/>
      <c r="H247" s="200" t="s">
        <v>20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148</v>
      </c>
      <c r="AU247" s="206" t="s">
        <v>84</v>
      </c>
      <c r="AV247" s="11" t="s">
        <v>22</v>
      </c>
      <c r="AW247" s="11" t="s">
        <v>40</v>
      </c>
      <c r="AX247" s="11" t="s">
        <v>76</v>
      </c>
      <c r="AY247" s="206" t="s">
        <v>132</v>
      </c>
    </row>
    <row r="248" spans="2:51" s="11" customFormat="1" ht="13.5">
      <c r="B248" s="195"/>
      <c r="C248" s="196"/>
      <c r="D248" s="197" t="s">
        <v>148</v>
      </c>
      <c r="E248" s="198" t="s">
        <v>20</v>
      </c>
      <c r="F248" s="199" t="s">
        <v>412</v>
      </c>
      <c r="G248" s="196"/>
      <c r="H248" s="200" t="s">
        <v>20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148</v>
      </c>
      <c r="AU248" s="206" t="s">
        <v>84</v>
      </c>
      <c r="AV248" s="11" t="s">
        <v>22</v>
      </c>
      <c r="AW248" s="11" t="s">
        <v>40</v>
      </c>
      <c r="AX248" s="11" t="s">
        <v>76</v>
      </c>
      <c r="AY248" s="206" t="s">
        <v>132</v>
      </c>
    </row>
    <row r="249" spans="2:51" s="11" customFormat="1" ht="13.5">
      <c r="B249" s="195"/>
      <c r="C249" s="196"/>
      <c r="D249" s="197" t="s">
        <v>148</v>
      </c>
      <c r="E249" s="198" t="s">
        <v>20</v>
      </c>
      <c r="F249" s="199" t="s">
        <v>413</v>
      </c>
      <c r="G249" s="196"/>
      <c r="H249" s="200" t="s">
        <v>20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148</v>
      </c>
      <c r="AU249" s="206" t="s">
        <v>84</v>
      </c>
      <c r="AV249" s="11" t="s">
        <v>22</v>
      </c>
      <c r="AW249" s="11" t="s">
        <v>40</v>
      </c>
      <c r="AX249" s="11" t="s">
        <v>76</v>
      </c>
      <c r="AY249" s="206" t="s">
        <v>132</v>
      </c>
    </row>
    <row r="250" spans="2:51" s="11" customFormat="1" ht="13.5">
      <c r="B250" s="195"/>
      <c r="C250" s="196"/>
      <c r="D250" s="197" t="s">
        <v>148</v>
      </c>
      <c r="E250" s="198" t="s">
        <v>20</v>
      </c>
      <c r="F250" s="199" t="s">
        <v>414</v>
      </c>
      <c r="G250" s="196"/>
      <c r="H250" s="200" t="s">
        <v>20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148</v>
      </c>
      <c r="AU250" s="206" t="s">
        <v>84</v>
      </c>
      <c r="AV250" s="11" t="s">
        <v>22</v>
      </c>
      <c r="AW250" s="11" t="s">
        <v>40</v>
      </c>
      <c r="AX250" s="11" t="s">
        <v>76</v>
      </c>
      <c r="AY250" s="206" t="s">
        <v>132</v>
      </c>
    </row>
    <row r="251" spans="2:51" s="11" customFormat="1" ht="13.5">
      <c r="B251" s="195"/>
      <c r="C251" s="196"/>
      <c r="D251" s="197" t="s">
        <v>148</v>
      </c>
      <c r="E251" s="198" t="s">
        <v>20</v>
      </c>
      <c r="F251" s="199" t="s">
        <v>290</v>
      </c>
      <c r="G251" s="196"/>
      <c r="H251" s="200" t="s">
        <v>20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148</v>
      </c>
      <c r="AU251" s="206" t="s">
        <v>84</v>
      </c>
      <c r="AV251" s="11" t="s">
        <v>22</v>
      </c>
      <c r="AW251" s="11" t="s">
        <v>40</v>
      </c>
      <c r="AX251" s="11" t="s">
        <v>76</v>
      </c>
      <c r="AY251" s="206" t="s">
        <v>132</v>
      </c>
    </row>
    <row r="252" spans="2:51" s="11" customFormat="1" ht="13.5">
      <c r="B252" s="195"/>
      <c r="C252" s="196"/>
      <c r="D252" s="197" t="s">
        <v>148</v>
      </c>
      <c r="E252" s="198" t="s">
        <v>20</v>
      </c>
      <c r="F252" s="199" t="s">
        <v>415</v>
      </c>
      <c r="G252" s="196"/>
      <c r="H252" s="200" t="s">
        <v>20</v>
      </c>
      <c r="I252" s="201"/>
      <c r="J252" s="196"/>
      <c r="K252" s="196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148</v>
      </c>
      <c r="AU252" s="206" t="s">
        <v>84</v>
      </c>
      <c r="AV252" s="11" t="s">
        <v>22</v>
      </c>
      <c r="AW252" s="11" t="s">
        <v>40</v>
      </c>
      <c r="AX252" s="11" t="s">
        <v>76</v>
      </c>
      <c r="AY252" s="206" t="s">
        <v>132</v>
      </c>
    </row>
    <row r="253" spans="2:51" s="11" customFormat="1" ht="13.5">
      <c r="B253" s="195"/>
      <c r="C253" s="196"/>
      <c r="D253" s="197" t="s">
        <v>148</v>
      </c>
      <c r="E253" s="198" t="s">
        <v>20</v>
      </c>
      <c r="F253" s="199" t="s">
        <v>416</v>
      </c>
      <c r="G253" s="196"/>
      <c r="H253" s="200" t="s">
        <v>20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148</v>
      </c>
      <c r="AU253" s="206" t="s">
        <v>84</v>
      </c>
      <c r="AV253" s="11" t="s">
        <v>22</v>
      </c>
      <c r="AW253" s="11" t="s">
        <v>40</v>
      </c>
      <c r="AX253" s="11" t="s">
        <v>76</v>
      </c>
      <c r="AY253" s="206" t="s">
        <v>132</v>
      </c>
    </row>
    <row r="254" spans="2:51" s="11" customFormat="1" ht="13.5">
      <c r="B254" s="195"/>
      <c r="C254" s="196"/>
      <c r="D254" s="197" t="s">
        <v>148</v>
      </c>
      <c r="E254" s="198" t="s">
        <v>20</v>
      </c>
      <c r="F254" s="199" t="s">
        <v>417</v>
      </c>
      <c r="G254" s="196"/>
      <c r="H254" s="200" t="s">
        <v>20</v>
      </c>
      <c r="I254" s="201"/>
      <c r="J254" s="196"/>
      <c r="K254" s="196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148</v>
      </c>
      <c r="AU254" s="206" t="s">
        <v>84</v>
      </c>
      <c r="AV254" s="11" t="s">
        <v>22</v>
      </c>
      <c r="AW254" s="11" t="s">
        <v>40</v>
      </c>
      <c r="AX254" s="11" t="s">
        <v>76</v>
      </c>
      <c r="AY254" s="206" t="s">
        <v>132</v>
      </c>
    </row>
    <row r="255" spans="2:51" s="11" customFormat="1" ht="13.5">
      <c r="B255" s="195"/>
      <c r="C255" s="196"/>
      <c r="D255" s="197" t="s">
        <v>148</v>
      </c>
      <c r="E255" s="198" t="s">
        <v>20</v>
      </c>
      <c r="F255" s="199" t="s">
        <v>361</v>
      </c>
      <c r="G255" s="196"/>
      <c r="H255" s="200" t="s">
        <v>20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148</v>
      </c>
      <c r="AU255" s="206" t="s">
        <v>84</v>
      </c>
      <c r="AV255" s="11" t="s">
        <v>22</v>
      </c>
      <c r="AW255" s="11" t="s">
        <v>40</v>
      </c>
      <c r="AX255" s="11" t="s">
        <v>76</v>
      </c>
      <c r="AY255" s="206" t="s">
        <v>132</v>
      </c>
    </row>
    <row r="256" spans="2:51" s="11" customFormat="1" ht="13.5">
      <c r="B256" s="195"/>
      <c r="C256" s="196"/>
      <c r="D256" s="197" t="s">
        <v>148</v>
      </c>
      <c r="E256" s="198" t="s">
        <v>20</v>
      </c>
      <c r="F256" s="199" t="s">
        <v>295</v>
      </c>
      <c r="G256" s="196"/>
      <c r="H256" s="200" t="s">
        <v>20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148</v>
      </c>
      <c r="AU256" s="206" t="s">
        <v>84</v>
      </c>
      <c r="AV256" s="11" t="s">
        <v>22</v>
      </c>
      <c r="AW256" s="11" t="s">
        <v>40</v>
      </c>
      <c r="AX256" s="11" t="s">
        <v>76</v>
      </c>
      <c r="AY256" s="206" t="s">
        <v>132</v>
      </c>
    </row>
    <row r="257" spans="2:51" s="11" customFormat="1" ht="13.5">
      <c r="B257" s="195"/>
      <c r="C257" s="196"/>
      <c r="D257" s="197" t="s">
        <v>148</v>
      </c>
      <c r="E257" s="198" t="s">
        <v>20</v>
      </c>
      <c r="F257" s="199" t="s">
        <v>418</v>
      </c>
      <c r="G257" s="196"/>
      <c r="H257" s="200" t="s">
        <v>20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148</v>
      </c>
      <c r="AU257" s="206" t="s">
        <v>84</v>
      </c>
      <c r="AV257" s="11" t="s">
        <v>22</v>
      </c>
      <c r="AW257" s="11" t="s">
        <v>40</v>
      </c>
      <c r="AX257" s="11" t="s">
        <v>76</v>
      </c>
      <c r="AY257" s="206" t="s">
        <v>132</v>
      </c>
    </row>
    <row r="258" spans="2:51" s="12" customFormat="1" ht="13.5">
      <c r="B258" s="207"/>
      <c r="C258" s="208"/>
      <c r="D258" s="197" t="s">
        <v>148</v>
      </c>
      <c r="E258" s="209" t="s">
        <v>20</v>
      </c>
      <c r="F258" s="210" t="s">
        <v>419</v>
      </c>
      <c r="G258" s="208"/>
      <c r="H258" s="211">
        <v>281.08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148</v>
      </c>
      <c r="AU258" s="217" t="s">
        <v>84</v>
      </c>
      <c r="AV258" s="12" t="s">
        <v>84</v>
      </c>
      <c r="AW258" s="12" t="s">
        <v>40</v>
      </c>
      <c r="AX258" s="12" t="s">
        <v>76</v>
      </c>
      <c r="AY258" s="217" t="s">
        <v>132</v>
      </c>
    </row>
    <row r="259" spans="2:51" s="13" customFormat="1" ht="13.5">
      <c r="B259" s="218"/>
      <c r="C259" s="219"/>
      <c r="D259" s="220" t="s">
        <v>148</v>
      </c>
      <c r="E259" s="221" t="s">
        <v>20</v>
      </c>
      <c r="F259" s="222" t="s">
        <v>157</v>
      </c>
      <c r="G259" s="219"/>
      <c r="H259" s="223">
        <v>281.08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148</v>
      </c>
      <c r="AU259" s="229" t="s">
        <v>84</v>
      </c>
      <c r="AV259" s="13" t="s">
        <v>131</v>
      </c>
      <c r="AW259" s="13" t="s">
        <v>40</v>
      </c>
      <c r="AX259" s="13" t="s">
        <v>22</v>
      </c>
      <c r="AY259" s="229" t="s">
        <v>132</v>
      </c>
    </row>
    <row r="260" spans="2:65" s="1" customFormat="1" ht="22.5" customHeight="1">
      <c r="B260" s="35"/>
      <c r="C260" s="183" t="s">
        <v>420</v>
      </c>
      <c r="D260" s="183" t="s">
        <v>133</v>
      </c>
      <c r="E260" s="184" t="s">
        <v>421</v>
      </c>
      <c r="F260" s="185" t="s">
        <v>422</v>
      </c>
      <c r="G260" s="186" t="s">
        <v>305</v>
      </c>
      <c r="H260" s="187">
        <v>281.08</v>
      </c>
      <c r="I260" s="188"/>
      <c r="J260" s="189">
        <f>ROUND(I260*H260,2)</f>
        <v>0</v>
      </c>
      <c r="K260" s="185" t="s">
        <v>137</v>
      </c>
      <c r="L260" s="55"/>
      <c r="M260" s="190" t="s">
        <v>20</v>
      </c>
      <c r="N260" s="191" t="s">
        <v>47</v>
      </c>
      <c r="O260" s="36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18" t="s">
        <v>131</v>
      </c>
      <c r="AT260" s="18" t="s">
        <v>133</v>
      </c>
      <c r="AU260" s="18" t="s">
        <v>84</v>
      </c>
      <c r="AY260" s="18" t="s">
        <v>132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8" t="s">
        <v>22</v>
      </c>
      <c r="BK260" s="194">
        <f>ROUND(I260*H260,2)</f>
        <v>0</v>
      </c>
      <c r="BL260" s="18" t="s">
        <v>131</v>
      </c>
      <c r="BM260" s="18" t="s">
        <v>423</v>
      </c>
    </row>
    <row r="261" spans="2:51" s="11" customFormat="1" ht="13.5">
      <c r="B261" s="195"/>
      <c r="C261" s="196"/>
      <c r="D261" s="197" t="s">
        <v>148</v>
      </c>
      <c r="E261" s="198" t="s">
        <v>20</v>
      </c>
      <c r="F261" s="199" t="s">
        <v>283</v>
      </c>
      <c r="G261" s="196"/>
      <c r="H261" s="200" t="s">
        <v>20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148</v>
      </c>
      <c r="AU261" s="206" t="s">
        <v>84</v>
      </c>
      <c r="AV261" s="11" t="s">
        <v>22</v>
      </c>
      <c r="AW261" s="11" t="s">
        <v>40</v>
      </c>
      <c r="AX261" s="11" t="s">
        <v>76</v>
      </c>
      <c r="AY261" s="206" t="s">
        <v>132</v>
      </c>
    </row>
    <row r="262" spans="2:51" s="11" customFormat="1" ht="13.5">
      <c r="B262" s="195"/>
      <c r="C262" s="196"/>
      <c r="D262" s="197" t="s">
        <v>148</v>
      </c>
      <c r="E262" s="198" t="s">
        <v>20</v>
      </c>
      <c r="F262" s="199" t="s">
        <v>412</v>
      </c>
      <c r="G262" s="196"/>
      <c r="H262" s="200" t="s">
        <v>20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148</v>
      </c>
      <c r="AU262" s="206" t="s">
        <v>84</v>
      </c>
      <c r="AV262" s="11" t="s">
        <v>22</v>
      </c>
      <c r="AW262" s="11" t="s">
        <v>40</v>
      </c>
      <c r="AX262" s="11" t="s">
        <v>76</v>
      </c>
      <c r="AY262" s="206" t="s">
        <v>132</v>
      </c>
    </row>
    <row r="263" spans="2:51" s="11" customFormat="1" ht="13.5">
      <c r="B263" s="195"/>
      <c r="C263" s="196"/>
      <c r="D263" s="197" t="s">
        <v>148</v>
      </c>
      <c r="E263" s="198" t="s">
        <v>20</v>
      </c>
      <c r="F263" s="199" t="s">
        <v>413</v>
      </c>
      <c r="G263" s="196"/>
      <c r="H263" s="200" t="s">
        <v>20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148</v>
      </c>
      <c r="AU263" s="206" t="s">
        <v>84</v>
      </c>
      <c r="AV263" s="11" t="s">
        <v>22</v>
      </c>
      <c r="AW263" s="11" t="s">
        <v>40</v>
      </c>
      <c r="AX263" s="11" t="s">
        <v>76</v>
      </c>
      <c r="AY263" s="206" t="s">
        <v>132</v>
      </c>
    </row>
    <row r="264" spans="2:51" s="11" customFormat="1" ht="13.5">
      <c r="B264" s="195"/>
      <c r="C264" s="196"/>
      <c r="D264" s="197" t="s">
        <v>148</v>
      </c>
      <c r="E264" s="198" t="s">
        <v>20</v>
      </c>
      <c r="F264" s="199" t="s">
        <v>414</v>
      </c>
      <c r="G264" s="196"/>
      <c r="H264" s="200" t="s">
        <v>20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148</v>
      </c>
      <c r="AU264" s="206" t="s">
        <v>84</v>
      </c>
      <c r="AV264" s="11" t="s">
        <v>22</v>
      </c>
      <c r="AW264" s="11" t="s">
        <v>40</v>
      </c>
      <c r="AX264" s="11" t="s">
        <v>76</v>
      </c>
      <c r="AY264" s="206" t="s">
        <v>132</v>
      </c>
    </row>
    <row r="265" spans="2:51" s="11" customFormat="1" ht="13.5">
      <c r="B265" s="195"/>
      <c r="C265" s="196"/>
      <c r="D265" s="197" t="s">
        <v>148</v>
      </c>
      <c r="E265" s="198" t="s">
        <v>20</v>
      </c>
      <c r="F265" s="199" t="s">
        <v>290</v>
      </c>
      <c r="G265" s="196"/>
      <c r="H265" s="200" t="s">
        <v>20</v>
      </c>
      <c r="I265" s="201"/>
      <c r="J265" s="196"/>
      <c r="K265" s="196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148</v>
      </c>
      <c r="AU265" s="206" t="s">
        <v>84</v>
      </c>
      <c r="AV265" s="11" t="s">
        <v>22</v>
      </c>
      <c r="AW265" s="11" t="s">
        <v>40</v>
      </c>
      <c r="AX265" s="11" t="s">
        <v>76</v>
      </c>
      <c r="AY265" s="206" t="s">
        <v>132</v>
      </c>
    </row>
    <row r="266" spans="2:51" s="11" customFormat="1" ht="13.5">
      <c r="B266" s="195"/>
      <c r="C266" s="196"/>
      <c r="D266" s="197" t="s">
        <v>148</v>
      </c>
      <c r="E266" s="198" t="s">
        <v>20</v>
      </c>
      <c r="F266" s="199" t="s">
        <v>415</v>
      </c>
      <c r="G266" s="196"/>
      <c r="H266" s="200" t="s">
        <v>20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148</v>
      </c>
      <c r="AU266" s="206" t="s">
        <v>84</v>
      </c>
      <c r="AV266" s="11" t="s">
        <v>22</v>
      </c>
      <c r="AW266" s="11" t="s">
        <v>40</v>
      </c>
      <c r="AX266" s="11" t="s">
        <v>76</v>
      </c>
      <c r="AY266" s="206" t="s">
        <v>132</v>
      </c>
    </row>
    <row r="267" spans="2:51" s="11" customFormat="1" ht="13.5">
      <c r="B267" s="195"/>
      <c r="C267" s="196"/>
      <c r="D267" s="197" t="s">
        <v>148</v>
      </c>
      <c r="E267" s="198" t="s">
        <v>20</v>
      </c>
      <c r="F267" s="199" t="s">
        <v>416</v>
      </c>
      <c r="G267" s="196"/>
      <c r="H267" s="200" t="s">
        <v>20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148</v>
      </c>
      <c r="AU267" s="206" t="s">
        <v>84</v>
      </c>
      <c r="AV267" s="11" t="s">
        <v>22</v>
      </c>
      <c r="AW267" s="11" t="s">
        <v>40</v>
      </c>
      <c r="AX267" s="11" t="s">
        <v>76</v>
      </c>
      <c r="AY267" s="206" t="s">
        <v>132</v>
      </c>
    </row>
    <row r="268" spans="2:51" s="11" customFormat="1" ht="13.5">
      <c r="B268" s="195"/>
      <c r="C268" s="196"/>
      <c r="D268" s="197" t="s">
        <v>148</v>
      </c>
      <c r="E268" s="198" t="s">
        <v>20</v>
      </c>
      <c r="F268" s="199" t="s">
        <v>417</v>
      </c>
      <c r="G268" s="196"/>
      <c r="H268" s="200" t="s">
        <v>20</v>
      </c>
      <c r="I268" s="201"/>
      <c r="J268" s="196"/>
      <c r="K268" s="196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148</v>
      </c>
      <c r="AU268" s="206" t="s">
        <v>84</v>
      </c>
      <c r="AV268" s="11" t="s">
        <v>22</v>
      </c>
      <c r="AW268" s="11" t="s">
        <v>40</v>
      </c>
      <c r="AX268" s="11" t="s">
        <v>76</v>
      </c>
      <c r="AY268" s="206" t="s">
        <v>132</v>
      </c>
    </row>
    <row r="269" spans="2:51" s="11" customFormat="1" ht="13.5">
      <c r="B269" s="195"/>
      <c r="C269" s="196"/>
      <c r="D269" s="197" t="s">
        <v>148</v>
      </c>
      <c r="E269" s="198" t="s">
        <v>20</v>
      </c>
      <c r="F269" s="199" t="s">
        <v>361</v>
      </c>
      <c r="G269" s="196"/>
      <c r="H269" s="200" t="s">
        <v>20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148</v>
      </c>
      <c r="AU269" s="206" t="s">
        <v>84</v>
      </c>
      <c r="AV269" s="11" t="s">
        <v>22</v>
      </c>
      <c r="AW269" s="11" t="s">
        <v>40</v>
      </c>
      <c r="AX269" s="11" t="s">
        <v>76</v>
      </c>
      <c r="AY269" s="206" t="s">
        <v>132</v>
      </c>
    </row>
    <row r="270" spans="2:51" s="11" customFormat="1" ht="13.5">
      <c r="B270" s="195"/>
      <c r="C270" s="196"/>
      <c r="D270" s="197" t="s">
        <v>148</v>
      </c>
      <c r="E270" s="198" t="s">
        <v>20</v>
      </c>
      <c r="F270" s="199" t="s">
        <v>295</v>
      </c>
      <c r="G270" s="196"/>
      <c r="H270" s="200" t="s">
        <v>20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148</v>
      </c>
      <c r="AU270" s="206" t="s">
        <v>84</v>
      </c>
      <c r="AV270" s="11" t="s">
        <v>22</v>
      </c>
      <c r="AW270" s="11" t="s">
        <v>40</v>
      </c>
      <c r="AX270" s="11" t="s">
        <v>76</v>
      </c>
      <c r="AY270" s="206" t="s">
        <v>132</v>
      </c>
    </row>
    <row r="271" spans="2:51" s="11" customFormat="1" ht="13.5">
      <c r="B271" s="195"/>
      <c r="C271" s="196"/>
      <c r="D271" s="197" t="s">
        <v>148</v>
      </c>
      <c r="E271" s="198" t="s">
        <v>20</v>
      </c>
      <c r="F271" s="199" t="s">
        <v>418</v>
      </c>
      <c r="G271" s="196"/>
      <c r="H271" s="200" t="s">
        <v>20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148</v>
      </c>
      <c r="AU271" s="206" t="s">
        <v>84</v>
      </c>
      <c r="AV271" s="11" t="s">
        <v>22</v>
      </c>
      <c r="AW271" s="11" t="s">
        <v>40</v>
      </c>
      <c r="AX271" s="11" t="s">
        <v>76</v>
      </c>
      <c r="AY271" s="206" t="s">
        <v>132</v>
      </c>
    </row>
    <row r="272" spans="2:51" s="12" customFormat="1" ht="13.5">
      <c r="B272" s="207"/>
      <c r="C272" s="208"/>
      <c r="D272" s="197" t="s">
        <v>148</v>
      </c>
      <c r="E272" s="209" t="s">
        <v>20</v>
      </c>
      <c r="F272" s="210" t="s">
        <v>419</v>
      </c>
      <c r="G272" s="208"/>
      <c r="H272" s="211">
        <v>281.08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148</v>
      </c>
      <c r="AU272" s="217" t="s">
        <v>84</v>
      </c>
      <c r="AV272" s="12" t="s">
        <v>84</v>
      </c>
      <c r="AW272" s="12" t="s">
        <v>40</v>
      </c>
      <c r="AX272" s="12" t="s">
        <v>76</v>
      </c>
      <c r="AY272" s="217" t="s">
        <v>132</v>
      </c>
    </row>
    <row r="273" spans="2:51" s="13" customFormat="1" ht="13.5">
      <c r="B273" s="218"/>
      <c r="C273" s="219"/>
      <c r="D273" s="220" t="s">
        <v>148</v>
      </c>
      <c r="E273" s="221" t="s">
        <v>20</v>
      </c>
      <c r="F273" s="222" t="s">
        <v>157</v>
      </c>
      <c r="G273" s="219"/>
      <c r="H273" s="223">
        <v>281.08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148</v>
      </c>
      <c r="AU273" s="229" t="s">
        <v>84</v>
      </c>
      <c r="AV273" s="13" t="s">
        <v>131</v>
      </c>
      <c r="AW273" s="13" t="s">
        <v>40</v>
      </c>
      <c r="AX273" s="13" t="s">
        <v>22</v>
      </c>
      <c r="AY273" s="229" t="s">
        <v>132</v>
      </c>
    </row>
    <row r="274" spans="2:65" s="1" customFormat="1" ht="22.5" customHeight="1">
      <c r="B274" s="35"/>
      <c r="C274" s="183" t="s">
        <v>333</v>
      </c>
      <c r="D274" s="183" t="s">
        <v>133</v>
      </c>
      <c r="E274" s="184" t="s">
        <v>424</v>
      </c>
      <c r="F274" s="185" t="s">
        <v>425</v>
      </c>
      <c r="G274" s="186" t="s">
        <v>248</v>
      </c>
      <c r="H274" s="187">
        <v>25</v>
      </c>
      <c r="I274" s="188"/>
      <c r="J274" s="189">
        <f>ROUND(I274*H274,2)</f>
        <v>0</v>
      </c>
      <c r="K274" s="185" t="s">
        <v>137</v>
      </c>
      <c r="L274" s="55"/>
      <c r="M274" s="190" t="s">
        <v>20</v>
      </c>
      <c r="N274" s="191" t="s">
        <v>47</v>
      </c>
      <c r="O274" s="36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18" t="s">
        <v>131</v>
      </c>
      <c r="AT274" s="18" t="s">
        <v>133</v>
      </c>
      <c r="AU274" s="18" t="s">
        <v>84</v>
      </c>
      <c r="AY274" s="18" t="s">
        <v>132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22</v>
      </c>
      <c r="BK274" s="194">
        <f>ROUND(I274*H274,2)</f>
        <v>0</v>
      </c>
      <c r="BL274" s="18" t="s">
        <v>131</v>
      </c>
      <c r="BM274" s="18" t="s">
        <v>426</v>
      </c>
    </row>
    <row r="275" spans="2:65" s="1" customFormat="1" ht="22.5" customHeight="1">
      <c r="B275" s="35"/>
      <c r="C275" s="183" t="s">
        <v>427</v>
      </c>
      <c r="D275" s="183" t="s">
        <v>133</v>
      </c>
      <c r="E275" s="184" t="s">
        <v>428</v>
      </c>
      <c r="F275" s="185" t="s">
        <v>429</v>
      </c>
      <c r="G275" s="186" t="s">
        <v>248</v>
      </c>
      <c r="H275" s="187">
        <v>332.2</v>
      </c>
      <c r="I275" s="188"/>
      <c r="J275" s="189">
        <f>ROUND(I275*H275,2)</f>
        <v>0</v>
      </c>
      <c r="K275" s="185" t="s">
        <v>137</v>
      </c>
      <c r="L275" s="55"/>
      <c r="M275" s="190" t="s">
        <v>20</v>
      </c>
      <c r="N275" s="191" t="s">
        <v>47</v>
      </c>
      <c r="O275" s="36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18" t="s">
        <v>131</v>
      </c>
      <c r="AT275" s="18" t="s">
        <v>133</v>
      </c>
      <c r="AU275" s="18" t="s">
        <v>84</v>
      </c>
      <c r="AY275" s="18" t="s">
        <v>132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22</v>
      </c>
      <c r="BK275" s="194">
        <f>ROUND(I275*H275,2)</f>
        <v>0</v>
      </c>
      <c r="BL275" s="18" t="s">
        <v>131</v>
      </c>
      <c r="BM275" s="18" t="s">
        <v>430</v>
      </c>
    </row>
    <row r="276" spans="2:51" s="11" customFormat="1" ht="13.5">
      <c r="B276" s="195"/>
      <c r="C276" s="196"/>
      <c r="D276" s="197" t="s">
        <v>148</v>
      </c>
      <c r="E276" s="198" t="s">
        <v>20</v>
      </c>
      <c r="F276" s="199" t="s">
        <v>283</v>
      </c>
      <c r="G276" s="196"/>
      <c r="H276" s="200" t="s">
        <v>20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148</v>
      </c>
      <c r="AU276" s="206" t="s">
        <v>84</v>
      </c>
      <c r="AV276" s="11" t="s">
        <v>22</v>
      </c>
      <c r="AW276" s="11" t="s">
        <v>40</v>
      </c>
      <c r="AX276" s="11" t="s">
        <v>76</v>
      </c>
      <c r="AY276" s="206" t="s">
        <v>132</v>
      </c>
    </row>
    <row r="277" spans="2:51" s="11" customFormat="1" ht="13.5">
      <c r="B277" s="195"/>
      <c r="C277" s="196"/>
      <c r="D277" s="197" t="s">
        <v>148</v>
      </c>
      <c r="E277" s="198" t="s">
        <v>20</v>
      </c>
      <c r="F277" s="199" t="s">
        <v>431</v>
      </c>
      <c r="G277" s="196"/>
      <c r="H277" s="200" t="s">
        <v>20</v>
      </c>
      <c r="I277" s="201"/>
      <c r="J277" s="196"/>
      <c r="K277" s="196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148</v>
      </c>
      <c r="AU277" s="206" t="s">
        <v>84</v>
      </c>
      <c r="AV277" s="11" t="s">
        <v>22</v>
      </c>
      <c r="AW277" s="11" t="s">
        <v>40</v>
      </c>
      <c r="AX277" s="11" t="s">
        <v>76</v>
      </c>
      <c r="AY277" s="206" t="s">
        <v>132</v>
      </c>
    </row>
    <row r="278" spans="2:51" s="11" customFormat="1" ht="13.5">
      <c r="B278" s="195"/>
      <c r="C278" s="196"/>
      <c r="D278" s="197" t="s">
        <v>148</v>
      </c>
      <c r="E278" s="198" t="s">
        <v>20</v>
      </c>
      <c r="F278" s="199" t="s">
        <v>432</v>
      </c>
      <c r="G278" s="196"/>
      <c r="H278" s="200" t="s">
        <v>20</v>
      </c>
      <c r="I278" s="201"/>
      <c r="J278" s="196"/>
      <c r="K278" s="196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148</v>
      </c>
      <c r="AU278" s="206" t="s">
        <v>84</v>
      </c>
      <c r="AV278" s="11" t="s">
        <v>22</v>
      </c>
      <c r="AW278" s="11" t="s">
        <v>40</v>
      </c>
      <c r="AX278" s="11" t="s">
        <v>76</v>
      </c>
      <c r="AY278" s="206" t="s">
        <v>132</v>
      </c>
    </row>
    <row r="279" spans="2:51" s="11" customFormat="1" ht="13.5">
      <c r="B279" s="195"/>
      <c r="C279" s="196"/>
      <c r="D279" s="197" t="s">
        <v>148</v>
      </c>
      <c r="E279" s="198" t="s">
        <v>20</v>
      </c>
      <c r="F279" s="199" t="s">
        <v>433</v>
      </c>
      <c r="G279" s="196"/>
      <c r="H279" s="200" t="s">
        <v>20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148</v>
      </c>
      <c r="AU279" s="206" t="s">
        <v>84</v>
      </c>
      <c r="AV279" s="11" t="s">
        <v>22</v>
      </c>
      <c r="AW279" s="11" t="s">
        <v>40</v>
      </c>
      <c r="AX279" s="11" t="s">
        <v>76</v>
      </c>
      <c r="AY279" s="206" t="s">
        <v>132</v>
      </c>
    </row>
    <row r="280" spans="2:51" s="11" customFormat="1" ht="13.5">
      <c r="B280" s="195"/>
      <c r="C280" s="196"/>
      <c r="D280" s="197" t="s">
        <v>148</v>
      </c>
      <c r="E280" s="198" t="s">
        <v>20</v>
      </c>
      <c r="F280" s="199" t="s">
        <v>290</v>
      </c>
      <c r="G280" s="196"/>
      <c r="H280" s="200" t="s">
        <v>20</v>
      </c>
      <c r="I280" s="201"/>
      <c r="J280" s="196"/>
      <c r="K280" s="196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148</v>
      </c>
      <c r="AU280" s="206" t="s">
        <v>84</v>
      </c>
      <c r="AV280" s="11" t="s">
        <v>22</v>
      </c>
      <c r="AW280" s="11" t="s">
        <v>40</v>
      </c>
      <c r="AX280" s="11" t="s">
        <v>76</v>
      </c>
      <c r="AY280" s="206" t="s">
        <v>132</v>
      </c>
    </row>
    <row r="281" spans="2:51" s="11" customFormat="1" ht="13.5">
      <c r="B281" s="195"/>
      <c r="C281" s="196"/>
      <c r="D281" s="197" t="s">
        <v>148</v>
      </c>
      <c r="E281" s="198" t="s">
        <v>20</v>
      </c>
      <c r="F281" s="199" t="s">
        <v>434</v>
      </c>
      <c r="G281" s="196"/>
      <c r="H281" s="200" t="s">
        <v>20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148</v>
      </c>
      <c r="AU281" s="206" t="s">
        <v>84</v>
      </c>
      <c r="AV281" s="11" t="s">
        <v>22</v>
      </c>
      <c r="AW281" s="11" t="s">
        <v>40</v>
      </c>
      <c r="AX281" s="11" t="s">
        <v>76</v>
      </c>
      <c r="AY281" s="206" t="s">
        <v>132</v>
      </c>
    </row>
    <row r="282" spans="2:51" s="11" customFormat="1" ht="13.5">
      <c r="B282" s="195"/>
      <c r="C282" s="196"/>
      <c r="D282" s="197" t="s">
        <v>148</v>
      </c>
      <c r="E282" s="198" t="s">
        <v>20</v>
      </c>
      <c r="F282" s="199" t="s">
        <v>435</v>
      </c>
      <c r="G282" s="196"/>
      <c r="H282" s="200" t="s">
        <v>20</v>
      </c>
      <c r="I282" s="201"/>
      <c r="J282" s="196"/>
      <c r="K282" s="196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148</v>
      </c>
      <c r="AU282" s="206" t="s">
        <v>84</v>
      </c>
      <c r="AV282" s="11" t="s">
        <v>22</v>
      </c>
      <c r="AW282" s="11" t="s">
        <v>40</v>
      </c>
      <c r="AX282" s="11" t="s">
        <v>76</v>
      </c>
      <c r="AY282" s="206" t="s">
        <v>132</v>
      </c>
    </row>
    <row r="283" spans="2:51" s="11" customFormat="1" ht="13.5">
      <c r="B283" s="195"/>
      <c r="C283" s="196"/>
      <c r="D283" s="197" t="s">
        <v>148</v>
      </c>
      <c r="E283" s="198" t="s">
        <v>20</v>
      </c>
      <c r="F283" s="199" t="s">
        <v>436</v>
      </c>
      <c r="G283" s="196"/>
      <c r="H283" s="200" t="s">
        <v>20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148</v>
      </c>
      <c r="AU283" s="206" t="s">
        <v>84</v>
      </c>
      <c r="AV283" s="11" t="s">
        <v>22</v>
      </c>
      <c r="AW283" s="11" t="s">
        <v>40</v>
      </c>
      <c r="AX283" s="11" t="s">
        <v>76</v>
      </c>
      <c r="AY283" s="206" t="s">
        <v>132</v>
      </c>
    </row>
    <row r="284" spans="2:51" s="11" customFormat="1" ht="13.5">
      <c r="B284" s="195"/>
      <c r="C284" s="196"/>
      <c r="D284" s="197" t="s">
        <v>148</v>
      </c>
      <c r="E284" s="198" t="s">
        <v>20</v>
      </c>
      <c r="F284" s="199" t="s">
        <v>437</v>
      </c>
      <c r="G284" s="196"/>
      <c r="H284" s="200" t="s">
        <v>20</v>
      </c>
      <c r="I284" s="201"/>
      <c r="J284" s="196"/>
      <c r="K284" s="196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148</v>
      </c>
      <c r="AU284" s="206" t="s">
        <v>84</v>
      </c>
      <c r="AV284" s="11" t="s">
        <v>22</v>
      </c>
      <c r="AW284" s="11" t="s">
        <v>40</v>
      </c>
      <c r="AX284" s="11" t="s">
        <v>76</v>
      </c>
      <c r="AY284" s="206" t="s">
        <v>132</v>
      </c>
    </row>
    <row r="285" spans="2:51" s="11" customFormat="1" ht="13.5">
      <c r="B285" s="195"/>
      <c r="C285" s="196"/>
      <c r="D285" s="197" t="s">
        <v>148</v>
      </c>
      <c r="E285" s="198" t="s">
        <v>20</v>
      </c>
      <c r="F285" s="199" t="s">
        <v>295</v>
      </c>
      <c r="G285" s="196"/>
      <c r="H285" s="200" t="s">
        <v>20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148</v>
      </c>
      <c r="AU285" s="206" t="s">
        <v>84</v>
      </c>
      <c r="AV285" s="11" t="s">
        <v>22</v>
      </c>
      <c r="AW285" s="11" t="s">
        <v>40</v>
      </c>
      <c r="AX285" s="11" t="s">
        <v>76</v>
      </c>
      <c r="AY285" s="206" t="s">
        <v>132</v>
      </c>
    </row>
    <row r="286" spans="2:51" s="11" customFormat="1" ht="13.5">
      <c r="B286" s="195"/>
      <c r="C286" s="196"/>
      <c r="D286" s="197" t="s">
        <v>148</v>
      </c>
      <c r="E286" s="198" t="s">
        <v>20</v>
      </c>
      <c r="F286" s="199" t="s">
        <v>438</v>
      </c>
      <c r="G286" s="196"/>
      <c r="H286" s="200" t="s">
        <v>20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148</v>
      </c>
      <c r="AU286" s="206" t="s">
        <v>84</v>
      </c>
      <c r="AV286" s="11" t="s">
        <v>22</v>
      </c>
      <c r="AW286" s="11" t="s">
        <v>40</v>
      </c>
      <c r="AX286" s="11" t="s">
        <v>76</v>
      </c>
      <c r="AY286" s="206" t="s">
        <v>132</v>
      </c>
    </row>
    <row r="287" spans="2:51" s="12" customFormat="1" ht="13.5">
      <c r="B287" s="207"/>
      <c r="C287" s="208"/>
      <c r="D287" s="197" t="s">
        <v>148</v>
      </c>
      <c r="E287" s="209" t="s">
        <v>20</v>
      </c>
      <c r="F287" s="210" t="s">
        <v>439</v>
      </c>
      <c r="G287" s="208"/>
      <c r="H287" s="211">
        <v>332.2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148</v>
      </c>
      <c r="AU287" s="217" t="s">
        <v>84</v>
      </c>
      <c r="AV287" s="12" t="s">
        <v>84</v>
      </c>
      <c r="AW287" s="12" t="s">
        <v>40</v>
      </c>
      <c r="AX287" s="12" t="s">
        <v>76</v>
      </c>
      <c r="AY287" s="217" t="s">
        <v>132</v>
      </c>
    </row>
    <row r="288" spans="2:51" s="13" customFormat="1" ht="13.5">
      <c r="B288" s="218"/>
      <c r="C288" s="219"/>
      <c r="D288" s="220" t="s">
        <v>148</v>
      </c>
      <c r="E288" s="221" t="s">
        <v>20</v>
      </c>
      <c r="F288" s="222" t="s">
        <v>157</v>
      </c>
      <c r="G288" s="219"/>
      <c r="H288" s="223">
        <v>332.2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148</v>
      </c>
      <c r="AU288" s="229" t="s">
        <v>84</v>
      </c>
      <c r="AV288" s="13" t="s">
        <v>131</v>
      </c>
      <c r="AW288" s="13" t="s">
        <v>40</v>
      </c>
      <c r="AX288" s="13" t="s">
        <v>22</v>
      </c>
      <c r="AY288" s="229" t="s">
        <v>132</v>
      </c>
    </row>
    <row r="289" spans="2:65" s="1" customFormat="1" ht="22.5" customHeight="1">
      <c r="B289" s="35"/>
      <c r="C289" s="183" t="s">
        <v>338</v>
      </c>
      <c r="D289" s="183" t="s">
        <v>133</v>
      </c>
      <c r="E289" s="184" t="s">
        <v>440</v>
      </c>
      <c r="F289" s="185" t="s">
        <v>441</v>
      </c>
      <c r="G289" s="186" t="s">
        <v>396</v>
      </c>
      <c r="H289" s="187">
        <v>1269.37</v>
      </c>
      <c r="I289" s="188"/>
      <c r="J289" s="189">
        <f>ROUND(I289*H289,2)</f>
        <v>0</v>
      </c>
      <c r="K289" s="185" t="s">
        <v>137</v>
      </c>
      <c r="L289" s="55"/>
      <c r="M289" s="190" t="s">
        <v>20</v>
      </c>
      <c r="N289" s="191" t="s">
        <v>47</v>
      </c>
      <c r="O289" s="36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18" t="s">
        <v>131</v>
      </c>
      <c r="AT289" s="18" t="s">
        <v>133</v>
      </c>
      <c r="AU289" s="18" t="s">
        <v>84</v>
      </c>
      <c r="AY289" s="18" t="s">
        <v>132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22</v>
      </c>
      <c r="BK289" s="194">
        <f>ROUND(I289*H289,2)</f>
        <v>0</v>
      </c>
      <c r="BL289" s="18" t="s">
        <v>131</v>
      </c>
      <c r="BM289" s="18" t="s">
        <v>442</v>
      </c>
    </row>
    <row r="290" spans="2:51" s="11" customFormat="1" ht="13.5">
      <c r="B290" s="195"/>
      <c r="C290" s="196"/>
      <c r="D290" s="197" t="s">
        <v>148</v>
      </c>
      <c r="E290" s="198" t="s">
        <v>20</v>
      </c>
      <c r="F290" s="199" t="s">
        <v>443</v>
      </c>
      <c r="G290" s="196"/>
      <c r="H290" s="200" t="s">
        <v>20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148</v>
      </c>
      <c r="AU290" s="206" t="s">
        <v>84</v>
      </c>
      <c r="AV290" s="11" t="s">
        <v>22</v>
      </c>
      <c r="AW290" s="11" t="s">
        <v>40</v>
      </c>
      <c r="AX290" s="11" t="s">
        <v>76</v>
      </c>
      <c r="AY290" s="206" t="s">
        <v>132</v>
      </c>
    </row>
    <row r="291" spans="2:51" s="12" customFormat="1" ht="13.5">
      <c r="B291" s="207"/>
      <c r="C291" s="208"/>
      <c r="D291" s="197" t="s">
        <v>148</v>
      </c>
      <c r="E291" s="209" t="s">
        <v>20</v>
      </c>
      <c r="F291" s="210" t="s">
        <v>444</v>
      </c>
      <c r="G291" s="208"/>
      <c r="H291" s="211">
        <v>1269.37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148</v>
      </c>
      <c r="AU291" s="217" t="s">
        <v>84</v>
      </c>
      <c r="AV291" s="12" t="s">
        <v>84</v>
      </c>
      <c r="AW291" s="12" t="s">
        <v>40</v>
      </c>
      <c r="AX291" s="12" t="s">
        <v>76</v>
      </c>
      <c r="AY291" s="217" t="s">
        <v>132</v>
      </c>
    </row>
    <row r="292" spans="2:51" s="13" customFormat="1" ht="13.5">
      <c r="B292" s="218"/>
      <c r="C292" s="219"/>
      <c r="D292" s="220" t="s">
        <v>148</v>
      </c>
      <c r="E292" s="221" t="s">
        <v>20</v>
      </c>
      <c r="F292" s="222" t="s">
        <v>157</v>
      </c>
      <c r="G292" s="219"/>
      <c r="H292" s="223">
        <v>1269.37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148</v>
      </c>
      <c r="AU292" s="229" t="s">
        <v>84</v>
      </c>
      <c r="AV292" s="13" t="s">
        <v>131</v>
      </c>
      <c r="AW292" s="13" t="s">
        <v>40</v>
      </c>
      <c r="AX292" s="13" t="s">
        <v>22</v>
      </c>
      <c r="AY292" s="229" t="s">
        <v>132</v>
      </c>
    </row>
    <row r="293" spans="2:65" s="1" customFormat="1" ht="22.5" customHeight="1">
      <c r="B293" s="35"/>
      <c r="C293" s="183" t="s">
        <v>445</v>
      </c>
      <c r="D293" s="183" t="s">
        <v>133</v>
      </c>
      <c r="E293" s="184" t="s">
        <v>446</v>
      </c>
      <c r="F293" s="185" t="s">
        <v>447</v>
      </c>
      <c r="G293" s="186" t="s">
        <v>305</v>
      </c>
      <c r="H293" s="187">
        <v>281.08</v>
      </c>
      <c r="I293" s="188"/>
      <c r="J293" s="189">
        <f>ROUND(I293*H293,2)</f>
        <v>0</v>
      </c>
      <c r="K293" s="185" t="s">
        <v>190</v>
      </c>
      <c r="L293" s="55"/>
      <c r="M293" s="190" t="s">
        <v>20</v>
      </c>
      <c r="N293" s="191" t="s">
        <v>47</v>
      </c>
      <c r="O293" s="36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18" t="s">
        <v>131</v>
      </c>
      <c r="AT293" s="18" t="s">
        <v>133</v>
      </c>
      <c r="AU293" s="18" t="s">
        <v>84</v>
      </c>
      <c r="AY293" s="18" t="s">
        <v>132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22</v>
      </c>
      <c r="BK293" s="194">
        <f>ROUND(I293*H293,2)</f>
        <v>0</v>
      </c>
      <c r="BL293" s="18" t="s">
        <v>131</v>
      </c>
      <c r="BM293" s="18" t="s">
        <v>448</v>
      </c>
    </row>
    <row r="294" spans="2:65" s="1" customFormat="1" ht="22.5" customHeight="1">
      <c r="B294" s="35"/>
      <c r="C294" s="183" t="s">
        <v>344</v>
      </c>
      <c r="D294" s="183" t="s">
        <v>133</v>
      </c>
      <c r="E294" s="184" t="s">
        <v>449</v>
      </c>
      <c r="F294" s="185" t="s">
        <v>450</v>
      </c>
      <c r="G294" s="186" t="s">
        <v>396</v>
      </c>
      <c r="H294" s="187">
        <v>317.3425</v>
      </c>
      <c r="I294" s="188"/>
      <c r="J294" s="189">
        <f>ROUND(I294*H294,2)</f>
        <v>0</v>
      </c>
      <c r="K294" s="185" t="s">
        <v>137</v>
      </c>
      <c r="L294" s="55"/>
      <c r="M294" s="190" t="s">
        <v>20</v>
      </c>
      <c r="N294" s="191" t="s">
        <v>47</v>
      </c>
      <c r="O294" s="36"/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AR294" s="18" t="s">
        <v>131</v>
      </c>
      <c r="AT294" s="18" t="s">
        <v>133</v>
      </c>
      <c r="AU294" s="18" t="s">
        <v>84</v>
      </c>
      <c r="AY294" s="18" t="s">
        <v>132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8" t="s">
        <v>22</v>
      </c>
      <c r="BK294" s="194">
        <f>ROUND(I294*H294,2)</f>
        <v>0</v>
      </c>
      <c r="BL294" s="18" t="s">
        <v>131</v>
      </c>
      <c r="BM294" s="18" t="s">
        <v>451</v>
      </c>
    </row>
    <row r="295" spans="2:65" s="1" customFormat="1" ht="22.5" customHeight="1">
      <c r="B295" s="35"/>
      <c r="C295" s="183" t="s">
        <v>452</v>
      </c>
      <c r="D295" s="183" t="s">
        <v>133</v>
      </c>
      <c r="E295" s="184" t="s">
        <v>453</v>
      </c>
      <c r="F295" s="185" t="s">
        <v>454</v>
      </c>
      <c r="G295" s="186" t="s">
        <v>396</v>
      </c>
      <c r="H295" s="187">
        <v>317.3425</v>
      </c>
      <c r="I295" s="188"/>
      <c r="J295" s="189">
        <f>ROUND(I295*H295,2)</f>
        <v>0</v>
      </c>
      <c r="K295" s="185" t="s">
        <v>190</v>
      </c>
      <c r="L295" s="55"/>
      <c r="M295" s="190" t="s">
        <v>20</v>
      </c>
      <c r="N295" s="191" t="s">
        <v>47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131</v>
      </c>
      <c r="AT295" s="18" t="s">
        <v>133</v>
      </c>
      <c r="AU295" s="18" t="s">
        <v>84</v>
      </c>
      <c r="AY295" s="18" t="s">
        <v>132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22</v>
      </c>
      <c r="BK295" s="194">
        <f>ROUND(I295*H295,2)</f>
        <v>0</v>
      </c>
      <c r="BL295" s="18" t="s">
        <v>131</v>
      </c>
      <c r="BM295" s="18" t="s">
        <v>455</v>
      </c>
    </row>
    <row r="296" spans="2:63" s="10" customFormat="1" ht="29.85" customHeight="1">
      <c r="B296" s="169"/>
      <c r="C296" s="170"/>
      <c r="D296" s="171" t="s">
        <v>75</v>
      </c>
      <c r="E296" s="247" t="s">
        <v>84</v>
      </c>
      <c r="F296" s="247" t="s">
        <v>456</v>
      </c>
      <c r="G296" s="170"/>
      <c r="H296" s="170"/>
      <c r="I296" s="173"/>
      <c r="J296" s="248">
        <f>BK296</f>
        <v>0</v>
      </c>
      <c r="K296" s="170"/>
      <c r="L296" s="175"/>
      <c r="M296" s="176"/>
      <c r="N296" s="177"/>
      <c r="O296" s="177"/>
      <c r="P296" s="178">
        <f>SUM(P297:P302)</f>
        <v>0</v>
      </c>
      <c r="Q296" s="177"/>
      <c r="R296" s="178">
        <f>SUM(R297:R302)</f>
        <v>0</v>
      </c>
      <c r="S296" s="177"/>
      <c r="T296" s="179">
        <f>SUM(T297:T302)</f>
        <v>0</v>
      </c>
      <c r="AR296" s="180" t="s">
        <v>22</v>
      </c>
      <c r="AT296" s="181" t="s">
        <v>75</v>
      </c>
      <c r="AU296" s="181" t="s">
        <v>22</v>
      </c>
      <c r="AY296" s="180" t="s">
        <v>132</v>
      </c>
      <c r="BK296" s="182">
        <f>SUM(BK297:BK302)</f>
        <v>0</v>
      </c>
    </row>
    <row r="297" spans="2:65" s="1" customFormat="1" ht="22.5" customHeight="1">
      <c r="B297" s="35"/>
      <c r="C297" s="183" t="s">
        <v>359</v>
      </c>
      <c r="D297" s="183" t="s">
        <v>133</v>
      </c>
      <c r="E297" s="184" t="s">
        <v>457</v>
      </c>
      <c r="F297" s="185" t="s">
        <v>458</v>
      </c>
      <c r="G297" s="186" t="s">
        <v>248</v>
      </c>
      <c r="H297" s="187">
        <v>159.5</v>
      </c>
      <c r="I297" s="188"/>
      <c r="J297" s="189">
        <f>ROUND(I297*H297,2)</f>
        <v>0</v>
      </c>
      <c r="K297" s="185" t="s">
        <v>137</v>
      </c>
      <c r="L297" s="55"/>
      <c r="M297" s="190" t="s">
        <v>20</v>
      </c>
      <c r="N297" s="191" t="s">
        <v>47</v>
      </c>
      <c r="O297" s="36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8" t="s">
        <v>131</v>
      </c>
      <c r="AT297" s="18" t="s">
        <v>133</v>
      </c>
      <c r="AU297" s="18" t="s">
        <v>84</v>
      </c>
      <c r="AY297" s="18" t="s">
        <v>132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8" t="s">
        <v>22</v>
      </c>
      <c r="BK297" s="194">
        <f>ROUND(I297*H297,2)</f>
        <v>0</v>
      </c>
      <c r="BL297" s="18" t="s">
        <v>131</v>
      </c>
      <c r="BM297" s="18" t="s">
        <v>459</v>
      </c>
    </row>
    <row r="298" spans="2:51" s="11" customFormat="1" ht="13.5">
      <c r="B298" s="195"/>
      <c r="C298" s="196"/>
      <c r="D298" s="197" t="s">
        <v>148</v>
      </c>
      <c r="E298" s="198" t="s">
        <v>20</v>
      </c>
      <c r="F298" s="199" t="s">
        <v>460</v>
      </c>
      <c r="G298" s="196"/>
      <c r="H298" s="200" t="s">
        <v>20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148</v>
      </c>
      <c r="AU298" s="206" t="s">
        <v>84</v>
      </c>
      <c r="AV298" s="11" t="s">
        <v>22</v>
      </c>
      <c r="AW298" s="11" t="s">
        <v>40</v>
      </c>
      <c r="AX298" s="11" t="s">
        <v>76</v>
      </c>
      <c r="AY298" s="206" t="s">
        <v>132</v>
      </c>
    </row>
    <row r="299" spans="2:51" s="11" customFormat="1" ht="13.5">
      <c r="B299" s="195"/>
      <c r="C299" s="196"/>
      <c r="D299" s="197" t="s">
        <v>148</v>
      </c>
      <c r="E299" s="198" t="s">
        <v>20</v>
      </c>
      <c r="F299" s="199" t="s">
        <v>461</v>
      </c>
      <c r="G299" s="196"/>
      <c r="H299" s="200" t="s">
        <v>20</v>
      </c>
      <c r="I299" s="201"/>
      <c r="J299" s="196"/>
      <c r="K299" s="196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148</v>
      </c>
      <c r="AU299" s="206" t="s">
        <v>84</v>
      </c>
      <c r="AV299" s="11" t="s">
        <v>22</v>
      </c>
      <c r="AW299" s="11" t="s">
        <v>40</v>
      </c>
      <c r="AX299" s="11" t="s">
        <v>76</v>
      </c>
      <c r="AY299" s="206" t="s">
        <v>132</v>
      </c>
    </row>
    <row r="300" spans="2:51" s="11" customFormat="1" ht="13.5">
      <c r="B300" s="195"/>
      <c r="C300" s="196"/>
      <c r="D300" s="197" t="s">
        <v>148</v>
      </c>
      <c r="E300" s="198" t="s">
        <v>20</v>
      </c>
      <c r="F300" s="199" t="s">
        <v>462</v>
      </c>
      <c r="G300" s="196"/>
      <c r="H300" s="200" t="s">
        <v>20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148</v>
      </c>
      <c r="AU300" s="206" t="s">
        <v>84</v>
      </c>
      <c r="AV300" s="11" t="s">
        <v>22</v>
      </c>
      <c r="AW300" s="11" t="s">
        <v>40</v>
      </c>
      <c r="AX300" s="11" t="s">
        <v>76</v>
      </c>
      <c r="AY300" s="206" t="s">
        <v>132</v>
      </c>
    </row>
    <row r="301" spans="2:51" s="12" customFormat="1" ht="13.5">
      <c r="B301" s="207"/>
      <c r="C301" s="208"/>
      <c r="D301" s="197" t="s">
        <v>148</v>
      </c>
      <c r="E301" s="209" t="s">
        <v>20</v>
      </c>
      <c r="F301" s="210" t="s">
        <v>463</v>
      </c>
      <c r="G301" s="208"/>
      <c r="H301" s="211">
        <v>159.5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148</v>
      </c>
      <c r="AU301" s="217" t="s">
        <v>84</v>
      </c>
      <c r="AV301" s="12" t="s">
        <v>84</v>
      </c>
      <c r="AW301" s="12" t="s">
        <v>40</v>
      </c>
      <c r="AX301" s="12" t="s">
        <v>76</v>
      </c>
      <c r="AY301" s="217" t="s">
        <v>132</v>
      </c>
    </row>
    <row r="302" spans="2:51" s="13" customFormat="1" ht="13.5">
      <c r="B302" s="218"/>
      <c r="C302" s="219"/>
      <c r="D302" s="197" t="s">
        <v>148</v>
      </c>
      <c r="E302" s="230" t="s">
        <v>20</v>
      </c>
      <c r="F302" s="231" t="s">
        <v>157</v>
      </c>
      <c r="G302" s="219"/>
      <c r="H302" s="232">
        <v>159.5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148</v>
      </c>
      <c r="AU302" s="229" t="s">
        <v>84</v>
      </c>
      <c r="AV302" s="13" t="s">
        <v>131</v>
      </c>
      <c r="AW302" s="13" t="s">
        <v>40</v>
      </c>
      <c r="AX302" s="13" t="s">
        <v>22</v>
      </c>
      <c r="AY302" s="229" t="s">
        <v>132</v>
      </c>
    </row>
    <row r="303" spans="2:63" s="10" customFormat="1" ht="29.85" customHeight="1">
      <c r="B303" s="169"/>
      <c r="C303" s="170"/>
      <c r="D303" s="171" t="s">
        <v>75</v>
      </c>
      <c r="E303" s="247" t="s">
        <v>131</v>
      </c>
      <c r="F303" s="247" t="s">
        <v>464</v>
      </c>
      <c r="G303" s="170"/>
      <c r="H303" s="170"/>
      <c r="I303" s="173"/>
      <c r="J303" s="248">
        <f>BK303</f>
        <v>0</v>
      </c>
      <c r="K303" s="170"/>
      <c r="L303" s="175"/>
      <c r="M303" s="176"/>
      <c r="N303" s="177"/>
      <c r="O303" s="177"/>
      <c r="P303" s="178">
        <f>SUM(P304:P329)</f>
        <v>0</v>
      </c>
      <c r="Q303" s="177"/>
      <c r="R303" s="178">
        <f>SUM(R304:R329)</f>
        <v>0</v>
      </c>
      <c r="S303" s="177"/>
      <c r="T303" s="179">
        <f>SUM(T304:T329)</f>
        <v>0</v>
      </c>
      <c r="AR303" s="180" t="s">
        <v>22</v>
      </c>
      <c r="AT303" s="181" t="s">
        <v>75</v>
      </c>
      <c r="AU303" s="181" t="s">
        <v>22</v>
      </c>
      <c r="AY303" s="180" t="s">
        <v>132</v>
      </c>
      <c r="BK303" s="182">
        <f>SUM(BK304:BK329)</f>
        <v>0</v>
      </c>
    </row>
    <row r="304" spans="2:65" s="1" customFormat="1" ht="22.5" customHeight="1">
      <c r="B304" s="35"/>
      <c r="C304" s="183" t="s">
        <v>465</v>
      </c>
      <c r="D304" s="183" t="s">
        <v>133</v>
      </c>
      <c r="E304" s="184" t="s">
        <v>466</v>
      </c>
      <c r="F304" s="185" t="s">
        <v>467</v>
      </c>
      <c r="G304" s="186" t="s">
        <v>265</v>
      </c>
      <c r="H304" s="187">
        <v>44.268</v>
      </c>
      <c r="I304" s="188"/>
      <c r="J304" s="189">
        <f>ROUND(I304*H304,2)</f>
        <v>0</v>
      </c>
      <c r="K304" s="185" t="s">
        <v>137</v>
      </c>
      <c r="L304" s="55"/>
      <c r="M304" s="190" t="s">
        <v>20</v>
      </c>
      <c r="N304" s="191" t="s">
        <v>47</v>
      </c>
      <c r="O304" s="36"/>
      <c r="P304" s="192">
        <f>O304*H304</f>
        <v>0</v>
      </c>
      <c r="Q304" s="192">
        <v>0</v>
      </c>
      <c r="R304" s="192">
        <f>Q304*H304</f>
        <v>0</v>
      </c>
      <c r="S304" s="192">
        <v>0</v>
      </c>
      <c r="T304" s="193">
        <f>S304*H304</f>
        <v>0</v>
      </c>
      <c r="AR304" s="18" t="s">
        <v>131</v>
      </c>
      <c r="AT304" s="18" t="s">
        <v>133</v>
      </c>
      <c r="AU304" s="18" t="s">
        <v>84</v>
      </c>
      <c r="AY304" s="18" t="s">
        <v>132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8" t="s">
        <v>22</v>
      </c>
      <c r="BK304" s="194">
        <f>ROUND(I304*H304,2)</f>
        <v>0</v>
      </c>
      <c r="BL304" s="18" t="s">
        <v>131</v>
      </c>
      <c r="BM304" s="18" t="s">
        <v>468</v>
      </c>
    </row>
    <row r="305" spans="2:51" s="11" customFormat="1" ht="13.5">
      <c r="B305" s="195"/>
      <c r="C305" s="196"/>
      <c r="D305" s="197" t="s">
        <v>148</v>
      </c>
      <c r="E305" s="198" t="s">
        <v>20</v>
      </c>
      <c r="F305" s="199" t="s">
        <v>283</v>
      </c>
      <c r="G305" s="196"/>
      <c r="H305" s="200" t="s">
        <v>20</v>
      </c>
      <c r="I305" s="201"/>
      <c r="J305" s="196"/>
      <c r="K305" s="196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148</v>
      </c>
      <c r="AU305" s="206" t="s">
        <v>84</v>
      </c>
      <c r="AV305" s="11" t="s">
        <v>22</v>
      </c>
      <c r="AW305" s="11" t="s">
        <v>40</v>
      </c>
      <c r="AX305" s="11" t="s">
        <v>76</v>
      </c>
      <c r="AY305" s="206" t="s">
        <v>132</v>
      </c>
    </row>
    <row r="306" spans="2:51" s="11" customFormat="1" ht="13.5">
      <c r="B306" s="195"/>
      <c r="C306" s="196"/>
      <c r="D306" s="197" t="s">
        <v>148</v>
      </c>
      <c r="E306" s="198" t="s">
        <v>20</v>
      </c>
      <c r="F306" s="199" t="s">
        <v>469</v>
      </c>
      <c r="G306" s="196"/>
      <c r="H306" s="200" t="s">
        <v>20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148</v>
      </c>
      <c r="AU306" s="206" t="s">
        <v>84</v>
      </c>
      <c r="AV306" s="11" t="s">
        <v>22</v>
      </c>
      <c r="AW306" s="11" t="s">
        <v>40</v>
      </c>
      <c r="AX306" s="11" t="s">
        <v>76</v>
      </c>
      <c r="AY306" s="206" t="s">
        <v>132</v>
      </c>
    </row>
    <row r="307" spans="2:51" s="11" customFormat="1" ht="13.5">
      <c r="B307" s="195"/>
      <c r="C307" s="196"/>
      <c r="D307" s="197" t="s">
        <v>148</v>
      </c>
      <c r="E307" s="198" t="s">
        <v>20</v>
      </c>
      <c r="F307" s="199" t="s">
        <v>470</v>
      </c>
      <c r="G307" s="196"/>
      <c r="H307" s="200" t="s">
        <v>20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148</v>
      </c>
      <c r="AU307" s="206" t="s">
        <v>84</v>
      </c>
      <c r="AV307" s="11" t="s">
        <v>22</v>
      </c>
      <c r="AW307" s="11" t="s">
        <v>40</v>
      </c>
      <c r="AX307" s="11" t="s">
        <v>76</v>
      </c>
      <c r="AY307" s="206" t="s">
        <v>132</v>
      </c>
    </row>
    <row r="308" spans="2:51" s="11" customFormat="1" ht="13.5">
      <c r="B308" s="195"/>
      <c r="C308" s="196"/>
      <c r="D308" s="197" t="s">
        <v>148</v>
      </c>
      <c r="E308" s="198" t="s">
        <v>20</v>
      </c>
      <c r="F308" s="199" t="s">
        <v>290</v>
      </c>
      <c r="G308" s="196"/>
      <c r="H308" s="200" t="s">
        <v>20</v>
      </c>
      <c r="I308" s="201"/>
      <c r="J308" s="196"/>
      <c r="K308" s="196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148</v>
      </c>
      <c r="AU308" s="206" t="s">
        <v>84</v>
      </c>
      <c r="AV308" s="11" t="s">
        <v>22</v>
      </c>
      <c r="AW308" s="11" t="s">
        <v>40</v>
      </c>
      <c r="AX308" s="11" t="s">
        <v>76</v>
      </c>
      <c r="AY308" s="206" t="s">
        <v>132</v>
      </c>
    </row>
    <row r="309" spans="2:51" s="11" customFormat="1" ht="13.5">
      <c r="B309" s="195"/>
      <c r="C309" s="196"/>
      <c r="D309" s="197" t="s">
        <v>148</v>
      </c>
      <c r="E309" s="198" t="s">
        <v>20</v>
      </c>
      <c r="F309" s="199" t="s">
        <v>471</v>
      </c>
      <c r="G309" s="196"/>
      <c r="H309" s="200" t="s">
        <v>20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148</v>
      </c>
      <c r="AU309" s="206" t="s">
        <v>84</v>
      </c>
      <c r="AV309" s="11" t="s">
        <v>22</v>
      </c>
      <c r="AW309" s="11" t="s">
        <v>40</v>
      </c>
      <c r="AX309" s="11" t="s">
        <v>76</v>
      </c>
      <c r="AY309" s="206" t="s">
        <v>132</v>
      </c>
    </row>
    <row r="310" spans="2:51" s="11" customFormat="1" ht="13.5">
      <c r="B310" s="195"/>
      <c r="C310" s="196"/>
      <c r="D310" s="197" t="s">
        <v>148</v>
      </c>
      <c r="E310" s="198" t="s">
        <v>20</v>
      </c>
      <c r="F310" s="199" t="s">
        <v>472</v>
      </c>
      <c r="G310" s="196"/>
      <c r="H310" s="200" t="s">
        <v>20</v>
      </c>
      <c r="I310" s="201"/>
      <c r="J310" s="196"/>
      <c r="K310" s="196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148</v>
      </c>
      <c r="AU310" s="206" t="s">
        <v>84</v>
      </c>
      <c r="AV310" s="11" t="s">
        <v>22</v>
      </c>
      <c r="AW310" s="11" t="s">
        <v>40</v>
      </c>
      <c r="AX310" s="11" t="s">
        <v>76</v>
      </c>
      <c r="AY310" s="206" t="s">
        <v>132</v>
      </c>
    </row>
    <row r="311" spans="2:51" s="11" customFormat="1" ht="13.5">
      <c r="B311" s="195"/>
      <c r="C311" s="196"/>
      <c r="D311" s="197" t="s">
        <v>148</v>
      </c>
      <c r="E311" s="198" t="s">
        <v>20</v>
      </c>
      <c r="F311" s="199" t="s">
        <v>295</v>
      </c>
      <c r="G311" s="196"/>
      <c r="H311" s="200" t="s">
        <v>20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148</v>
      </c>
      <c r="AU311" s="206" t="s">
        <v>84</v>
      </c>
      <c r="AV311" s="11" t="s">
        <v>22</v>
      </c>
      <c r="AW311" s="11" t="s">
        <v>40</v>
      </c>
      <c r="AX311" s="11" t="s">
        <v>76</v>
      </c>
      <c r="AY311" s="206" t="s">
        <v>132</v>
      </c>
    </row>
    <row r="312" spans="2:51" s="11" customFormat="1" ht="13.5">
      <c r="B312" s="195"/>
      <c r="C312" s="196"/>
      <c r="D312" s="197" t="s">
        <v>148</v>
      </c>
      <c r="E312" s="198" t="s">
        <v>20</v>
      </c>
      <c r="F312" s="199" t="s">
        <v>473</v>
      </c>
      <c r="G312" s="196"/>
      <c r="H312" s="200" t="s">
        <v>20</v>
      </c>
      <c r="I312" s="201"/>
      <c r="J312" s="196"/>
      <c r="K312" s="196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148</v>
      </c>
      <c r="AU312" s="206" t="s">
        <v>84</v>
      </c>
      <c r="AV312" s="11" t="s">
        <v>22</v>
      </c>
      <c r="AW312" s="11" t="s">
        <v>40</v>
      </c>
      <c r="AX312" s="11" t="s">
        <v>76</v>
      </c>
      <c r="AY312" s="206" t="s">
        <v>132</v>
      </c>
    </row>
    <row r="313" spans="2:51" s="12" customFormat="1" ht="13.5">
      <c r="B313" s="207"/>
      <c r="C313" s="208"/>
      <c r="D313" s="197" t="s">
        <v>148</v>
      </c>
      <c r="E313" s="209" t="s">
        <v>20</v>
      </c>
      <c r="F313" s="210" t="s">
        <v>474</v>
      </c>
      <c r="G313" s="208"/>
      <c r="H313" s="211">
        <v>44.268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148</v>
      </c>
      <c r="AU313" s="217" t="s">
        <v>84</v>
      </c>
      <c r="AV313" s="12" t="s">
        <v>84</v>
      </c>
      <c r="AW313" s="12" t="s">
        <v>40</v>
      </c>
      <c r="AX313" s="12" t="s">
        <v>76</v>
      </c>
      <c r="AY313" s="217" t="s">
        <v>132</v>
      </c>
    </row>
    <row r="314" spans="2:51" s="13" customFormat="1" ht="13.5">
      <c r="B314" s="218"/>
      <c r="C314" s="219"/>
      <c r="D314" s="220" t="s">
        <v>148</v>
      </c>
      <c r="E314" s="221" t="s">
        <v>20</v>
      </c>
      <c r="F314" s="222" t="s">
        <v>157</v>
      </c>
      <c r="G314" s="219"/>
      <c r="H314" s="223">
        <v>44.268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148</v>
      </c>
      <c r="AU314" s="229" t="s">
        <v>84</v>
      </c>
      <c r="AV314" s="13" t="s">
        <v>131</v>
      </c>
      <c r="AW314" s="13" t="s">
        <v>40</v>
      </c>
      <c r="AX314" s="13" t="s">
        <v>22</v>
      </c>
      <c r="AY314" s="229" t="s">
        <v>132</v>
      </c>
    </row>
    <row r="315" spans="2:65" s="1" customFormat="1" ht="22.5" customHeight="1">
      <c r="B315" s="35"/>
      <c r="C315" s="183" t="s">
        <v>365</v>
      </c>
      <c r="D315" s="183" t="s">
        <v>133</v>
      </c>
      <c r="E315" s="184" t="s">
        <v>475</v>
      </c>
      <c r="F315" s="185" t="s">
        <v>476</v>
      </c>
      <c r="G315" s="186" t="s">
        <v>265</v>
      </c>
      <c r="H315" s="187">
        <v>3.24</v>
      </c>
      <c r="I315" s="188"/>
      <c r="J315" s="189">
        <f>ROUND(I315*H315,2)</f>
        <v>0</v>
      </c>
      <c r="K315" s="185" t="s">
        <v>137</v>
      </c>
      <c r="L315" s="55"/>
      <c r="M315" s="190" t="s">
        <v>20</v>
      </c>
      <c r="N315" s="191" t="s">
        <v>47</v>
      </c>
      <c r="O315" s="36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AR315" s="18" t="s">
        <v>131</v>
      </c>
      <c r="AT315" s="18" t="s">
        <v>133</v>
      </c>
      <c r="AU315" s="18" t="s">
        <v>84</v>
      </c>
      <c r="AY315" s="18" t="s">
        <v>132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22</v>
      </c>
      <c r="BK315" s="194">
        <f>ROUND(I315*H315,2)</f>
        <v>0</v>
      </c>
      <c r="BL315" s="18" t="s">
        <v>131</v>
      </c>
      <c r="BM315" s="18" t="s">
        <v>477</v>
      </c>
    </row>
    <row r="316" spans="2:51" s="11" customFormat="1" ht="13.5">
      <c r="B316" s="195"/>
      <c r="C316" s="196"/>
      <c r="D316" s="197" t="s">
        <v>148</v>
      </c>
      <c r="E316" s="198" t="s">
        <v>20</v>
      </c>
      <c r="F316" s="199" t="s">
        <v>478</v>
      </c>
      <c r="G316" s="196"/>
      <c r="H316" s="200" t="s">
        <v>20</v>
      </c>
      <c r="I316" s="201"/>
      <c r="J316" s="196"/>
      <c r="K316" s="196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148</v>
      </c>
      <c r="AU316" s="206" t="s">
        <v>84</v>
      </c>
      <c r="AV316" s="11" t="s">
        <v>22</v>
      </c>
      <c r="AW316" s="11" t="s">
        <v>40</v>
      </c>
      <c r="AX316" s="11" t="s">
        <v>76</v>
      </c>
      <c r="AY316" s="206" t="s">
        <v>132</v>
      </c>
    </row>
    <row r="317" spans="2:51" s="12" customFormat="1" ht="13.5">
      <c r="B317" s="207"/>
      <c r="C317" s="208"/>
      <c r="D317" s="197" t="s">
        <v>148</v>
      </c>
      <c r="E317" s="209" t="s">
        <v>20</v>
      </c>
      <c r="F317" s="210" t="s">
        <v>479</v>
      </c>
      <c r="G317" s="208"/>
      <c r="H317" s="211">
        <v>3.24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148</v>
      </c>
      <c r="AU317" s="217" t="s">
        <v>84</v>
      </c>
      <c r="AV317" s="12" t="s">
        <v>84</v>
      </c>
      <c r="AW317" s="12" t="s">
        <v>40</v>
      </c>
      <c r="AX317" s="12" t="s">
        <v>76</v>
      </c>
      <c r="AY317" s="217" t="s">
        <v>132</v>
      </c>
    </row>
    <row r="318" spans="2:51" s="13" customFormat="1" ht="13.5">
      <c r="B318" s="218"/>
      <c r="C318" s="219"/>
      <c r="D318" s="220" t="s">
        <v>148</v>
      </c>
      <c r="E318" s="221" t="s">
        <v>20</v>
      </c>
      <c r="F318" s="222" t="s">
        <v>157</v>
      </c>
      <c r="G318" s="219"/>
      <c r="H318" s="223">
        <v>3.24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148</v>
      </c>
      <c r="AU318" s="229" t="s">
        <v>84</v>
      </c>
      <c r="AV318" s="13" t="s">
        <v>131</v>
      </c>
      <c r="AW318" s="13" t="s">
        <v>40</v>
      </c>
      <c r="AX318" s="13" t="s">
        <v>22</v>
      </c>
      <c r="AY318" s="229" t="s">
        <v>132</v>
      </c>
    </row>
    <row r="319" spans="2:65" s="1" customFormat="1" ht="22.5" customHeight="1">
      <c r="B319" s="35"/>
      <c r="C319" s="183" t="s">
        <v>480</v>
      </c>
      <c r="D319" s="183" t="s">
        <v>133</v>
      </c>
      <c r="E319" s="184" t="s">
        <v>481</v>
      </c>
      <c r="F319" s="185" t="s">
        <v>482</v>
      </c>
      <c r="G319" s="186" t="s">
        <v>305</v>
      </c>
      <c r="H319" s="187">
        <v>7.2</v>
      </c>
      <c r="I319" s="188"/>
      <c r="J319" s="189">
        <f>ROUND(I319*H319,2)</f>
        <v>0</v>
      </c>
      <c r="K319" s="185" t="s">
        <v>137</v>
      </c>
      <c r="L319" s="55"/>
      <c r="M319" s="190" t="s">
        <v>20</v>
      </c>
      <c r="N319" s="191" t="s">
        <v>47</v>
      </c>
      <c r="O319" s="36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AR319" s="18" t="s">
        <v>131</v>
      </c>
      <c r="AT319" s="18" t="s">
        <v>133</v>
      </c>
      <c r="AU319" s="18" t="s">
        <v>84</v>
      </c>
      <c r="AY319" s="18" t="s">
        <v>132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22</v>
      </c>
      <c r="BK319" s="194">
        <f>ROUND(I319*H319,2)</f>
        <v>0</v>
      </c>
      <c r="BL319" s="18" t="s">
        <v>131</v>
      </c>
      <c r="BM319" s="18" t="s">
        <v>483</v>
      </c>
    </row>
    <row r="320" spans="2:51" s="12" customFormat="1" ht="13.5">
      <c r="B320" s="207"/>
      <c r="C320" s="208"/>
      <c r="D320" s="197" t="s">
        <v>148</v>
      </c>
      <c r="E320" s="209" t="s">
        <v>20</v>
      </c>
      <c r="F320" s="210" t="s">
        <v>484</v>
      </c>
      <c r="G320" s="208"/>
      <c r="H320" s="211">
        <v>7.2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148</v>
      </c>
      <c r="AU320" s="217" t="s">
        <v>84</v>
      </c>
      <c r="AV320" s="12" t="s">
        <v>84</v>
      </c>
      <c r="AW320" s="12" t="s">
        <v>40</v>
      </c>
      <c r="AX320" s="12" t="s">
        <v>76</v>
      </c>
      <c r="AY320" s="217" t="s">
        <v>132</v>
      </c>
    </row>
    <row r="321" spans="2:51" s="13" customFormat="1" ht="13.5">
      <c r="B321" s="218"/>
      <c r="C321" s="219"/>
      <c r="D321" s="220" t="s">
        <v>148</v>
      </c>
      <c r="E321" s="221" t="s">
        <v>20</v>
      </c>
      <c r="F321" s="222" t="s">
        <v>157</v>
      </c>
      <c r="G321" s="219"/>
      <c r="H321" s="223">
        <v>7.2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148</v>
      </c>
      <c r="AU321" s="229" t="s">
        <v>84</v>
      </c>
      <c r="AV321" s="13" t="s">
        <v>131</v>
      </c>
      <c r="AW321" s="13" t="s">
        <v>40</v>
      </c>
      <c r="AX321" s="13" t="s">
        <v>22</v>
      </c>
      <c r="AY321" s="229" t="s">
        <v>132</v>
      </c>
    </row>
    <row r="322" spans="2:65" s="1" customFormat="1" ht="22.5" customHeight="1">
      <c r="B322" s="35"/>
      <c r="C322" s="183" t="s">
        <v>368</v>
      </c>
      <c r="D322" s="183" t="s">
        <v>133</v>
      </c>
      <c r="E322" s="184" t="s">
        <v>485</v>
      </c>
      <c r="F322" s="185" t="s">
        <v>486</v>
      </c>
      <c r="G322" s="186" t="s">
        <v>265</v>
      </c>
      <c r="H322" s="187">
        <v>0.28</v>
      </c>
      <c r="I322" s="188"/>
      <c r="J322" s="189">
        <f>ROUND(I322*H322,2)</f>
        <v>0</v>
      </c>
      <c r="K322" s="185" t="s">
        <v>137</v>
      </c>
      <c r="L322" s="55"/>
      <c r="M322" s="190" t="s">
        <v>20</v>
      </c>
      <c r="N322" s="191" t="s">
        <v>47</v>
      </c>
      <c r="O322" s="36"/>
      <c r="P322" s="192">
        <f>O322*H322</f>
        <v>0</v>
      </c>
      <c r="Q322" s="192">
        <v>0</v>
      </c>
      <c r="R322" s="192">
        <f>Q322*H322</f>
        <v>0</v>
      </c>
      <c r="S322" s="192">
        <v>0</v>
      </c>
      <c r="T322" s="193">
        <f>S322*H322</f>
        <v>0</v>
      </c>
      <c r="AR322" s="18" t="s">
        <v>131</v>
      </c>
      <c r="AT322" s="18" t="s">
        <v>133</v>
      </c>
      <c r="AU322" s="18" t="s">
        <v>84</v>
      </c>
      <c r="AY322" s="18" t="s">
        <v>132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22</v>
      </c>
      <c r="BK322" s="194">
        <f>ROUND(I322*H322,2)</f>
        <v>0</v>
      </c>
      <c r="BL322" s="18" t="s">
        <v>131</v>
      </c>
      <c r="BM322" s="18" t="s">
        <v>487</v>
      </c>
    </row>
    <row r="323" spans="2:51" s="12" customFormat="1" ht="13.5">
      <c r="B323" s="207"/>
      <c r="C323" s="208"/>
      <c r="D323" s="197" t="s">
        <v>148</v>
      </c>
      <c r="E323" s="209" t="s">
        <v>20</v>
      </c>
      <c r="F323" s="210" t="s">
        <v>488</v>
      </c>
      <c r="G323" s="208"/>
      <c r="H323" s="211">
        <v>0.28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148</v>
      </c>
      <c r="AU323" s="217" t="s">
        <v>84</v>
      </c>
      <c r="AV323" s="12" t="s">
        <v>84</v>
      </c>
      <c r="AW323" s="12" t="s">
        <v>40</v>
      </c>
      <c r="AX323" s="12" t="s">
        <v>76</v>
      </c>
      <c r="AY323" s="217" t="s">
        <v>132</v>
      </c>
    </row>
    <row r="324" spans="2:51" s="13" customFormat="1" ht="13.5">
      <c r="B324" s="218"/>
      <c r="C324" s="219"/>
      <c r="D324" s="220" t="s">
        <v>148</v>
      </c>
      <c r="E324" s="221" t="s">
        <v>20</v>
      </c>
      <c r="F324" s="222" t="s">
        <v>157</v>
      </c>
      <c r="G324" s="219"/>
      <c r="H324" s="223">
        <v>0.28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148</v>
      </c>
      <c r="AU324" s="229" t="s">
        <v>84</v>
      </c>
      <c r="AV324" s="13" t="s">
        <v>131</v>
      </c>
      <c r="AW324" s="13" t="s">
        <v>40</v>
      </c>
      <c r="AX324" s="13" t="s">
        <v>22</v>
      </c>
      <c r="AY324" s="229" t="s">
        <v>132</v>
      </c>
    </row>
    <row r="325" spans="2:65" s="1" customFormat="1" ht="22.5" customHeight="1">
      <c r="B325" s="35"/>
      <c r="C325" s="183" t="s">
        <v>489</v>
      </c>
      <c r="D325" s="183" t="s">
        <v>133</v>
      </c>
      <c r="E325" s="184" t="s">
        <v>490</v>
      </c>
      <c r="F325" s="185" t="s">
        <v>491</v>
      </c>
      <c r="G325" s="186" t="s">
        <v>265</v>
      </c>
      <c r="H325" s="187">
        <v>0.8</v>
      </c>
      <c r="I325" s="188"/>
      <c r="J325" s="189">
        <f>ROUND(I325*H325,2)</f>
        <v>0</v>
      </c>
      <c r="K325" s="185" t="s">
        <v>137</v>
      </c>
      <c r="L325" s="55"/>
      <c r="M325" s="190" t="s">
        <v>20</v>
      </c>
      <c r="N325" s="191" t="s">
        <v>47</v>
      </c>
      <c r="O325" s="36"/>
      <c r="P325" s="192">
        <f>O325*H325</f>
        <v>0</v>
      </c>
      <c r="Q325" s="192">
        <v>0</v>
      </c>
      <c r="R325" s="192">
        <f>Q325*H325</f>
        <v>0</v>
      </c>
      <c r="S325" s="192">
        <v>0</v>
      </c>
      <c r="T325" s="193">
        <f>S325*H325</f>
        <v>0</v>
      </c>
      <c r="AR325" s="18" t="s">
        <v>131</v>
      </c>
      <c r="AT325" s="18" t="s">
        <v>133</v>
      </c>
      <c r="AU325" s="18" t="s">
        <v>84</v>
      </c>
      <c r="AY325" s="18" t="s">
        <v>132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8" t="s">
        <v>22</v>
      </c>
      <c r="BK325" s="194">
        <f>ROUND(I325*H325,2)</f>
        <v>0</v>
      </c>
      <c r="BL325" s="18" t="s">
        <v>131</v>
      </c>
      <c r="BM325" s="18" t="s">
        <v>492</v>
      </c>
    </row>
    <row r="326" spans="2:51" s="11" customFormat="1" ht="13.5">
      <c r="B326" s="195"/>
      <c r="C326" s="196"/>
      <c r="D326" s="197" t="s">
        <v>148</v>
      </c>
      <c r="E326" s="198" t="s">
        <v>20</v>
      </c>
      <c r="F326" s="199" t="s">
        <v>493</v>
      </c>
      <c r="G326" s="196"/>
      <c r="H326" s="200" t="s">
        <v>20</v>
      </c>
      <c r="I326" s="201"/>
      <c r="J326" s="196"/>
      <c r="K326" s="196"/>
      <c r="L326" s="202"/>
      <c r="M326" s="203"/>
      <c r="N326" s="204"/>
      <c r="O326" s="204"/>
      <c r="P326" s="204"/>
      <c r="Q326" s="204"/>
      <c r="R326" s="204"/>
      <c r="S326" s="204"/>
      <c r="T326" s="205"/>
      <c r="AT326" s="206" t="s">
        <v>148</v>
      </c>
      <c r="AU326" s="206" t="s">
        <v>84</v>
      </c>
      <c r="AV326" s="11" t="s">
        <v>22</v>
      </c>
      <c r="AW326" s="11" t="s">
        <v>40</v>
      </c>
      <c r="AX326" s="11" t="s">
        <v>76</v>
      </c>
      <c r="AY326" s="206" t="s">
        <v>132</v>
      </c>
    </row>
    <row r="327" spans="2:51" s="12" customFormat="1" ht="13.5">
      <c r="B327" s="207"/>
      <c r="C327" s="208"/>
      <c r="D327" s="197" t="s">
        <v>148</v>
      </c>
      <c r="E327" s="209" t="s">
        <v>20</v>
      </c>
      <c r="F327" s="210" t="s">
        <v>494</v>
      </c>
      <c r="G327" s="208"/>
      <c r="H327" s="211">
        <v>0.8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148</v>
      </c>
      <c r="AU327" s="217" t="s">
        <v>84</v>
      </c>
      <c r="AV327" s="12" t="s">
        <v>84</v>
      </c>
      <c r="AW327" s="12" t="s">
        <v>40</v>
      </c>
      <c r="AX327" s="12" t="s">
        <v>76</v>
      </c>
      <c r="AY327" s="217" t="s">
        <v>132</v>
      </c>
    </row>
    <row r="328" spans="2:51" s="13" customFormat="1" ht="13.5">
      <c r="B328" s="218"/>
      <c r="C328" s="219"/>
      <c r="D328" s="220" t="s">
        <v>148</v>
      </c>
      <c r="E328" s="221" t="s">
        <v>20</v>
      </c>
      <c r="F328" s="222" t="s">
        <v>157</v>
      </c>
      <c r="G328" s="219"/>
      <c r="H328" s="223">
        <v>0.8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148</v>
      </c>
      <c r="AU328" s="229" t="s">
        <v>84</v>
      </c>
      <c r="AV328" s="13" t="s">
        <v>131</v>
      </c>
      <c r="AW328" s="13" t="s">
        <v>40</v>
      </c>
      <c r="AX328" s="13" t="s">
        <v>22</v>
      </c>
      <c r="AY328" s="229" t="s">
        <v>132</v>
      </c>
    </row>
    <row r="329" spans="2:65" s="1" customFormat="1" ht="22.5" customHeight="1">
      <c r="B329" s="35"/>
      <c r="C329" s="183" t="s">
        <v>371</v>
      </c>
      <c r="D329" s="183" t="s">
        <v>133</v>
      </c>
      <c r="E329" s="184" t="s">
        <v>495</v>
      </c>
      <c r="F329" s="185" t="s">
        <v>496</v>
      </c>
      <c r="G329" s="186" t="s">
        <v>248</v>
      </c>
      <c r="H329" s="187">
        <v>1.7</v>
      </c>
      <c r="I329" s="188"/>
      <c r="J329" s="189">
        <f>ROUND(I329*H329,2)</f>
        <v>0</v>
      </c>
      <c r="K329" s="185" t="s">
        <v>190</v>
      </c>
      <c r="L329" s="55"/>
      <c r="M329" s="190" t="s">
        <v>20</v>
      </c>
      <c r="N329" s="191" t="s">
        <v>47</v>
      </c>
      <c r="O329" s="36"/>
      <c r="P329" s="192">
        <f>O329*H329</f>
        <v>0</v>
      </c>
      <c r="Q329" s="192">
        <v>0</v>
      </c>
      <c r="R329" s="192">
        <f>Q329*H329</f>
        <v>0</v>
      </c>
      <c r="S329" s="192">
        <v>0</v>
      </c>
      <c r="T329" s="193">
        <f>S329*H329</f>
        <v>0</v>
      </c>
      <c r="AR329" s="18" t="s">
        <v>131</v>
      </c>
      <c r="AT329" s="18" t="s">
        <v>133</v>
      </c>
      <c r="AU329" s="18" t="s">
        <v>84</v>
      </c>
      <c r="AY329" s="18" t="s">
        <v>132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8" t="s">
        <v>22</v>
      </c>
      <c r="BK329" s="194">
        <f>ROUND(I329*H329,2)</f>
        <v>0</v>
      </c>
      <c r="BL329" s="18" t="s">
        <v>131</v>
      </c>
      <c r="BM329" s="18" t="s">
        <v>497</v>
      </c>
    </row>
    <row r="330" spans="2:63" s="10" customFormat="1" ht="29.85" customHeight="1">
      <c r="B330" s="169"/>
      <c r="C330" s="170"/>
      <c r="D330" s="171" t="s">
        <v>75</v>
      </c>
      <c r="E330" s="247" t="s">
        <v>158</v>
      </c>
      <c r="F330" s="247" t="s">
        <v>498</v>
      </c>
      <c r="G330" s="170"/>
      <c r="H330" s="170"/>
      <c r="I330" s="173"/>
      <c r="J330" s="248">
        <f>BK330</f>
        <v>0</v>
      </c>
      <c r="K330" s="170"/>
      <c r="L330" s="175"/>
      <c r="M330" s="176"/>
      <c r="N330" s="177"/>
      <c r="O330" s="177"/>
      <c r="P330" s="178">
        <f>SUM(P331:P375)</f>
        <v>0</v>
      </c>
      <c r="Q330" s="177"/>
      <c r="R330" s="178">
        <f>SUM(R331:R375)</f>
        <v>0</v>
      </c>
      <c r="S330" s="177"/>
      <c r="T330" s="179">
        <f>SUM(T331:T375)</f>
        <v>0</v>
      </c>
      <c r="AR330" s="180" t="s">
        <v>22</v>
      </c>
      <c r="AT330" s="181" t="s">
        <v>75</v>
      </c>
      <c r="AU330" s="181" t="s">
        <v>22</v>
      </c>
      <c r="AY330" s="180" t="s">
        <v>132</v>
      </c>
      <c r="BK330" s="182">
        <f>SUM(BK331:BK375)</f>
        <v>0</v>
      </c>
    </row>
    <row r="331" spans="2:65" s="1" customFormat="1" ht="22.5" customHeight="1">
      <c r="B331" s="35"/>
      <c r="C331" s="183" t="s">
        <v>499</v>
      </c>
      <c r="D331" s="183" t="s">
        <v>133</v>
      </c>
      <c r="E331" s="184" t="s">
        <v>500</v>
      </c>
      <c r="F331" s="185" t="s">
        <v>501</v>
      </c>
      <c r="G331" s="186" t="s">
        <v>305</v>
      </c>
      <c r="H331" s="187">
        <v>281.08</v>
      </c>
      <c r="I331" s="188"/>
      <c r="J331" s="189">
        <f>ROUND(I331*H331,2)</f>
        <v>0</v>
      </c>
      <c r="K331" s="185" t="s">
        <v>137</v>
      </c>
      <c r="L331" s="55"/>
      <c r="M331" s="190" t="s">
        <v>20</v>
      </c>
      <c r="N331" s="191" t="s">
        <v>47</v>
      </c>
      <c r="O331" s="3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8" t="s">
        <v>131</v>
      </c>
      <c r="AT331" s="18" t="s">
        <v>133</v>
      </c>
      <c r="AU331" s="18" t="s">
        <v>84</v>
      </c>
      <c r="AY331" s="18" t="s">
        <v>132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22</v>
      </c>
      <c r="BK331" s="194">
        <f>ROUND(I331*H331,2)</f>
        <v>0</v>
      </c>
      <c r="BL331" s="18" t="s">
        <v>131</v>
      </c>
      <c r="BM331" s="18" t="s">
        <v>502</v>
      </c>
    </row>
    <row r="332" spans="2:51" s="11" customFormat="1" ht="13.5">
      <c r="B332" s="195"/>
      <c r="C332" s="196"/>
      <c r="D332" s="197" t="s">
        <v>148</v>
      </c>
      <c r="E332" s="198" t="s">
        <v>20</v>
      </c>
      <c r="F332" s="199" t="s">
        <v>503</v>
      </c>
      <c r="G332" s="196"/>
      <c r="H332" s="200" t="s">
        <v>20</v>
      </c>
      <c r="I332" s="201"/>
      <c r="J332" s="196"/>
      <c r="K332" s="196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148</v>
      </c>
      <c r="AU332" s="206" t="s">
        <v>84</v>
      </c>
      <c r="AV332" s="11" t="s">
        <v>22</v>
      </c>
      <c r="AW332" s="11" t="s">
        <v>40</v>
      </c>
      <c r="AX332" s="11" t="s">
        <v>76</v>
      </c>
      <c r="AY332" s="206" t="s">
        <v>132</v>
      </c>
    </row>
    <row r="333" spans="2:51" s="11" customFormat="1" ht="13.5">
      <c r="B333" s="195"/>
      <c r="C333" s="196"/>
      <c r="D333" s="197" t="s">
        <v>148</v>
      </c>
      <c r="E333" s="198" t="s">
        <v>20</v>
      </c>
      <c r="F333" s="199" t="s">
        <v>283</v>
      </c>
      <c r="G333" s="196"/>
      <c r="H333" s="200" t="s">
        <v>20</v>
      </c>
      <c r="I333" s="201"/>
      <c r="J333" s="196"/>
      <c r="K333" s="196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148</v>
      </c>
      <c r="AU333" s="206" t="s">
        <v>84</v>
      </c>
      <c r="AV333" s="11" t="s">
        <v>22</v>
      </c>
      <c r="AW333" s="11" t="s">
        <v>40</v>
      </c>
      <c r="AX333" s="11" t="s">
        <v>76</v>
      </c>
      <c r="AY333" s="206" t="s">
        <v>132</v>
      </c>
    </row>
    <row r="334" spans="2:51" s="11" customFormat="1" ht="13.5">
      <c r="B334" s="195"/>
      <c r="C334" s="196"/>
      <c r="D334" s="197" t="s">
        <v>148</v>
      </c>
      <c r="E334" s="198" t="s">
        <v>20</v>
      </c>
      <c r="F334" s="199" t="s">
        <v>412</v>
      </c>
      <c r="G334" s="196"/>
      <c r="H334" s="200" t="s">
        <v>20</v>
      </c>
      <c r="I334" s="201"/>
      <c r="J334" s="196"/>
      <c r="K334" s="196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148</v>
      </c>
      <c r="AU334" s="206" t="s">
        <v>84</v>
      </c>
      <c r="AV334" s="11" t="s">
        <v>22</v>
      </c>
      <c r="AW334" s="11" t="s">
        <v>40</v>
      </c>
      <c r="AX334" s="11" t="s">
        <v>76</v>
      </c>
      <c r="AY334" s="206" t="s">
        <v>132</v>
      </c>
    </row>
    <row r="335" spans="2:51" s="11" customFormat="1" ht="13.5">
      <c r="B335" s="195"/>
      <c r="C335" s="196"/>
      <c r="D335" s="197" t="s">
        <v>148</v>
      </c>
      <c r="E335" s="198" t="s">
        <v>20</v>
      </c>
      <c r="F335" s="199" t="s">
        <v>413</v>
      </c>
      <c r="G335" s="196"/>
      <c r="H335" s="200" t="s">
        <v>20</v>
      </c>
      <c r="I335" s="201"/>
      <c r="J335" s="196"/>
      <c r="K335" s="196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148</v>
      </c>
      <c r="AU335" s="206" t="s">
        <v>84</v>
      </c>
      <c r="AV335" s="11" t="s">
        <v>22</v>
      </c>
      <c r="AW335" s="11" t="s">
        <v>40</v>
      </c>
      <c r="AX335" s="11" t="s">
        <v>76</v>
      </c>
      <c r="AY335" s="206" t="s">
        <v>132</v>
      </c>
    </row>
    <row r="336" spans="2:51" s="11" customFormat="1" ht="13.5">
      <c r="B336" s="195"/>
      <c r="C336" s="196"/>
      <c r="D336" s="197" t="s">
        <v>148</v>
      </c>
      <c r="E336" s="198" t="s">
        <v>20</v>
      </c>
      <c r="F336" s="199" t="s">
        <v>414</v>
      </c>
      <c r="G336" s="196"/>
      <c r="H336" s="200" t="s">
        <v>20</v>
      </c>
      <c r="I336" s="201"/>
      <c r="J336" s="196"/>
      <c r="K336" s="196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148</v>
      </c>
      <c r="AU336" s="206" t="s">
        <v>84</v>
      </c>
      <c r="AV336" s="11" t="s">
        <v>22</v>
      </c>
      <c r="AW336" s="11" t="s">
        <v>40</v>
      </c>
      <c r="AX336" s="11" t="s">
        <v>76</v>
      </c>
      <c r="AY336" s="206" t="s">
        <v>132</v>
      </c>
    </row>
    <row r="337" spans="2:51" s="11" customFormat="1" ht="13.5">
      <c r="B337" s="195"/>
      <c r="C337" s="196"/>
      <c r="D337" s="197" t="s">
        <v>148</v>
      </c>
      <c r="E337" s="198" t="s">
        <v>20</v>
      </c>
      <c r="F337" s="199" t="s">
        <v>290</v>
      </c>
      <c r="G337" s="196"/>
      <c r="H337" s="200" t="s">
        <v>20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148</v>
      </c>
      <c r="AU337" s="206" t="s">
        <v>84</v>
      </c>
      <c r="AV337" s="11" t="s">
        <v>22</v>
      </c>
      <c r="AW337" s="11" t="s">
        <v>40</v>
      </c>
      <c r="AX337" s="11" t="s">
        <v>76</v>
      </c>
      <c r="AY337" s="206" t="s">
        <v>132</v>
      </c>
    </row>
    <row r="338" spans="2:51" s="11" customFormat="1" ht="13.5">
      <c r="B338" s="195"/>
      <c r="C338" s="196"/>
      <c r="D338" s="197" t="s">
        <v>148</v>
      </c>
      <c r="E338" s="198" t="s">
        <v>20</v>
      </c>
      <c r="F338" s="199" t="s">
        <v>415</v>
      </c>
      <c r="G338" s="196"/>
      <c r="H338" s="200" t="s">
        <v>20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148</v>
      </c>
      <c r="AU338" s="206" t="s">
        <v>84</v>
      </c>
      <c r="AV338" s="11" t="s">
        <v>22</v>
      </c>
      <c r="AW338" s="11" t="s">
        <v>40</v>
      </c>
      <c r="AX338" s="11" t="s">
        <v>76</v>
      </c>
      <c r="AY338" s="206" t="s">
        <v>132</v>
      </c>
    </row>
    <row r="339" spans="2:51" s="11" customFormat="1" ht="13.5">
      <c r="B339" s="195"/>
      <c r="C339" s="196"/>
      <c r="D339" s="197" t="s">
        <v>148</v>
      </c>
      <c r="E339" s="198" t="s">
        <v>20</v>
      </c>
      <c r="F339" s="199" t="s">
        <v>416</v>
      </c>
      <c r="G339" s="196"/>
      <c r="H339" s="200" t="s">
        <v>20</v>
      </c>
      <c r="I339" s="201"/>
      <c r="J339" s="196"/>
      <c r="K339" s="196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148</v>
      </c>
      <c r="AU339" s="206" t="s">
        <v>84</v>
      </c>
      <c r="AV339" s="11" t="s">
        <v>22</v>
      </c>
      <c r="AW339" s="11" t="s">
        <v>40</v>
      </c>
      <c r="AX339" s="11" t="s">
        <v>76</v>
      </c>
      <c r="AY339" s="206" t="s">
        <v>132</v>
      </c>
    </row>
    <row r="340" spans="2:51" s="11" customFormat="1" ht="13.5">
      <c r="B340" s="195"/>
      <c r="C340" s="196"/>
      <c r="D340" s="197" t="s">
        <v>148</v>
      </c>
      <c r="E340" s="198" t="s">
        <v>20</v>
      </c>
      <c r="F340" s="199" t="s">
        <v>417</v>
      </c>
      <c r="G340" s="196"/>
      <c r="H340" s="200" t="s">
        <v>20</v>
      </c>
      <c r="I340" s="201"/>
      <c r="J340" s="196"/>
      <c r="K340" s="196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148</v>
      </c>
      <c r="AU340" s="206" t="s">
        <v>84</v>
      </c>
      <c r="AV340" s="11" t="s">
        <v>22</v>
      </c>
      <c r="AW340" s="11" t="s">
        <v>40</v>
      </c>
      <c r="AX340" s="11" t="s">
        <v>76</v>
      </c>
      <c r="AY340" s="206" t="s">
        <v>132</v>
      </c>
    </row>
    <row r="341" spans="2:51" s="11" customFormat="1" ht="13.5">
      <c r="B341" s="195"/>
      <c r="C341" s="196"/>
      <c r="D341" s="197" t="s">
        <v>148</v>
      </c>
      <c r="E341" s="198" t="s">
        <v>20</v>
      </c>
      <c r="F341" s="199" t="s">
        <v>361</v>
      </c>
      <c r="G341" s="196"/>
      <c r="H341" s="200" t="s">
        <v>20</v>
      </c>
      <c r="I341" s="201"/>
      <c r="J341" s="196"/>
      <c r="K341" s="196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148</v>
      </c>
      <c r="AU341" s="206" t="s">
        <v>84</v>
      </c>
      <c r="AV341" s="11" t="s">
        <v>22</v>
      </c>
      <c r="AW341" s="11" t="s">
        <v>40</v>
      </c>
      <c r="AX341" s="11" t="s">
        <v>76</v>
      </c>
      <c r="AY341" s="206" t="s">
        <v>132</v>
      </c>
    </row>
    <row r="342" spans="2:51" s="11" customFormat="1" ht="13.5">
      <c r="B342" s="195"/>
      <c r="C342" s="196"/>
      <c r="D342" s="197" t="s">
        <v>148</v>
      </c>
      <c r="E342" s="198" t="s">
        <v>20</v>
      </c>
      <c r="F342" s="199" t="s">
        <v>295</v>
      </c>
      <c r="G342" s="196"/>
      <c r="H342" s="200" t="s">
        <v>20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148</v>
      </c>
      <c r="AU342" s="206" t="s">
        <v>84</v>
      </c>
      <c r="AV342" s="11" t="s">
        <v>22</v>
      </c>
      <c r="AW342" s="11" t="s">
        <v>40</v>
      </c>
      <c r="AX342" s="11" t="s">
        <v>76</v>
      </c>
      <c r="AY342" s="206" t="s">
        <v>132</v>
      </c>
    </row>
    <row r="343" spans="2:51" s="11" customFormat="1" ht="13.5">
      <c r="B343" s="195"/>
      <c r="C343" s="196"/>
      <c r="D343" s="197" t="s">
        <v>148</v>
      </c>
      <c r="E343" s="198" t="s">
        <v>20</v>
      </c>
      <c r="F343" s="199" t="s">
        <v>418</v>
      </c>
      <c r="G343" s="196"/>
      <c r="H343" s="200" t="s">
        <v>20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148</v>
      </c>
      <c r="AU343" s="206" t="s">
        <v>84</v>
      </c>
      <c r="AV343" s="11" t="s">
        <v>22</v>
      </c>
      <c r="AW343" s="11" t="s">
        <v>40</v>
      </c>
      <c r="AX343" s="11" t="s">
        <v>76</v>
      </c>
      <c r="AY343" s="206" t="s">
        <v>132</v>
      </c>
    </row>
    <row r="344" spans="2:51" s="12" customFormat="1" ht="13.5">
      <c r="B344" s="207"/>
      <c r="C344" s="208"/>
      <c r="D344" s="197" t="s">
        <v>148</v>
      </c>
      <c r="E344" s="209" t="s">
        <v>20</v>
      </c>
      <c r="F344" s="210" t="s">
        <v>419</v>
      </c>
      <c r="G344" s="208"/>
      <c r="H344" s="211">
        <v>281.08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148</v>
      </c>
      <c r="AU344" s="217" t="s">
        <v>84</v>
      </c>
      <c r="AV344" s="12" t="s">
        <v>84</v>
      </c>
      <c r="AW344" s="12" t="s">
        <v>40</v>
      </c>
      <c r="AX344" s="12" t="s">
        <v>76</v>
      </c>
      <c r="AY344" s="217" t="s">
        <v>132</v>
      </c>
    </row>
    <row r="345" spans="2:51" s="13" customFormat="1" ht="13.5">
      <c r="B345" s="218"/>
      <c r="C345" s="219"/>
      <c r="D345" s="220" t="s">
        <v>148</v>
      </c>
      <c r="E345" s="221" t="s">
        <v>20</v>
      </c>
      <c r="F345" s="222" t="s">
        <v>157</v>
      </c>
      <c r="G345" s="219"/>
      <c r="H345" s="223">
        <v>281.08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148</v>
      </c>
      <c r="AU345" s="229" t="s">
        <v>84</v>
      </c>
      <c r="AV345" s="13" t="s">
        <v>131</v>
      </c>
      <c r="AW345" s="13" t="s">
        <v>40</v>
      </c>
      <c r="AX345" s="13" t="s">
        <v>22</v>
      </c>
      <c r="AY345" s="229" t="s">
        <v>132</v>
      </c>
    </row>
    <row r="346" spans="2:65" s="1" customFormat="1" ht="22.5" customHeight="1">
      <c r="B346" s="35"/>
      <c r="C346" s="183" t="s">
        <v>375</v>
      </c>
      <c r="D346" s="183" t="s">
        <v>133</v>
      </c>
      <c r="E346" s="184" t="s">
        <v>504</v>
      </c>
      <c r="F346" s="185" t="s">
        <v>505</v>
      </c>
      <c r="G346" s="186" t="s">
        <v>305</v>
      </c>
      <c r="H346" s="187">
        <v>281.08</v>
      </c>
      <c r="I346" s="188"/>
      <c r="J346" s="189">
        <f>ROUND(I346*H346,2)</f>
        <v>0</v>
      </c>
      <c r="K346" s="185" t="s">
        <v>137</v>
      </c>
      <c r="L346" s="55"/>
      <c r="M346" s="190" t="s">
        <v>20</v>
      </c>
      <c r="N346" s="191" t="s">
        <v>47</v>
      </c>
      <c r="O346" s="36"/>
      <c r="P346" s="192">
        <f>O346*H346</f>
        <v>0</v>
      </c>
      <c r="Q346" s="192">
        <v>0</v>
      </c>
      <c r="R346" s="192">
        <f>Q346*H346</f>
        <v>0</v>
      </c>
      <c r="S346" s="192">
        <v>0</v>
      </c>
      <c r="T346" s="193">
        <f>S346*H346</f>
        <v>0</v>
      </c>
      <c r="AR346" s="18" t="s">
        <v>131</v>
      </c>
      <c r="AT346" s="18" t="s">
        <v>133</v>
      </c>
      <c r="AU346" s="18" t="s">
        <v>84</v>
      </c>
      <c r="AY346" s="18" t="s">
        <v>132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22</v>
      </c>
      <c r="BK346" s="194">
        <f>ROUND(I346*H346,2)</f>
        <v>0</v>
      </c>
      <c r="BL346" s="18" t="s">
        <v>131</v>
      </c>
      <c r="BM346" s="18" t="s">
        <v>506</v>
      </c>
    </row>
    <row r="347" spans="2:65" s="1" customFormat="1" ht="22.5" customHeight="1">
      <c r="B347" s="35"/>
      <c r="C347" s="183" t="s">
        <v>507</v>
      </c>
      <c r="D347" s="183" t="s">
        <v>133</v>
      </c>
      <c r="E347" s="184" t="s">
        <v>504</v>
      </c>
      <c r="F347" s="185" t="s">
        <v>505</v>
      </c>
      <c r="G347" s="186" t="s">
        <v>305</v>
      </c>
      <c r="H347" s="187">
        <v>2.65</v>
      </c>
      <c r="I347" s="188"/>
      <c r="J347" s="189">
        <f>ROUND(I347*H347,2)</f>
        <v>0</v>
      </c>
      <c r="K347" s="185" t="s">
        <v>137</v>
      </c>
      <c r="L347" s="55"/>
      <c r="M347" s="190" t="s">
        <v>20</v>
      </c>
      <c r="N347" s="191" t="s">
        <v>47</v>
      </c>
      <c r="O347" s="36"/>
      <c r="P347" s="192">
        <f>O347*H347</f>
        <v>0</v>
      </c>
      <c r="Q347" s="192">
        <v>0</v>
      </c>
      <c r="R347" s="192">
        <f>Q347*H347</f>
        <v>0</v>
      </c>
      <c r="S347" s="192">
        <v>0</v>
      </c>
      <c r="T347" s="193">
        <f>S347*H347</f>
        <v>0</v>
      </c>
      <c r="AR347" s="18" t="s">
        <v>131</v>
      </c>
      <c r="AT347" s="18" t="s">
        <v>133</v>
      </c>
      <c r="AU347" s="18" t="s">
        <v>84</v>
      </c>
      <c r="AY347" s="18" t="s">
        <v>132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8" t="s">
        <v>22</v>
      </c>
      <c r="BK347" s="194">
        <f>ROUND(I347*H347,2)</f>
        <v>0</v>
      </c>
      <c r="BL347" s="18" t="s">
        <v>131</v>
      </c>
      <c r="BM347" s="18" t="s">
        <v>508</v>
      </c>
    </row>
    <row r="348" spans="2:51" s="11" customFormat="1" ht="13.5">
      <c r="B348" s="195"/>
      <c r="C348" s="196"/>
      <c r="D348" s="197" t="s">
        <v>148</v>
      </c>
      <c r="E348" s="198" t="s">
        <v>20</v>
      </c>
      <c r="F348" s="199" t="s">
        <v>403</v>
      </c>
      <c r="G348" s="196"/>
      <c r="H348" s="200" t="s">
        <v>20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148</v>
      </c>
      <c r="AU348" s="206" t="s">
        <v>84</v>
      </c>
      <c r="AV348" s="11" t="s">
        <v>22</v>
      </c>
      <c r="AW348" s="11" t="s">
        <v>40</v>
      </c>
      <c r="AX348" s="11" t="s">
        <v>76</v>
      </c>
      <c r="AY348" s="206" t="s">
        <v>132</v>
      </c>
    </row>
    <row r="349" spans="2:51" s="11" customFormat="1" ht="13.5">
      <c r="B349" s="195"/>
      <c r="C349" s="196"/>
      <c r="D349" s="197" t="s">
        <v>148</v>
      </c>
      <c r="E349" s="198" t="s">
        <v>20</v>
      </c>
      <c r="F349" s="199" t="s">
        <v>404</v>
      </c>
      <c r="G349" s="196"/>
      <c r="H349" s="200" t="s">
        <v>20</v>
      </c>
      <c r="I349" s="201"/>
      <c r="J349" s="196"/>
      <c r="K349" s="196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148</v>
      </c>
      <c r="AU349" s="206" t="s">
        <v>84</v>
      </c>
      <c r="AV349" s="11" t="s">
        <v>22</v>
      </c>
      <c r="AW349" s="11" t="s">
        <v>40</v>
      </c>
      <c r="AX349" s="11" t="s">
        <v>76</v>
      </c>
      <c r="AY349" s="206" t="s">
        <v>132</v>
      </c>
    </row>
    <row r="350" spans="2:51" s="12" customFormat="1" ht="13.5">
      <c r="B350" s="207"/>
      <c r="C350" s="208"/>
      <c r="D350" s="197" t="s">
        <v>148</v>
      </c>
      <c r="E350" s="209" t="s">
        <v>20</v>
      </c>
      <c r="F350" s="210" t="s">
        <v>405</v>
      </c>
      <c r="G350" s="208"/>
      <c r="H350" s="211">
        <v>2.65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148</v>
      </c>
      <c r="AU350" s="217" t="s">
        <v>84</v>
      </c>
      <c r="AV350" s="12" t="s">
        <v>84</v>
      </c>
      <c r="AW350" s="12" t="s">
        <v>40</v>
      </c>
      <c r="AX350" s="12" t="s">
        <v>76</v>
      </c>
      <c r="AY350" s="217" t="s">
        <v>132</v>
      </c>
    </row>
    <row r="351" spans="2:51" s="13" customFormat="1" ht="13.5">
      <c r="B351" s="218"/>
      <c r="C351" s="219"/>
      <c r="D351" s="220" t="s">
        <v>148</v>
      </c>
      <c r="E351" s="221" t="s">
        <v>20</v>
      </c>
      <c r="F351" s="222" t="s">
        <v>157</v>
      </c>
      <c r="G351" s="219"/>
      <c r="H351" s="223">
        <v>2.65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148</v>
      </c>
      <c r="AU351" s="229" t="s">
        <v>84</v>
      </c>
      <c r="AV351" s="13" t="s">
        <v>131</v>
      </c>
      <c r="AW351" s="13" t="s">
        <v>40</v>
      </c>
      <c r="AX351" s="13" t="s">
        <v>22</v>
      </c>
      <c r="AY351" s="229" t="s">
        <v>132</v>
      </c>
    </row>
    <row r="352" spans="2:65" s="1" customFormat="1" ht="22.5" customHeight="1">
      <c r="B352" s="35"/>
      <c r="C352" s="183" t="s">
        <v>380</v>
      </c>
      <c r="D352" s="183" t="s">
        <v>133</v>
      </c>
      <c r="E352" s="184" t="s">
        <v>509</v>
      </c>
      <c r="F352" s="185" t="s">
        <v>510</v>
      </c>
      <c r="G352" s="186" t="s">
        <v>305</v>
      </c>
      <c r="H352" s="187">
        <v>281.08</v>
      </c>
      <c r="I352" s="188"/>
      <c r="J352" s="189">
        <f>ROUND(I352*H352,2)</f>
        <v>0</v>
      </c>
      <c r="K352" s="185" t="s">
        <v>137</v>
      </c>
      <c r="L352" s="55"/>
      <c r="M352" s="190" t="s">
        <v>20</v>
      </c>
      <c r="N352" s="191" t="s">
        <v>47</v>
      </c>
      <c r="O352" s="36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8" t="s">
        <v>131</v>
      </c>
      <c r="AT352" s="18" t="s">
        <v>133</v>
      </c>
      <c r="AU352" s="18" t="s">
        <v>84</v>
      </c>
      <c r="AY352" s="18" t="s">
        <v>132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22</v>
      </c>
      <c r="BK352" s="194">
        <f>ROUND(I352*H352,2)</f>
        <v>0</v>
      </c>
      <c r="BL352" s="18" t="s">
        <v>131</v>
      </c>
      <c r="BM352" s="18" t="s">
        <v>511</v>
      </c>
    </row>
    <row r="353" spans="2:65" s="1" customFormat="1" ht="22.5" customHeight="1">
      <c r="B353" s="35"/>
      <c r="C353" s="183" t="s">
        <v>512</v>
      </c>
      <c r="D353" s="183" t="s">
        <v>133</v>
      </c>
      <c r="E353" s="184" t="s">
        <v>513</v>
      </c>
      <c r="F353" s="185" t="s">
        <v>514</v>
      </c>
      <c r="G353" s="186" t="s">
        <v>305</v>
      </c>
      <c r="H353" s="187">
        <v>562.16</v>
      </c>
      <c r="I353" s="188"/>
      <c r="J353" s="189">
        <f>ROUND(I353*H353,2)</f>
        <v>0</v>
      </c>
      <c r="K353" s="185" t="s">
        <v>137</v>
      </c>
      <c r="L353" s="55"/>
      <c r="M353" s="190" t="s">
        <v>20</v>
      </c>
      <c r="N353" s="191" t="s">
        <v>47</v>
      </c>
      <c r="O353" s="3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8" t="s">
        <v>131</v>
      </c>
      <c r="AT353" s="18" t="s">
        <v>133</v>
      </c>
      <c r="AU353" s="18" t="s">
        <v>84</v>
      </c>
      <c r="AY353" s="18" t="s">
        <v>132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22</v>
      </c>
      <c r="BK353" s="194">
        <f>ROUND(I353*H353,2)</f>
        <v>0</v>
      </c>
      <c r="BL353" s="18" t="s">
        <v>131</v>
      </c>
      <c r="BM353" s="18" t="s">
        <v>515</v>
      </c>
    </row>
    <row r="354" spans="2:51" s="12" customFormat="1" ht="13.5">
      <c r="B354" s="207"/>
      <c r="C354" s="208"/>
      <c r="D354" s="197" t="s">
        <v>148</v>
      </c>
      <c r="E354" s="209" t="s">
        <v>20</v>
      </c>
      <c r="F354" s="210" t="s">
        <v>516</v>
      </c>
      <c r="G354" s="208"/>
      <c r="H354" s="211">
        <v>562.16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148</v>
      </c>
      <c r="AU354" s="217" t="s">
        <v>84</v>
      </c>
      <c r="AV354" s="12" t="s">
        <v>84</v>
      </c>
      <c r="AW354" s="12" t="s">
        <v>40</v>
      </c>
      <c r="AX354" s="12" t="s">
        <v>76</v>
      </c>
      <c r="AY354" s="217" t="s">
        <v>132</v>
      </c>
    </row>
    <row r="355" spans="2:51" s="13" customFormat="1" ht="13.5">
      <c r="B355" s="218"/>
      <c r="C355" s="219"/>
      <c r="D355" s="220" t="s">
        <v>148</v>
      </c>
      <c r="E355" s="221" t="s">
        <v>20</v>
      </c>
      <c r="F355" s="222" t="s">
        <v>157</v>
      </c>
      <c r="G355" s="219"/>
      <c r="H355" s="223">
        <v>562.16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148</v>
      </c>
      <c r="AU355" s="229" t="s">
        <v>84</v>
      </c>
      <c r="AV355" s="13" t="s">
        <v>131</v>
      </c>
      <c r="AW355" s="13" t="s">
        <v>40</v>
      </c>
      <c r="AX355" s="13" t="s">
        <v>22</v>
      </c>
      <c r="AY355" s="229" t="s">
        <v>132</v>
      </c>
    </row>
    <row r="356" spans="2:65" s="1" customFormat="1" ht="22.5" customHeight="1">
      <c r="B356" s="35"/>
      <c r="C356" s="183" t="s">
        <v>386</v>
      </c>
      <c r="D356" s="183" t="s">
        <v>133</v>
      </c>
      <c r="E356" s="184" t="s">
        <v>517</v>
      </c>
      <c r="F356" s="185" t="s">
        <v>518</v>
      </c>
      <c r="G356" s="186" t="s">
        <v>305</v>
      </c>
      <c r="H356" s="187">
        <v>843.24</v>
      </c>
      <c r="I356" s="188"/>
      <c r="J356" s="189">
        <f>ROUND(I356*H356,2)</f>
        <v>0</v>
      </c>
      <c r="K356" s="185" t="s">
        <v>137</v>
      </c>
      <c r="L356" s="55"/>
      <c r="M356" s="190" t="s">
        <v>20</v>
      </c>
      <c r="N356" s="191" t="s">
        <v>47</v>
      </c>
      <c r="O356" s="36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AR356" s="18" t="s">
        <v>131</v>
      </c>
      <c r="AT356" s="18" t="s">
        <v>133</v>
      </c>
      <c r="AU356" s="18" t="s">
        <v>84</v>
      </c>
      <c r="AY356" s="18" t="s">
        <v>132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22</v>
      </c>
      <c r="BK356" s="194">
        <f>ROUND(I356*H356,2)</f>
        <v>0</v>
      </c>
      <c r="BL356" s="18" t="s">
        <v>131</v>
      </c>
      <c r="BM356" s="18" t="s">
        <v>28</v>
      </c>
    </row>
    <row r="357" spans="2:51" s="11" customFormat="1" ht="13.5">
      <c r="B357" s="195"/>
      <c r="C357" s="196"/>
      <c r="D357" s="197" t="s">
        <v>148</v>
      </c>
      <c r="E357" s="198" t="s">
        <v>20</v>
      </c>
      <c r="F357" s="199" t="s">
        <v>283</v>
      </c>
      <c r="G357" s="196"/>
      <c r="H357" s="200" t="s">
        <v>20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148</v>
      </c>
      <c r="AU357" s="206" t="s">
        <v>84</v>
      </c>
      <c r="AV357" s="11" t="s">
        <v>22</v>
      </c>
      <c r="AW357" s="11" t="s">
        <v>40</v>
      </c>
      <c r="AX357" s="11" t="s">
        <v>76</v>
      </c>
      <c r="AY357" s="206" t="s">
        <v>132</v>
      </c>
    </row>
    <row r="358" spans="2:51" s="11" customFormat="1" ht="13.5">
      <c r="B358" s="195"/>
      <c r="C358" s="196"/>
      <c r="D358" s="197" t="s">
        <v>148</v>
      </c>
      <c r="E358" s="198" t="s">
        <v>20</v>
      </c>
      <c r="F358" s="199" t="s">
        <v>519</v>
      </c>
      <c r="G358" s="196"/>
      <c r="H358" s="200" t="s">
        <v>20</v>
      </c>
      <c r="I358" s="201"/>
      <c r="J358" s="196"/>
      <c r="K358" s="196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148</v>
      </c>
      <c r="AU358" s="206" t="s">
        <v>84</v>
      </c>
      <c r="AV358" s="11" t="s">
        <v>22</v>
      </c>
      <c r="AW358" s="11" t="s">
        <v>40</v>
      </c>
      <c r="AX358" s="11" t="s">
        <v>76</v>
      </c>
      <c r="AY358" s="206" t="s">
        <v>132</v>
      </c>
    </row>
    <row r="359" spans="2:51" s="11" customFormat="1" ht="13.5">
      <c r="B359" s="195"/>
      <c r="C359" s="196"/>
      <c r="D359" s="197" t="s">
        <v>148</v>
      </c>
      <c r="E359" s="198" t="s">
        <v>20</v>
      </c>
      <c r="F359" s="199" t="s">
        <v>520</v>
      </c>
      <c r="G359" s="196"/>
      <c r="H359" s="200" t="s">
        <v>20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148</v>
      </c>
      <c r="AU359" s="206" t="s">
        <v>84</v>
      </c>
      <c r="AV359" s="11" t="s">
        <v>22</v>
      </c>
      <c r="AW359" s="11" t="s">
        <v>40</v>
      </c>
      <c r="AX359" s="11" t="s">
        <v>76</v>
      </c>
      <c r="AY359" s="206" t="s">
        <v>132</v>
      </c>
    </row>
    <row r="360" spans="2:51" s="11" customFormat="1" ht="13.5">
      <c r="B360" s="195"/>
      <c r="C360" s="196"/>
      <c r="D360" s="197" t="s">
        <v>148</v>
      </c>
      <c r="E360" s="198" t="s">
        <v>20</v>
      </c>
      <c r="F360" s="199" t="s">
        <v>521</v>
      </c>
      <c r="G360" s="196"/>
      <c r="H360" s="200" t="s">
        <v>20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148</v>
      </c>
      <c r="AU360" s="206" t="s">
        <v>84</v>
      </c>
      <c r="AV360" s="11" t="s">
        <v>22</v>
      </c>
      <c r="AW360" s="11" t="s">
        <v>40</v>
      </c>
      <c r="AX360" s="11" t="s">
        <v>76</v>
      </c>
      <c r="AY360" s="206" t="s">
        <v>132</v>
      </c>
    </row>
    <row r="361" spans="2:51" s="11" customFormat="1" ht="13.5">
      <c r="B361" s="195"/>
      <c r="C361" s="196"/>
      <c r="D361" s="197" t="s">
        <v>148</v>
      </c>
      <c r="E361" s="198" t="s">
        <v>20</v>
      </c>
      <c r="F361" s="199" t="s">
        <v>290</v>
      </c>
      <c r="G361" s="196"/>
      <c r="H361" s="200" t="s">
        <v>20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148</v>
      </c>
      <c r="AU361" s="206" t="s">
        <v>84</v>
      </c>
      <c r="AV361" s="11" t="s">
        <v>22</v>
      </c>
      <c r="AW361" s="11" t="s">
        <v>40</v>
      </c>
      <c r="AX361" s="11" t="s">
        <v>76</v>
      </c>
      <c r="AY361" s="206" t="s">
        <v>132</v>
      </c>
    </row>
    <row r="362" spans="2:51" s="11" customFormat="1" ht="13.5">
      <c r="B362" s="195"/>
      <c r="C362" s="196"/>
      <c r="D362" s="197" t="s">
        <v>148</v>
      </c>
      <c r="E362" s="198" t="s">
        <v>20</v>
      </c>
      <c r="F362" s="199" t="s">
        <v>522</v>
      </c>
      <c r="G362" s="196"/>
      <c r="H362" s="200" t="s">
        <v>20</v>
      </c>
      <c r="I362" s="201"/>
      <c r="J362" s="196"/>
      <c r="K362" s="196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148</v>
      </c>
      <c r="AU362" s="206" t="s">
        <v>84</v>
      </c>
      <c r="AV362" s="11" t="s">
        <v>22</v>
      </c>
      <c r="AW362" s="11" t="s">
        <v>40</v>
      </c>
      <c r="AX362" s="11" t="s">
        <v>76</v>
      </c>
      <c r="AY362" s="206" t="s">
        <v>132</v>
      </c>
    </row>
    <row r="363" spans="2:51" s="11" customFormat="1" ht="13.5">
      <c r="B363" s="195"/>
      <c r="C363" s="196"/>
      <c r="D363" s="197" t="s">
        <v>148</v>
      </c>
      <c r="E363" s="198" t="s">
        <v>20</v>
      </c>
      <c r="F363" s="199" t="s">
        <v>523</v>
      </c>
      <c r="G363" s="196"/>
      <c r="H363" s="200" t="s">
        <v>20</v>
      </c>
      <c r="I363" s="201"/>
      <c r="J363" s="196"/>
      <c r="K363" s="196"/>
      <c r="L363" s="202"/>
      <c r="M363" s="203"/>
      <c r="N363" s="204"/>
      <c r="O363" s="204"/>
      <c r="P363" s="204"/>
      <c r="Q363" s="204"/>
      <c r="R363" s="204"/>
      <c r="S363" s="204"/>
      <c r="T363" s="205"/>
      <c r="AT363" s="206" t="s">
        <v>148</v>
      </c>
      <c r="AU363" s="206" t="s">
        <v>84</v>
      </c>
      <c r="AV363" s="11" t="s">
        <v>22</v>
      </c>
      <c r="AW363" s="11" t="s">
        <v>40</v>
      </c>
      <c r="AX363" s="11" t="s">
        <v>76</v>
      </c>
      <c r="AY363" s="206" t="s">
        <v>132</v>
      </c>
    </row>
    <row r="364" spans="2:51" s="11" customFormat="1" ht="13.5">
      <c r="B364" s="195"/>
      <c r="C364" s="196"/>
      <c r="D364" s="197" t="s">
        <v>148</v>
      </c>
      <c r="E364" s="198" t="s">
        <v>20</v>
      </c>
      <c r="F364" s="199" t="s">
        <v>524</v>
      </c>
      <c r="G364" s="196"/>
      <c r="H364" s="200" t="s">
        <v>20</v>
      </c>
      <c r="I364" s="201"/>
      <c r="J364" s="196"/>
      <c r="K364" s="196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148</v>
      </c>
      <c r="AU364" s="206" t="s">
        <v>84</v>
      </c>
      <c r="AV364" s="11" t="s">
        <v>22</v>
      </c>
      <c r="AW364" s="11" t="s">
        <v>40</v>
      </c>
      <c r="AX364" s="11" t="s">
        <v>76</v>
      </c>
      <c r="AY364" s="206" t="s">
        <v>132</v>
      </c>
    </row>
    <row r="365" spans="2:51" s="11" customFormat="1" ht="13.5">
      <c r="B365" s="195"/>
      <c r="C365" s="196"/>
      <c r="D365" s="197" t="s">
        <v>148</v>
      </c>
      <c r="E365" s="198" t="s">
        <v>20</v>
      </c>
      <c r="F365" s="199" t="s">
        <v>525</v>
      </c>
      <c r="G365" s="196"/>
      <c r="H365" s="200" t="s">
        <v>20</v>
      </c>
      <c r="I365" s="201"/>
      <c r="J365" s="196"/>
      <c r="K365" s="196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148</v>
      </c>
      <c r="AU365" s="206" t="s">
        <v>84</v>
      </c>
      <c r="AV365" s="11" t="s">
        <v>22</v>
      </c>
      <c r="AW365" s="11" t="s">
        <v>40</v>
      </c>
      <c r="AX365" s="11" t="s">
        <v>76</v>
      </c>
      <c r="AY365" s="206" t="s">
        <v>132</v>
      </c>
    </row>
    <row r="366" spans="2:51" s="11" customFormat="1" ht="13.5">
      <c r="B366" s="195"/>
      <c r="C366" s="196"/>
      <c r="D366" s="197" t="s">
        <v>148</v>
      </c>
      <c r="E366" s="198" t="s">
        <v>20</v>
      </c>
      <c r="F366" s="199" t="s">
        <v>295</v>
      </c>
      <c r="G366" s="196"/>
      <c r="H366" s="200" t="s">
        <v>20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148</v>
      </c>
      <c r="AU366" s="206" t="s">
        <v>84</v>
      </c>
      <c r="AV366" s="11" t="s">
        <v>22</v>
      </c>
      <c r="AW366" s="11" t="s">
        <v>40</v>
      </c>
      <c r="AX366" s="11" t="s">
        <v>76</v>
      </c>
      <c r="AY366" s="206" t="s">
        <v>132</v>
      </c>
    </row>
    <row r="367" spans="2:51" s="11" customFormat="1" ht="13.5">
      <c r="B367" s="195"/>
      <c r="C367" s="196"/>
      <c r="D367" s="197" t="s">
        <v>148</v>
      </c>
      <c r="E367" s="198" t="s">
        <v>20</v>
      </c>
      <c r="F367" s="199" t="s">
        <v>526</v>
      </c>
      <c r="G367" s="196"/>
      <c r="H367" s="200" t="s">
        <v>20</v>
      </c>
      <c r="I367" s="201"/>
      <c r="J367" s="196"/>
      <c r="K367" s="196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148</v>
      </c>
      <c r="AU367" s="206" t="s">
        <v>84</v>
      </c>
      <c r="AV367" s="11" t="s">
        <v>22</v>
      </c>
      <c r="AW367" s="11" t="s">
        <v>40</v>
      </c>
      <c r="AX367" s="11" t="s">
        <v>76</v>
      </c>
      <c r="AY367" s="206" t="s">
        <v>132</v>
      </c>
    </row>
    <row r="368" spans="2:51" s="12" customFormat="1" ht="13.5">
      <c r="B368" s="207"/>
      <c r="C368" s="208"/>
      <c r="D368" s="197" t="s">
        <v>148</v>
      </c>
      <c r="E368" s="209" t="s">
        <v>20</v>
      </c>
      <c r="F368" s="210" t="s">
        <v>527</v>
      </c>
      <c r="G368" s="208"/>
      <c r="H368" s="211">
        <v>843.24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148</v>
      </c>
      <c r="AU368" s="217" t="s">
        <v>84</v>
      </c>
      <c r="AV368" s="12" t="s">
        <v>84</v>
      </c>
      <c r="AW368" s="12" t="s">
        <v>40</v>
      </c>
      <c r="AX368" s="12" t="s">
        <v>76</v>
      </c>
      <c r="AY368" s="217" t="s">
        <v>132</v>
      </c>
    </row>
    <row r="369" spans="2:51" s="13" customFormat="1" ht="13.5">
      <c r="B369" s="218"/>
      <c r="C369" s="219"/>
      <c r="D369" s="220" t="s">
        <v>148</v>
      </c>
      <c r="E369" s="221" t="s">
        <v>20</v>
      </c>
      <c r="F369" s="222" t="s">
        <v>157</v>
      </c>
      <c r="G369" s="219"/>
      <c r="H369" s="223">
        <v>843.24</v>
      </c>
      <c r="I369" s="224"/>
      <c r="J369" s="219"/>
      <c r="K369" s="219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148</v>
      </c>
      <c r="AU369" s="229" t="s">
        <v>84</v>
      </c>
      <c r="AV369" s="13" t="s">
        <v>131</v>
      </c>
      <c r="AW369" s="13" t="s">
        <v>40</v>
      </c>
      <c r="AX369" s="13" t="s">
        <v>22</v>
      </c>
      <c r="AY369" s="229" t="s">
        <v>132</v>
      </c>
    </row>
    <row r="370" spans="2:65" s="1" customFormat="1" ht="22.5" customHeight="1">
      <c r="B370" s="35"/>
      <c r="C370" s="183" t="s">
        <v>528</v>
      </c>
      <c r="D370" s="183" t="s">
        <v>133</v>
      </c>
      <c r="E370" s="184" t="s">
        <v>529</v>
      </c>
      <c r="F370" s="185" t="s">
        <v>530</v>
      </c>
      <c r="G370" s="186" t="s">
        <v>305</v>
      </c>
      <c r="H370" s="187">
        <v>2.65</v>
      </c>
      <c r="I370" s="188"/>
      <c r="J370" s="189">
        <f>ROUND(I370*H370,2)</f>
        <v>0</v>
      </c>
      <c r="K370" s="185" t="s">
        <v>137</v>
      </c>
      <c r="L370" s="55"/>
      <c r="M370" s="190" t="s">
        <v>20</v>
      </c>
      <c r="N370" s="191" t="s">
        <v>47</v>
      </c>
      <c r="O370" s="36"/>
      <c r="P370" s="192">
        <f>O370*H370</f>
        <v>0</v>
      </c>
      <c r="Q370" s="192">
        <v>0</v>
      </c>
      <c r="R370" s="192">
        <f>Q370*H370</f>
        <v>0</v>
      </c>
      <c r="S370" s="192">
        <v>0</v>
      </c>
      <c r="T370" s="193">
        <f>S370*H370</f>
        <v>0</v>
      </c>
      <c r="AR370" s="18" t="s">
        <v>131</v>
      </c>
      <c r="AT370" s="18" t="s">
        <v>133</v>
      </c>
      <c r="AU370" s="18" t="s">
        <v>84</v>
      </c>
      <c r="AY370" s="18" t="s">
        <v>132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8" t="s">
        <v>22</v>
      </c>
      <c r="BK370" s="194">
        <f>ROUND(I370*H370,2)</f>
        <v>0</v>
      </c>
      <c r="BL370" s="18" t="s">
        <v>131</v>
      </c>
      <c r="BM370" s="18" t="s">
        <v>531</v>
      </c>
    </row>
    <row r="371" spans="2:65" s="1" customFormat="1" ht="22.5" customHeight="1">
      <c r="B371" s="35"/>
      <c r="C371" s="183" t="s">
        <v>390</v>
      </c>
      <c r="D371" s="183" t="s">
        <v>133</v>
      </c>
      <c r="E371" s="184" t="s">
        <v>532</v>
      </c>
      <c r="F371" s="185" t="s">
        <v>533</v>
      </c>
      <c r="G371" s="186" t="s">
        <v>305</v>
      </c>
      <c r="H371" s="187">
        <v>281.08</v>
      </c>
      <c r="I371" s="188"/>
      <c r="J371" s="189">
        <f>ROUND(I371*H371,2)</f>
        <v>0</v>
      </c>
      <c r="K371" s="185" t="s">
        <v>190</v>
      </c>
      <c r="L371" s="55"/>
      <c r="M371" s="190" t="s">
        <v>20</v>
      </c>
      <c r="N371" s="191" t="s">
        <v>47</v>
      </c>
      <c r="O371" s="36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AR371" s="18" t="s">
        <v>131</v>
      </c>
      <c r="AT371" s="18" t="s">
        <v>133</v>
      </c>
      <c r="AU371" s="18" t="s">
        <v>84</v>
      </c>
      <c r="AY371" s="18" t="s">
        <v>132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22</v>
      </c>
      <c r="BK371" s="194">
        <f>ROUND(I371*H371,2)</f>
        <v>0</v>
      </c>
      <c r="BL371" s="18" t="s">
        <v>131</v>
      </c>
      <c r="BM371" s="18" t="s">
        <v>534</v>
      </c>
    </row>
    <row r="372" spans="2:65" s="1" customFormat="1" ht="22.5" customHeight="1">
      <c r="B372" s="35"/>
      <c r="C372" s="249" t="s">
        <v>535</v>
      </c>
      <c r="D372" s="249" t="s">
        <v>376</v>
      </c>
      <c r="E372" s="250" t="s">
        <v>536</v>
      </c>
      <c r="F372" s="251" t="s">
        <v>537</v>
      </c>
      <c r="G372" s="252" t="s">
        <v>396</v>
      </c>
      <c r="H372" s="253">
        <v>0.33788</v>
      </c>
      <c r="I372" s="254"/>
      <c r="J372" s="255">
        <f>ROUND(I372*H372,2)</f>
        <v>0</v>
      </c>
      <c r="K372" s="251" t="s">
        <v>137</v>
      </c>
      <c r="L372" s="256"/>
      <c r="M372" s="257" t="s">
        <v>20</v>
      </c>
      <c r="N372" s="258" t="s">
        <v>47</v>
      </c>
      <c r="O372" s="36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18" t="s">
        <v>147</v>
      </c>
      <c r="AT372" s="18" t="s">
        <v>376</v>
      </c>
      <c r="AU372" s="18" t="s">
        <v>84</v>
      </c>
      <c r="AY372" s="18" t="s">
        <v>132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22</v>
      </c>
      <c r="BK372" s="194">
        <f>ROUND(I372*H372,2)</f>
        <v>0</v>
      </c>
      <c r="BL372" s="18" t="s">
        <v>131</v>
      </c>
      <c r="BM372" s="18" t="s">
        <v>538</v>
      </c>
    </row>
    <row r="373" spans="2:51" s="11" customFormat="1" ht="13.5">
      <c r="B373" s="195"/>
      <c r="C373" s="196"/>
      <c r="D373" s="197" t="s">
        <v>148</v>
      </c>
      <c r="E373" s="198" t="s">
        <v>20</v>
      </c>
      <c r="F373" s="199" t="s">
        <v>539</v>
      </c>
      <c r="G373" s="196"/>
      <c r="H373" s="200" t="s">
        <v>20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148</v>
      </c>
      <c r="AU373" s="206" t="s">
        <v>84</v>
      </c>
      <c r="AV373" s="11" t="s">
        <v>22</v>
      </c>
      <c r="AW373" s="11" t="s">
        <v>40</v>
      </c>
      <c r="AX373" s="11" t="s">
        <v>76</v>
      </c>
      <c r="AY373" s="206" t="s">
        <v>132</v>
      </c>
    </row>
    <row r="374" spans="2:51" s="12" customFormat="1" ht="13.5">
      <c r="B374" s="207"/>
      <c r="C374" s="208"/>
      <c r="D374" s="197" t="s">
        <v>148</v>
      </c>
      <c r="E374" s="209" t="s">
        <v>20</v>
      </c>
      <c r="F374" s="210" t="s">
        <v>540</v>
      </c>
      <c r="G374" s="208"/>
      <c r="H374" s="211">
        <v>0.33788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148</v>
      </c>
      <c r="AU374" s="217" t="s">
        <v>84</v>
      </c>
      <c r="AV374" s="12" t="s">
        <v>84</v>
      </c>
      <c r="AW374" s="12" t="s">
        <v>40</v>
      </c>
      <c r="AX374" s="12" t="s">
        <v>76</v>
      </c>
      <c r="AY374" s="217" t="s">
        <v>132</v>
      </c>
    </row>
    <row r="375" spans="2:51" s="13" customFormat="1" ht="13.5">
      <c r="B375" s="218"/>
      <c r="C375" s="219"/>
      <c r="D375" s="197" t="s">
        <v>148</v>
      </c>
      <c r="E375" s="230" t="s">
        <v>20</v>
      </c>
      <c r="F375" s="231" t="s">
        <v>157</v>
      </c>
      <c r="G375" s="219"/>
      <c r="H375" s="232">
        <v>0.33788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148</v>
      </c>
      <c r="AU375" s="229" t="s">
        <v>84</v>
      </c>
      <c r="AV375" s="13" t="s">
        <v>131</v>
      </c>
      <c r="AW375" s="13" t="s">
        <v>40</v>
      </c>
      <c r="AX375" s="13" t="s">
        <v>22</v>
      </c>
      <c r="AY375" s="229" t="s">
        <v>132</v>
      </c>
    </row>
    <row r="376" spans="2:63" s="10" customFormat="1" ht="29.85" customHeight="1">
      <c r="B376" s="169"/>
      <c r="C376" s="170"/>
      <c r="D376" s="171" t="s">
        <v>75</v>
      </c>
      <c r="E376" s="247" t="s">
        <v>147</v>
      </c>
      <c r="F376" s="247" t="s">
        <v>541</v>
      </c>
      <c r="G376" s="170"/>
      <c r="H376" s="170"/>
      <c r="I376" s="173"/>
      <c r="J376" s="248">
        <f>BK376</f>
        <v>0</v>
      </c>
      <c r="K376" s="170"/>
      <c r="L376" s="175"/>
      <c r="M376" s="176"/>
      <c r="N376" s="177"/>
      <c r="O376" s="177"/>
      <c r="P376" s="178">
        <f>SUM(P377:P436)</f>
        <v>0</v>
      </c>
      <c r="Q376" s="177"/>
      <c r="R376" s="178">
        <f>SUM(R377:R436)</f>
        <v>0</v>
      </c>
      <c r="S376" s="177"/>
      <c r="T376" s="179">
        <f>SUM(T377:T436)</f>
        <v>0</v>
      </c>
      <c r="AR376" s="180" t="s">
        <v>22</v>
      </c>
      <c r="AT376" s="181" t="s">
        <v>75</v>
      </c>
      <c r="AU376" s="181" t="s">
        <v>22</v>
      </c>
      <c r="AY376" s="180" t="s">
        <v>132</v>
      </c>
      <c r="BK376" s="182">
        <f>SUM(BK377:BK436)</f>
        <v>0</v>
      </c>
    </row>
    <row r="377" spans="2:65" s="1" customFormat="1" ht="22.5" customHeight="1">
      <c r="B377" s="35"/>
      <c r="C377" s="183" t="s">
        <v>397</v>
      </c>
      <c r="D377" s="183" t="s">
        <v>133</v>
      </c>
      <c r="E377" s="184" t="s">
        <v>542</v>
      </c>
      <c r="F377" s="185" t="s">
        <v>543</v>
      </c>
      <c r="G377" s="186" t="s">
        <v>544</v>
      </c>
      <c r="H377" s="187">
        <v>2</v>
      </c>
      <c r="I377" s="188"/>
      <c r="J377" s="189">
        <f>ROUND(I377*H377,2)</f>
        <v>0</v>
      </c>
      <c r="K377" s="185" t="s">
        <v>137</v>
      </c>
      <c r="L377" s="55"/>
      <c r="M377" s="190" t="s">
        <v>20</v>
      </c>
      <c r="N377" s="191" t="s">
        <v>47</v>
      </c>
      <c r="O377" s="36"/>
      <c r="P377" s="192">
        <f>O377*H377</f>
        <v>0</v>
      </c>
      <c r="Q377" s="192">
        <v>0</v>
      </c>
      <c r="R377" s="192">
        <f>Q377*H377</f>
        <v>0</v>
      </c>
      <c r="S377" s="192">
        <v>0</v>
      </c>
      <c r="T377" s="193">
        <f>S377*H377</f>
        <v>0</v>
      </c>
      <c r="AR377" s="18" t="s">
        <v>131</v>
      </c>
      <c r="AT377" s="18" t="s">
        <v>133</v>
      </c>
      <c r="AU377" s="18" t="s">
        <v>84</v>
      </c>
      <c r="AY377" s="18" t="s">
        <v>132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8" t="s">
        <v>22</v>
      </c>
      <c r="BK377" s="194">
        <f>ROUND(I377*H377,2)</f>
        <v>0</v>
      </c>
      <c r="BL377" s="18" t="s">
        <v>131</v>
      </c>
      <c r="BM377" s="18" t="s">
        <v>545</v>
      </c>
    </row>
    <row r="378" spans="2:65" s="1" customFormat="1" ht="22.5" customHeight="1">
      <c r="B378" s="35"/>
      <c r="C378" s="183" t="s">
        <v>546</v>
      </c>
      <c r="D378" s="183" t="s">
        <v>133</v>
      </c>
      <c r="E378" s="184" t="s">
        <v>547</v>
      </c>
      <c r="F378" s="185" t="s">
        <v>548</v>
      </c>
      <c r="G378" s="186" t="s">
        <v>248</v>
      </c>
      <c r="H378" s="187">
        <v>324</v>
      </c>
      <c r="I378" s="188"/>
      <c r="J378" s="189">
        <f>ROUND(I378*H378,2)</f>
        <v>0</v>
      </c>
      <c r="K378" s="185" t="s">
        <v>137</v>
      </c>
      <c r="L378" s="55"/>
      <c r="M378" s="190" t="s">
        <v>20</v>
      </c>
      <c r="N378" s="191" t="s">
        <v>47</v>
      </c>
      <c r="O378" s="36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8" t="s">
        <v>131</v>
      </c>
      <c r="AT378" s="18" t="s">
        <v>133</v>
      </c>
      <c r="AU378" s="18" t="s">
        <v>84</v>
      </c>
      <c r="AY378" s="18" t="s">
        <v>132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22</v>
      </c>
      <c r="BK378" s="194">
        <f>ROUND(I378*H378,2)</f>
        <v>0</v>
      </c>
      <c r="BL378" s="18" t="s">
        <v>131</v>
      </c>
      <c r="BM378" s="18" t="s">
        <v>549</v>
      </c>
    </row>
    <row r="379" spans="2:51" s="11" customFormat="1" ht="13.5">
      <c r="B379" s="195"/>
      <c r="C379" s="196"/>
      <c r="D379" s="197" t="s">
        <v>148</v>
      </c>
      <c r="E379" s="198" t="s">
        <v>20</v>
      </c>
      <c r="F379" s="199" t="s">
        <v>550</v>
      </c>
      <c r="G379" s="196"/>
      <c r="H379" s="200" t="s">
        <v>20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148</v>
      </c>
      <c r="AU379" s="206" t="s">
        <v>84</v>
      </c>
      <c r="AV379" s="11" t="s">
        <v>22</v>
      </c>
      <c r="AW379" s="11" t="s">
        <v>40</v>
      </c>
      <c r="AX379" s="11" t="s">
        <v>76</v>
      </c>
      <c r="AY379" s="206" t="s">
        <v>132</v>
      </c>
    </row>
    <row r="380" spans="2:51" s="11" customFormat="1" ht="13.5">
      <c r="B380" s="195"/>
      <c r="C380" s="196"/>
      <c r="D380" s="197" t="s">
        <v>148</v>
      </c>
      <c r="E380" s="198" t="s">
        <v>20</v>
      </c>
      <c r="F380" s="199" t="s">
        <v>551</v>
      </c>
      <c r="G380" s="196"/>
      <c r="H380" s="200" t="s">
        <v>20</v>
      </c>
      <c r="I380" s="201"/>
      <c r="J380" s="196"/>
      <c r="K380" s="196"/>
      <c r="L380" s="202"/>
      <c r="M380" s="203"/>
      <c r="N380" s="204"/>
      <c r="O380" s="204"/>
      <c r="P380" s="204"/>
      <c r="Q380" s="204"/>
      <c r="R380" s="204"/>
      <c r="S380" s="204"/>
      <c r="T380" s="205"/>
      <c r="AT380" s="206" t="s">
        <v>148</v>
      </c>
      <c r="AU380" s="206" t="s">
        <v>84</v>
      </c>
      <c r="AV380" s="11" t="s">
        <v>22</v>
      </c>
      <c r="AW380" s="11" t="s">
        <v>40</v>
      </c>
      <c r="AX380" s="11" t="s">
        <v>76</v>
      </c>
      <c r="AY380" s="206" t="s">
        <v>132</v>
      </c>
    </row>
    <row r="381" spans="2:51" s="11" customFormat="1" ht="13.5">
      <c r="B381" s="195"/>
      <c r="C381" s="196"/>
      <c r="D381" s="197" t="s">
        <v>148</v>
      </c>
      <c r="E381" s="198" t="s">
        <v>20</v>
      </c>
      <c r="F381" s="199" t="s">
        <v>552</v>
      </c>
      <c r="G381" s="196"/>
      <c r="H381" s="200" t="s">
        <v>20</v>
      </c>
      <c r="I381" s="201"/>
      <c r="J381" s="196"/>
      <c r="K381" s="196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148</v>
      </c>
      <c r="AU381" s="206" t="s">
        <v>84</v>
      </c>
      <c r="AV381" s="11" t="s">
        <v>22</v>
      </c>
      <c r="AW381" s="11" t="s">
        <v>40</v>
      </c>
      <c r="AX381" s="11" t="s">
        <v>76</v>
      </c>
      <c r="AY381" s="206" t="s">
        <v>132</v>
      </c>
    </row>
    <row r="382" spans="2:51" s="12" customFormat="1" ht="13.5">
      <c r="B382" s="207"/>
      <c r="C382" s="208"/>
      <c r="D382" s="197" t="s">
        <v>148</v>
      </c>
      <c r="E382" s="209" t="s">
        <v>20</v>
      </c>
      <c r="F382" s="210" t="s">
        <v>553</v>
      </c>
      <c r="G382" s="208"/>
      <c r="H382" s="211">
        <v>324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148</v>
      </c>
      <c r="AU382" s="217" t="s">
        <v>84</v>
      </c>
      <c r="AV382" s="12" t="s">
        <v>84</v>
      </c>
      <c r="AW382" s="12" t="s">
        <v>40</v>
      </c>
      <c r="AX382" s="12" t="s">
        <v>76</v>
      </c>
      <c r="AY382" s="217" t="s">
        <v>132</v>
      </c>
    </row>
    <row r="383" spans="2:51" s="13" customFormat="1" ht="13.5">
      <c r="B383" s="218"/>
      <c r="C383" s="219"/>
      <c r="D383" s="220" t="s">
        <v>148</v>
      </c>
      <c r="E383" s="221" t="s">
        <v>20</v>
      </c>
      <c r="F383" s="222" t="s">
        <v>157</v>
      </c>
      <c r="G383" s="219"/>
      <c r="H383" s="223">
        <v>324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148</v>
      </c>
      <c r="AU383" s="229" t="s">
        <v>84</v>
      </c>
      <c r="AV383" s="13" t="s">
        <v>131</v>
      </c>
      <c r="AW383" s="13" t="s">
        <v>40</v>
      </c>
      <c r="AX383" s="13" t="s">
        <v>22</v>
      </c>
      <c r="AY383" s="229" t="s">
        <v>132</v>
      </c>
    </row>
    <row r="384" spans="2:65" s="1" customFormat="1" ht="22.5" customHeight="1">
      <c r="B384" s="35"/>
      <c r="C384" s="183" t="s">
        <v>402</v>
      </c>
      <c r="D384" s="183" t="s">
        <v>133</v>
      </c>
      <c r="E384" s="184" t="s">
        <v>554</v>
      </c>
      <c r="F384" s="185" t="s">
        <v>555</v>
      </c>
      <c r="G384" s="186" t="s">
        <v>544</v>
      </c>
      <c r="H384" s="187">
        <v>20</v>
      </c>
      <c r="I384" s="188"/>
      <c r="J384" s="189">
        <f>ROUND(I384*H384,2)</f>
        <v>0</v>
      </c>
      <c r="K384" s="185" t="s">
        <v>137</v>
      </c>
      <c r="L384" s="55"/>
      <c r="M384" s="190" t="s">
        <v>20</v>
      </c>
      <c r="N384" s="191" t="s">
        <v>47</v>
      </c>
      <c r="O384" s="3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8" t="s">
        <v>131</v>
      </c>
      <c r="AT384" s="18" t="s">
        <v>133</v>
      </c>
      <c r="AU384" s="18" t="s">
        <v>84</v>
      </c>
      <c r="AY384" s="18" t="s">
        <v>132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22</v>
      </c>
      <c r="BK384" s="194">
        <f>ROUND(I384*H384,2)</f>
        <v>0</v>
      </c>
      <c r="BL384" s="18" t="s">
        <v>131</v>
      </c>
      <c r="BM384" s="18" t="s">
        <v>556</v>
      </c>
    </row>
    <row r="385" spans="2:51" s="11" customFormat="1" ht="13.5">
      <c r="B385" s="195"/>
      <c r="C385" s="196"/>
      <c r="D385" s="197" t="s">
        <v>148</v>
      </c>
      <c r="E385" s="198" t="s">
        <v>20</v>
      </c>
      <c r="F385" s="199" t="s">
        <v>557</v>
      </c>
      <c r="G385" s="196"/>
      <c r="H385" s="200" t="s">
        <v>20</v>
      </c>
      <c r="I385" s="201"/>
      <c r="J385" s="196"/>
      <c r="K385" s="196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148</v>
      </c>
      <c r="AU385" s="206" t="s">
        <v>84</v>
      </c>
      <c r="AV385" s="11" t="s">
        <v>22</v>
      </c>
      <c r="AW385" s="11" t="s">
        <v>40</v>
      </c>
      <c r="AX385" s="11" t="s">
        <v>76</v>
      </c>
      <c r="AY385" s="206" t="s">
        <v>132</v>
      </c>
    </row>
    <row r="386" spans="2:51" s="11" customFormat="1" ht="13.5">
      <c r="B386" s="195"/>
      <c r="C386" s="196"/>
      <c r="D386" s="197" t="s">
        <v>148</v>
      </c>
      <c r="E386" s="198" t="s">
        <v>20</v>
      </c>
      <c r="F386" s="199" t="s">
        <v>558</v>
      </c>
      <c r="G386" s="196"/>
      <c r="H386" s="200" t="s">
        <v>20</v>
      </c>
      <c r="I386" s="201"/>
      <c r="J386" s="196"/>
      <c r="K386" s="196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148</v>
      </c>
      <c r="AU386" s="206" t="s">
        <v>84</v>
      </c>
      <c r="AV386" s="11" t="s">
        <v>22</v>
      </c>
      <c r="AW386" s="11" t="s">
        <v>40</v>
      </c>
      <c r="AX386" s="11" t="s">
        <v>76</v>
      </c>
      <c r="AY386" s="206" t="s">
        <v>132</v>
      </c>
    </row>
    <row r="387" spans="2:51" s="11" customFormat="1" ht="13.5">
      <c r="B387" s="195"/>
      <c r="C387" s="196"/>
      <c r="D387" s="197" t="s">
        <v>148</v>
      </c>
      <c r="E387" s="198" t="s">
        <v>20</v>
      </c>
      <c r="F387" s="199" t="s">
        <v>559</v>
      </c>
      <c r="G387" s="196"/>
      <c r="H387" s="200" t="s">
        <v>20</v>
      </c>
      <c r="I387" s="201"/>
      <c r="J387" s="196"/>
      <c r="K387" s="196"/>
      <c r="L387" s="202"/>
      <c r="M387" s="203"/>
      <c r="N387" s="204"/>
      <c r="O387" s="204"/>
      <c r="P387" s="204"/>
      <c r="Q387" s="204"/>
      <c r="R387" s="204"/>
      <c r="S387" s="204"/>
      <c r="T387" s="205"/>
      <c r="AT387" s="206" t="s">
        <v>148</v>
      </c>
      <c r="AU387" s="206" t="s">
        <v>84</v>
      </c>
      <c r="AV387" s="11" t="s">
        <v>22</v>
      </c>
      <c r="AW387" s="11" t="s">
        <v>40</v>
      </c>
      <c r="AX387" s="11" t="s">
        <v>76</v>
      </c>
      <c r="AY387" s="206" t="s">
        <v>132</v>
      </c>
    </row>
    <row r="388" spans="2:51" s="12" customFormat="1" ht="13.5">
      <c r="B388" s="207"/>
      <c r="C388" s="208"/>
      <c r="D388" s="197" t="s">
        <v>148</v>
      </c>
      <c r="E388" s="209" t="s">
        <v>20</v>
      </c>
      <c r="F388" s="210" t="s">
        <v>200</v>
      </c>
      <c r="G388" s="208"/>
      <c r="H388" s="211">
        <v>20</v>
      </c>
      <c r="I388" s="212"/>
      <c r="J388" s="208"/>
      <c r="K388" s="208"/>
      <c r="L388" s="213"/>
      <c r="M388" s="214"/>
      <c r="N388" s="215"/>
      <c r="O388" s="215"/>
      <c r="P388" s="215"/>
      <c r="Q388" s="215"/>
      <c r="R388" s="215"/>
      <c r="S388" s="215"/>
      <c r="T388" s="216"/>
      <c r="AT388" s="217" t="s">
        <v>148</v>
      </c>
      <c r="AU388" s="217" t="s">
        <v>84</v>
      </c>
      <c r="AV388" s="12" t="s">
        <v>84</v>
      </c>
      <c r="AW388" s="12" t="s">
        <v>40</v>
      </c>
      <c r="AX388" s="12" t="s">
        <v>76</v>
      </c>
      <c r="AY388" s="217" t="s">
        <v>132</v>
      </c>
    </row>
    <row r="389" spans="2:51" s="13" customFormat="1" ht="13.5">
      <c r="B389" s="218"/>
      <c r="C389" s="219"/>
      <c r="D389" s="220" t="s">
        <v>148</v>
      </c>
      <c r="E389" s="221" t="s">
        <v>20</v>
      </c>
      <c r="F389" s="222" t="s">
        <v>157</v>
      </c>
      <c r="G389" s="219"/>
      <c r="H389" s="223">
        <v>20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148</v>
      </c>
      <c r="AU389" s="229" t="s">
        <v>84</v>
      </c>
      <c r="AV389" s="13" t="s">
        <v>131</v>
      </c>
      <c r="AW389" s="13" t="s">
        <v>40</v>
      </c>
      <c r="AX389" s="13" t="s">
        <v>22</v>
      </c>
      <c r="AY389" s="229" t="s">
        <v>132</v>
      </c>
    </row>
    <row r="390" spans="2:65" s="1" customFormat="1" ht="22.5" customHeight="1">
      <c r="B390" s="35"/>
      <c r="C390" s="183" t="s">
        <v>560</v>
      </c>
      <c r="D390" s="183" t="s">
        <v>133</v>
      </c>
      <c r="E390" s="184" t="s">
        <v>561</v>
      </c>
      <c r="F390" s="185" t="s">
        <v>562</v>
      </c>
      <c r="G390" s="186" t="s">
        <v>544</v>
      </c>
      <c r="H390" s="187">
        <v>1</v>
      </c>
      <c r="I390" s="188"/>
      <c r="J390" s="189">
        <f aca="true" t="shared" si="0" ref="J390:J399">ROUND(I390*H390,2)</f>
        <v>0</v>
      </c>
      <c r="K390" s="185" t="s">
        <v>137</v>
      </c>
      <c r="L390" s="55"/>
      <c r="M390" s="190" t="s">
        <v>20</v>
      </c>
      <c r="N390" s="191" t="s">
        <v>47</v>
      </c>
      <c r="O390" s="36"/>
      <c r="P390" s="192">
        <f aca="true" t="shared" si="1" ref="P390:P399">O390*H390</f>
        <v>0</v>
      </c>
      <c r="Q390" s="192">
        <v>0</v>
      </c>
      <c r="R390" s="192">
        <f aca="true" t="shared" si="2" ref="R390:R399">Q390*H390</f>
        <v>0</v>
      </c>
      <c r="S390" s="192">
        <v>0</v>
      </c>
      <c r="T390" s="193">
        <f aca="true" t="shared" si="3" ref="T390:T399">S390*H390</f>
        <v>0</v>
      </c>
      <c r="AR390" s="18" t="s">
        <v>131</v>
      </c>
      <c r="AT390" s="18" t="s">
        <v>133</v>
      </c>
      <c r="AU390" s="18" t="s">
        <v>84</v>
      </c>
      <c r="AY390" s="18" t="s">
        <v>132</v>
      </c>
      <c r="BE390" s="194">
        <f aca="true" t="shared" si="4" ref="BE390:BE399">IF(N390="základní",J390,0)</f>
        <v>0</v>
      </c>
      <c r="BF390" s="194">
        <f aca="true" t="shared" si="5" ref="BF390:BF399">IF(N390="snížená",J390,0)</f>
        <v>0</v>
      </c>
      <c r="BG390" s="194">
        <f aca="true" t="shared" si="6" ref="BG390:BG399">IF(N390="zákl. přenesená",J390,0)</f>
        <v>0</v>
      </c>
      <c r="BH390" s="194">
        <f aca="true" t="shared" si="7" ref="BH390:BH399">IF(N390="sníž. přenesená",J390,0)</f>
        <v>0</v>
      </c>
      <c r="BI390" s="194">
        <f aca="true" t="shared" si="8" ref="BI390:BI399">IF(N390="nulová",J390,0)</f>
        <v>0</v>
      </c>
      <c r="BJ390" s="18" t="s">
        <v>22</v>
      </c>
      <c r="BK390" s="194">
        <f aca="true" t="shared" si="9" ref="BK390:BK399">ROUND(I390*H390,2)</f>
        <v>0</v>
      </c>
      <c r="BL390" s="18" t="s">
        <v>131</v>
      </c>
      <c r="BM390" s="18" t="s">
        <v>563</v>
      </c>
    </row>
    <row r="391" spans="2:65" s="1" customFormat="1" ht="22.5" customHeight="1">
      <c r="B391" s="35"/>
      <c r="C391" s="183" t="s">
        <v>409</v>
      </c>
      <c r="D391" s="183" t="s">
        <v>133</v>
      </c>
      <c r="E391" s="184" t="s">
        <v>564</v>
      </c>
      <c r="F391" s="185" t="s">
        <v>565</v>
      </c>
      <c r="G391" s="186" t="s">
        <v>544</v>
      </c>
      <c r="H391" s="187">
        <v>1</v>
      </c>
      <c r="I391" s="188"/>
      <c r="J391" s="189">
        <f t="shared" si="0"/>
        <v>0</v>
      </c>
      <c r="K391" s="185" t="s">
        <v>137</v>
      </c>
      <c r="L391" s="55"/>
      <c r="M391" s="190" t="s">
        <v>20</v>
      </c>
      <c r="N391" s="191" t="s">
        <v>47</v>
      </c>
      <c r="O391" s="36"/>
      <c r="P391" s="192">
        <f t="shared" si="1"/>
        <v>0</v>
      </c>
      <c r="Q391" s="192">
        <v>0</v>
      </c>
      <c r="R391" s="192">
        <f t="shared" si="2"/>
        <v>0</v>
      </c>
      <c r="S391" s="192">
        <v>0</v>
      </c>
      <c r="T391" s="193">
        <f t="shared" si="3"/>
        <v>0</v>
      </c>
      <c r="AR391" s="18" t="s">
        <v>131</v>
      </c>
      <c r="AT391" s="18" t="s">
        <v>133</v>
      </c>
      <c r="AU391" s="18" t="s">
        <v>84</v>
      </c>
      <c r="AY391" s="18" t="s">
        <v>132</v>
      </c>
      <c r="BE391" s="194">
        <f t="shared" si="4"/>
        <v>0</v>
      </c>
      <c r="BF391" s="194">
        <f t="shared" si="5"/>
        <v>0</v>
      </c>
      <c r="BG391" s="194">
        <f t="shared" si="6"/>
        <v>0</v>
      </c>
      <c r="BH391" s="194">
        <f t="shared" si="7"/>
        <v>0</v>
      </c>
      <c r="BI391" s="194">
        <f t="shared" si="8"/>
        <v>0</v>
      </c>
      <c r="BJ391" s="18" t="s">
        <v>22</v>
      </c>
      <c r="BK391" s="194">
        <f t="shared" si="9"/>
        <v>0</v>
      </c>
      <c r="BL391" s="18" t="s">
        <v>131</v>
      </c>
      <c r="BM391" s="18" t="s">
        <v>566</v>
      </c>
    </row>
    <row r="392" spans="2:65" s="1" customFormat="1" ht="22.5" customHeight="1">
      <c r="B392" s="35"/>
      <c r="C392" s="183" t="s">
        <v>567</v>
      </c>
      <c r="D392" s="183" t="s">
        <v>133</v>
      </c>
      <c r="E392" s="184" t="s">
        <v>568</v>
      </c>
      <c r="F392" s="185" t="s">
        <v>569</v>
      </c>
      <c r="G392" s="186" t="s">
        <v>248</v>
      </c>
      <c r="H392" s="187">
        <v>324</v>
      </c>
      <c r="I392" s="188"/>
      <c r="J392" s="189">
        <f t="shared" si="0"/>
        <v>0</v>
      </c>
      <c r="K392" s="185" t="s">
        <v>137</v>
      </c>
      <c r="L392" s="55"/>
      <c r="M392" s="190" t="s">
        <v>20</v>
      </c>
      <c r="N392" s="191" t="s">
        <v>47</v>
      </c>
      <c r="O392" s="36"/>
      <c r="P392" s="192">
        <f t="shared" si="1"/>
        <v>0</v>
      </c>
      <c r="Q392" s="192">
        <v>0</v>
      </c>
      <c r="R392" s="192">
        <f t="shared" si="2"/>
        <v>0</v>
      </c>
      <c r="S392" s="192">
        <v>0</v>
      </c>
      <c r="T392" s="193">
        <f t="shared" si="3"/>
        <v>0</v>
      </c>
      <c r="AR392" s="18" t="s">
        <v>131</v>
      </c>
      <c r="AT392" s="18" t="s">
        <v>133</v>
      </c>
      <c r="AU392" s="18" t="s">
        <v>84</v>
      </c>
      <c r="AY392" s="18" t="s">
        <v>132</v>
      </c>
      <c r="BE392" s="194">
        <f t="shared" si="4"/>
        <v>0</v>
      </c>
      <c r="BF392" s="194">
        <f t="shared" si="5"/>
        <v>0</v>
      </c>
      <c r="BG392" s="194">
        <f t="shared" si="6"/>
        <v>0</v>
      </c>
      <c r="BH392" s="194">
        <f t="shared" si="7"/>
        <v>0</v>
      </c>
      <c r="BI392" s="194">
        <f t="shared" si="8"/>
        <v>0</v>
      </c>
      <c r="BJ392" s="18" t="s">
        <v>22</v>
      </c>
      <c r="BK392" s="194">
        <f t="shared" si="9"/>
        <v>0</v>
      </c>
      <c r="BL392" s="18" t="s">
        <v>131</v>
      </c>
      <c r="BM392" s="18" t="s">
        <v>570</v>
      </c>
    </row>
    <row r="393" spans="2:65" s="1" customFormat="1" ht="22.5" customHeight="1">
      <c r="B393" s="35"/>
      <c r="C393" s="183" t="s">
        <v>392</v>
      </c>
      <c r="D393" s="183" t="s">
        <v>133</v>
      </c>
      <c r="E393" s="184" t="s">
        <v>571</v>
      </c>
      <c r="F393" s="185" t="s">
        <v>572</v>
      </c>
      <c r="G393" s="186" t="s">
        <v>573</v>
      </c>
      <c r="H393" s="187">
        <v>3</v>
      </c>
      <c r="I393" s="188"/>
      <c r="J393" s="189">
        <f t="shared" si="0"/>
        <v>0</v>
      </c>
      <c r="K393" s="185" t="s">
        <v>137</v>
      </c>
      <c r="L393" s="55"/>
      <c r="M393" s="190" t="s">
        <v>20</v>
      </c>
      <c r="N393" s="191" t="s">
        <v>47</v>
      </c>
      <c r="O393" s="36"/>
      <c r="P393" s="192">
        <f t="shared" si="1"/>
        <v>0</v>
      </c>
      <c r="Q393" s="192">
        <v>0</v>
      </c>
      <c r="R393" s="192">
        <f t="shared" si="2"/>
        <v>0</v>
      </c>
      <c r="S393" s="192">
        <v>0</v>
      </c>
      <c r="T393" s="193">
        <f t="shared" si="3"/>
        <v>0</v>
      </c>
      <c r="AR393" s="18" t="s">
        <v>131</v>
      </c>
      <c r="AT393" s="18" t="s">
        <v>133</v>
      </c>
      <c r="AU393" s="18" t="s">
        <v>84</v>
      </c>
      <c r="AY393" s="18" t="s">
        <v>132</v>
      </c>
      <c r="BE393" s="194">
        <f t="shared" si="4"/>
        <v>0</v>
      </c>
      <c r="BF393" s="194">
        <f t="shared" si="5"/>
        <v>0</v>
      </c>
      <c r="BG393" s="194">
        <f t="shared" si="6"/>
        <v>0</v>
      </c>
      <c r="BH393" s="194">
        <f t="shared" si="7"/>
        <v>0</v>
      </c>
      <c r="BI393" s="194">
        <f t="shared" si="8"/>
        <v>0</v>
      </c>
      <c r="BJ393" s="18" t="s">
        <v>22</v>
      </c>
      <c r="BK393" s="194">
        <f t="shared" si="9"/>
        <v>0</v>
      </c>
      <c r="BL393" s="18" t="s">
        <v>131</v>
      </c>
      <c r="BM393" s="18" t="s">
        <v>574</v>
      </c>
    </row>
    <row r="394" spans="2:65" s="1" customFormat="1" ht="22.5" customHeight="1">
      <c r="B394" s="35"/>
      <c r="C394" s="183" t="s">
        <v>575</v>
      </c>
      <c r="D394" s="183" t="s">
        <v>133</v>
      </c>
      <c r="E394" s="184" t="s">
        <v>576</v>
      </c>
      <c r="F394" s="185" t="s">
        <v>577</v>
      </c>
      <c r="G394" s="186" t="s">
        <v>248</v>
      </c>
      <c r="H394" s="187">
        <v>210</v>
      </c>
      <c r="I394" s="188"/>
      <c r="J394" s="189">
        <f t="shared" si="0"/>
        <v>0</v>
      </c>
      <c r="K394" s="185" t="s">
        <v>137</v>
      </c>
      <c r="L394" s="55"/>
      <c r="M394" s="190" t="s">
        <v>20</v>
      </c>
      <c r="N394" s="191" t="s">
        <v>47</v>
      </c>
      <c r="O394" s="36"/>
      <c r="P394" s="192">
        <f t="shared" si="1"/>
        <v>0</v>
      </c>
      <c r="Q394" s="192">
        <v>0</v>
      </c>
      <c r="R394" s="192">
        <f t="shared" si="2"/>
        <v>0</v>
      </c>
      <c r="S394" s="192">
        <v>0</v>
      </c>
      <c r="T394" s="193">
        <f t="shared" si="3"/>
        <v>0</v>
      </c>
      <c r="AR394" s="18" t="s">
        <v>131</v>
      </c>
      <c r="AT394" s="18" t="s">
        <v>133</v>
      </c>
      <c r="AU394" s="18" t="s">
        <v>84</v>
      </c>
      <c r="AY394" s="18" t="s">
        <v>132</v>
      </c>
      <c r="BE394" s="194">
        <f t="shared" si="4"/>
        <v>0</v>
      </c>
      <c r="BF394" s="194">
        <f t="shared" si="5"/>
        <v>0</v>
      </c>
      <c r="BG394" s="194">
        <f t="shared" si="6"/>
        <v>0</v>
      </c>
      <c r="BH394" s="194">
        <f t="shared" si="7"/>
        <v>0</v>
      </c>
      <c r="BI394" s="194">
        <f t="shared" si="8"/>
        <v>0</v>
      </c>
      <c r="BJ394" s="18" t="s">
        <v>22</v>
      </c>
      <c r="BK394" s="194">
        <f t="shared" si="9"/>
        <v>0</v>
      </c>
      <c r="BL394" s="18" t="s">
        <v>131</v>
      </c>
      <c r="BM394" s="18" t="s">
        <v>578</v>
      </c>
    </row>
    <row r="395" spans="2:65" s="1" customFormat="1" ht="22.5" customHeight="1">
      <c r="B395" s="35"/>
      <c r="C395" s="183" t="s">
        <v>423</v>
      </c>
      <c r="D395" s="183" t="s">
        <v>133</v>
      </c>
      <c r="E395" s="184" t="s">
        <v>579</v>
      </c>
      <c r="F395" s="185" t="s">
        <v>580</v>
      </c>
      <c r="G395" s="186" t="s">
        <v>544</v>
      </c>
      <c r="H395" s="187">
        <v>5</v>
      </c>
      <c r="I395" s="188"/>
      <c r="J395" s="189">
        <f t="shared" si="0"/>
        <v>0</v>
      </c>
      <c r="K395" s="185" t="s">
        <v>137</v>
      </c>
      <c r="L395" s="55"/>
      <c r="M395" s="190" t="s">
        <v>20</v>
      </c>
      <c r="N395" s="191" t="s">
        <v>47</v>
      </c>
      <c r="O395" s="36"/>
      <c r="P395" s="192">
        <f t="shared" si="1"/>
        <v>0</v>
      </c>
      <c r="Q395" s="192">
        <v>0</v>
      </c>
      <c r="R395" s="192">
        <f t="shared" si="2"/>
        <v>0</v>
      </c>
      <c r="S395" s="192">
        <v>0</v>
      </c>
      <c r="T395" s="193">
        <f t="shared" si="3"/>
        <v>0</v>
      </c>
      <c r="AR395" s="18" t="s">
        <v>131</v>
      </c>
      <c r="AT395" s="18" t="s">
        <v>133</v>
      </c>
      <c r="AU395" s="18" t="s">
        <v>84</v>
      </c>
      <c r="AY395" s="18" t="s">
        <v>132</v>
      </c>
      <c r="BE395" s="194">
        <f t="shared" si="4"/>
        <v>0</v>
      </c>
      <c r="BF395" s="194">
        <f t="shared" si="5"/>
        <v>0</v>
      </c>
      <c r="BG395" s="194">
        <f t="shared" si="6"/>
        <v>0</v>
      </c>
      <c r="BH395" s="194">
        <f t="shared" si="7"/>
        <v>0</v>
      </c>
      <c r="BI395" s="194">
        <f t="shared" si="8"/>
        <v>0</v>
      </c>
      <c r="BJ395" s="18" t="s">
        <v>22</v>
      </c>
      <c r="BK395" s="194">
        <f t="shared" si="9"/>
        <v>0</v>
      </c>
      <c r="BL395" s="18" t="s">
        <v>131</v>
      </c>
      <c r="BM395" s="18" t="s">
        <v>581</v>
      </c>
    </row>
    <row r="396" spans="2:65" s="1" customFormat="1" ht="22.5" customHeight="1">
      <c r="B396" s="35"/>
      <c r="C396" s="183" t="s">
        <v>582</v>
      </c>
      <c r="D396" s="183" t="s">
        <v>133</v>
      </c>
      <c r="E396" s="184" t="s">
        <v>583</v>
      </c>
      <c r="F396" s="185" t="s">
        <v>584</v>
      </c>
      <c r="G396" s="186" t="s">
        <v>544</v>
      </c>
      <c r="H396" s="187">
        <v>10</v>
      </c>
      <c r="I396" s="188"/>
      <c r="J396" s="189">
        <f t="shared" si="0"/>
        <v>0</v>
      </c>
      <c r="K396" s="185" t="s">
        <v>137</v>
      </c>
      <c r="L396" s="55"/>
      <c r="M396" s="190" t="s">
        <v>20</v>
      </c>
      <c r="N396" s="191" t="s">
        <v>47</v>
      </c>
      <c r="O396" s="36"/>
      <c r="P396" s="192">
        <f t="shared" si="1"/>
        <v>0</v>
      </c>
      <c r="Q396" s="192">
        <v>0</v>
      </c>
      <c r="R396" s="192">
        <f t="shared" si="2"/>
        <v>0</v>
      </c>
      <c r="S396" s="192">
        <v>0</v>
      </c>
      <c r="T396" s="193">
        <f t="shared" si="3"/>
        <v>0</v>
      </c>
      <c r="AR396" s="18" t="s">
        <v>131</v>
      </c>
      <c r="AT396" s="18" t="s">
        <v>133</v>
      </c>
      <c r="AU396" s="18" t="s">
        <v>84</v>
      </c>
      <c r="AY396" s="18" t="s">
        <v>132</v>
      </c>
      <c r="BE396" s="194">
        <f t="shared" si="4"/>
        <v>0</v>
      </c>
      <c r="BF396" s="194">
        <f t="shared" si="5"/>
        <v>0</v>
      </c>
      <c r="BG396" s="194">
        <f t="shared" si="6"/>
        <v>0</v>
      </c>
      <c r="BH396" s="194">
        <f t="shared" si="7"/>
        <v>0</v>
      </c>
      <c r="BI396" s="194">
        <f t="shared" si="8"/>
        <v>0</v>
      </c>
      <c r="BJ396" s="18" t="s">
        <v>22</v>
      </c>
      <c r="BK396" s="194">
        <f t="shared" si="9"/>
        <v>0</v>
      </c>
      <c r="BL396" s="18" t="s">
        <v>131</v>
      </c>
      <c r="BM396" s="18" t="s">
        <v>585</v>
      </c>
    </row>
    <row r="397" spans="2:65" s="1" customFormat="1" ht="22.5" customHeight="1">
      <c r="B397" s="35"/>
      <c r="C397" s="183" t="s">
        <v>426</v>
      </c>
      <c r="D397" s="183" t="s">
        <v>133</v>
      </c>
      <c r="E397" s="184" t="s">
        <v>586</v>
      </c>
      <c r="F397" s="185" t="s">
        <v>587</v>
      </c>
      <c r="G397" s="186" t="s">
        <v>544</v>
      </c>
      <c r="H397" s="187">
        <v>10</v>
      </c>
      <c r="I397" s="188"/>
      <c r="J397" s="189">
        <f t="shared" si="0"/>
        <v>0</v>
      </c>
      <c r="K397" s="185" t="s">
        <v>137</v>
      </c>
      <c r="L397" s="55"/>
      <c r="M397" s="190" t="s">
        <v>20</v>
      </c>
      <c r="N397" s="191" t="s">
        <v>47</v>
      </c>
      <c r="O397" s="36"/>
      <c r="P397" s="192">
        <f t="shared" si="1"/>
        <v>0</v>
      </c>
      <c r="Q397" s="192">
        <v>0</v>
      </c>
      <c r="R397" s="192">
        <f t="shared" si="2"/>
        <v>0</v>
      </c>
      <c r="S397" s="192">
        <v>0</v>
      </c>
      <c r="T397" s="193">
        <f t="shared" si="3"/>
        <v>0</v>
      </c>
      <c r="AR397" s="18" t="s">
        <v>131</v>
      </c>
      <c r="AT397" s="18" t="s">
        <v>133</v>
      </c>
      <c r="AU397" s="18" t="s">
        <v>84</v>
      </c>
      <c r="AY397" s="18" t="s">
        <v>132</v>
      </c>
      <c r="BE397" s="194">
        <f t="shared" si="4"/>
        <v>0</v>
      </c>
      <c r="BF397" s="194">
        <f t="shared" si="5"/>
        <v>0</v>
      </c>
      <c r="BG397" s="194">
        <f t="shared" si="6"/>
        <v>0</v>
      </c>
      <c r="BH397" s="194">
        <f t="shared" si="7"/>
        <v>0</v>
      </c>
      <c r="BI397" s="194">
        <f t="shared" si="8"/>
        <v>0</v>
      </c>
      <c r="BJ397" s="18" t="s">
        <v>22</v>
      </c>
      <c r="BK397" s="194">
        <f t="shared" si="9"/>
        <v>0</v>
      </c>
      <c r="BL397" s="18" t="s">
        <v>131</v>
      </c>
      <c r="BM397" s="18" t="s">
        <v>588</v>
      </c>
    </row>
    <row r="398" spans="2:65" s="1" customFormat="1" ht="22.5" customHeight="1">
      <c r="B398" s="35"/>
      <c r="C398" s="183" t="s">
        <v>589</v>
      </c>
      <c r="D398" s="183" t="s">
        <v>133</v>
      </c>
      <c r="E398" s="184" t="s">
        <v>590</v>
      </c>
      <c r="F398" s="185" t="s">
        <v>591</v>
      </c>
      <c r="G398" s="186" t="s">
        <v>265</v>
      </c>
      <c r="H398" s="187">
        <v>0.4</v>
      </c>
      <c r="I398" s="188"/>
      <c r="J398" s="189">
        <f t="shared" si="0"/>
        <v>0</v>
      </c>
      <c r="K398" s="185" t="s">
        <v>137</v>
      </c>
      <c r="L398" s="55"/>
      <c r="M398" s="190" t="s">
        <v>20</v>
      </c>
      <c r="N398" s="191" t="s">
        <v>47</v>
      </c>
      <c r="O398" s="36"/>
      <c r="P398" s="192">
        <f t="shared" si="1"/>
        <v>0</v>
      </c>
      <c r="Q398" s="192">
        <v>0</v>
      </c>
      <c r="R398" s="192">
        <f t="shared" si="2"/>
        <v>0</v>
      </c>
      <c r="S398" s="192">
        <v>0</v>
      </c>
      <c r="T398" s="193">
        <f t="shared" si="3"/>
        <v>0</v>
      </c>
      <c r="AR398" s="18" t="s">
        <v>131</v>
      </c>
      <c r="AT398" s="18" t="s">
        <v>133</v>
      </c>
      <c r="AU398" s="18" t="s">
        <v>84</v>
      </c>
      <c r="AY398" s="18" t="s">
        <v>132</v>
      </c>
      <c r="BE398" s="194">
        <f t="shared" si="4"/>
        <v>0</v>
      </c>
      <c r="BF398" s="194">
        <f t="shared" si="5"/>
        <v>0</v>
      </c>
      <c r="BG398" s="194">
        <f t="shared" si="6"/>
        <v>0</v>
      </c>
      <c r="BH398" s="194">
        <f t="shared" si="7"/>
        <v>0</v>
      </c>
      <c r="BI398" s="194">
        <f t="shared" si="8"/>
        <v>0</v>
      </c>
      <c r="BJ398" s="18" t="s">
        <v>22</v>
      </c>
      <c r="BK398" s="194">
        <f t="shared" si="9"/>
        <v>0</v>
      </c>
      <c r="BL398" s="18" t="s">
        <v>131</v>
      </c>
      <c r="BM398" s="18" t="s">
        <v>592</v>
      </c>
    </row>
    <row r="399" spans="2:65" s="1" customFormat="1" ht="22.5" customHeight="1">
      <c r="B399" s="35"/>
      <c r="C399" s="183" t="s">
        <v>430</v>
      </c>
      <c r="D399" s="183" t="s">
        <v>133</v>
      </c>
      <c r="E399" s="184" t="s">
        <v>593</v>
      </c>
      <c r="F399" s="185" t="s">
        <v>594</v>
      </c>
      <c r="G399" s="186" t="s">
        <v>305</v>
      </c>
      <c r="H399" s="187">
        <v>1.2</v>
      </c>
      <c r="I399" s="188"/>
      <c r="J399" s="189">
        <f t="shared" si="0"/>
        <v>0</v>
      </c>
      <c r="K399" s="185" t="s">
        <v>137</v>
      </c>
      <c r="L399" s="55"/>
      <c r="M399" s="190" t="s">
        <v>20</v>
      </c>
      <c r="N399" s="191" t="s">
        <v>47</v>
      </c>
      <c r="O399" s="36"/>
      <c r="P399" s="192">
        <f t="shared" si="1"/>
        <v>0</v>
      </c>
      <c r="Q399" s="192">
        <v>0</v>
      </c>
      <c r="R399" s="192">
        <f t="shared" si="2"/>
        <v>0</v>
      </c>
      <c r="S399" s="192">
        <v>0</v>
      </c>
      <c r="T399" s="193">
        <f t="shared" si="3"/>
        <v>0</v>
      </c>
      <c r="AR399" s="18" t="s">
        <v>131</v>
      </c>
      <c r="AT399" s="18" t="s">
        <v>133</v>
      </c>
      <c r="AU399" s="18" t="s">
        <v>84</v>
      </c>
      <c r="AY399" s="18" t="s">
        <v>132</v>
      </c>
      <c r="BE399" s="194">
        <f t="shared" si="4"/>
        <v>0</v>
      </c>
      <c r="BF399" s="194">
        <f t="shared" si="5"/>
        <v>0</v>
      </c>
      <c r="BG399" s="194">
        <f t="shared" si="6"/>
        <v>0</v>
      </c>
      <c r="BH399" s="194">
        <f t="shared" si="7"/>
        <v>0</v>
      </c>
      <c r="BI399" s="194">
        <f t="shared" si="8"/>
        <v>0</v>
      </c>
      <c r="BJ399" s="18" t="s">
        <v>22</v>
      </c>
      <c r="BK399" s="194">
        <f t="shared" si="9"/>
        <v>0</v>
      </c>
      <c r="BL399" s="18" t="s">
        <v>131</v>
      </c>
      <c r="BM399" s="18" t="s">
        <v>595</v>
      </c>
    </row>
    <row r="400" spans="2:51" s="12" customFormat="1" ht="13.5">
      <c r="B400" s="207"/>
      <c r="C400" s="208"/>
      <c r="D400" s="197" t="s">
        <v>148</v>
      </c>
      <c r="E400" s="209" t="s">
        <v>20</v>
      </c>
      <c r="F400" s="210" t="s">
        <v>596</v>
      </c>
      <c r="G400" s="208"/>
      <c r="H400" s="211">
        <v>1.2</v>
      </c>
      <c r="I400" s="212"/>
      <c r="J400" s="208"/>
      <c r="K400" s="208"/>
      <c r="L400" s="213"/>
      <c r="M400" s="214"/>
      <c r="N400" s="215"/>
      <c r="O400" s="215"/>
      <c r="P400" s="215"/>
      <c r="Q400" s="215"/>
      <c r="R400" s="215"/>
      <c r="S400" s="215"/>
      <c r="T400" s="216"/>
      <c r="AT400" s="217" t="s">
        <v>148</v>
      </c>
      <c r="AU400" s="217" t="s">
        <v>84</v>
      </c>
      <c r="AV400" s="12" t="s">
        <v>84</v>
      </c>
      <c r="AW400" s="12" t="s">
        <v>40</v>
      </c>
      <c r="AX400" s="12" t="s">
        <v>76</v>
      </c>
      <c r="AY400" s="217" t="s">
        <v>132</v>
      </c>
    </row>
    <row r="401" spans="2:51" s="13" customFormat="1" ht="13.5">
      <c r="B401" s="218"/>
      <c r="C401" s="219"/>
      <c r="D401" s="220" t="s">
        <v>148</v>
      </c>
      <c r="E401" s="221" t="s">
        <v>20</v>
      </c>
      <c r="F401" s="222" t="s">
        <v>157</v>
      </c>
      <c r="G401" s="219"/>
      <c r="H401" s="223">
        <v>1.2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148</v>
      </c>
      <c r="AU401" s="229" t="s">
        <v>84</v>
      </c>
      <c r="AV401" s="13" t="s">
        <v>131</v>
      </c>
      <c r="AW401" s="13" t="s">
        <v>40</v>
      </c>
      <c r="AX401" s="13" t="s">
        <v>22</v>
      </c>
      <c r="AY401" s="229" t="s">
        <v>132</v>
      </c>
    </row>
    <row r="402" spans="2:65" s="1" customFormat="1" ht="22.5" customHeight="1">
      <c r="B402" s="35"/>
      <c r="C402" s="183" t="s">
        <v>597</v>
      </c>
      <c r="D402" s="183" t="s">
        <v>133</v>
      </c>
      <c r="E402" s="184" t="s">
        <v>598</v>
      </c>
      <c r="F402" s="185" t="s">
        <v>599</v>
      </c>
      <c r="G402" s="186" t="s">
        <v>248</v>
      </c>
      <c r="H402" s="187">
        <v>210</v>
      </c>
      <c r="I402" s="188"/>
      <c r="J402" s="189">
        <f>ROUND(I402*H402,2)</f>
        <v>0</v>
      </c>
      <c r="K402" s="185" t="s">
        <v>190</v>
      </c>
      <c r="L402" s="55"/>
      <c r="M402" s="190" t="s">
        <v>20</v>
      </c>
      <c r="N402" s="191" t="s">
        <v>47</v>
      </c>
      <c r="O402" s="36"/>
      <c r="P402" s="192">
        <f>O402*H402</f>
        <v>0</v>
      </c>
      <c r="Q402" s="192">
        <v>0</v>
      </c>
      <c r="R402" s="192">
        <f>Q402*H402</f>
        <v>0</v>
      </c>
      <c r="S402" s="192">
        <v>0</v>
      </c>
      <c r="T402" s="193">
        <f>S402*H402</f>
        <v>0</v>
      </c>
      <c r="AR402" s="18" t="s">
        <v>131</v>
      </c>
      <c r="AT402" s="18" t="s">
        <v>133</v>
      </c>
      <c r="AU402" s="18" t="s">
        <v>84</v>
      </c>
      <c r="AY402" s="18" t="s">
        <v>132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8" t="s">
        <v>22</v>
      </c>
      <c r="BK402" s="194">
        <f>ROUND(I402*H402,2)</f>
        <v>0</v>
      </c>
      <c r="BL402" s="18" t="s">
        <v>131</v>
      </c>
      <c r="BM402" s="18" t="s">
        <v>600</v>
      </c>
    </row>
    <row r="403" spans="2:65" s="1" customFormat="1" ht="22.5" customHeight="1">
      <c r="B403" s="35"/>
      <c r="C403" s="249" t="s">
        <v>442</v>
      </c>
      <c r="D403" s="249" t="s">
        <v>376</v>
      </c>
      <c r="E403" s="250" t="s">
        <v>601</v>
      </c>
      <c r="F403" s="251" t="s">
        <v>602</v>
      </c>
      <c r="G403" s="252" t="s">
        <v>544</v>
      </c>
      <c r="H403" s="253">
        <v>55.62</v>
      </c>
      <c r="I403" s="254"/>
      <c r="J403" s="255">
        <f>ROUND(I403*H403,2)</f>
        <v>0</v>
      </c>
      <c r="K403" s="251" t="s">
        <v>190</v>
      </c>
      <c r="L403" s="256"/>
      <c r="M403" s="257" t="s">
        <v>20</v>
      </c>
      <c r="N403" s="258" t="s">
        <v>47</v>
      </c>
      <c r="O403" s="36"/>
      <c r="P403" s="192">
        <f>O403*H403</f>
        <v>0</v>
      </c>
      <c r="Q403" s="192">
        <v>0</v>
      </c>
      <c r="R403" s="192">
        <f>Q403*H403</f>
        <v>0</v>
      </c>
      <c r="S403" s="192">
        <v>0</v>
      </c>
      <c r="T403" s="193">
        <f>S403*H403</f>
        <v>0</v>
      </c>
      <c r="AR403" s="18" t="s">
        <v>147</v>
      </c>
      <c r="AT403" s="18" t="s">
        <v>376</v>
      </c>
      <c r="AU403" s="18" t="s">
        <v>84</v>
      </c>
      <c r="AY403" s="18" t="s">
        <v>132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8" t="s">
        <v>22</v>
      </c>
      <c r="BK403" s="194">
        <f>ROUND(I403*H403,2)</f>
        <v>0</v>
      </c>
      <c r="BL403" s="18" t="s">
        <v>131</v>
      </c>
      <c r="BM403" s="18" t="s">
        <v>603</v>
      </c>
    </row>
    <row r="404" spans="2:51" s="11" customFormat="1" ht="13.5">
      <c r="B404" s="195"/>
      <c r="C404" s="196"/>
      <c r="D404" s="197" t="s">
        <v>148</v>
      </c>
      <c r="E404" s="198" t="s">
        <v>20</v>
      </c>
      <c r="F404" s="199" t="s">
        <v>604</v>
      </c>
      <c r="G404" s="196"/>
      <c r="H404" s="200" t="s">
        <v>20</v>
      </c>
      <c r="I404" s="201"/>
      <c r="J404" s="196"/>
      <c r="K404" s="196"/>
      <c r="L404" s="202"/>
      <c r="M404" s="203"/>
      <c r="N404" s="204"/>
      <c r="O404" s="204"/>
      <c r="P404" s="204"/>
      <c r="Q404" s="204"/>
      <c r="R404" s="204"/>
      <c r="S404" s="204"/>
      <c r="T404" s="205"/>
      <c r="AT404" s="206" t="s">
        <v>148</v>
      </c>
      <c r="AU404" s="206" t="s">
        <v>84</v>
      </c>
      <c r="AV404" s="11" t="s">
        <v>22</v>
      </c>
      <c r="AW404" s="11" t="s">
        <v>40</v>
      </c>
      <c r="AX404" s="11" t="s">
        <v>76</v>
      </c>
      <c r="AY404" s="206" t="s">
        <v>132</v>
      </c>
    </row>
    <row r="405" spans="2:51" s="11" customFormat="1" ht="13.5">
      <c r="B405" s="195"/>
      <c r="C405" s="196"/>
      <c r="D405" s="197" t="s">
        <v>148</v>
      </c>
      <c r="E405" s="198" t="s">
        <v>20</v>
      </c>
      <c r="F405" s="199" t="s">
        <v>605</v>
      </c>
      <c r="G405" s="196"/>
      <c r="H405" s="200" t="s">
        <v>20</v>
      </c>
      <c r="I405" s="201"/>
      <c r="J405" s="196"/>
      <c r="K405" s="196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148</v>
      </c>
      <c r="AU405" s="206" t="s">
        <v>84</v>
      </c>
      <c r="AV405" s="11" t="s">
        <v>22</v>
      </c>
      <c r="AW405" s="11" t="s">
        <v>40</v>
      </c>
      <c r="AX405" s="11" t="s">
        <v>76</v>
      </c>
      <c r="AY405" s="206" t="s">
        <v>132</v>
      </c>
    </row>
    <row r="406" spans="2:51" s="11" customFormat="1" ht="13.5">
      <c r="B406" s="195"/>
      <c r="C406" s="196"/>
      <c r="D406" s="197" t="s">
        <v>148</v>
      </c>
      <c r="E406" s="198" t="s">
        <v>20</v>
      </c>
      <c r="F406" s="199" t="s">
        <v>606</v>
      </c>
      <c r="G406" s="196"/>
      <c r="H406" s="200" t="s">
        <v>20</v>
      </c>
      <c r="I406" s="201"/>
      <c r="J406" s="196"/>
      <c r="K406" s="196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148</v>
      </c>
      <c r="AU406" s="206" t="s">
        <v>84</v>
      </c>
      <c r="AV406" s="11" t="s">
        <v>22</v>
      </c>
      <c r="AW406" s="11" t="s">
        <v>40</v>
      </c>
      <c r="AX406" s="11" t="s">
        <v>76</v>
      </c>
      <c r="AY406" s="206" t="s">
        <v>132</v>
      </c>
    </row>
    <row r="407" spans="2:51" s="12" customFormat="1" ht="13.5">
      <c r="B407" s="207"/>
      <c r="C407" s="208"/>
      <c r="D407" s="197" t="s">
        <v>148</v>
      </c>
      <c r="E407" s="209" t="s">
        <v>20</v>
      </c>
      <c r="F407" s="210" t="s">
        <v>607</v>
      </c>
      <c r="G407" s="208"/>
      <c r="H407" s="211">
        <v>55.62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148</v>
      </c>
      <c r="AU407" s="217" t="s">
        <v>84</v>
      </c>
      <c r="AV407" s="12" t="s">
        <v>84</v>
      </c>
      <c r="AW407" s="12" t="s">
        <v>40</v>
      </c>
      <c r="AX407" s="12" t="s">
        <v>76</v>
      </c>
      <c r="AY407" s="217" t="s">
        <v>132</v>
      </c>
    </row>
    <row r="408" spans="2:51" s="13" customFormat="1" ht="13.5">
      <c r="B408" s="218"/>
      <c r="C408" s="219"/>
      <c r="D408" s="220" t="s">
        <v>148</v>
      </c>
      <c r="E408" s="221" t="s">
        <v>20</v>
      </c>
      <c r="F408" s="222" t="s">
        <v>157</v>
      </c>
      <c r="G408" s="219"/>
      <c r="H408" s="223">
        <v>55.62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148</v>
      </c>
      <c r="AU408" s="229" t="s">
        <v>84</v>
      </c>
      <c r="AV408" s="13" t="s">
        <v>131</v>
      </c>
      <c r="AW408" s="13" t="s">
        <v>40</v>
      </c>
      <c r="AX408" s="13" t="s">
        <v>22</v>
      </c>
      <c r="AY408" s="229" t="s">
        <v>132</v>
      </c>
    </row>
    <row r="409" spans="2:65" s="1" customFormat="1" ht="22.5" customHeight="1">
      <c r="B409" s="35"/>
      <c r="C409" s="249" t="s">
        <v>608</v>
      </c>
      <c r="D409" s="249" t="s">
        <v>376</v>
      </c>
      <c r="E409" s="250" t="s">
        <v>609</v>
      </c>
      <c r="F409" s="251" t="s">
        <v>610</v>
      </c>
      <c r="G409" s="252" t="s">
        <v>544</v>
      </c>
      <c r="H409" s="253">
        <v>7</v>
      </c>
      <c r="I409" s="254"/>
      <c r="J409" s="255">
        <f>ROUND(I409*H409,2)</f>
        <v>0</v>
      </c>
      <c r="K409" s="251" t="s">
        <v>190</v>
      </c>
      <c r="L409" s="256"/>
      <c r="M409" s="257" t="s">
        <v>20</v>
      </c>
      <c r="N409" s="258" t="s">
        <v>47</v>
      </c>
      <c r="O409" s="36"/>
      <c r="P409" s="192">
        <f>O409*H409</f>
        <v>0</v>
      </c>
      <c r="Q409" s="192">
        <v>0</v>
      </c>
      <c r="R409" s="192">
        <f>Q409*H409</f>
        <v>0</v>
      </c>
      <c r="S409" s="192">
        <v>0</v>
      </c>
      <c r="T409" s="193">
        <f>S409*H409</f>
        <v>0</v>
      </c>
      <c r="AR409" s="18" t="s">
        <v>147</v>
      </c>
      <c r="AT409" s="18" t="s">
        <v>376</v>
      </c>
      <c r="AU409" s="18" t="s">
        <v>84</v>
      </c>
      <c r="AY409" s="18" t="s">
        <v>132</v>
      </c>
      <c r="BE409" s="194">
        <f>IF(N409="základní",J409,0)</f>
        <v>0</v>
      </c>
      <c r="BF409" s="194">
        <f>IF(N409="snížená",J409,0)</f>
        <v>0</v>
      </c>
      <c r="BG409" s="194">
        <f>IF(N409="zákl. přenesená",J409,0)</f>
        <v>0</v>
      </c>
      <c r="BH409" s="194">
        <f>IF(N409="sníž. přenesená",J409,0)</f>
        <v>0</v>
      </c>
      <c r="BI409" s="194">
        <f>IF(N409="nulová",J409,0)</f>
        <v>0</v>
      </c>
      <c r="BJ409" s="18" t="s">
        <v>22</v>
      </c>
      <c r="BK409" s="194">
        <f>ROUND(I409*H409,2)</f>
        <v>0</v>
      </c>
      <c r="BL409" s="18" t="s">
        <v>131</v>
      </c>
      <c r="BM409" s="18" t="s">
        <v>611</v>
      </c>
    </row>
    <row r="410" spans="2:51" s="11" customFormat="1" ht="13.5">
      <c r="B410" s="195"/>
      <c r="C410" s="196"/>
      <c r="D410" s="197" t="s">
        <v>148</v>
      </c>
      <c r="E410" s="198" t="s">
        <v>20</v>
      </c>
      <c r="F410" s="199" t="s">
        <v>612</v>
      </c>
      <c r="G410" s="196"/>
      <c r="H410" s="200" t="s">
        <v>20</v>
      </c>
      <c r="I410" s="201"/>
      <c r="J410" s="196"/>
      <c r="K410" s="196"/>
      <c r="L410" s="202"/>
      <c r="M410" s="203"/>
      <c r="N410" s="204"/>
      <c r="O410" s="204"/>
      <c r="P410" s="204"/>
      <c r="Q410" s="204"/>
      <c r="R410" s="204"/>
      <c r="S410" s="204"/>
      <c r="T410" s="205"/>
      <c r="AT410" s="206" t="s">
        <v>148</v>
      </c>
      <c r="AU410" s="206" t="s">
        <v>84</v>
      </c>
      <c r="AV410" s="11" t="s">
        <v>22</v>
      </c>
      <c r="AW410" s="11" t="s">
        <v>40</v>
      </c>
      <c r="AX410" s="11" t="s">
        <v>76</v>
      </c>
      <c r="AY410" s="206" t="s">
        <v>132</v>
      </c>
    </row>
    <row r="411" spans="2:51" s="11" customFormat="1" ht="13.5">
      <c r="B411" s="195"/>
      <c r="C411" s="196"/>
      <c r="D411" s="197" t="s">
        <v>148</v>
      </c>
      <c r="E411" s="198" t="s">
        <v>20</v>
      </c>
      <c r="F411" s="199" t="s">
        <v>613</v>
      </c>
      <c r="G411" s="196"/>
      <c r="H411" s="200" t="s">
        <v>20</v>
      </c>
      <c r="I411" s="201"/>
      <c r="J411" s="196"/>
      <c r="K411" s="196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148</v>
      </c>
      <c r="AU411" s="206" t="s">
        <v>84</v>
      </c>
      <c r="AV411" s="11" t="s">
        <v>22</v>
      </c>
      <c r="AW411" s="11" t="s">
        <v>40</v>
      </c>
      <c r="AX411" s="11" t="s">
        <v>76</v>
      </c>
      <c r="AY411" s="206" t="s">
        <v>132</v>
      </c>
    </row>
    <row r="412" spans="2:51" s="12" customFormat="1" ht="13.5">
      <c r="B412" s="207"/>
      <c r="C412" s="208"/>
      <c r="D412" s="197" t="s">
        <v>148</v>
      </c>
      <c r="E412" s="209" t="s">
        <v>20</v>
      </c>
      <c r="F412" s="210" t="s">
        <v>181</v>
      </c>
      <c r="G412" s="208"/>
      <c r="H412" s="211">
        <v>7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148</v>
      </c>
      <c r="AU412" s="217" t="s">
        <v>84</v>
      </c>
      <c r="AV412" s="12" t="s">
        <v>84</v>
      </c>
      <c r="AW412" s="12" t="s">
        <v>40</v>
      </c>
      <c r="AX412" s="12" t="s">
        <v>76</v>
      </c>
      <c r="AY412" s="217" t="s">
        <v>132</v>
      </c>
    </row>
    <row r="413" spans="2:51" s="13" customFormat="1" ht="13.5">
      <c r="B413" s="218"/>
      <c r="C413" s="219"/>
      <c r="D413" s="220" t="s">
        <v>148</v>
      </c>
      <c r="E413" s="221" t="s">
        <v>20</v>
      </c>
      <c r="F413" s="222" t="s">
        <v>157</v>
      </c>
      <c r="G413" s="219"/>
      <c r="H413" s="223">
        <v>7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148</v>
      </c>
      <c r="AU413" s="229" t="s">
        <v>84</v>
      </c>
      <c r="AV413" s="13" t="s">
        <v>131</v>
      </c>
      <c r="AW413" s="13" t="s">
        <v>40</v>
      </c>
      <c r="AX413" s="13" t="s">
        <v>22</v>
      </c>
      <c r="AY413" s="229" t="s">
        <v>132</v>
      </c>
    </row>
    <row r="414" spans="2:65" s="1" customFormat="1" ht="22.5" customHeight="1">
      <c r="B414" s="35"/>
      <c r="C414" s="249" t="s">
        <v>448</v>
      </c>
      <c r="D414" s="249" t="s">
        <v>376</v>
      </c>
      <c r="E414" s="250" t="s">
        <v>614</v>
      </c>
      <c r="F414" s="251" t="s">
        <v>615</v>
      </c>
      <c r="G414" s="252" t="s">
        <v>544</v>
      </c>
      <c r="H414" s="253">
        <v>13</v>
      </c>
      <c r="I414" s="254"/>
      <c r="J414" s="255">
        <f>ROUND(I414*H414,2)</f>
        <v>0</v>
      </c>
      <c r="K414" s="251" t="s">
        <v>190</v>
      </c>
      <c r="L414" s="256"/>
      <c r="M414" s="257" t="s">
        <v>20</v>
      </c>
      <c r="N414" s="258" t="s">
        <v>47</v>
      </c>
      <c r="O414" s="36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AR414" s="18" t="s">
        <v>147</v>
      </c>
      <c r="AT414" s="18" t="s">
        <v>376</v>
      </c>
      <c r="AU414" s="18" t="s">
        <v>84</v>
      </c>
      <c r="AY414" s="18" t="s">
        <v>132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8" t="s">
        <v>22</v>
      </c>
      <c r="BK414" s="194">
        <f>ROUND(I414*H414,2)</f>
        <v>0</v>
      </c>
      <c r="BL414" s="18" t="s">
        <v>131</v>
      </c>
      <c r="BM414" s="18" t="s">
        <v>616</v>
      </c>
    </row>
    <row r="415" spans="2:51" s="11" customFormat="1" ht="13.5">
      <c r="B415" s="195"/>
      <c r="C415" s="196"/>
      <c r="D415" s="197" t="s">
        <v>148</v>
      </c>
      <c r="E415" s="198" t="s">
        <v>20</v>
      </c>
      <c r="F415" s="199" t="s">
        <v>617</v>
      </c>
      <c r="G415" s="196"/>
      <c r="H415" s="200" t="s">
        <v>20</v>
      </c>
      <c r="I415" s="201"/>
      <c r="J415" s="196"/>
      <c r="K415" s="196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148</v>
      </c>
      <c r="AU415" s="206" t="s">
        <v>84</v>
      </c>
      <c r="AV415" s="11" t="s">
        <v>22</v>
      </c>
      <c r="AW415" s="11" t="s">
        <v>40</v>
      </c>
      <c r="AX415" s="11" t="s">
        <v>76</v>
      </c>
      <c r="AY415" s="206" t="s">
        <v>132</v>
      </c>
    </row>
    <row r="416" spans="2:51" s="11" customFormat="1" ht="13.5">
      <c r="B416" s="195"/>
      <c r="C416" s="196"/>
      <c r="D416" s="197" t="s">
        <v>148</v>
      </c>
      <c r="E416" s="198" t="s">
        <v>20</v>
      </c>
      <c r="F416" s="199" t="s">
        <v>613</v>
      </c>
      <c r="G416" s="196"/>
      <c r="H416" s="200" t="s">
        <v>20</v>
      </c>
      <c r="I416" s="201"/>
      <c r="J416" s="196"/>
      <c r="K416" s="196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148</v>
      </c>
      <c r="AU416" s="206" t="s">
        <v>84</v>
      </c>
      <c r="AV416" s="11" t="s">
        <v>22</v>
      </c>
      <c r="AW416" s="11" t="s">
        <v>40</v>
      </c>
      <c r="AX416" s="11" t="s">
        <v>76</v>
      </c>
      <c r="AY416" s="206" t="s">
        <v>132</v>
      </c>
    </row>
    <row r="417" spans="2:51" s="11" customFormat="1" ht="13.5">
      <c r="B417" s="195"/>
      <c r="C417" s="196"/>
      <c r="D417" s="197" t="s">
        <v>148</v>
      </c>
      <c r="E417" s="198" t="s">
        <v>20</v>
      </c>
      <c r="F417" s="199" t="s">
        <v>559</v>
      </c>
      <c r="G417" s="196"/>
      <c r="H417" s="200" t="s">
        <v>20</v>
      </c>
      <c r="I417" s="201"/>
      <c r="J417" s="196"/>
      <c r="K417" s="196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148</v>
      </c>
      <c r="AU417" s="206" t="s">
        <v>84</v>
      </c>
      <c r="AV417" s="11" t="s">
        <v>22</v>
      </c>
      <c r="AW417" s="11" t="s">
        <v>40</v>
      </c>
      <c r="AX417" s="11" t="s">
        <v>76</v>
      </c>
      <c r="AY417" s="206" t="s">
        <v>132</v>
      </c>
    </row>
    <row r="418" spans="2:51" s="12" customFormat="1" ht="13.5">
      <c r="B418" s="207"/>
      <c r="C418" s="208"/>
      <c r="D418" s="197" t="s">
        <v>148</v>
      </c>
      <c r="E418" s="209" t="s">
        <v>20</v>
      </c>
      <c r="F418" s="210" t="s">
        <v>212</v>
      </c>
      <c r="G418" s="208"/>
      <c r="H418" s="211">
        <v>13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148</v>
      </c>
      <c r="AU418" s="217" t="s">
        <v>84</v>
      </c>
      <c r="AV418" s="12" t="s">
        <v>84</v>
      </c>
      <c r="AW418" s="12" t="s">
        <v>40</v>
      </c>
      <c r="AX418" s="12" t="s">
        <v>76</v>
      </c>
      <c r="AY418" s="217" t="s">
        <v>132</v>
      </c>
    </row>
    <row r="419" spans="2:51" s="13" customFormat="1" ht="13.5">
      <c r="B419" s="218"/>
      <c r="C419" s="219"/>
      <c r="D419" s="220" t="s">
        <v>148</v>
      </c>
      <c r="E419" s="221" t="s">
        <v>20</v>
      </c>
      <c r="F419" s="222" t="s">
        <v>157</v>
      </c>
      <c r="G419" s="219"/>
      <c r="H419" s="223">
        <v>13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148</v>
      </c>
      <c r="AU419" s="229" t="s">
        <v>84</v>
      </c>
      <c r="AV419" s="13" t="s">
        <v>131</v>
      </c>
      <c r="AW419" s="13" t="s">
        <v>40</v>
      </c>
      <c r="AX419" s="13" t="s">
        <v>22</v>
      </c>
      <c r="AY419" s="229" t="s">
        <v>132</v>
      </c>
    </row>
    <row r="420" spans="2:65" s="1" customFormat="1" ht="31.5" customHeight="1">
      <c r="B420" s="35"/>
      <c r="C420" s="249" t="s">
        <v>618</v>
      </c>
      <c r="D420" s="249" t="s">
        <v>376</v>
      </c>
      <c r="E420" s="250" t="s">
        <v>619</v>
      </c>
      <c r="F420" s="251" t="s">
        <v>620</v>
      </c>
      <c r="G420" s="252" t="s">
        <v>544</v>
      </c>
      <c r="H420" s="253">
        <v>1</v>
      </c>
      <c r="I420" s="254"/>
      <c r="J420" s="255">
        <f aca="true" t="shared" si="10" ref="J420:J433">ROUND(I420*H420,2)</f>
        <v>0</v>
      </c>
      <c r="K420" s="251" t="s">
        <v>190</v>
      </c>
      <c r="L420" s="256"/>
      <c r="M420" s="257" t="s">
        <v>20</v>
      </c>
      <c r="N420" s="258" t="s">
        <v>47</v>
      </c>
      <c r="O420" s="36"/>
      <c r="P420" s="192">
        <f aca="true" t="shared" si="11" ref="P420:P433">O420*H420</f>
        <v>0</v>
      </c>
      <c r="Q420" s="192">
        <v>0</v>
      </c>
      <c r="R420" s="192">
        <f aca="true" t="shared" si="12" ref="R420:R433">Q420*H420</f>
        <v>0</v>
      </c>
      <c r="S420" s="192">
        <v>0</v>
      </c>
      <c r="T420" s="193">
        <f aca="true" t="shared" si="13" ref="T420:T433">S420*H420</f>
        <v>0</v>
      </c>
      <c r="AR420" s="18" t="s">
        <v>147</v>
      </c>
      <c r="AT420" s="18" t="s">
        <v>376</v>
      </c>
      <c r="AU420" s="18" t="s">
        <v>84</v>
      </c>
      <c r="AY420" s="18" t="s">
        <v>132</v>
      </c>
      <c r="BE420" s="194">
        <f aca="true" t="shared" si="14" ref="BE420:BE433">IF(N420="základní",J420,0)</f>
        <v>0</v>
      </c>
      <c r="BF420" s="194">
        <f aca="true" t="shared" si="15" ref="BF420:BF433">IF(N420="snížená",J420,0)</f>
        <v>0</v>
      </c>
      <c r="BG420" s="194">
        <f aca="true" t="shared" si="16" ref="BG420:BG433">IF(N420="zákl. přenesená",J420,0)</f>
        <v>0</v>
      </c>
      <c r="BH420" s="194">
        <f aca="true" t="shared" si="17" ref="BH420:BH433">IF(N420="sníž. přenesená",J420,0)</f>
        <v>0</v>
      </c>
      <c r="BI420" s="194">
        <f aca="true" t="shared" si="18" ref="BI420:BI433">IF(N420="nulová",J420,0)</f>
        <v>0</v>
      </c>
      <c r="BJ420" s="18" t="s">
        <v>22</v>
      </c>
      <c r="BK420" s="194">
        <f aca="true" t="shared" si="19" ref="BK420:BK433">ROUND(I420*H420,2)</f>
        <v>0</v>
      </c>
      <c r="BL420" s="18" t="s">
        <v>131</v>
      </c>
      <c r="BM420" s="18" t="s">
        <v>621</v>
      </c>
    </row>
    <row r="421" spans="2:65" s="1" customFormat="1" ht="22.5" customHeight="1">
      <c r="B421" s="35"/>
      <c r="C421" s="249" t="s">
        <v>451</v>
      </c>
      <c r="D421" s="249" t="s">
        <v>376</v>
      </c>
      <c r="E421" s="250" t="s">
        <v>622</v>
      </c>
      <c r="F421" s="251" t="s">
        <v>623</v>
      </c>
      <c r="G421" s="252" t="s">
        <v>544</v>
      </c>
      <c r="H421" s="253">
        <v>1</v>
      </c>
      <c r="I421" s="254"/>
      <c r="J421" s="255">
        <f t="shared" si="10"/>
        <v>0</v>
      </c>
      <c r="K421" s="251" t="s">
        <v>190</v>
      </c>
      <c r="L421" s="256"/>
      <c r="M421" s="257" t="s">
        <v>20</v>
      </c>
      <c r="N421" s="258" t="s">
        <v>47</v>
      </c>
      <c r="O421" s="36"/>
      <c r="P421" s="192">
        <f t="shared" si="11"/>
        <v>0</v>
      </c>
      <c r="Q421" s="192">
        <v>0</v>
      </c>
      <c r="R421" s="192">
        <f t="shared" si="12"/>
        <v>0</v>
      </c>
      <c r="S421" s="192">
        <v>0</v>
      </c>
      <c r="T421" s="193">
        <f t="shared" si="13"/>
        <v>0</v>
      </c>
      <c r="AR421" s="18" t="s">
        <v>147</v>
      </c>
      <c r="AT421" s="18" t="s">
        <v>376</v>
      </c>
      <c r="AU421" s="18" t="s">
        <v>84</v>
      </c>
      <c r="AY421" s="18" t="s">
        <v>132</v>
      </c>
      <c r="BE421" s="194">
        <f t="shared" si="14"/>
        <v>0</v>
      </c>
      <c r="BF421" s="194">
        <f t="shared" si="15"/>
        <v>0</v>
      </c>
      <c r="BG421" s="194">
        <f t="shared" si="16"/>
        <v>0</v>
      </c>
      <c r="BH421" s="194">
        <f t="shared" si="17"/>
        <v>0</v>
      </c>
      <c r="BI421" s="194">
        <f t="shared" si="18"/>
        <v>0</v>
      </c>
      <c r="BJ421" s="18" t="s">
        <v>22</v>
      </c>
      <c r="BK421" s="194">
        <f t="shared" si="19"/>
        <v>0</v>
      </c>
      <c r="BL421" s="18" t="s">
        <v>131</v>
      </c>
      <c r="BM421" s="18" t="s">
        <v>624</v>
      </c>
    </row>
    <row r="422" spans="2:65" s="1" customFormat="1" ht="22.5" customHeight="1">
      <c r="B422" s="35"/>
      <c r="C422" s="249" t="s">
        <v>625</v>
      </c>
      <c r="D422" s="249" t="s">
        <v>376</v>
      </c>
      <c r="E422" s="250" t="s">
        <v>626</v>
      </c>
      <c r="F422" s="251" t="s">
        <v>627</v>
      </c>
      <c r="G422" s="252" t="s">
        <v>544</v>
      </c>
      <c r="H422" s="253">
        <v>1</v>
      </c>
      <c r="I422" s="254"/>
      <c r="J422" s="255">
        <f t="shared" si="10"/>
        <v>0</v>
      </c>
      <c r="K422" s="251" t="s">
        <v>190</v>
      </c>
      <c r="L422" s="256"/>
      <c r="M422" s="257" t="s">
        <v>20</v>
      </c>
      <c r="N422" s="258" t="s">
        <v>47</v>
      </c>
      <c r="O422" s="36"/>
      <c r="P422" s="192">
        <f t="shared" si="11"/>
        <v>0</v>
      </c>
      <c r="Q422" s="192">
        <v>0</v>
      </c>
      <c r="R422" s="192">
        <f t="shared" si="12"/>
        <v>0</v>
      </c>
      <c r="S422" s="192">
        <v>0</v>
      </c>
      <c r="T422" s="193">
        <f t="shared" si="13"/>
        <v>0</v>
      </c>
      <c r="AR422" s="18" t="s">
        <v>147</v>
      </c>
      <c r="AT422" s="18" t="s">
        <v>376</v>
      </c>
      <c r="AU422" s="18" t="s">
        <v>84</v>
      </c>
      <c r="AY422" s="18" t="s">
        <v>132</v>
      </c>
      <c r="BE422" s="194">
        <f t="shared" si="14"/>
        <v>0</v>
      </c>
      <c r="BF422" s="194">
        <f t="shared" si="15"/>
        <v>0</v>
      </c>
      <c r="BG422" s="194">
        <f t="shared" si="16"/>
        <v>0</v>
      </c>
      <c r="BH422" s="194">
        <f t="shared" si="17"/>
        <v>0</v>
      </c>
      <c r="BI422" s="194">
        <f t="shared" si="18"/>
        <v>0</v>
      </c>
      <c r="BJ422" s="18" t="s">
        <v>22</v>
      </c>
      <c r="BK422" s="194">
        <f t="shared" si="19"/>
        <v>0</v>
      </c>
      <c r="BL422" s="18" t="s">
        <v>131</v>
      </c>
      <c r="BM422" s="18" t="s">
        <v>628</v>
      </c>
    </row>
    <row r="423" spans="2:65" s="1" customFormat="1" ht="31.5" customHeight="1">
      <c r="B423" s="35"/>
      <c r="C423" s="249" t="s">
        <v>455</v>
      </c>
      <c r="D423" s="249" t="s">
        <v>376</v>
      </c>
      <c r="E423" s="250" t="s">
        <v>629</v>
      </c>
      <c r="F423" s="251" t="s">
        <v>630</v>
      </c>
      <c r="G423" s="252" t="s">
        <v>544</v>
      </c>
      <c r="H423" s="253">
        <v>1</v>
      </c>
      <c r="I423" s="254"/>
      <c r="J423" s="255">
        <f t="shared" si="10"/>
        <v>0</v>
      </c>
      <c r="K423" s="251" t="s">
        <v>190</v>
      </c>
      <c r="L423" s="256"/>
      <c r="M423" s="257" t="s">
        <v>20</v>
      </c>
      <c r="N423" s="258" t="s">
        <v>47</v>
      </c>
      <c r="O423" s="36"/>
      <c r="P423" s="192">
        <f t="shared" si="11"/>
        <v>0</v>
      </c>
      <c r="Q423" s="192">
        <v>0</v>
      </c>
      <c r="R423" s="192">
        <f t="shared" si="12"/>
        <v>0</v>
      </c>
      <c r="S423" s="192">
        <v>0</v>
      </c>
      <c r="T423" s="193">
        <f t="shared" si="13"/>
        <v>0</v>
      </c>
      <c r="AR423" s="18" t="s">
        <v>147</v>
      </c>
      <c r="AT423" s="18" t="s">
        <v>376</v>
      </c>
      <c r="AU423" s="18" t="s">
        <v>84</v>
      </c>
      <c r="AY423" s="18" t="s">
        <v>132</v>
      </c>
      <c r="BE423" s="194">
        <f t="shared" si="14"/>
        <v>0</v>
      </c>
      <c r="BF423" s="194">
        <f t="shared" si="15"/>
        <v>0</v>
      </c>
      <c r="BG423" s="194">
        <f t="shared" si="16"/>
        <v>0</v>
      </c>
      <c r="BH423" s="194">
        <f t="shared" si="17"/>
        <v>0</v>
      </c>
      <c r="BI423" s="194">
        <f t="shared" si="18"/>
        <v>0</v>
      </c>
      <c r="BJ423" s="18" t="s">
        <v>22</v>
      </c>
      <c r="BK423" s="194">
        <f t="shared" si="19"/>
        <v>0</v>
      </c>
      <c r="BL423" s="18" t="s">
        <v>131</v>
      </c>
      <c r="BM423" s="18" t="s">
        <v>631</v>
      </c>
    </row>
    <row r="424" spans="2:65" s="1" customFormat="1" ht="22.5" customHeight="1">
      <c r="B424" s="35"/>
      <c r="C424" s="249" t="s">
        <v>632</v>
      </c>
      <c r="D424" s="249" t="s">
        <v>376</v>
      </c>
      <c r="E424" s="250" t="s">
        <v>633</v>
      </c>
      <c r="F424" s="251" t="s">
        <v>634</v>
      </c>
      <c r="G424" s="252" t="s">
        <v>544</v>
      </c>
      <c r="H424" s="253">
        <v>2</v>
      </c>
      <c r="I424" s="254"/>
      <c r="J424" s="255">
        <f t="shared" si="10"/>
        <v>0</v>
      </c>
      <c r="K424" s="251" t="s">
        <v>190</v>
      </c>
      <c r="L424" s="256"/>
      <c r="M424" s="257" t="s">
        <v>20</v>
      </c>
      <c r="N424" s="258" t="s">
        <v>47</v>
      </c>
      <c r="O424" s="36"/>
      <c r="P424" s="192">
        <f t="shared" si="11"/>
        <v>0</v>
      </c>
      <c r="Q424" s="192">
        <v>0</v>
      </c>
      <c r="R424" s="192">
        <f t="shared" si="12"/>
        <v>0</v>
      </c>
      <c r="S424" s="192">
        <v>0</v>
      </c>
      <c r="T424" s="193">
        <f t="shared" si="13"/>
        <v>0</v>
      </c>
      <c r="AR424" s="18" t="s">
        <v>147</v>
      </c>
      <c r="AT424" s="18" t="s">
        <v>376</v>
      </c>
      <c r="AU424" s="18" t="s">
        <v>84</v>
      </c>
      <c r="AY424" s="18" t="s">
        <v>132</v>
      </c>
      <c r="BE424" s="194">
        <f t="shared" si="14"/>
        <v>0</v>
      </c>
      <c r="BF424" s="194">
        <f t="shared" si="15"/>
        <v>0</v>
      </c>
      <c r="BG424" s="194">
        <f t="shared" si="16"/>
        <v>0</v>
      </c>
      <c r="BH424" s="194">
        <f t="shared" si="17"/>
        <v>0</v>
      </c>
      <c r="BI424" s="194">
        <f t="shared" si="18"/>
        <v>0</v>
      </c>
      <c r="BJ424" s="18" t="s">
        <v>22</v>
      </c>
      <c r="BK424" s="194">
        <f t="shared" si="19"/>
        <v>0</v>
      </c>
      <c r="BL424" s="18" t="s">
        <v>131</v>
      </c>
      <c r="BM424" s="18" t="s">
        <v>635</v>
      </c>
    </row>
    <row r="425" spans="2:65" s="1" customFormat="1" ht="22.5" customHeight="1">
      <c r="B425" s="35"/>
      <c r="C425" s="249" t="s">
        <v>459</v>
      </c>
      <c r="D425" s="249" t="s">
        <v>376</v>
      </c>
      <c r="E425" s="250" t="s">
        <v>636</v>
      </c>
      <c r="F425" s="251" t="s">
        <v>637</v>
      </c>
      <c r="G425" s="252" t="s">
        <v>544</v>
      </c>
      <c r="H425" s="253">
        <v>3</v>
      </c>
      <c r="I425" s="254"/>
      <c r="J425" s="255">
        <f t="shared" si="10"/>
        <v>0</v>
      </c>
      <c r="K425" s="251" t="s">
        <v>137</v>
      </c>
      <c r="L425" s="256"/>
      <c r="M425" s="257" t="s">
        <v>20</v>
      </c>
      <c r="N425" s="258" t="s">
        <v>47</v>
      </c>
      <c r="O425" s="36"/>
      <c r="P425" s="192">
        <f t="shared" si="11"/>
        <v>0</v>
      </c>
      <c r="Q425" s="192">
        <v>0</v>
      </c>
      <c r="R425" s="192">
        <f t="shared" si="12"/>
        <v>0</v>
      </c>
      <c r="S425" s="192">
        <v>0</v>
      </c>
      <c r="T425" s="193">
        <f t="shared" si="13"/>
        <v>0</v>
      </c>
      <c r="AR425" s="18" t="s">
        <v>147</v>
      </c>
      <c r="AT425" s="18" t="s">
        <v>376</v>
      </c>
      <c r="AU425" s="18" t="s">
        <v>84</v>
      </c>
      <c r="AY425" s="18" t="s">
        <v>132</v>
      </c>
      <c r="BE425" s="194">
        <f t="shared" si="14"/>
        <v>0</v>
      </c>
      <c r="BF425" s="194">
        <f t="shared" si="15"/>
        <v>0</v>
      </c>
      <c r="BG425" s="194">
        <f t="shared" si="16"/>
        <v>0</v>
      </c>
      <c r="BH425" s="194">
        <f t="shared" si="17"/>
        <v>0</v>
      </c>
      <c r="BI425" s="194">
        <f t="shared" si="18"/>
        <v>0</v>
      </c>
      <c r="BJ425" s="18" t="s">
        <v>22</v>
      </c>
      <c r="BK425" s="194">
        <f t="shared" si="19"/>
        <v>0</v>
      </c>
      <c r="BL425" s="18" t="s">
        <v>131</v>
      </c>
      <c r="BM425" s="18" t="s">
        <v>638</v>
      </c>
    </row>
    <row r="426" spans="2:65" s="1" customFormat="1" ht="22.5" customHeight="1">
      <c r="B426" s="35"/>
      <c r="C426" s="249" t="s">
        <v>639</v>
      </c>
      <c r="D426" s="249" t="s">
        <v>376</v>
      </c>
      <c r="E426" s="250" t="s">
        <v>640</v>
      </c>
      <c r="F426" s="251" t="s">
        <v>641</v>
      </c>
      <c r="G426" s="252" t="s">
        <v>544</v>
      </c>
      <c r="H426" s="253">
        <v>3</v>
      </c>
      <c r="I426" s="254"/>
      <c r="J426" s="255">
        <f t="shared" si="10"/>
        <v>0</v>
      </c>
      <c r="K426" s="251" t="s">
        <v>137</v>
      </c>
      <c r="L426" s="256"/>
      <c r="M426" s="257" t="s">
        <v>20</v>
      </c>
      <c r="N426" s="258" t="s">
        <v>47</v>
      </c>
      <c r="O426" s="36"/>
      <c r="P426" s="192">
        <f t="shared" si="11"/>
        <v>0</v>
      </c>
      <c r="Q426" s="192">
        <v>0</v>
      </c>
      <c r="R426" s="192">
        <f t="shared" si="12"/>
        <v>0</v>
      </c>
      <c r="S426" s="192">
        <v>0</v>
      </c>
      <c r="T426" s="193">
        <f t="shared" si="13"/>
        <v>0</v>
      </c>
      <c r="AR426" s="18" t="s">
        <v>147</v>
      </c>
      <c r="AT426" s="18" t="s">
        <v>376</v>
      </c>
      <c r="AU426" s="18" t="s">
        <v>84</v>
      </c>
      <c r="AY426" s="18" t="s">
        <v>132</v>
      </c>
      <c r="BE426" s="194">
        <f t="shared" si="14"/>
        <v>0</v>
      </c>
      <c r="BF426" s="194">
        <f t="shared" si="15"/>
        <v>0</v>
      </c>
      <c r="BG426" s="194">
        <f t="shared" si="16"/>
        <v>0</v>
      </c>
      <c r="BH426" s="194">
        <f t="shared" si="17"/>
        <v>0</v>
      </c>
      <c r="BI426" s="194">
        <f t="shared" si="18"/>
        <v>0</v>
      </c>
      <c r="BJ426" s="18" t="s">
        <v>22</v>
      </c>
      <c r="BK426" s="194">
        <f t="shared" si="19"/>
        <v>0</v>
      </c>
      <c r="BL426" s="18" t="s">
        <v>131</v>
      </c>
      <c r="BM426" s="18" t="s">
        <v>642</v>
      </c>
    </row>
    <row r="427" spans="2:65" s="1" customFormat="1" ht="22.5" customHeight="1">
      <c r="B427" s="35"/>
      <c r="C427" s="249" t="s">
        <v>468</v>
      </c>
      <c r="D427" s="249" t="s">
        <v>376</v>
      </c>
      <c r="E427" s="250" t="s">
        <v>643</v>
      </c>
      <c r="F427" s="251" t="s">
        <v>644</v>
      </c>
      <c r="G427" s="252" t="s">
        <v>544</v>
      </c>
      <c r="H427" s="253">
        <v>7</v>
      </c>
      <c r="I427" s="254"/>
      <c r="J427" s="255">
        <f t="shared" si="10"/>
        <v>0</v>
      </c>
      <c r="K427" s="251" t="s">
        <v>137</v>
      </c>
      <c r="L427" s="256"/>
      <c r="M427" s="257" t="s">
        <v>20</v>
      </c>
      <c r="N427" s="258" t="s">
        <v>47</v>
      </c>
      <c r="O427" s="36"/>
      <c r="P427" s="192">
        <f t="shared" si="11"/>
        <v>0</v>
      </c>
      <c r="Q427" s="192">
        <v>0</v>
      </c>
      <c r="R427" s="192">
        <f t="shared" si="12"/>
        <v>0</v>
      </c>
      <c r="S427" s="192">
        <v>0</v>
      </c>
      <c r="T427" s="193">
        <f t="shared" si="13"/>
        <v>0</v>
      </c>
      <c r="AR427" s="18" t="s">
        <v>147</v>
      </c>
      <c r="AT427" s="18" t="s">
        <v>376</v>
      </c>
      <c r="AU427" s="18" t="s">
        <v>84</v>
      </c>
      <c r="AY427" s="18" t="s">
        <v>132</v>
      </c>
      <c r="BE427" s="194">
        <f t="shared" si="14"/>
        <v>0</v>
      </c>
      <c r="BF427" s="194">
        <f t="shared" si="15"/>
        <v>0</v>
      </c>
      <c r="BG427" s="194">
        <f t="shared" si="16"/>
        <v>0</v>
      </c>
      <c r="BH427" s="194">
        <f t="shared" si="17"/>
        <v>0</v>
      </c>
      <c r="BI427" s="194">
        <f t="shared" si="18"/>
        <v>0</v>
      </c>
      <c r="BJ427" s="18" t="s">
        <v>22</v>
      </c>
      <c r="BK427" s="194">
        <f t="shared" si="19"/>
        <v>0</v>
      </c>
      <c r="BL427" s="18" t="s">
        <v>131</v>
      </c>
      <c r="BM427" s="18" t="s">
        <v>645</v>
      </c>
    </row>
    <row r="428" spans="2:65" s="1" customFormat="1" ht="31.5" customHeight="1">
      <c r="B428" s="35"/>
      <c r="C428" s="249" t="s">
        <v>646</v>
      </c>
      <c r="D428" s="249" t="s">
        <v>376</v>
      </c>
      <c r="E428" s="250" t="s">
        <v>647</v>
      </c>
      <c r="F428" s="251" t="s">
        <v>648</v>
      </c>
      <c r="G428" s="252" t="s">
        <v>544</v>
      </c>
      <c r="H428" s="253">
        <v>2</v>
      </c>
      <c r="I428" s="254"/>
      <c r="J428" s="255">
        <f t="shared" si="10"/>
        <v>0</v>
      </c>
      <c r="K428" s="251" t="s">
        <v>190</v>
      </c>
      <c r="L428" s="256"/>
      <c r="M428" s="257" t="s">
        <v>20</v>
      </c>
      <c r="N428" s="258" t="s">
        <v>47</v>
      </c>
      <c r="O428" s="36"/>
      <c r="P428" s="192">
        <f t="shared" si="11"/>
        <v>0</v>
      </c>
      <c r="Q428" s="192">
        <v>0</v>
      </c>
      <c r="R428" s="192">
        <f t="shared" si="12"/>
        <v>0</v>
      </c>
      <c r="S428" s="192">
        <v>0</v>
      </c>
      <c r="T428" s="193">
        <f t="shared" si="13"/>
        <v>0</v>
      </c>
      <c r="AR428" s="18" t="s">
        <v>147</v>
      </c>
      <c r="AT428" s="18" t="s">
        <v>376</v>
      </c>
      <c r="AU428" s="18" t="s">
        <v>84</v>
      </c>
      <c r="AY428" s="18" t="s">
        <v>132</v>
      </c>
      <c r="BE428" s="194">
        <f t="shared" si="14"/>
        <v>0</v>
      </c>
      <c r="BF428" s="194">
        <f t="shared" si="15"/>
        <v>0</v>
      </c>
      <c r="BG428" s="194">
        <f t="shared" si="16"/>
        <v>0</v>
      </c>
      <c r="BH428" s="194">
        <f t="shared" si="17"/>
        <v>0</v>
      </c>
      <c r="BI428" s="194">
        <f t="shared" si="18"/>
        <v>0</v>
      </c>
      <c r="BJ428" s="18" t="s">
        <v>22</v>
      </c>
      <c r="BK428" s="194">
        <f t="shared" si="19"/>
        <v>0</v>
      </c>
      <c r="BL428" s="18" t="s">
        <v>131</v>
      </c>
      <c r="BM428" s="18" t="s">
        <v>649</v>
      </c>
    </row>
    <row r="429" spans="2:65" s="1" customFormat="1" ht="22.5" customHeight="1">
      <c r="B429" s="35"/>
      <c r="C429" s="249" t="s">
        <v>477</v>
      </c>
      <c r="D429" s="249" t="s">
        <v>376</v>
      </c>
      <c r="E429" s="250" t="s">
        <v>650</v>
      </c>
      <c r="F429" s="251" t="s">
        <v>651</v>
      </c>
      <c r="G429" s="252" t="s">
        <v>544</v>
      </c>
      <c r="H429" s="253">
        <v>10</v>
      </c>
      <c r="I429" s="254"/>
      <c r="J429" s="255">
        <f t="shared" si="10"/>
        <v>0</v>
      </c>
      <c r="K429" s="251" t="s">
        <v>137</v>
      </c>
      <c r="L429" s="256"/>
      <c r="M429" s="257" t="s">
        <v>20</v>
      </c>
      <c r="N429" s="258" t="s">
        <v>47</v>
      </c>
      <c r="O429" s="36"/>
      <c r="P429" s="192">
        <f t="shared" si="11"/>
        <v>0</v>
      </c>
      <c r="Q429" s="192">
        <v>0</v>
      </c>
      <c r="R429" s="192">
        <f t="shared" si="12"/>
        <v>0</v>
      </c>
      <c r="S429" s="192">
        <v>0</v>
      </c>
      <c r="T429" s="193">
        <f t="shared" si="13"/>
        <v>0</v>
      </c>
      <c r="AR429" s="18" t="s">
        <v>147</v>
      </c>
      <c r="AT429" s="18" t="s">
        <v>376</v>
      </c>
      <c r="AU429" s="18" t="s">
        <v>84</v>
      </c>
      <c r="AY429" s="18" t="s">
        <v>132</v>
      </c>
      <c r="BE429" s="194">
        <f t="shared" si="14"/>
        <v>0</v>
      </c>
      <c r="BF429" s="194">
        <f t="shared" si="15"/>
        <v>0</v>
      </c>
      <c r="BG429" s="194">
        <f t="shared" si="16"/>
        <v>0</v>
      </c>
      <c r="BH429" s="194">
        <f t="shared" si="17"/>
        <v>0</v>
      </c>
      <c r="BI429" s="194">
        <f t="shared" si="18"/>
        <v>0</v>
      </c>
      <c r="BJ429" s="18" t="s">
        <v>22</v>
      </c>
      <c r="BK429" s="194">
        <f t="shared" si="19"/>
        <v>0</v>
      </c>
      <c r="BL429" s="18" t="s">
        <v>131</v>
      </c>
      <c r="BM429" s="18" t="s">
        <v>652</v>
      </c>
    </row>
    <row r="430" spans="2:65" s="1" customFormat="1" ht="22.5" customHeight="1">
      <c r="B430" s="35"/>
      <c r="C430" s="249" t="s">
        <v>653</v>
      </c>
      <c r="D430" s="249" t="s">
        <v>376</v>
      </c>
      <c r="E430" s="250" t="s">
        <v>654</v>
      </c>
      <c r="F430" s="251" t="s">
        <v>655</v>
      </c>
      <c r="G430" s="252" t="s">
        <v>544</v>
      </c>
      <c r="H430" s="253">
        <v>3</v>
      </c>
      <c r="I430" s="254"/>
      <c r="J430" s="255">
        <f t="shared" si="10"/>
        <v>0</v>
      </c>
      <c r="K430" s="251" t="s">
        <v>137</v>
      </c>
      <c r="L430" s="256"/>
      <c r="M430" s="257" t="s">
        <v>20</v>
      </c>
      <c r="N430" s="258" t="s">
        <v>47</v>
      </c>
      <c r="O430" s="36"/>
      <c r="P430" s="192">
        <f t="shared" si="11"/>
        <v>0</v>
      </c>
      <c r="Q430" s="192">
        <v>0</v>
      </c>
      <c r="R430" s="192">
        <f t="shared" si="12"/>
        <v>0</v>
      </c>
      <c r="S430" s="192">
        <v>0</v>
      </c>
      <c r="T430" s="193">
        <f t="shared" si="13"/>
        <v>0</v>
      </c>
      <c r="AR430" s="18" t="s">
        <v>147</v>
      </c>
      <c r="AT430" s="18" t="s">
        <v>376</v>
      </c>
      <c r="AU430" s="18" t="s">
        <v>84</v>
      </c>
      <c r="AY430" s="18" t="s">
        <v>132</v>
      </c>
      <c r="BE430" s="194">
        <f t="shared" si="14"/>
        <v>0</v>
      </c>
      <c r="BF430" s="194">
        <f t="shared" si="15"/>
        <v>0</v>
      </c>
      <c r="BG430" s="194">
        <f t="shared" si="16"/>
        <v>0</v>
      </c>
      <c r="BH430" s="194">
        <f t="shared" si="17"/>
        <v>0</v>
      </c>
      <c r="BI430" s="194">
        <f t="shared" si="18"/>
        <v>0</v>
      </c>
      <c r="BJ430" s="18" t="s">
        <v>22</v>
      </c>
      <c r="BK430" s="194">
        <f t="shared" si="19"/>
        <v>0</v>
      </c>
      <c r="BL430" s="18" t="s">
        <v>131</v>
      </c>
      <c r="BM430" s="18" t="s">
        <v>656</v>
      </c>
    </row>
    <row r="431" spans="2:65" s="1" customFormat="1" ht="22.5" customHeight="1">
      <c r="B431" s="35"/>
      <c r="C431" s="249" t="s">
        <v>483</v>
      </c>
      <c r="D431" s="249" t="s">
        <v>376</v>
      </c>
      <c r="E431" s="250" t="s">
        <v>657</v>
      </c>
      <c r="F431" s="251" t="s">
        <v>658</v>
      </c>
      <c r="G431" s="252" t="s">
        <v>544</v>
      </c>
      <c r="H431" s="253">
        <v>1</v>
      </c>
      <c r="I431" s="254"/>
      <c r="J431" s="255">
        <f t="shared" si="10"/>
        <v>0</v>
      </c>
      <c r="K431" s="251" t="s">
        <v>137</v>
      </c>
      <c r="L431" s="256"/>
      <c r="M431" s="257" t="s">
        <v>20</v>
      </c>
      <c r="N431" s="258" t="s">
        <v>47</v>
      </c>
      <c r="O431" s="36"/>
      <c r="P431" s="192">
        <f t="shared" si="11"/>
        <v>0</v>
      </c>
      <c r="Q431" s="192">
        <v>0</v>
      </c>
      <c r="R431" s="192">
        <f t="shared" si="12"/>
        <v>0</v>
      </c>
      <c r="S431" s="192">
        <v>0</v>
      </c>
      <c r="T431" s="193">
        <f t="shared" si="13"/>
        <v>0</v>
      </c>
      <c r="AR431" s="18" t="s">
        <v>147</v>
      </c>
      <c r="AT431" s="18" t="s">
        <v>376</v>
      </c>
      <c r="AU431" s="18" t="s">
        <v>84</v>
      </c>
      <c r="AY431" s="18" t="s">
        <v>132</v>
      </c>
      <c r="BE431" s="194">
        <f t="shared" si="14"/>
        <v>0</v>
      </c>
      <c r="BF431" s="194">
        <f t="shared" si="15"/>
        <v>0</v>
      </c>
      <c r="BG431" s="194">
        <f t="shared" si="16"/>
        <v>0</v>
      </c>
      <c r="BH431" s="194">
        <f t="shared" si="17"/>
        <v>0</v>
      </c>
      <c r="BI431" s="194">
        <f t="shared" si="18"/>
        <v>0</v>
      </c>
      <c r="BJ431" s="18" t="s">
        <v>22</v>
      </c>
      <c r="BK431" s="194">
        <f t="shared" si="19"/>
        <v>0</v>
      </c>
      <c r="BL431" s="18" t="s">
        <v>131</v>
      </c>
      <c r="BM431" s="18" t="s">
        <v>659</v>
      </c>
    </row>
    <row r="432" spans="2:65" s="1" customFormat="1" ht="22.5" customHeight="1">
      <c r="B432" s="35"/>
      <c r="C432" s="249" t="s">
        <v>660</v>
      </c>
      <c r="D432" s="249" t="s">
        <v>376</v>
      </c>
      <c r="E432" s="250" t="s">
        <v>661</v>
      </c>
      <c r="F432" s="251" t="s">
        <v>662</v>
      </c>
      <c r="G432" s="252" t="s">
        <v>544</v>
      </c>
      <c r="H432" s="253">
        <v>9</v>
      </c>
      <c r="I432" s="254"/>
      <c r="J432" s="255">
        <f t="shared" si="10"/>
        <v>0</v>
      </c>
      <c r="K432" s="251" t="s">
        <v>137</v>
      </c>
      <c r="L432" s="256"/>
      <c r="M432" s="257" t="s">
        <v>20</v>
      </c>
      <c r="N432" s="258" t="s">
        <v>47</v>
      </c>
      <c r="O432" s="36"/>
      <c r="P432" s="192">
        <f t="shared" si="11"/>
        <v>0</v>
      </c>
      <c r="Q432" s="192">
        <v>0</v>
      </c>
      <c r="R432" s="192">
        <f t="shared" si="12"/>
        <v>0</v>
      </c>
      <c r="S432" s="192">
        <v>0</v>
      </c>
      <c r="T432" s="193">
        <f t="shared" si="13"/>
        <v>0</v>
      </c>
      <c r="AR432" s="18" t="s">
        <v>147</v>
      </c>
      <c r="AT432" s="18" t="s">
        <v>376</v>
      </c>
      <c r="AU432" s="18" t="s">
        <v>84</v>
      </c>
      <c r="AY432" s="18" t="s">
        <v>132</v>
      </c>
      <c r="BE432" s="194">
        <f t="shared" si="14"/>
        <v>0</v>
      </c>
      <c r="BF432" s="194">
        <f t="shared" si="15"/>
        <v>0</v>
      </c>
      <c r="BG432" s="194">
        <f t="shared" si="16"/>
        <v>0</v>
      </c>
      <c r="BH432" s="194">
        <f t="shared" si="17"/>
        <v>0</v>
      </c>
      <c r="BI432" s="194">
        <f t="shared" si="18"/>
        <v>0</v>
      </c>
      <c r="BJ432" s="18" t="s">
        <v>22</v>
      </c>
      <c r="BK432" s="194">
        <f t="shared" si="19"/>
        <v>0</v>
      </c>
      <c r="BL432" s="18" t="s">
        <v>131</v>
      </c>
      <c r="BM432" s="18" t="s">
        <v>663</v>
      </c>
    </row>
    <row r="433" spans="2:65" s="1" customFormat="1" ht="22.5" customHeight="1">
      <c r="B433" s="35"/>
      <c r="C433" s="249" t="s">
        <v>487</v>
      </c>
      <c r="D433" s="249" t="s">
        <v>376</v>
      </c>
      <c r="E433" s="250" t="s">
        <v>664</v>
      </c>
      <c r="F433" s="251" t="s">
        <v>665</v>
      </c>
      <c r="G433" s="252" t="s">
        <v>544</v>
      </c>
      <c r="H433" s="253">
        <v>1</v>
      </c>
      <c r="I433" s="254"/>
      <c r="J433" s="255">
        <f t="shared" si="10"/>
        <v>0</v>
      </c>
      <c r="K433" s="251" t="s">
        <v>137</v>
      </c>
      <c r="L433" s="256"/>
      <c r="M433" s="257" t="s">
        <v>20</v>
      </c>
      <c r="N433" s="258" t="s">
        <v>47</v>
      </c>
      <c r="O433" s="36"/>
      <c r="P433" s="192">
        <f t="shared" si="11"/>
        <v>0</v>
      </c>
      <c r="Q433" s="192">
        <v>0</v>
      </c>
      <c r="R433" s="192">
        <f t="shared" si="12"/>
        <v>0</v>
      </c>
      <c r="S433" s="192">
        <v>0</v>
      </c>
      <c r="T433" s="193">
        <f t="shared" si="13"/>
        <v>0</v>
      </c>
      <c r="AR433" s="18" t="s">
        <v>147</v>
      </c>
      <c r="AT433" s="18" t="s">
        <v>376</v>
      </c>
      <c r="AU433" s="18" t="s">
        <v>84</v>
      </c>
      <c r="AY433" s="18" t="s">
        <v>132</v>
      </c>
      <c r="BE433" s="194">
        <f t="shared" si="14"/>
        <v>0</v>
      </c>
      <c r="BF433" s="194">
        <f t="shared" si="15"/>
        <v>0</v>
      </c>
      <c r="BG433" s="194">
        <f t="shared" si="16"/>
        <v>0</v>
      </c>
      <c r="BH433" s="194">
        <f t="shared" si="17"/>
        <v>0</v>
      </c>
      <c r="BI433" s="194">
        <f t="shared" si="18"/>
        <v>0</v>
      </c>
      <c r="BJ433" s="18" t="s">
        <v>22</v>
      </c>
      <c r="BK433" s="194">
        <f t="shared" si="19"/>
        <v>0</v>
      </c>
      <c r="BL433" s="18" t="s">
        <v>131</v>
      </c>
      <c r="BM433" s="18" t="s">
        <v>666</v>
      </c>
    </row>
    <row r="434" spans="2:51" s="12" customFormat="1" ht="13.5">
      <c r="B434" s="207"/>
      <c r="C434" s="208"/>
      <c r="D434" s="197" t="s">
        <v>148</v>
      </c>
      <c r="E434" s="209" t="s">
        <v>20</v>
      </c>
      <c r="F434" s="210" t="s">
        <v>667</v>
      </c>
      <c r="G434" s="208"/>
      <c r="H434" s="211">
        <v>1</v>
      </c>
      <c r="I434" s="212"/>
      <c r="J434" s="208"/>
      <c r="K434" s="208"/>
      <c r="L434" s="213"/>
      <c r="M434" s="214"/>
      <c r="N434" s="215"/>
      <c r="O434" s="215"/>
      <c r="P434" s="215"/>
      <c r="Q434" s="215"/>
      <c r="R434" s="215"/>
      <c r="S434" s="215"/>
      <c r="T434" s="216"/>
      <c r="AT434" s="217" t="s">
        <v>148</v>
      </c>
      <c r="AU434" s="217" t="s">
        <v>84</v>
      </c>
      <c r="AV434" s="12" t="s">
        <v>84</v>
      </c>
      <c r="AW434" s="12" t="s">
        <v>40</v>
      </c>
      <c r="AX434" s="12" t="s">
        <v>76</v>
      </c>
      <c r="AY434" s="217" t="s">
        <v>132</v>
      </c>
    </row>
    <row r="435" spans="2:51" s="13" customFormat="1" ht="13.5">
      <c r="B435" s="218"/>
      <c r="C435" s="219"/>
      <c r="D435" s="220" t="s">
        <v>148</v>
      </c>
      <c r="E435" s="221" t="s">
        <v>20</v>
      </c>
      <c r="F435" s="222" t="s">
        <v>157</v>
      </c>
      <c r="G435" s="219"/>
      <c r="H435" s="223">
        <v>1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148</v>
      </c>
      <c r="AU435" s="229" t="s">
        <v>84</v>
      </c>
      <c r="AV435" s="13" t="s">
        <v>131</v>
      </c>
      <c r="AW435" s="13" t="s">
        <v>40</v>
      </c>
      <c r="AX435" s="13" t="s">
        <v>22</v>
      </c>
      <c r="AY435" s="229" t="s">
        <v>132</v>
      </c>
    </row>
    <row r="436" spans="2:65" s="1" customFormat="1" ht="31.5" customHeight="1">
      <c r="B436" s="35"/>
      <c r="C436" s="249" t="s">
        <v>668</v>
      </c>
      <c r="D436" s="249" t="s">
        <v>376</v>
      </c>
      <c r="E436" s="250" t="s">
        <v>669</v>
      </c>
      <c r="F436" s="251" t="s">
        <v>670</v>
      </c>
      <c r="G436" s="252" t="s">
        <v>544</v>
      </c>
      <c r="H436" s="253">
        <v>10</v>
      </c>
      <c r="I436" s="254"/>
      <c r="J436" s="255">
        <f>ROUND(I436*H436,2)</f>
        <v>0</v>
      </c>
      <c r="K436" s="251" t="s">
        <v>190</v>
      </c>
      <c r="L436" s="256"/>
      <c r="M436" s="257" t="s">
        <v>20</v>
      </c>
      <c r="N436" s="258" t="s">
        <v>47</v>
      </c>
      <c r="O436" s="36"/>
      <c r="P436" s="192">
        <f>O436*H436</f>
        <v>0</v>
      </c>
      <c r="Q436" s="192">
        <v>0</v>
      </c>
      <c r="R436" s="192">
        <f>Q436*H436</f>
        <v>0</v>
      </c>
      <c r="S436" s="192">
        <v>0</v>
      </c>
      <c r="T436" s="193">
        <f>S436*H436</f>
        <v>0</v>
      </c>
      <c r="AR436" s="18" t="s">
        <v>147</v>
      </c>
      <c r="AT436" s="18" t="s">
        <v>376</v>
      </c>
      <c r="AU436" s="18" t="s">
        <v>84</v>
      </c>
      <c r="AY436" s="18" t="s">
        <v>132</v>
      </c>
      <c r="BE436" s="194">
        <f>IF(N436="základní",J436,0)</f>
        <v>0</v>
      </c>
      <c r="BF436" s="194">
        <f>IF(N436="snížená",J436,0)</f>
        <v>0</v>
      </c>
      <c r="BG436" s="194">
        <f>IF(N436="zákl. přenesená",J436,0)</f>
        <v>0</v>
      </c>
      <c r="BH436" s="194">
        <f>IF(N436="sníž. přenesená",J436,0)</f>
        <v>0</v>
      </c>
      <c r="BI436" s="194">
        <f>IF(N436="nulová",J436,0)</f>
        <v>0</v>
      </c>
      <c r="BJ436" s="18" t="s">
        <v>22</v>
      </c>
      <c r="BK436" s="194">
        <f>ROUND(I436*H436,2)</f>
        <v>0</v>
      </c>
      <c r="BL436" s="18" t="s">
        <v>131</v>
      </c>
      <c r="BM436" s="18" t="s">
        <v>671</v>
      </c>
    </row>
    <row r="437" spans="2:63" s="10" customFormat="1" ht="29.85" customHeight="1">
      <c r="B437" s="169"/>
      <c r="C437" s="170"/>
      <c r="D437" s="171" t="s">
        <v>75</v>
      </c>
      <c r="E437" s="247" t="s">
        <v>672</v>
      </c>
      <c r="F437" s="247" t="s">
        <v>673</v>
      </c>
      <c r="G437" s="170"/>
      <c r="H437" s="170"/>
      <c r="I437" s="173"/>
      <c r="J437" s="248">
        <f>BK437</f>
        <v>0</v>
      </c>
      <c r="K437" s="170"/>
      <c r="L437" s="175"/>
      <c r="M437" s="176"/>
      <c r="N437" s="177"/>
      <c r="O437" s="177"/>
      <c r="P437" s="178">
        <f>SUM(P438:P442)</f>
        <v>0</v>
      </c>
      <c r="Q437" s="177"/>
      <c r="R437" s="178">
        <f>SUM(R438:R442)</f>
        <v>0</v>
      </c>
      <c r="S437" s="177"/>
      <c r="T437" s="179">
        <f>SUM(T438:T442)</f>
        <v>0</v>
      </c>
      <c r="AR437" s="180" t="s">
        <v>22</v>
      </c>
      <c r="AT437" s="181" t="s">
        <v>75</v>
      </c>
      <c r="AU437" s="181" t="s">
        <v>22</v>
      </c>
      <c r="AY437" s="180" t="s">
        <v>132</v>
      </c>
      <c r="BK437" s="182">
        <f>SUM(BK438:BK442)</f>
        <v>0</v>
      </c>
    </row>
    <row r="438" spans="2:65" s="1" customFormat="1" ht="22.5" customHeight="1">
      <c r="B438" s="35"/>
      <c r="C438" s="183" t="s">
        <v>492</v>
      </c>
      <c r="D438" s="183" t="s">
        <v>133</v>
      </c>
      <c r="E438" s="184" t="s">
        <v>674</v>
      </c>
      <c r="F438" s="185" t="s">
        <v>675</v>
      </c>
      <c r="G438" s="186" t="s">
        <v>248</v>
      </c>
      <c r="H438" s="187">
        <v>332.2</v>
      </c>
      <c r="I438" s="188"/>
      <c r="J438" s="189">
        <f>ROUND(I438*H438,2)</f>
        <v>0</v>
      </c>
      <c r="K438" s="185" t="s">
        <v>190</v>
      </c>
      <c r="L438" s="55"/>
      <c r="M438" s="190" t="s">
        <v>20</v>
      </c>
      <c r="N438" s="191" t="s">
        <v>47</v>
      </c>
      <c r="O438" s="36"/>
      <c r="P438" s="192">
        <f>O438*H438</f>
        <v>0</v>
      </c>
      <c r="Q438" s="192">
        <v>0</v>
      </c>
      <c r="R438" s="192">
        <f>Q438*H438</f>
        <v>0</v>
      </c>
      <c r="S438" s="192">
        <v>0</v>
      </c>
      <c r="T438" s="193">
        <f>S438*H438</f>
        <v>0</v>
      </c>
      <c r="AR438" s="18" t="s">
        <v>131</v>
      </c>
      <c r="AT438" s="18" t="s">
        <v>133</v>
      </c>
      <c r="AU438" s="18" t="s">
        <v>84</v>
      </c>
      <c r="AY438" s="18" t="s">
        <v>132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18" t="s">
        <v>22</v>
      </c>
      <c r="BK438" s="194">
        <f>ROUND(I438*H438,2)</f>
        <v>0</v>
      </c>
      <c r="BL438" s="18" t="s">
        <v>131</v>
      </c>
      <c r="BM438" s="18" t="s">
        <v>676</v>
      </c>
    </row>
    <row r="439" spans="2:65" s="1" customFormat="1" ht="22.5" customHeight="1">
      <c r="B439" s="35"/>
      <c r="C439" s="183" t="s">
        <v>677</v>
      </c>
      <c r="D439" s="183" t="s">
        <v>133</v>
      </c>
      <c r="E439" s="184" t="s">
        <v>678</v>
      </c>
      <c r="F439" s="185" t="s">
        <v>679</v>
      </c>
      <c r="G439" s="186" t="s">
        <v>248</v>
      </c>
      <c r="H439" s="187">
        <v>25</v>
      </c>
      <c r="I439" s="188"/>
      <c r="J439" s="189">
        <f>ROUND(I439*H439,2)</f>
        <v>0</v>
      </c>
      <c r="K439" s="185" t="s">
        <v>137</v>
      </c>
      <c r="L439" s="55"/>
      <c r="M439" s="190" t="s">
        <v>20</v>
      </c>
      <c r="N439" s="191" t="s">
        <v>47</v>
      </c>
      <c r="O439" s="36"/>
      <c r="P439" s="192">
        <f>O439*H439</f>
        <v>0</v>
      </c>
      <c r="Q439" s="192">
        <v>0</v>
      </c>
      <c r="R439" s="192">
        <f>Q439*H439</f>
        <v>0</v>
      </c>
      <c r="S439" s="192">
        <v>0</v>
      </c>
      <c r="T439" s="193">
        <f>S439*H439</f>
        <v>0</v>
      </c>
      <c r="AR439" s="18" t="s">
        <v>131</v>
      </c>
      <c r="AT439" s="18" t="s">
        <v>133</v>
      </c>
      <c r="AU439" s="18" t="s">
        <v>84</v>
      </c>
      <c r="AY439" s="18" t="s">
        <v>132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8" t="s">
        <v>22</v>
      </c>
      <c r="BK439" s="194">
        <f>ROUND(I439*H439,2)</f>
        <v>0</v>
      </c>
      <c r="BL439" s="18" t="s">
        <v>131</v>
      </c>
      <c r="BM439" s="18" t="s">
        <v>680</v>
      </c>
    </row>
    <row r="440" spans="2:51" s="11" customFormat="1" ht="13.5">
      <c r="B440" s="195"/>
      <c r="C440" s="196"/>
      <c r="D440" s="197" t="s">
        <v>148</v>
      </c>
      <c r="E440" s="198" t="s">
        <v>20</v>
      </c>
      <c r="F440" s="199" t="s">
        <v>681</v>
      </c>
      <c r="G440" s="196"/>
      <c r="H440" s="200" t="s">
        <v>20</v>
      </c>
      <c r="I440" s="201"/>
      <c r="J440" s="196"/>
      <c r="K440" s="196"/>
      <c r="L440" s="202"/>
      <c r="M440" s="203"/>
      <c r="N440" s="204"/>
      <c r="O440" s="204"/>
      <c r="P440" s="204"/>
      <c r="Q440" s="204"/>
      <c r="R440" s="204"/>
      <c r="S440" s="204"/>
      <c r="T440" s="205"/>
      <c r="AT440" s="206" t="s">
        <v>148</v>
      </c>
      <c r="AU440" s="206" t="s">
        <v>84</v>
      </c>
      <c r="AV440" s="11" t="s">
        <v>22</v>
      </c>
      <c r="AW440" s="11" t="s">
        <v>40</v>
      </c>
      <c r="AX440" s="11" t="s">
        <v>76</v>
      </c>
      <c r="AY440" s="206" t="s">
        <v>132</v>
      </c>
    </row>
    <row r="441" spans="2:51" s="12" customFormat="1" ht="13.5">
      <c r="B441" s="207"/>
      <c r="C441" s="208"/>
      <c r="D441" s="197" t="s">
        <v>148</v>
      </c>
      <c r="E441" s="209" t="s">
        <v>20</v>
      </c>
      <c r="F441" s="210" t="s">
        <v>382</v>
      </c>
      <c r="G441" s="208"/>
      <c r="H441" s="211">
        <v>25</v>
      </c>
      <c r="I441" s="212"/>
      <c r="J441" s="208"/>
      <c r="K441" s="208"/>
      <c r="L441" s="213"/>
      <c r="M441" s="214"/>
      <c r="N441" s="215"/>
      <c r="O441" s="215"/>
      <c r="P441" s="215"/>
      <c r="Q441" s="215"/>
      <c r="R441" s="215"/>
      <c r="S441" s="215"/>
      <c r="T441" s="216"/>
      <c r="AT441" s="217" t="s">
        <v>148</v>
      </c>
      <c r="AU441" s="217" t="s">
        <v>84</v>
      </c>
      <c r="AV441" s="12" t="s">
        <v>84</v>
      </c>
      <c r="AW441" s="12" t="s">
        <v>40</v>
      </c>
      <c r="AX441" s="12" t="s">
        <v>76</v>
      </c>
      <c r="AY441" s="217" t="s">
        <v>132</v>
      </c>
    </row>
    <row r="442" spans="2:51" s="13" customFormat="1" ht="13.5">
      <c r="B442" s="218"/>
      <c r="C442" s="219"/>
      <c r="D442" s="197" t="s">
        <v>148</v>
      </c>
      <c r="E442" s="230" t="s">
        <v>20</v>
      </c>
      <c r="F442" s="231" t="s">
        <v>157</v>
      </c>
      <c r="G442" s="219"/>
      <c r="H442" s="232">
        <v>25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148</v>
      </c>
      <c r="AU442" s="229" t="s">
        <v>84</v>
      </c>
      <c r="AV442" s="13" t="s">
        <v>131</v>
      </c>
      <c r="AW442" s="13" t="s">
        <v>40</v>
      </c>
      <c r="AX442" s="13" t="s">
        <v>22</v>
      </c>
      <c r="AY442" s="229" t="s">
        <v>132</v>
      </c>
    </row>
    <row r="443" spans="2:63" s="10" customFormat="1" ht="29.85" customHeight="1">
      <c r="B443" s="169"/>
      <c r="C443" s="170"/>
      <c r="D443" s="171" t="s">
        <v>75</v>
      </c>
      <c r="E443" s="247" t="s">
        <v>682</v>
      </c>
      <c r="F443" s="247" t="s">
        <v>683</v>
      </c>
      <c r="G443" s="170"/>
      <c r="H443" s="170"/>
      <c r="I443" s="173"/>
      <c r="J443" s="248">
        <f>BK443</f>
        <v>0</v>
      </c>
      <c r="K443" s="170"/>
      <c r="L443" s="175"/>
      <c r="M443" s="176"/>
      <c r="N443" s="177"/>
      <c r="O443" s="177"/>
      <c r="P443" s="178">
        <f>P444</f>
        <v>0</v>
      </c>
      <c r="Q443" s="177"/>
      <c r="R443" s="178">
        <f>R444</f>
        <v>0</v>
      </c>
      <c r="S443" s="177"/>
      <c r="T443" s="179">
        <f>T444</f>
        <v>0</v>
      </c>
      <c r="AR443" s="180" t="s">
        <v>22</v>
      </c>
      <c r="AT443" s="181" t="s">
        <v>75</v>
      </c>
      <c r="AU443" s="181" t="s">
        <v>22</v>
      </c>
      <c r="AY443" s="180" t="s">
        <v>132</v>
      </c>
      <c r="BK443" s="182">
        <f>BK444</f>
        <v>0</v>
      </c>
    </row>
    <row r="444" spans="2:65" s="1" customFormat="1" ht="22.5" customHeight="1">
      <c r="B444" s="35"/>
      <c r="C444" s="183" t="s">
        <v>497</v>
      </c>
      <c r="D444" s="183" t="s">
        <v>133</v>
      </c>
      <c r="E444" s="184" t="s">
        <v>684</v>
      </c>
      <c r="F444" s="185" t="s">
        <v>685</v>
      </c>
      <c r="G444" s="186" t="s">
        <v>396</v>
      </c>
      <c r="H444" s="187">
        <v>1767.14642</v>
      </c>
      <c r="I444" s="188"/>
      <c r="J444" s="189">
        <f>ROUND(I444*H444,2)</f>
        <v>0</v>
      </c>
      <c r="K444" s="185" t="s">
        <v>137</v>
      </c>
      <c r="L444" s="55"/>
      <c r="M444" s="190" t="s">
        <v>20</v>
      </c>
      <c r="N444" s="191" t="s">
        <v>47</v>
      </c>
      <c r="O444" s="36"/>
      <c r="P444" s="192">
        <f>O444*H444</f>
        <v>0</v>
      </c>
      <c r="Q444" s="192">
        <v>0</v>
      </c>
      <c r="R444" s="192">
        <f>Q444*H444</f>
        <v>0</v>
      </c>
      <c r="S444" s="192">
        <v>0</v>
      </c>
      <c r="T444" s="193">
        <f>S444*H444</f>
        <v>0</v>
      </c>
      <c r="AR444" s="18" t="s">
        <v>131</v>
      </c>
      <c r="AT444" s="18" t="s">
        <v>133</v>
      </c>
      <c r="AU444" s="18" t="s">
        <v>84</v>
      </c>
      <c r="AY444" s="18" t="s">
        <v>132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18" t="s">
        <v>22</v>
      </c>
      <c r="BK444" s="194">
        <f>ROUND(I444*H444,2)</f>
        <v>0</v>
      </c>
      <c r="BL444" s="18" t="s">
        <v>131</v>
      </c>
      <c r="BM444" s="18" t="s">
        <v>686</v>
      </c>
    </row>
    <row r="445" spans="2:63" s="10" customFormat="1" ht="37.35" customHeight="1">
      <c r="B445" s="169"/>
      <c r="C445" s="170"/>
      <c r="D445" s="244" t="s">
        <v>75</v>
      </c>
      <c r="E445" s="245" t="s">
        <v>376</v>
      </c>
      <c r="F445" s="245" t="s">
        <v>687</v>
      </c>
      <c r="G445" s="170"/>
      <c r="H445" s="170"/>
      <c r="I445" s="173"/>
      <c r="J445" s="246">
        <f>BK445</f>
        <v>0</v>
      </c>
      <c r="K445" s="170"/>
      <c r="L445" s="175"/>
      <c r="M445" s="176"/>
      <c r="N445" s="177"/>
      <c r="O445" s="177"/>
      <c r="P445" s="178">
        <f>P446</f>
        <v>0</v>
      </c>
      <c r="Q445" s="177"/>
      <c r="R445" s="178">
        <f>R446</f>
        <v>0</v>
      </c>
      <c r="S445" s="177"/>
      <c r="T445" s="179">
        <f>T446</f>
        <v>0</v>
      </c>
      <c r="AR445" s="180" t="s">
        <v>141</v>
      </c>
      <c r="AT445" s="181" t="s">
        <v>75</v>
      </c>
      <c r="AU445" s="181" t="s">
        <v>76</v>
      </c>
      <c r="AY445" s="180" t="s">
        <v>132</v>
      </c>
      <c r="BK445" s="182">
        <f>BK446</f>
        <v>0</v>
      </c>
    </row>
    <row r="446" spans="2:63" s="10" customFormat="1" ht="19.9" customHeight="1">
      <c r="B446" s="169"/>
      <c r="C446" s="170"/>
      <c r="D446" s="171" t="s">
        <v>75</v>
      </c>
      <c r="E446" s="247" t="s">
        <v>688</v>
      </c>
      <c r="F446" s="247" t="s">
        <v>689</v>
      </c>
      <c r="G446" s="170"/>
      <c r="H446" s="170"/>
      <c r="I446" s="173"/>
      <c r="J446" s="248">
        <f>BK446</f>
        <v>0</v>
      </c>
      <c r="K446" s="170"/>
      <c r="L446" s="175"/>
      <c r="M446" s="176"/>
      <c r="N446" s="177"/>
      <c r="O446" s="177"/>
      <c r="P446" s="178">
        <f>SUM(P447:P452)</f>
        <v>0</v>
      </c>
      <c r="Q446" s="177"/>
      <c r="R446" s="178">
        <f>SUM(R447:R452)</f>
        <v>0</v>
      </c>
      <c r="S446" s="177"/>
      <c r="T446" s="179">
        <f>SUM(T447:T452)</f>
        <v>0</v>
      </c>
      <c r="AR446" s="180" t="s">
        <v>141</v>
      </c>
      <c r="AT446" s="181" t="s">
        <v>75</v>
      </c>
      <c r="AU446" s="181" t="s">
        <v>22</v>
      </c>
      <c r="AY446" s="180" t="s">
        <v>132</v>
      </c>
      <c r="BK446" s="182">
        <f>SUM(BK447:BK452)</f>
        <v>0</v>
      </c>
    </row>
    <row r="447" spans="2:65" s="1" customFormat="1" ht="22.5" customHeight="1">
      <c r="B447" s="35"/>
      <c r="C447" s="183" t="s">
        <v>690</v>
      </c>
      <c r="D447" s="183" t="s">
        <v>133</v>
      </c>
      <c r="E447" s="184" t="s">
        <v>691</v>
      </c>
      <c r="F447" s="185" t="s">
        <v>692</v>
      </c>
      <c r="G447" s="186" t="s">
        <v>248</v>
      </c>
      <c r="H447" s="187">
        <v>2.6</v>
      </c>
      <c r="I447" s="188"/>
      <c r="J447" s="189">
        <f>ROUND(I447*H447,2)</f>
        <v>0</v>
      </c>
      <c r="K447" s="185" t="s">
        <v>137</v>
      </c>
      <c r="L447" s="55"/>
      <c r="M447" s="190" t="s">
        <v>20</v>
      </c>
      <c r="N447" s="191" t="s">
        <v>47</v>
      </c>
      <c r="O447" s="36"/>
      <c r="P447" s="192">
        <f>O447*H447</f>
        <v>0</v>
      </c>
      <c r="Q447" s="192">
        <v>0</v>
      </c>
      <c r="R447" s="192">
        <f>Q447*H447</f>
        <v>0</v>
      </c>
      <c r="S447" s="192">
        <v>0</v>
      </c>
      <c r="T447" s="193">
        <f>S447*H447</f>
        <v>0</v>
      </c>
      <c r="AR447" s="18" t="s">
        <v>426</v>
      </c>
      <c r="AT447" s="18" t="s">
        <v>133</v>
      </c>
      <c r="AU447" s="18" t="s">
        <v>84</v>
      </c>
      <c r="AY447" s="18" t="s">
        <v>132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8" t="s">
        <v>22</v>
      </c>
      <c r="BK447" s="194">
        <f>ROUND(I447*H447,2)</f>
        <v>0</v>
      </c>
      <c r="BL447" s="18" t="s">
        <v>426</v>
      </c>
      <c r="BM447" s="18" t="s">
        <v>693</v>
      </c>
    </row>
    <row r="448" spans="2:65" s="1" customFormat="1" ht="22.5" customHeight="1">
      <c r="B448" s="35"/>
      <c r="C448" s="183" t="s">
        <v>502</v>
      </c>
      <c r="D448" s="183" t="s">
        <v>133</v>
      </c>
      <c r="E448" s="184" t="s">
        <v>694</v>
      </c>
      <c r="F448" s="185" t="s">
        <v>695</v>
      </c>
      <c r="G448" s="186" t="s">
        <v>248</v>
      </c>
      <c r="H448" s="187">
        <v>2.6</v>
      </c>
      <c r="I448" s="188"/>
      <c r="J448" s="189">
        <f>ROUND(I448*H448,2)</f>
        <v>0</v>
      </c>
      <c r="K448" s="185" t="s">
        <v>137</v>
      </c>
      <c r="L448" s="55"/>
      <c r="M448" s="190" t="s">
        <v>20</v>
      </c>
      <c r="N448" s="191" t="s">
        <v>47</v>
      </c>
      <c r="O448" s="36"/>
      <c r="P448" s="192">
        <f>O448*H448</f>
        <v>0</v>
      </c>
      <c r="Q448" s="192">
        <v>0</v>
      </c>
      <c r="R448" s="192">
        <f>Q448*H448</f>
        <v>0</v>
      </c>
      <c r="S448" s="192">
        <v>0</v>
      </c>
      <c r="T448" s="193">
        <f>S448*H448</f>
        <v>0</v>
      </c>
      <c r="AR448" s="18" t="s">
        <v>426</v>
      </c>
      <c r="AT448" s="18" t="s">
        <v>133</v>
      </c>
      <c r="AU448" s="18" t="s">
        <v>84</v>
      </c>
      <c r="AY448" s="18" t="s">
        <v>132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18" t="s">
        <v>22</v>
      </c>
      <c r="BK448" s="194">
        <f>ROUND(I448*H448,2)</f>
        <v>0</v>
      </c>
      <c r="BL448" s="18" t="s">
        <v>426</v>
      </c>
      <c r="BM448" s="18" t="s">
        <v>696</v>
      </c>
    </row>
    <row r="449" spans="2:51" s="11" customFormat="1" ht="27">
      <c r="B449" s="195"/>
      <c r="C449" s="196"/>
      <c r="D449" s="197" t="s">
        <v>148</v>
      </c>
      <c r="E449" s="198" t="s">
        <v>20</v>
      </c>
      <c r="F449" s="199" t="s">
        <v>697</v>
      </c>
      <c r="G449" s="196"/>
      <c r="H449" s="200" t="s">
        <v>20</v>
      </c>
      <c r="I449" s="201"/>
      <c r="J449" s="196"/>
      <c r="K449" s="196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148</v>
      </c>
      <c r="AU449" s="206" t="s">
        <v>84</v>
      </c>
      <c r="AV449" s="11" t="s">
        <v>22</v>
      </c>
      <c r="AW449" s="11" t="s">
        <v>40</v>
      </c>
      <c r="AX449" s="11" t="s">
        <v>76</v>
      </c>
      <c r="AY449" s="206" t="s">
        <v>132</v>
      </c>
    </row>
    <row r="450" spans="2:51" s="12" customFormat="1" ht="13.5">
      <c r="B450" s="207"/>
      <c r="C450" s="208"/>
      <c r="D450" s="197" t="s">
        <v>148</v>
      </c>
      <c r="E450" s="209" t="s">
        <v>20</v>
      </c>
      <c r="F450" s="210" t="s">
        <v>698</v>
      </c>
      <c r="G450" s="208"/>
      <c r="H450" s="211">
        <v>2.6</v>
      </c>
      <c r="I450" s="212"/>
      <c r="J450" s="208"/>
      <c r="K450" s="208"/>
      <c r="L450" s="213"/>
      <c r="M450" s="214"/>
      <c r="N450" s="215"/>
      <c r="O450" s="215"/>
      <c r="P450" s="215"/>
      <c r="Q450" s="215"/>
      <c r="R450" s="215"/>
      <c r="S450" s="215"/>
      <c r="T450" s="216"/>
      <c r="AT450" s="217" t="s">
        <v>148</v>
      </c>
      <c r="AU450" s="217" t="s">
        <v>84</v>
      </c>
      <c r="AV450" s="12" t="s">
        <v>84</v>
      </c>
      <c r="AW450" s="12" t="s">
        <v>40</v>
      </c>
      <c r="AX450" s="12" t="s">
        <v>76</v>
      </c>
      <c r="AY450" s="217" t="s">
        <v>132</v>
      </c>
    </row>
    <row r="451" spans="2:51" s="13" customFormat="1" ht="13.5">
      <c r="B451" s="218"/>
      <c r="C451" s="219"/>
      <c r="D451" s="220" t="s">
        <v>148</v>
      </c>
      <c r="E451" s="221" t="s">
        <v>20</v>
      </c>
      <c r="F451" s="222" t="s">
        <v>157</v>
      </c>
      <c r="G451" s="219"/>
      <c r="H451" s="223">
        <v>2.6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148</v>
      </c>
      <c r="AU451" s="229" t="s">
        <v>84</v>
      </c>
      <c r="AV451" s="13" t="s">
        <v>131</v>
      </c>
      <c r="AW451" s="13" t="s">
        <v>40</v>
      </c>
      <c r="AX451" s="13" t="s">
        <v>22</v>
      </c>
      <c r="AY451" s="229" t="s">
        <v>132</v>
      </c>
    </row>
    <row r="452" spans="2:65" s="1" customFormat="1" ht="22.5" customHeight="1">
      <c r="B452" s="35"/>
      <c r="C452" s="249" t="s">
        <v>672</v>
      </c>
      <c r="D452" s="249" t="s">
        <v>376</v>
      </c>
      <c r="E452" s="250" t="s">
        <v>699</v>
      </c>
      <c r="F452" s="251" t="s">
        <v>700</v>
      </c>
      <c r="G452" s="252" t="s">
        <v>248</v>
      </c>
      <c r="H452" s="253">
        <v>2.6</v>
      </c>
      <c r="I452" s="254"/>
      <c r="J452" s="255">
        <f>ROUND(I452*H452,2)</f>
        <v>0</v>
      </c>
      <c r="K452" s="251" t="s">
        <v>190</v>
      </c>
      <c r="L452" s="256"/>
      <c r="M452" s="257" t="s">
        <v>20</v>
      </c>
      <c r="N452" s="259" t="s">
        <v>47</v>
      </c>
      <c r="O452" s="234"/>
      <c r="P452" s="235">
        <f>O452*H452</f>
        <v>0</v>
      </c>
      <c r="Q452" s="235">
        <v>0</v>
      </c>
      <c r="R452" s="235">
        <f>Q452*H452</f>
        <v>0</v>
      </c>
      <c r="S452" s="235">
        <v>0</v>
      </c>
      <c r="T452" s="236">
        <f>S452*H452</f>
        <v>0</v>
      </c>
      <c r="AR452" s="18" t="s">
        <v>701</v>
      </c>
      <c r="AT452" s="18" t="s">
        <v>376</v>
      </c>
      <c r="AU452" s="18" t="s">
        <v>84</v>
      </c>
      <c r="AY452" s="18" t="s">
        <v>132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18" t="s">
        <v>22</v>
      </c>
      <c r="BK452" s="194">
        <f>ROUND(I452*H452,2)</f>
        <v>0</v>
      </c>
      <c r="BL452" s="18" t="s">
        <v>426</v>
      </c>
      <c r="BM452" s="18" t="s">
        <v>702</v>
      </c>
    </row>
    <row r="453" spans="2:12" s="1" customFormat="1" ht="6.95" customHeight="1">
      <c r="B453" s="50"/>
      <c r="C453" s="51"/>
      <c r="D453" s="51"/>
      <c r="E453" s="51"/>
      <c r="F453" s="51"/>
      <c r="G453" s="51"/>
      <c r="H453" s="51"/>
      <c r="I453" s="137"/>
      <c r="J453" s="51"/>
      <c r="K453" s="51"/>
      <c r="L453" s="55"/>
    </row>
  </sheetData>
  <sheetProtection password="CC35" sheet="1" objects="1" scenarios="1" formatColumns="0" formatRows="0" sort="0" autoFilter="0"/>
  <autoFilter ref="C92:K92"/>
  <mergeCells count="12">
    <mergeCell ref="E83:H83"/>
    <mergeCell ref="E85:H8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2" t="s">
        <v>834</v>
      </c>
      <c r="H1" s="392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85"/>
      <c r="G7" s="385"/>
      <c r="H7" s="385"/>
      <c r="I7" s="115"/>
      <c r="J7" s="23"/>
      <c r="K7" s="25"/>
    </row>
    <row r="8" spans="2:11" ht="15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9"/>
      <c r="G9" s="369"/>
      <c r="H9" s="369"/>
      <c r="I9" s="116"/>
      <c r="J9" s="36"/>
      <c r="K9" s="39"/>
    </row>
    <row r="10" spans="2:11" s="1" customFormat="1" ht="15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4" t="s">
        <v>703</v>
      </c>
      <c r="F11" s="369"/>
      <c r="G11" s="369"/>
      <c r="H11" s="369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88" t="s">
        <v>20</v>
      </c>
      <c r="F26" s="396"/>
      <c r="G26" s="396"/>
      <c r="H26" s="396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ROUND(J90,2)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ROUND(SUM(BE90:BE274),2)</f>
        <v>0</v>
      </c>
      <c r="G32" s="36"/>
      <c r="H32" s="36"/>
      <c r="I32" s="129">
        <v>0.21</v>
      </c>
      <c r="J32" s="128">
        <f>ROUND(ROUND((SUM(BE90:BE274)),2)*I32,2)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ROUND(SUM(BF90:BF274),2)</f>
        <v>0</v>
      </c>
      <c r="G33" s="36"/>
      <c r="H33" s="36"/>
      <c r="I33" s="129">
        <v>0.15</v>
      </c>
      <c r="J33" s="128">
        <f>ROUND(ROUND((SUM(BF90:BF274)),2)*I33,2)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ROUND(SUM(BG90:BG274),2)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ROUND(SUM(BH90:BH274),2)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ROUND(SUM(BI90:BI274),2)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9"/>
      <c r="G47" s="369"/>
      <c r="H47" s="369"/>
      <c r="I47" s="116"/>
      <c r="J47" s="36"/>
      <c r="K47" s="39"/>
    </row>
    <row r="48" spans="2:11" ht="15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9"/>
      <c r="G49" s="369"/>
      <c r="H49" s="369"/>
      <c r="I49" s="116"/>
      <c r="J49" s="36"/>
      <c r="K49" s="39"/>
    </row>
    <row r="50" spans="2:11" s="1" customFormat="1" ht="14.45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02 - kanalizační odbočky</v>
      </c>
      <c r="F51" s="369"/>
      <c r="G51" s="369"/>
      <c r="H51" s="369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J90</f>
        <v>0</v>
      </c>
      <c r="K60" s="39"/>
      <c r="AU60" s="18" t="s">
        <v>112</v>
      </c>
    </row>
    <row r="61" spans="2:11" s="8" customFormat="1" ht="24.95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J91</f>
        <v>0</v>
      </c>
      <c r="K61" s="153"/>
    </row>
    <row r="62" spans="2:11" s="14" customFormat="1" ht="19.9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J92</f>
        <v>0</v>
      </c>
      <c r="K62" s="243"/>
    </row>
    <row r="63" spans="2:11" s="14" customFormat="1" ht="19.9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J168</f>
        <v>0</v>
      </c>
      <c r="K63" s="243"/>
    </row>
    <row r="64" spans="2:11" s="14" customFormat="1" ht="19.9" customHeight="1">
      <c r="B64" s="237"/>
      <c r="C64" s="238"/>
      <c r="D64" s="239" t="s">
        <v>230</v>
      </c>
      <c r="E64" s="240"/>
      <c r="F64" s="240"/>
      <c r="G64" s="240"/>
      <c r="H64" s="240"/>
      <c r="I64" s="241"/>
      <c r="J64" s="242">
        <f>J194</f>
        <v>0</v>
      </c>
      <c r="K64" s="243"/>
    </row>
    <row r="65" spans="2:11" s="14" customFormat="1" ht="19.9" customHeight="1">
      <c r="B65" s="237"/>
      <c r="C65" s="238"/>
      <c r="D65" s="239" t="s">
        <v>231</v>
      </c>
      <c r="E65" s="240"/>
      <c r="F65" s="240"/>
      <c r="G65" s="240"/>
      <c r="H65" s="240"/>
      <c r="I65" s="241"/>
      <c r="J65" s="242">
        <f>J204</f>
        <v>0</v>
      </c>
      <c r="K65" s="243"/>
    </row>
    <row r="66" spans="2:11" s="14" customFormat="1" ht="19.9" customHeight="1">
      <c r="B66" s="237"/>
      <c r="C66" s="238"/>
      <c r="D66" s="239" t="s">
        <v>232</v>
      </c>
      <c r="E66" s="240"/>
      <c r="F66" s="240"/>
      <c r="G66" s="240"/>
      <c r="H66" s="240"/>
      <c r="I66" s="241"/>
      <c r="J66" s="242">
        <f>J231</f>
        <v>0</v>
      </c>
      <c r="K66" s="243"/>
    </row>
    <row r="67" spans="2:11" s="14" customFormat="1" ht="19.9" customHeight="1">
      <c r="B67" s="237"/>
      <c r="C67" s="238"/>
      <c r="D67" s="239" t="s">
        <v>233</v>
      </c>
      <c r="E67" s="240"/>
      <c r="F67" s="240"/>
      <c r="G67" s="240"/>
      <c r="H67" s="240"/>
      <c r="I67" s="241"/>
      <c r="J67" s="242">
        <f>J268</f>
        <v>0</v>
      </c>
      <c r="K67" s="243"/>
    </row>
    <row r="68" spans="2:11" s="14" customFormat="1" ht="19.9" customHeight="1">
      <c r="B68" s="237"/>
      <c r="C68" s="238"/>
      <c r="D68" s="239" t="s">
        <v>234</v>
      </c>
      <c r="E68" s="240"/>
      <c r="F68" s="240"/>
      <c r="G68" s="240"/>
      <c r="H68" s="240"/>
      <c r="I68" s="241"/>
      <c r="J68" s="242">
        <f>J273</f>
        <v>0</v>
      </c>
      <c r="K68" s="243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7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40"/>
      <c r="J74" s="54"/>
      <c r="K74" s="54"/>
      <c r="L74" s="55"/>
    </row>
    <row r="75" spans="2:12" s="1" customFormat="1" ht="36.95" customHeight="1">
      <c r="B75" s="35"/>
      <c r="C75" s="56" t="s">
        <v>115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4"/>
      <c r="J76" s="57"/>
      <c r="K76" s="57"/>
      <c r="L76" s="55"/>
    </row>
    <row r="77" spans="2:12" s="1" customFormat="1" ht="14.45" customHeight="1">
      <c r="B77" s="35"/>
      <c r="C77" s="59" t="s">
        <v>16</v>
      </c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22.5" customHeight="1">
      <c r="B78" s="35"/>
      <c r="C78" s="57"/>
      <c r="D78" s="57"/>
      <c r="E78" s="395" t="str">
        <f>E7</f>
        <v>Hranice-Kropáčova a Tesaříkova ul.,dešťová kanalizace</v>
      </c>
      <c r="F78" s="362"/>
      <c r="G78" s="362"/>
      <c r="H78" s="362"/>
      <c r="I78" s="154"/>
      <c r="J78" s="57"/>
      <c r="K78" s="57"/>
      <c r="L78" s="55"/>
    </row>
    <row r="79" spans="2:12" ht="15">
      <c r="B79" s="22"/>
      <c r="C79" s="59" t="s">
        <v>104</v>
      </c>
      <c r="D79" s="155"/>
      <c r="E79" s="155"/>
      <c r="F79" s="155"/>
      <c r="G79" s="155"/>
      <c r="H79" s="155"/>
      <c r="J79" s="155"/>
      <c r="K79" s="155"/>
      <c r="L79" s="156"/>
    </row>
    <row r="80" spans="2:12" s="1" customFormat="1" ht="22.5" customHeight="1">
      <c r="B80" s="35"/>
      <c r="C80" s="57"/>
      <c r="D80" s="57"/>
      <c r="E80" s="395" t="s">
        <v>224</v>
      </c>
      <c r="F80" s="362"/>
      <c r="G80" s="362"/>
      <c r="H80" s="362"/>
      <c r="I80" s="154"/>
      <c r="J80" s="57"/>
      <c r="K80" s="57"/>
      <c r="L80" s="55"/>
    </row>
    <row r="81" spans="2:12" s="1" customFormat="1" ht="14.45" customHeight="1">
      <c r="B81" s="35"/>
      <c r="C81" s="59" t="s">
        <v>106</v>
      </c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23.25" customHeight="1">
      <c r="B82" s="35"/>
      <c r="C82" s="57"/>
      <c r="D82" s="57"/>
      <c r="E82" s="359" t="str">
        <f>E11</f>
        <v>SO 01 02 - kanalizační odbočky</v>
      </c>
      <c r="F82" s="362"/>
      <c r="G82" s="362"/>
      <c r="H82" s="362"/>
      <c r="I82" s="154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4"/>
      <c r="J83" s="57"/>
      <c r="K83" s="57"/>
      <c r="L83" s="55"/>
    </row>
    <row r="84" spans="2:12" s="1" customFormat="1" ht="18" customHeight="1">
      <c r="B84" s="35"/>
      <c r="C84" s="59" t="s">
        <v>23</v>
      </c>
      <c r="D84" s="57"/>
      <c r="E84" s="57"/>
      <c r="F84" s="157" t="str">
        <f>F14</f>
        <v>HRANICE</v>
      </c>
      <c r="G84" s="57"/>
      <c r="H84" s="57"/>
      <c r="I84" s="158" t="s">
        <v>25</v>
      </c>
      <c r="J84" s="67" t="str">
        <f>IF(J14="","",J14)</f>
        <v>5.9.2016</v>
      </c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4"/>
      <c r="J85" s="57"/>
      <c r="K85" s="57"/>
      <c r="L85" s="55"/>
    </row>
    <row r="86" spans="2:12" s="1" customFormat="1" ht="15">
      <c r="B86" s="35"/>
      <c r="C86" s="59" t="s">
        <v>29</v>
      </c>
      <c r="D86" s="57"/>
      <c r="E86" s="57"/>
      <c r="F86" s="157" t="str">
        <f>E17</f>
        <v>MĚSTO HRANICE</v>
      </c>
      <c r="G86" s="57"/>
      <c r="H86" s="57"/>
      <c r="I86" s="158" t="s">
        <v>36</v>
      </c>
      <c r="J86" s="157" t="str">
        <f>E23</f>
        <v>PROJEKTY VODAM s.r.o.   HRANICE</v>
      </c>
      <c r="K86" s="57"/>
      <c r="L86" s="55"/>
    </row>
    <row r="87" spans="2:12" s="1" customFormat="1" ht="14.45" customHeight="1">
      <c r="B87" s="35"/>
      <c r="C87" s="59" t="s">
        <v>34</v>
      </c>
      <c r="D87" s="57"/>
      <c r="E87" s="57"/>
      <c r="F87" s="157" t="str">
        <f>IF(E20="","",E20)</f>
        <v/>
      </c>
      <c r="G87" s="57"/>
      <c r="H87" s="57"/>
      <c r="I87" s="154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20" s="9" customFormat="1" ht="29.25" customHeight="1">
      <c r="B89" s="159"/>
      <c r="C89" s="160" t="s">
        <v>116</v>
      </c>
      <c r="D89" s="161" t="s">
        <v>61</v>
      </c>
      <c r="E89" s="161" t="s">
        <v>57</v>
      </c>
      <c r="F89" s="161" t="s">
        <v>117</v>
      </c>
      <c r="G89" s="161" t="s">
        <v>118</v>
      </c>
      <c r="H89" s="161" t="s">
        <v>119</v>
      </c>
      <c r="I89" s="162" t="s">
        <v>120</v>
      </c>
      <c r="J89" s="161" t="s">
        <v>110</v>
      </c>
      <c r="K89" s="163" t="s">
        <v>121</v>
      </c>
      <c r="L89" s="164"/>
      <c r="M89" s="75" t="s">
        <v>122</v>
      </c>
      <c r="N89" s="76" t="s">
        <v>46</v>
      </c>
      <c r="O89" s="76" t="s">
        <v>123</v>
      </c>
      <c r="P89" s="76" t="s">
        <v>124</v>
      </c>
      <c r="Q89" s="76" t="s">
        <v>125</v>
      </c>
      <c r="R89" s="76" t="s">
        <v>126</v>
      </c>
      <c r="S89" s="76" t="s">
        <v>127</v>
      </c>
      <c r="T89" s="77" t="s">
        <v>128</v>
      </c>
    </row>
    <row r="90" spans="2:63" s="1" customFormat="1" ht="29.25" customHeight="1">
      <c r="B90" s="35"/>
      <c r="C90" s="81" t="s">
        <v>111</v>
      </c>
      <c r="D90" s="57"/>
      <c r="E90" s="57"/>
      <c r="F90" s="57"/>
      <c r="G90" s="57"/>
      <c r="H90" s="57"/>
      <c r="I90" s="154"/>
      <c r="J90" s="165">
        <f>BK90</f>
        <v>0</v>
      </c>
      <c r="K90" s="57"/>
      <c r="L90" s="55"/>
      <c r="M90" s="78"/>
      <c r="N90" s="79"/>
      <c r="O90" s="79"/>
      <c r="P90" s="166">
        <f>P91</f>
        <v>0</v>
      </c>
      <c r="Q90" s="79"/>
      <c r="R90" s="166">
        <f>R91</f>
        <v>0</v>
      </c>
      <c r="S90" s="79"/>
      <c r="T90" s="167">
        <f>T91</f>
        <v>0</v>
      </c>
      <c r="AT90" s="18" t="s">
        <v>75</v>
      </c>
      <c r="AU90" s="18" t="s">
        <v>112</v>
      </c>
      <c r="BK90" s="168">
        <f>BK91</f>
        <v>0</v>
      </c>
    </row>
    <row r="91" spans="2:63" s="10" customFormat="1" ht="37.35" customHeight="1">
      <c r="B91" s="169"/>
      <c r="C91" s="170"/>
      <c r="D91" s="244" t="s">
        <v>75</v>
      </c>
      <c r="E91" s="245" t="s">
        <v>237</v>
      </c>
      <c r="F91" s="245" t="s">
        <v>238</v>
      </c>
      <c r="G91" s="170"/>
      <c r="H91" s="170"/>
      <c r="I91" s="173"/>
      <c r="J91" s="246">
        <f>BK91</f>
        <v>0</v>
      </c>
      <c r="K91" s="170"/>
      <c r="L91" s="175"/>
      <c r="M91" s="176"/>
      <c r="N91" s="177"/>
      <c r="O91" s="177"/>
      <c r="P91" s="178">
        <f>P92+P168+P194+P204+P231+P268+P273</f>
        <v>0</v>
      </c>
      <c r="Q91" s="177"/>
      <c r="R91" s="178">
        <f>R92+R168+R194+R204+R231+R268+R273</f>
        <v>0</v>
      </c>
      <c r="S91" s="177"/>
      <c r="T91" s="179">
        <f>T92+T168+T194+T204+T231+T268+T273</f>
        <v>0</v>
      </c>
      <c r="AR91" s="180" t="s">
        <v>22</v>
      </c>
      <c r="AT91" s="181" t="s">
        <v>75</v>
      </c>
      <c r="AU91" s="181" t="s">
        <v>76</v>
      </c>
      <c r="AY91" s="180" t="s">
        <v>132</v>
      </c>
      <c r="BK91" s="182">
        <f>BK92+BK168+BK194+BK204+BK231+BK268+BK273</f>
        <v>0</v>
      </c>
    </row>
    <row r="92" spans="2:63" s="10" customFormat="1" ht="19.9" customHeight="1">
      <c r="B92" s="169"/>
      <c r="C92" s="170"/>
      <c r="D92" s="171" t="s">
        <v>75</v>
      </c>
      <c r="E92" s="247" t="s">
        <v>22</v>
      </c>
      <c r="F92" s="247" t="s">
        <v>239</v>
      </c>
      <c r="G92" s="170"/>
      <c r="H92" s="170"/>
      <c r="I92" s="173"/>
      <c r="J92" s="248">
        <f>BK92</f>
        <v>0</v>
      </c>
      <c r="K92" s="170"/>
      <c r="L92" s="175"/>
      <c r="M92" s="176"/>
      <c r="N92" s="177"/>
      <c r="O92" s="177"/>
      <c r="P92" s="178">
        <f>SUM(P93:P167)</f>
        <v>0</v>
      </c>
      <c r="Q92" s="177"/>
      <c r="R92" s="178">
        <f>SUM(R93:R167)</f>
        <v>0</v>
      </c>
      <c r="S92" s="177"/>
      <c r="T92" s="179">
        <f>SUM(T93:T167)</f>
        <v>0</v>
      </c>
      <c r="AR92" s="180" t="s">
        <v>22</v>
      </c>
      <c r="AT92" s="181" t="s">
        <v>75</v>
      </c>
      <c r="AU92" s="181" t="s">
        <v>22</v>
      </c>
      <c r="AY92" s="180" t="s">
        <v>132</v>
      </c>
      <c r="BK92" s="182">
        <f>SUM(BK93:BK167)</f>
        <v>0</v>
      </c>
    </row>
    <row r="93" spans="2:65" s="1" customFormat="1" ht="22.5" customHeight="1">
      <c r="B93" s="35"/>
      <c r="C93" s="183" t="s">
        <v>22</v>
      </c>
      <c r="D93" s="183" t="s">
        <v>133</v>
      </c>
      <c r="E93" s="184" t="s">
        <v>240</v>
      </c>
      <c r="F93" s="185" t="s">
        <v>241</v>
      </c>
      <c r="G93" s="186" t="s">
        <v>242</v>
      </c>
      <c r="H93" s="187">
        <v>32</v>
      </c>
      <c r="I93" s="188"/>
      <c r="J93" s="189">
        <f>ROUND(I93*H93,2)</f>
        <v>0</v>
      </c>
      <c r="K93" s="185" t="s">
        <v>137</v>
      </c>
      <c r="L93" s="55"/>
      <c r="M93" s="190" t="s">
        <v>20</v>
      </c>
      <c r="N93" s="191" t="s">
        <v>47</v>
      </c>
      <c r="O93" s="36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18" t="s">
        <v>131</v>
      </c>
      <c r="AT93" s="18" t="s">
        <v>133</v>
      </c>
      <c r="AU93" s="18" t="s">
        <v>84</v>
      </c>
      <c r="AY93" s="18" t="s">
        <v>132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8" t="s">
        <v>22</v>
      </c>
      <c r="BK93" s="194">
        <f>ROUND(I93*H93,2)</f>
        <v>0</v>
      </c>
      <c r="BL93" s="18" t="s">
        <v>131</v>
      </c>
      <c r="BM93" s="18" t="s">
        <v>84</v>
      </c>
    </row>
    <row r="94" spans="2:65" s="1" customFormat="1" ht="22.5" customHeight="1">
      <c r="B94" s="35"/>
      <c r="C94" s="183" t="s">
        <v>84</v>
      </c>
      <c r="D94" s="183" t="s">
        <v>133</v>
      </c>
      <c r="E94" s="184" t="s">
        <v>243</v>
      </c>
      <c r="F94" s="185" t="s">
        <v>244</v>
      </c>
      <c r="G94" s="186" t="s">
        <v>245</v>
      </c>
      <c r="H94" s="187">
        <v>5</v>
      </c>
      <c r="I94" s="188"/>
      <c r="J94" s="189">
        <f>ROUND(I94*H94,2)</f>
        <v>0</v>
      </c>
      <c r="K94" s="185" t="s">
        <v>137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131</v>
      </c>
      <c r="AT94" s="18" t="s">
        <v>133</v>
      </c>
      <c r="AU94" s="18" t="s">
        <v>84</v>
      </c>
      <c r="AY94" s="18" t="s">
        <v>132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131</v>
      </c>
      <c r="BM94" s="18" t="s">
        <v>131</v>
      </c>
    </row>
    <row r="95" spans="2:65" s="1" customFormat="1" ht="22.5" customHeight="1">
      <c r="B95" s="35"/>
      <c r="C95" s="183" t="s">
        <v>141</v>
      </c>
      <c r="D95" s="183" t="s">
        <v>133</v>
      </c>
      <c r="E95" s="184" t="s">
        <v>246</v>
      </c>
      <c r="F95" s="185" t="s">
        <v>247</v>
      </c>
      <c r="G95" s="186" t="s">
        <v>248</v>
      </c>
      <c r="H95" s="187">
        <v>63</v>
      </c>
      <c r="I95" s="188"/>
      <c r="J95" s="189">
        <f>ROUND(I95*H95,2)</f>
        <v>0</v>
      </c>
      <c r="K95" s="185" t="s">
        <v>137</v>
      </c>
      <c r="L95" s="55"/>
      <c r="M95" s="190" t="s">
        <v>20</v>
      </c>
      <c r="N95" s="191" t="s">
        <v>47</v>
      </c>
      <c r="O95" s="36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8" t="s">
        <v>131</v>
      </c>
      <c r="AT95" s="18" t="s">
        <v>133</v>
      </c>
      <c r="AU95" s="18" t="s">
        <v>84</v>
      </c>
      <c r="AY95" s="18" t="s">
        <v>132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22</v>
      </c>
      <c r="BK95" s="194">
        <f>ROUND(I95*H95,2)</f>
        <v>0</v>
      </c>
      <c r="BL95" s="18" t="s">
        <v>131</v>
      </c>
      <c r="BM95" s="18" t="s">
        <v>144</v>
      </c>
    </row>
    <row r="96" spans="2:51" s="11" customFormat="1" ht="13.5">
      <c r="B96" s="195"/>
      <c r="C96" s="196"/>
      <c r="D96" s="197" t="s">
        <v>148</v>
      </c>
      <c r="E96" s="198" t="s">
        <v>20</v>
      </c>
      <c r="F96" s="199" t="s">
        <v>704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148</v>
      </c>
      <c r="AU96" s="206" t="s">
        <v>84</v>
      </c>
      <c r="AV96" s="11" t="s">
        <v>22</v>
      </c>
      <c r="AW96" s="11" t="s">
        <v>40</v>
      </c>
      <c r="AX96" s="11" t="s">
        <v>76</v>
      </c>
      <c r="AY96" s="206" t="s">
        <v>132</v>
      </c>
    </row>
    <row r="97" spans="2:51" s="11" customFormat="1" ht="13.5">
      <c r="B97" s="195"/>
      <c r="C97" s="196"/>
      <c r="D97" s="197" t="s">
        <v>148</v>
      </c>
      <c r="E97" s="198" t="s">
        <v>20</v>
      </c>
      <c r="F97" s="199" t="s">
        <v>705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148</v>
      </c>
      <c r="AU97" s="206" t="s">
        <v>84</v>
      </c>
      <c r="AV97" s="11" t="s">
        <v>22</v>
      </c>
      <c r="AW97" s="11" t="s">
        <v>40</v>
      </c>
      <c r="AX97" s="11" t="s">
        <v>76</v>
      </c>
      <c r="AY97" s="206" t="s">
        <v>132</v>
      </c>
    </row>
    <row r="98" spans="2:51" s="12" customFormat="1" ht="13.5">
      <c r="B98" s="207"/>
      <c r="C98" s="208"/>
      <c r="D98" s="197" t="s">
        <v>148</v>
      </c>
      <c r="E98" s="209" t="s">
        <v>20</v>
      </c>
      <c r="F98" s="210" t="s">
        <v>582</v>
      </c>
      <c r="G98" s="208"/>
      <c r="H98" s="211">
        <v>63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148</v>
      </c>
      <c r="AU98" s="217" t="s">
        <v>84</v>
      </c>
      <c r="AV98" s="12" t="s">
        <v>84</v>
      </c>
      <c r="AW98" s="12" t="s">
        <v>40</v>
      </c>
      <c r="AX98" s="12" t="s">
        <v>76</v>
      </c>
      <c r="AY98" s="217" t="s">
        <v>132</v>
      </c>
    </row>
    <row r="99" spans="2:51" s="13" customFormat="1" ht="13.5">
      <c r="B99" s="218"/>
      <c r="C99" s="219"/>
      <c r="D99" s="220" t="s">
        <v>148</v>
      </c>
      <c r="E99" s="221" t="s">
        <v>20</v>
      </c>
      <c r="F99" s="222" t="s">
        <v>157</v>
      </c>
      <c r="G99" s="219"/>
      <c r="H99" s="223">
        <v>63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148</v>
      </c>
      <c r="AU99" s="229" t="s">
        <v>84</v>
      </c>
      <c r="AV99" s="13" t="s">
        <v>131</v>
      </c>
      <c r="AW99" s="13" t="s">
        <v>40</v>
      </c>
      <c r="AX99" s="13" t="s">
        <v>22</v>
      </c>
      <c r="AY99" s="229" t="s">
        <v>132</v>
      </c>
    </row>
    <row r="100" spans="2:65" s="1" customFormat="1" ht="22.5" customHeight="1">
      <c r="B100" s="35"/>
      <c r="C100" s="183" t="s">
        <v>131</v>
      </c>
      <c r="D100" s="183" t="s">
        <v>133</v>
      </c>
      <c r="E100" s="184" t="s">
        <v>253</v>
      </c>
      <c r="F100" s="185" t="s">
        <v>254</v>
      </c>
      <c r="G100" s="186" t="s">
        <v>248</v>
      </c>
      <c r="H100" s="187">
        <v>15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131</v>
      </c>
      <c r="AT100" s="18" t="s">
        <v>133</v>
      </c>
      <c r="AU100" s="18" t="s">
        <v>84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131</v>
      </c>
      <c r="BM100" s="18" t="s">
        <v>147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706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84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2" customFormat="1" ht="13.5">
      <c r="B102" s="207"/>
      <c r="C102" s="208"/>
      <c r="D102" s="197" t="s">
        <v>148</v>
      </c>
      <c r="E102" s="209" t="s">
        <v>20</v>
      </c>
      <c r="F102" s="210" t="s">
        <v>8</v>
      </c>
      <c r="G102" s="208"/>
      <c r="H102" s="211">
        <v>15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148</v>
      </c>
      <c r="AU102" s="217" t="s">
        <v>84</v>
      </c>
      <c r="AV102" s="12" t="s">
        <v>84</v>
      </c>
      <c r="AW102" s="12" t="s">
        <v>40</v>
      </c>
      <c r="AX102" s="12" t="s">
        <v>76</v>
      </c>
      <c r="AY102" s="217" t="s">
        <v>132</v>
      </c>
    </row>
    <row r="103" spans="2:51" s="13" customFormat="1" ht="13.5">
      <c r="B103" s="218"/>
      <c r="C103" s="219"/>
      <c r="D103" s="220" t="s">
        <v>148</v>
      </c>
      <c r="E103" s="221" t="s">
        <v>20</v>
      </c>
      <c r="F103" s="222" t="s">
        <v>157</v>
      </c>
      <c r="G103" s="219"/>
      <c r="H103" s="223">
        <v>15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148</v>
      </c>
      <c r="AU103" s="229" t="s">
        <v>84</v>
      </c>
      <c r="AV103" s="13" t="s">
        <v>131</v>
      </c>
      <c r="AW103" s="13" t="s">
        <v>40</v>
      </c>
      <c r="AX103" s="13" t="s">
        <v>22</v>
      </c>
      <c r="AY103" s="229" t="s">
        <v>132</v>
      </c>
    </row>
    <row r="104" spans="2:65" s="1" customFormat="1" ht="22.5" customHeight="1">
      <c r="B104" s="35"/>
      <c r="C104" s="183" t="s">
        <v>158</v>
      </c>
      <c r="D104" s="183" t="s">
        <v>133</v>
      </c>
      <c r="E104" s="184" t="s">
        <v>256</v>
      </c>
      <c r="F104" s="185" t="s">
        <v>257</v>
      </c>
      <c r="G104" s="186" t="s">
        <v>248</v>
      </c>
      <c r="H104" s="187">
        <v>9</v>
      </c>
      <c r="I104" s="188"/>
      <c r="J104" s="189">
        <f>ROUND(I104*H104,2)</f>
        <v>0</v>
      </c>
      <c r="K104" s="185" t="s">
        <v>137</v>
      </c>
      <c r="L104" s="55"/>
      <c r="M104" s="190" t="s">
        <v>20</v>
      </c>
      <c r="N104" s="191" t="s">
        <v>47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131</v>
      </c>
      <c r="AT104" s="18" t="s">
        <v>133</v>
      </c>
      <c r="AU104" s="18" t="s">
        <v>84</v>
      </c>
      <c r="AY104" s="18" t="s">
        <v>132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22</v>
      </c>
      <c r="BK104" s="194">
        <f>ROUND(I104*H104,2)</f>
        <v>0</v>
      </c>
      <c r="BL104" s="18" t="s">
        <v>131</v>
      </c>
      <c r="BM104" s="18" t="s">
        <v>27</v>
      </c>
    </row>
    <row r="105" spans="2:51" s="11" customFormat="1" ht="13.5">
      <c r="B105" s="195"/>
      <c r="C105" s="196"/>
      <c r="D105" s="197" t="s">
        <v>148</v>
      </c>
      <c r="E105" s="198" t="s">
        <v>20</v>
      </c>
      <c r="F105" s="199" t="s">
        <v>707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84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2" customFormat="1" ht="13.5">
      <c r="B106" s="207"/>
      <c r="C106" s="208"/>
      <c r="D106" s="197" t="s">
        <v>148</v>
      </c>
      <c r="E106" s="209" t="s">
        <v>20</v>
      </c>
      <c r="F106" s="210" t="s">
        <v>193</v>
      </c>
      <c r="G106" s="208"/>
      <c r="H106" s="211">
        <v>9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148</v>
      </c>
      <c r="AU106" s="217" t="s">
        <v>84</v>
      </c>
      <c r="AV106" s="12" t="s">
        <v>84</v>
      </c>
      <c r="AW106" s="12" t="s">
        <v>40</v>
      </c>
      <c r="AX106" s="12" t="s">
        <v>76</v>
      </c>
      <c r="AY106" s="217" t="s">
        <v>132</v>
      </c>
    </row>
    <row r="107" spans="2:51" s="13" customFormat="1" ht="13.5">
      <c r="B107" s="218"/>
      <c r="C107" s="219"/>
      <c r="D107" s="220" t="s">
        <v>148</v>
      </c>
      <c r="E107" s="221" t="s">
        <v>20</v>
      </c>
      <c r="F107" s="222" t="s">
        <v>157</v>
      </c>
      <c r="G107" s="219"/>
      <c r="H107" s="223">
        <v>9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148</v>
      </c>
      <c r="AU107" s="229" t="s">
        <v>84</v>
      </c>
      <c r="AV107" s="13" t="s">
        <v>131</v>
      </c>
      <c r="AW107" s="13" t="s">
        <v>40</v>
      </c>
      <c r="AX107" s="13" t="s">
        <v>22</v>
      </c>
      <c r="AY107" s="229" t="s">
        <v>132</v>
      </c>
    </row>
    <row r="108" spans="2:65" s="1" customFormat="1" ht="22.5" customHeight="1">
      <c r="B108" s="35"/>
      <c r="C108" s="183" t="s">
        <v>144</v>
      </c>
      <c r="D108" s="183" t="s">
        <v>133</v>
      </c>
      <c r="E108" s="184" t="s">
        <v>263</v>
      </c>
      <c r="F108" s="185" t="s">
        <v>264</v>
      </c>
      <c r="G108" s="186" t="s">
        <v>265</v>
      </c>
      <c r="H108" s="187">
        <v>117.81</v>
      </c>
      <c r="I108" s="188"/>
      <c r="J108" s="189">
        <f>ROUND(I108*H108,2)</f>
        <v>0</v>
      </c>
      <c r="K108" s="185" t="s">
        <v>137</v>
      </c>
      <c r="L108" s="55"/>
      <c r="M108" s="190" t="s">
        <v>20</v>
      </c>
      <c r="N108" s="191" t="s">
        <v>47</v>
      </c>
      <c r="O108" s="36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18" t="s">
        <v>131</v>
      </c>
      <c r="AT108" s="18" t="s">
        <v>133</v>
      </c>
      <c r="AU108" s="18" t="s">
        <v>84</v>
      </c>
      <c r="AY108" s="18" t="s">
        <v>132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22</v>
      </c>
      <c r="BK108" s="194">
        <f>ROUND(I108*H108,2)</f>
        <v>0</v>
      </c>
      <c r="BL108" s="18" t="s">
        <v>131</v>
      </c>
      <c r="BM108" s="18" t="s">
        <v>172</v>
      </c>
    </row>
    <row r="109" spans="2:51" s="11" customFormat="1" ht="13.5">
      <c r="B109" s="195"/>
      <c r="C109" s="196"/>
      <c r="D109" s="197" t="s">
        <v>148</v>
      </c>
      <c r="E109" s="198" t="s">
        <v>20</v>
      </c>
      <c r="F109" s="199" t="s">
        <v>708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148</v>
      </c>
      <c r="AU109" s="206" t="s">
        <v>84</v>
      </c>
      <c r="AV109" s="11" t="s">
        <v>22</v>
      </c>
      <c r="AW109" s="11" t="s">
        <v>40</v>
      </c>
      <c r="AX109" s="11" t="s">
        <v>76</v>
      </c>
      <c r="AY109" s="206" t="s">
        <v>132</v>
      </c>
    </row>
    <row r="110" spans="2:51" s="11" customFormat="1" ht="13.5">
      <c r="B110" s="195"/>
      <c r="C110" s="196"/>
      <c r="D110" s="197" t="s">
        <v>148</v>
      </c>
      <c r="E110" s="198" t="s">
        <v>20</v>
      </c>
      <c r="F110" s="199" t="s">
        <v>709</v>
      </c>
      <c r="G110" s="196"/>
      <c r="H110" s="200" t="s">
        <v>20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148</v>
      </c>
      <c r="AU110" s="206" t="s">
        <v>84</v>
      </c>
      <c r="AV110" s="11" t="s">
        <v>22</v>
      </c>
      <c r="AW110" s="11" t="s">
        <v>40</v>
      </c>
      <c r="AX110" s="11" t="s">
        <v>76</v>
      </c>
      <c r="AY110" s="206" t="s">
        <v>132</v>
      </c>
    </row>
    <row r="111" spans="2:51" s="11" customFormat="1" ht="13.5">
      <c r="B111" s="195"/>
      <c r="C111" s="196"/>
      <c r="D111" s="197" t="s">
        <v>148</v>
      </c>
      <c r="E111" s="198" t="s">
        <v>20</v>
      </c>
      <c r="F111" s="199" t="s">
        <v>710</v>
      </c>
      <c r="G111" s="196"/>
      <c r="H111" s="200" t="s">
        <v>20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148</v>
      </c>
      <c r="AU111" s="206" t="s">
        <v>84</v>
      </c>
      <c r="AV111" s="11" t="s">
        <v>22</v>
      </c>
      <c r="AW111" s="11" t="s">
        <v>40</v>
      </c>
      <c r="AX111" s="11" t="s">
        <v>76</v>
      </c>
      <c r="AY111" s="206" t="s">
        <v>132</v>
      </c>
    </row>
    <row r="112" spans="2:51" s="12" customFormat="1" ht="13.5">
      <c r="B112" s="207"/>
      <c r="C112" s="208"/>
      <c r="D112" s="197" t="s">
        <v>148</v>
      </c>
      <c r="E112" s="209" t="s">
        <v>20</v>
      </c>
      <c r="F112" s="210" t="s">
        <v>711</v>
      </c>
      <c r="G112" s="208"/>
      <c r="H112" s="211">
        <v>117.81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148</v>
      </c>
      <c r="AU112" s="217" t="s">
        <v>84</v>
      </c>
      <c r="AV112" s="12" t="s">
        <v>84</v>
      </c>
      <c r="AW112" s="12" t="s">
        <v>40</v>
      </c>
      <c r="AX112" s="12" t="s">
        <v>76</v>
      </c>
      <c r="AY112" s="217" t="s">
        <v>132</v>
      </c>
    </row>
    <row r="113" spans="2:51" s="13" customFormat="1" ht="13.5">
      <c r="B113" s="218"/>
      <c r="C113" s="219"/>
      <c r="D113" s="220" t="s">
        <v>148</v>
      </c>
      <c r="E113" s="221" t="s">
        <v>20</v>
      </c>
      <c r="F113" s="222" t="s">
        <v>157</v>
      </c>
      <c r="G113" s="219"/>
      <c r="H113" s="223">
        <v>117.81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148</v>
      </c>
      <c r="AU113" s="229" t="s">
        <v>84</v>
      </c>
      <c r="AV113" s="13" t="s">
        <v>131</v>
      </c>
      <c r="AW113" s="13" t="s">
        <v>40</v>
      </c>
      <c r="AX113" s="13" t="s">
        <v>22</v>
      </c>
      <c r="AY113" s="229" t="s">
        <v>132</v>
      </c>
    </row>
    <row r="114" spans="2:65" s="1" customFormat="1" ht="22.5" customHeight="1">
      <c r="B114" s="35"/>
      <c r="C114" s="183" t="s">
        <v>181</v>
      </c>
      <c r="D114" s="183" t="s">
        <v>133</v>
      </c>
      <c r="E114" s="184" t="s">
        <v>712</v>
      </c>
      <c r="F114" s="185" t="s">
        <v>713</v>
      </c>
      <c r="G114" s="186" t="s">
        <v>265</v>
      </c>
      <c r="H114" s="187">
        <v>104.2415</v>
      </c>
      <c r="I114" s="188"/>
      <c r="J114" s="189">
        <f>ROUND(I114*H114,2)</f>
        <v>0</v>
      </c>
      <c r="K114" s="185" t="s">
        <v>137</v>
      </c>
      <c r="L114" s="55"/>
      <c r="M114" s="190" t="s">
        <v>20</v>
      </c>
      <c r="N114" s="191" t="s">
        <v>47</v>
      </c>
      <c r="O114" s="36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8" t="s">
        <v>131</v>
      </c>
      <c r="AT114" s="18" t="s">
        <v>133</v>
      </c>
      <c r="AU114" s="18" t="s">
        <v>84</v>
      </c>
      <c r="AY114" s="18" t="s">
        <v>132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22</v>
      </c>
      <c r="BK114" s="194">
        <f>ROUND(I114*H114,2)</f>
        <v>0</v>
      </c>
      <c r="BL114" s="18" t="s">
        <v>131</v>
      </c>
      <c r="BM114" s="18" t="s">
        <v>184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714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13.5">
      <c r="B116" s="195"/>
      <c r="C116" s="196"/>
      <c r="D116" s="197" t="s">
        <v>148</v>
      </c>
      <c r="E116" s="198" t="s">
        <v>20</v>
      </c>
      <c r="F116" s="199" t="s">
        <v>715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84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1" customFormat="1" ht="13.5">
      <c r="B117" s="195"/>
      <c r="C117" s="196"/>
      <c r="D117" s="197" t="s">
        <v>148</v>
      </c>
      <c r="E117" s="198" t="s">
        <v>20</v>
      </c>
      <c r="F117" s="199" t="s">
        <v>716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148</v>
      </c>
      <c r="AU117" s="206" t="s">
        <v>84</v>
      </c>
      <c r="AV117" s="11" t="s">
        <v>22</v>
      </c>
      <c r="AW117" s="11" t="s">
        <v>40</v>
      </c>
      <c r="AX117" s="11" t="s">
        <v>76</v>
      </c>
      <c r="AY117" s="206" t="s">
        <v>132</v>
      </c>
    </row>
    <row r="118" spans="2:51" s="12" customFormat="1" ht="13.5">
      <c r="B118" s="207"/>
      <c r="C118" s="208"/>
      <c r="D118" s="197" t="s">
        <v>148</v>
      </c>
      <c r="E118" s="209" t="s">
        <v>20</v>
      </c>
      <c r="F118" s="210" t="s">
        <v>717</v>
      </c>
      <c r="G118" s="208"/>
      <c r="H118" s="211">
        <v>104.2415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148</v>
      </c>
      <c r="AU118" s="217" t="s">
        <v>84</v>
      </c>
      <c r="AV118" s="12" t="s">
        <v>84</v>
      </c>
      <c r="AW118" s="12" t="s">
        <v>40</v>
      </c>
      <c r="AX118" s="12" t="s">
        <v>76</v>
      </c>
      <c r="AY118" s="217" t="s">
        <v>132</v>
      </c>
    </row>
    <row r="119" spans="2:51" s="13" customFormat="1" ht="13.5">
      <c r="B119" s="218"/>
      <c r="C119" s="219"/>
      <c r="D119" s="220" t="s">
        <v>148</v>
      </c>
      <c r="E119" s="221" t="s">
        <v>20</v>
      </c>
      <c r="F119" s="222" t="s">
        <v>157</v>
      </c>
      <c r="G119" s="219"/>
      <c r="H119" s="223">
        <v>104.2415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148</v>
      </c>
      <c r="AU119" s="229" t="s">
        <v>84</v>
      </c>
      <c r="AV119" s="13" t="s">
        <v>131</v>
      </c>
      <c r="AW119" s="13" t="s">
        <v>40</v>
      </c>
      <c r="AX119" s="13" t="s">
        <v>22</v>
      </c>
      <c r="AY119" s="229" t="s">
        <v>132</v>
      </c>
    </row>
    <row r="120" spans="2:65" s="1" customFormat="1" ht="22.5" customHeight="1">
      <c r="B120" s="35"/>
      <c r="C120" s="183" t="s">
        <v>147</v>
      </c>
      <c r="D120" s="183" t="s">
        <v>133</v>
      </c>
      <c r="E120" s="184" t="s">
        <v>300</v>
      </c>
      <c r="F120" s="185" t="s">
        <v>301</v>
      </c>
      <c r="G120" s="186" t="s">
        <v>265</v>
      </c>
      <c r="H120" s="187">
        <v>31.27245</v>
      </c>
      <c r="I120" s="188"/>
      <c r="J120" s="189">
        <f>ROUND(I120*H120,2)</f>
        <v>0</v>
      </c>
      <c r="K120" s="185" t="s">
        <v>137</v>
      </c>
      <c r="L120" s="55"/>
      <c r="M120" s="190" t="s">
        <v>20</v>
      </c>
      <c r="N120" s="191" t="s">
        <v>47</v>
      </c>
      <c r="O120" s="36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18" t="s">
        <v>131</v>
      </c>
      <c r="AT120" s="18" t="s">
        <v>133</v>
      </c>
      <c r="AU120" s="18" t="s">
        <v>84</v>
      </c>
      <c r="AY120" s="18" t="s">
        <v>132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22</v>
      </c>
      <c r="BK120" s="194">
        <f>ROUND(I120*H120,2)</f>
        <v>0</v>
      </c>
      <c r="BL120" s="18" t="s">
        <v>131</v>
      </c>
      <c r="BM120" s="18" t="s">
        <v>191</v>
      </c>
    </row>
    <row r="121" spans="2:51" s="12" customFormat="1" ht="13.5">
      <c r="B121" s="207"/>
      <c r="C121" s="208"/>
      <c r="D121" s="197" t="s">
        <v>148</v>
      </c>
      <c r="E121" s="209" t="s">
        <v>20</v>
      </c>
      <c r="F121" s="210" t="s">
        <v>718</v>
      </c>
      <c r="G121" s="208"/>
      <c r="H121" s="211">
        <v>31.27245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148</v>
      </c>
      <c r="AU121" s="217" t="s">
        <v>84</v>
      </c>
      <c r="AV121" s="12" t="s">
        <v>84</v>
      </c>
      <c r="AW121" s="12" t="s">
        <v>40</v>
      </c>
      <c r="AX121" s="12" t="s">
        <v>76</v>
      </c>
      <c r="AY121" s="217" t="s">
        <v>132</v>
      </c>
    </row>
    <row r="122" spans="2:51" s="13" customFormat="1" ht="13.5">
      <c r="B122" s="218"/>
      <c r="C122" s="219"/>
      <c r="D122" s="220" t="s">
        <v>148</v>
      </c>
      <c r="E122" s="221" t="s">
        <v>20</v>
      </c>
      <c r="F122" s="222" t="s">
        <v>157</v>
      </c>
      <c r="G122" s="219"/>
      <c r="H122" s="223">
        <v>31.27245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148</v>
      </c>
      <c r="AU122" s="229" t="s">
        <v>84</v>
      </c>
      <c r="AV122" s="13" t="s">
        <v>131</v>
      </c>
      <c r="AW122" s="13" t="s">
        <v>40</v>
      </c>
      <c r="AX122" s="13" t="s">
        <v>22</v>
      </c>
      <c r="AY122" s="229" t="s">
        <v>132</v>
      </c>
    </row>
    <row r="123" spans="2:65" s="1" customFormat="1" ht="22.5" customHeight="1">
      <c r="B123" s="35"/>
      <c r="C123" s="183" t="s">
        <v>193</v>
      </c>
      <c r="D123" s="183" t="s">
        <v>133</v>
      </c>
      <c r="E123" s="184" t="s">
        <v>303</v>
      </c>
      <c r="F123" s="185" t="s">
        <v>304</v>
      </c>
      <c r="G123" s="186" t="s">
        <v>305</v>
      </c>
      <c r="H123" s="187">
        <v>268.73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131</v>
      </c>
      <c r="AT123" s="18" t="s">
        <v>133</v>
      </c>
      <c r="AU123" s="18" t="s">
        <v>84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131</v>
      </c>
      <c r="BM123" s="18" t="s">
        <v>196</v>
      </c>
    </row>
    <row r="124" spans="2:51" s="11" customFormat="1" ht="13.5">
      <c r="B124" s="195"/>
      <c r="C124" s="196"/>
      <c r="D124" s="197" t="s">
        <v>148</v>
      </c>
      <c r="E124" s="198" t="s">
        <v>20</v>
      </c>
      <c r="F124" s="199" t="s">
        <v>719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84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1" customFormat="1" ht="13.5">
      <c r="B125" s="195"/>
      <c r="C125" s="196"/>
      <c r="D125" s="197" t="s">
        <v>148</v>
      </c>
      <c r="E125" s="198" t="s">
        <v>20</v>
      </c>
      <c r="F125" s="199" t="s">
        <v>720</v>
      </c>
      <c r="G125" s="196"/>
      <c r="H125" s="200" t="s">
        <v>20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148</v>
      </c>
      <c r="AU125" s="206" t="s">
        <v>84</v>
      </c>
      <c r="AV125" s="11" t="s">
        <v>22</v>
      </c>
      <c r="AW125" s="11" t="s">
        <v>40</v>
      </c>
      <c r="AX125" s="11" t="s">
        <v>76</v>
      </c>
      <c r="AY125" s="206" t="s">
        <v>132</v>
      </c>
    </row>
    <row r="126" spans="2:51" s="12" customFormat="1" ht="13.5">
      <c r="B126" s="207"/>
      <c r="C126" s="208"/>
      <c r="D126" s="197" t="s">
        <v>148</v>
      </c>
      <c r="E126" s="209" t="s">
        <v>20</v>
      </c>
      <c r="F126" s="210" t="s">
        <v>721</v>
      </c>
      <c r="G126" s="208"/>
      <c r="H126" s="211">
        <v>268.73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148</v>
      </c>
      <c r="AU126" s="217" t="s">
        <v>84</v>
      </c>
      <c r="AV126" s="12" t="s">
        <v>84</v>
      </c>
      <c r="AW126" s="12" t="s">
        <v>40</v>
      </c>
      <c r="AX126" s="12" t="s">
        <v>76</v>
      </c>
      <c r="AY126" s="217" t="s">
        <v>132</v>
      </c>
    </row>
    <row r="127" spans="2:51" s="13" customFormat="1" ht="13.5">
      <c r="B127" s="218"/>
      <c r="C127" s="219"/>
      <c r="D127" s="220" t="s">
        <v>148</v>
      </c>
      <c r="E127" s="221" t="s">
        <v>20</v>
      </c>
      <c r="F127" s="222" t="s">
        <v>157</v>
      </c>
      <c r="G127" s="219"/>
      <c r="H127" s="223">
        <v>268.73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148</v>
      </c>
      <c r="AU127" s="229" t="s">
        <v>84</v>
      </c>
      <c r="AV127" s="13" t="s">
        <v>131</v>
      </c>
      <c r="AW127" s="13" t="s">
        <v>40</v>
      </c>
      <c r="AX127" s="13" t="s">
        <v>22</v>
      </c>
      <c r="AY127" s="229" t="s">
        <v>132</v>
      </c>
    </row>
    <row r="128" spans="2:65" s="1" customFormat="1" ht="22.5" customHeight="1">
      <c r="B128" s="35"/>
      <c r="C128" s="183" t="s">
        <v>27</v>
      </c>
      <c r="D128" s="183" t="s">
        <v>133</v>
      </c>
      <c r="E128" s="184" t="s">
        <v>312</v>
      </c>
      <c r="F128" s="185" t="s">
        <v>313</v>
      </c>
      <c r="G128" s="186" t="s">
        <v>305</v>
      </c>
      <c r="H128" s="187">
        <v>268.73</v>
      </c>
      <c r="I128" s="188"/>
      <c r="J128" s="189">
        <f>ROUND(I128*H128,2)</f>
        <v>0</v>
      </c>
      <c r="K128" s="185" t="s">
        <v>137</v>
      </c>
      <c r="L128" s="55"/>
      <c r="M128" s="190" t="s">
        <v>20</v>
      </c>
      <c r="N128" s="191" t="s">
        <v>47</v>
      </c>
      <c r="O128" s="3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8" t="s">
        <v>131</v>
      </c>
      <c r="AT128" s="18" t="s">
        <v>133</v>
      </c>
      <c r="AU128" s="18" t="s">
        <v>84</v>
      </c>
      <c r="AY128" s="18" t="s">
        <v>132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22</v>
      </c>
      <c r="BK128" s="194">
        <f>ROUND(I128*H128,2)</f>
        <v>0</v>
      </c>
      <c r="BL128" s="18" t="s">
        <v>131</v>
      </c>
      <c r="BM128" s="18" t="s">
        <v>200</v>
      </c>
    </row>
    <row r="129" spans="2:65" s="1" customFormat="1" ht="22.5" customHeight="1">
      <c r="B129" s="35"/>
      <c r="C129" s="183" t="s">
        <v>203</v>
      </c>
      <c r="D129" s="183" t="s">
        <v>133</v>
      </c>
      <c r="E129" s="184" t="s">
        <v>314</v>
      </c>
      <c r="F129" s="185" t="s">
        <v>722</v>
      </c>
      <c r="G129" s="186" t="s">
        <v>265</v>
      </c>
      <c r="H129" s="187">
        <v>52.12075</v>
      </c>
      <c r="I129" s="188"/>
      <c r="J129" s="189">
        <f>ROUND(I129*H129,2)</f>
        <v>0</v>
      </c>
      <c r="K129" s="185" t="s">
        <v>137</v>
      </c>
      <c r="L129" s="55"/>
      <c r="M129" s="190" t="s">
        <v>20</v>
      </c>
      <c r="N129" s="191" t="s">
        <v>47</v>
      </c>
      <c r="O129" s="3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8" t="s">
        <v>131</v>
      </c>
      <c r="AT129" s="18" t="s">
        <v>133</v>
      </c>
      <c r="AU129" s="18" t="s">
        <v>84</v>
      </c>
      <c r="AY129" s="18" t="s">
        <v>132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22</v>
      </c>
      <c r="BK129" s="194">
        <f>ROUND(I129*H129,2)</f>
        <v>0</v>
      </c>
      <c r="BL129" s="18" t="s">
        <v>131</v>
      </c>
      <c r="BM129" s="18" t="s">
        <v>206</v>
      </c>
    </row>
    <row r="130" spans="2:51" s="12" customFormat="1" ht="13.5">
      <c r="B130" s="207"/>
      <c r="C130" s="208"/>
      <c r="D130" s="197" t="s">
        <v>148</v>
      </c>
      <c r="E130" s="209" t="s">
        <v>20</v>
      </c>
      <c r="F130" s="210" t="s">
        <v>723</v>
      </c>
      <c r="G130" s="208"/>
      <c r="H130" s="211">
        <v>52.12075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148</v>
      </c>
      <c r="AU130" s="217" t="s">
        <v>84</v>
      </c>
      <c r="AV130" s="12" t="s">
        <v>84</v>
      </c>
      <c r="AW130" s="12" t="s">
        <v>40</v>
      </c>
      <c r="AX130" s="12" t="s">
        <v>76</v>
      </c>
      <c r="AY130" s="217" t="s">
        <v>132</v>
      </c>
    </row>
    <row r="131" spans="2:51" s="13" customFormat="1" ht="13.5">
      <c r="B131" s="218"/>
      <c r="C131" s="219"/>
      <c r="D131" s="220" t="s">
        <v>148</v>
      </c>
      <c r="E131" s="221" t="s">
        <v>20</v>
      </c>
      <c r="F131" s="222" t="s">
        <v>157</v>
      </c>
      <c r="G131" s="219"/>
      <c r="H131" s="223">
        <v>52.12075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148</v>
      </c>
      <c r="AU131" s="229" t="s">
        <v>84</v>
      </c>
      <c r="AV131" s="13" t="s">
        <v>131</v>
      </c>
      <c r="AW131" s="13" t="s">
        <v>40</v>
      </c>
      <c r="AX131" s="13" t="s">
        <v>22</v>
      </c>
      <c r="AY131" s="229" t="s">
        <v>132</v>
      </c>
    </row>
    <row r="132" spans="2:65" s="1" customFormat="1" ht="22.5" customHeight="1">
      <c r="B132" s="35"/>
      <c r="C132" s="183" t="s">
        <v>172</v>
      </c>
      <c r="D132" s="183" t="s">
        <v>133</v>
      </c>
      <c r="E132" s="184" t="s">
        <v>317</v>
      </c>
      <c r="F132" s="185" t="s">
        <v>318</v>
      </c>
      <c r="G132" s="186" t="s">
        <v>265</v>
      </c>
      <c r="H132" s="187">
        <v>11.22</v>
      </c>
      <c r="I132" s="188"/>
      <c r="J132" s="189">
        <f>ROUND(I132*H132,2)</f>
        <v>0</v>
      </c>
      <c r="K132" s="185" t="s">
        <v>137</v>
      </c>
      <c r="L132" s="55"/>
      <c r="M132" s="190" t="s">
        <v>20</v>
      </c>
      <c r="N132" s="191" t="s">
        <v>47</v>
      </c>
      <c r="O132" s="36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8" t="s">
        <v>131</v>
      </c>
      <c r="AT132" s="18" t="s">
        <v>133</v>
      </c>
      <c r="AU132" s="18" t="s">
        <v>84</v>
      </c>
      <c r="AY132" s="18" t="s">
        <v>132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22</v>
      </c>
      <c r="BK132" s="194">
        <f>ROUND(I132*H132,2)</f>
        <v>0</v>
      </c>
      <c r="BL132" s="18" t="s">
        <v>131</v>
      </c>
      <c r="BM132" s="18" t="s">
        <v>210</v>
      </c>
    </row>
    <row r="133" spans="2:51" s="11" customFormat="1" ht="13.5">
      <c r="B133" s="195"/>
      <c r="C133" s="196"/>
      <c r="D133" s="197" t="s">
        <v>148</v>
      </c>
      <c r="E133" s="198" t="s">
        <v>20</v>
      </c>
      <c r="F133" s="199" t="s">
        <v>319</v>
      </c>
      <c r="G133" s="196"/>
      <c r="H133" s="200" t="s">
        <v>20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148</v>
      </c>
      <c r="AU133" s="206" t="s">
        <v>84</v>
      </c>
      <c r="AV133" s="11" t="s">
        <v>22</v>
      </c>
      <c r="AW133" s="11" t="s">
        <v>40</v>
      </c>
      <c r="AX133" s="11" t="s">
        <v>76</v>
      </c>
      <c r="AY133" s="206" t="s">
        <v>132</v>
      </c>
    </row>
    <row r="134" spans="2:51" s="12" customFormat="1" ht="13.5">
      <c r="B134" s="207"/>
      <c r="C134" s="208"/>
      <c r="D134" s="197" t="s">
        <v>148</v>
      </c>
      <c r="E134" s="209" t="s">
        <v>20</v>
      </c>
      <c r="F134" s="210" t="s">
        <v>724</v>
      </c>
      <c r="G134" s="208"/>
      <c r="H134" s="211">
        <v>11.22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148</v>
      </c>
      <c r="AU134" s="217" t="s">
        <v>84</v>
      </c>
      <c r="AV134" s="12" t="s">
        <v>84</v>
      </c>
      <c r="AW134" s="12" t="s">
        <v>40</v>
      </c>
      <c r="AX134" s="12" t="s">
        <v>76</v>
      </c>
      <c r="AY134" s="217" t="s">
        <v>132</v>
      </c>
    </row>
    <row r="135" spans="2:51" s="13" customFormat="1" ht="13.5">
      <c r="B135" s="218"/>
      <c r="C135" s="219"/>
      <c r="D135" s="220" t="s">
        <v>148</v>
      </c>
      <c r="E135" s="221" t="s">
        <v>20</v>
      </c>
      <c r="F135" s="222" t="s">
        <v>157</v>
      </c>
      <c r="G135" s="219"/>
      <c r="H135" s="223">
        <v>11.22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148</v>
      </c>
      <c r="AU135" s="229" t="s">
        <v>84</v>
      </c>
      <c r="AV135" s="13" t="s">
        <v>131</v>
      </c>
      <c r="AW135" s="13" t="s">
        <v>40</v>
      </c>
      <c r="AX135" s="13" t="s">
        <v>22</v>
      </c>
      <c r="AY135" s="229" t="s">
        <v>132</v>
      </c>
    </row>
    <row r="136" spans="2:65" s="1" customFormat="1" ht="22.5" customHeight="1">
      <c r="B136" s="35"/>
      <c r="C136" s="183" t="s">
        <v>212</v>
      </c>
      <c r="D136" s="183" t="s">
        <v>133</v>
      </c>
      <c r="E136" s="184" t="s">
        <v>323</v>
      </c>
      <c r="F136" s="185" t="s">
        <v>324</v>
      </c>
      <c r="G136" s="186" t="s">
        <v>265</v>
      </c>
      <c r="H136" s="187">
        <v>98.6315</v>
      </c>
      <c r="I136" s="188"/>
      <c r="J136" s="189">
        <f>ROUND(I136*H136,2)</f>
        <v>0</v>
      </c>
      <c r="K136" s="185" t="s">
        <v>137</v>
      </c>
      <c r="L136" s="55"/>
      <c r="M136" s="190" t="s">
        <v>20</v>
      </c>
      <c r="N136" s="191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131</v>
      </c>
      <c r="AT136" s="18" t="s">
        <v>133</v>
      </c>
      <c r="AU136" s="18" t="s">
        <v>84</v>
      </c>
      <c r="AY136" s="18" t="s">
        <v>132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131</v>
      </c>
      <c r="BM136" s="18" t="s">
        <v>215</v>
      </c>
    </row>
    <row r="137" spans="2:51" s="11" customFormat="1" ht="13.5">
      <c r="B137" s="195"/>
      <c r="C137" s="196"/>
      <c r="D137" s="197" t="s">
        <v>148</v>
      </c>
      <c r="E137" s="198" t="s">
        <v>20</v>
      </c>
      <c r="F137" s="199" t="s">
        <v>325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84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2" customFormat="1" ht="13.5">
      <c r="B138" s="207"/>
      <c r="C138" s="208"/>
      <c r="D138" s="197" t="s">
        <v>148</v>
      </c>
      <c r="E138" s="209" t="s">
        <v>20</v>
      </c>
      <c r="F138" s="210" t="s">
        <v>725</v>
      </c>
      <c r="G138" s="208"/>
      <c r="H138" s="211">
        <v>98.6315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148</v>
      </c>
      <c r="AU138" s="217" t="s">
        <v>84</v>
      </c>
      <c r="AV138" s="12" t="s">
        <v>84</v>
      </c>
      <c r="AW138" s="12" t="s">
        <v>40</v>
      </c>
      <c r="AX138" s="12" t="s">
        <v>76</v>
      </c>
      <c r="AY138" s="217" t="s">
        <v>132</v>
      </c>
    </row>
    <row r="139" spans="2:51" s="13" customFormat="1" ht="13.5">
      <c r="B139" s="218"/>
      <c r="C139" s="219"/>
      <c r="D139" s="220" t="s">
        <v>148</v>
      </c>
      <c r="E139" s="221" t="s">
        <v>20</v>
      </c>
      <c r="F139" s="222" t="s">
        <v>157</v>
      </c>
      <c r="G139" s="219"/>
      <c r="H139" s="223">
        <v>98.6315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148</v>
      </c>
      <c r="AU139" s="229" t="s">
        <v>84</v>
      </c>
      <c r="AV139" s="13" t="s">
        <v>131</v>
      </c>
      <c r="AW139" s="13" t="s">
        <v>40</v>
      </c>
      <c r="AX139" s="13" t="s">
        <v>22</v>
      </c>
      <c r="AY139" s="229" t="s">
        <v>132</v>
      </c>
    </row>
    <row r="140" spans="2:65" s="1" customFormat="1" ht="22.5" customHeight="1">
      <c r="B140" s="35"/>
      <c r="C140" s="183" t="s">
        <v>184</v>
      </c>
      <c r="D140" s="183" t="s">
        <v>133</v>
      </c>
      <c r="E140" s="184" t="s">
        <v>327</v>
      </c>
      <c r="F140" s="185" t="s">
        <v>328</v>
      </c>
      <c r="G140" s="186" t="s">
        <v>265</v>
      </c>
      <c r="H140" s="187">
        <v>5.61</v>
      </c>
      <c r="I140" s="188"/>
      <c r="J140" s="189">
        <f>ROUND(I140*H140,2)</f>
        <v>0</v>
      </c>
      <c r="K140" s="185" t="s">
        <v>137</v>
      </c>
      <c r="L140" s="55"/>
      <c r="M140" s="190" t="s">
        <v>20</v>
      </c>
      <c r="N140" s="191" t="s">
        <v>47</v>
      </c>
      <c r="O140" s="3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8" t="s">
        <v>131</v>
      </c>
      <c r="AT140" s="18" t="s">
        <v>133</v>
      </c>
      <c r="AU140" s="18" t="s">
        <v>84</v>
      </c>
      <c r="AY140" s="18" t="s">
        <v>132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22</v>
      </c>
      <c r="BK140" s="194">
        <f>ROUND(I140*H140,2)</f>
        <v>0</v>
      </c>
      <c r="BL140" s="18" t="s">
        <v>131</v>
      </c>
      <c r="BM140" s="18" t="s">
        <v>219</v>
      </c>
    </row>
    <row r="141" spans="2:65" s="1" customFormat="1" ht="22.5" customHeight="1">
      <c r="B141" s="35"/>
      <c r="C141" s="183" t="s">
        <v>8</v>
      </c>
      <c r="D141" s="183" t="s">
        <v>133</v>
      </c>
      <c r="E141" s="184" t="s">
        <v>331</v>
      </c>
      <c r="F141" s="185" t="s">
        <v>332</v>
      </c>
      <c r="G141" s="186" t="s">
        <v>265</v>
      </c>
      <c r="H141" s="187">
        <v>5.61</v>
      </c>
      <c r="I141" s="188"/>
      <c r="J141" s="189">
        <f>ROUND(I141*H141,2)</f>
        <v>0</v>
      </c>
      <c r="K141" s="185" t="s">
        <v>137</v>
      </c>
      <c r="L141" s="55"/>
      <c r="M141" s="190" t="s">
        <v>20</v>
      </c>
      <c r="N141" s="191" t="s">
        <v>47</v>
      </c>
      <c r="O141" s="36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8" t="s">
        <v>131</v>
      </c>
      <c r="AT141" s="18" t="s">
        <v>133</v>
      </c>
      <c r="AU141" s="18" t="s">
        <v>84</v>
      </c>
      <c r="AY141" s="18" t="s">
        <v>132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22</v>
      </c>
      <c r="BK141" s="194">
        <f>ROUND(I141*H141,2)</f>
        <v>0</v>
      </c>
      <c r="BL141" s="18" t="s">
        <v>131</v>
      </c>
      <c r="BM141" s="18" t="s">
        <v>223</v>
      </c>
    </row>
    <row r="142" spans="2:65" s="1" customFormat="1" ht="22.5" customHeight="1">
      <c r="B142" s="35"/>
      <c r="C142" s="183" t="s">
        <v>191</v>
      </c>
      <c r="D142" s="183" t="s">
        <v>133</v>
      </c>
      <c r="E142" s="184" t="s">
        <v>336</v>
      </c>
      <c r="F142" s="185" t="s">
        <v>337</v>
      </c>
      <c r="G142" s="186" t="s">
        <v>265</v>
      </c>
      <c r="H142" s="187">
        <v>5.61</v>
      </c>
      <c r="I142" s="188"/>
      <c r="J142" s="189">
        <f>ROUND(I142*H142,2)</f>
        <v>0</v>
      </c>
      <c r="K142" s="185" t="s">
        <v>137</v>
      </c>
      <c r="L142" s="55"/>
      <c r="M142" s="190" t="s">
        <v>20</v>
      </c>
      <c r="N142" s="191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131</v>
      </c>
      <c r="AT142" s="18" t="s">
        <v>133</v>
      </c>
      <c r="AU142" s="18" t="s">
        <v>84</v>
      </c>
      <c r="AY142" s="18" t="s">
        <v>132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131</v>
      </c>
      <c r="BM142" s="18" t="s">
        <v>333</v>
      </c>
    </row>
    <row r="143" spans="2:65" s="1" customFormat="1" ht="22.5" customHeight="1">
      <c r="B143" s="35"/>
      <c r="C143" s="183" t="s">
        <v>335</v>
      </c>
      <c r="D143" s="183" t="s">
        <v>133</v>
      </c>
      <c r="E143" s="184" t="s">
        <v>342</v>
      </c>
      <c r="F143" s="185" t="s">
        <v>343</v>
      </c>
      <c r="G143" s="186" t="s">
        <v>265</v>
      </c>
      <c r="H143" s="187">
        <v>43.3125</v>
      </c>
      <c r="I143" s="188"/>
      <c r="J143" s="189">
        <f>ROUND(I143*H143,2)</f>
        <v>0</v>
      </c>
      <c r="K143" s="185" t="s">
        <v>137</v>
      </c>
      <c r="L143" s="55"/>
      <c r="M143" s="190" t="s">
        <v>20</v>
      </c>
      <c r="N143" s="191" t="s">
        <v>47</v>
      </c>
      <c r="O143" s="36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18" t="s">
        <v>131</v>
      </c>
      <c r="AT143" s="18" t="s">
        <v>133</v>
      </c>
      <c r="AU143" s="18" t="s">
        <v>84</v>
      </c>
      <c r="AY143" s="18" t="s">
        <v>132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8" t="s">
        <v>22</v>
      </c>
      <c r="BK143" s="194">
        <f>ROUND(I143*H143,2)</f>
        <v>0</v>
      </c>
      <c r="BL143" s="18" t="s">
        <v>131</v>
      </c>
      <c r="BM143" s="18" t="s">
        <v>338</v>
      </c>
    </row>
    <row r="144" spans="2:51" s="11" customFormat="1" ht="13.5">
      <c r="B144" s="195"/>
      <c r="C144" s="196"/>
      <c r="D144" s="197" t="s">
        <v>148</v>
      </c>
      <c r="E144" s="198" t="s">
        <v>20</v>
      </c>
      <c r="F144" s="199" t="s">
        <v>726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148</v>
      </c>
      <c r="AU144" s="206" t="s">
        <v>84</v>
      </c>
      <c r="AV144" s="11" t="s">
        <v>22</v>
      </c>
      <c r="AW144" s="11" t="s">
        <v>40</v>
      </c>
      <c r="AX144" s="11" t="s">
        <v>76</v>
      </c>
      <c r="AY144" s="206" t="s">
        <v>132</v>
      </c>
    </row>
    <row r="145" spans="2:51" s="11" customFormat="1" ht="13.5">
      <c r="B145" s="195"/>
      <c r="C145" s="196"/>
      <c r="D145" s="197" t="s">
        <v>148</v>
      </c>
      <c r="E145" s="198" t="s">
        <v>20</v>
      </c>
      <c r="F145" s="199" t="s">
        <v>727</v>
      </c>
      <c r="G145" s="196"/>
      <c r="H145" s="200" t="s">
        <v>20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148</v>
      </c>
      <c r="AU145" s="206" t="s">
        <v>84</v>
      </c>
      <c r="AV145" s="11" t="s">
        <v>22</v>
      </c>
      <c r="AW145" s="11" t="s">
        <v>40</v>
      </c>
      <c r="AX145" s="11" t="s">
        <v>76</v>
      </c>
      <c r="AY145" s="206" t="s">
        <v>132</v>
      </c>
    </row>
    <row r="146" spans="2:51" s="12" customFormat="1" ht="13.5">
      <c r="B146" s="207"/>
      <c r="C146" s="208"/>
      <c r="D146" s="197" t="s">
        <v>148</v>
      </c>
      <c r="E146" s="209" t="s">
        <v>20</v>
      </c>
      <c r="F146" s="210" t="s">
        <v>728</v>
      </c>
      <c r="G146" s="208"/>
      <c r="H146" s="211">
        <v>43.3125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148</v>
      </c>
      <c r="AU146" s="217" t="s">
        <v>84</v>
      </c>
      <c r="AV146" s="12" t="s">
        <v>84</v>
      </c>
      <c r="AW146" s="12" t="s">
        <v>40</v>
      </c>
      <c r="AX146" s="12" t="s">
        <v>76</v>
      </c>
      <c r="AY146" s="217" t="s">
        <v>132</v>
      </c>
    </row>
    <row r="147" spans="2:51" s="13" customFormat="1" ht="13.5">
      <c r="B147" s="218"/>
      <c r="C147" s="219"/>
      <c r="D147" s="220" t="s">
        <v>148</v>
      </c>
      <c r="E147" s="221" t="s">
        <v>20</v>
      </c>
      <c r="F147" s="222" t="s">
        <v>157</v>
      </c>
      <c r="G147" s="219"/>
      <c r="H147" s="223">
        <v>43.3125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148</v>
      </c>
      <c r="AU147" s="229" t="s">
        <v>84</v>
      </c>
      <c r="AV147" s="13" t="s">
        <v>131</v>
      </c>
      <c r="AW147" s="13" t="s">
        <v>40</v>
      </c>
      <c r="AX147" s="13" t="s">
        <v>22</v>
      </c>
      <c r="AY147" s="229" t="s">
        <v>132</v>
      </c>
    </row>
    <row r="148" spans="2:65" s="1" customFormat="1" ht="22.5" customHeight="1">
      <c r="B148" s="35"/>
      <c r="C148" s="183" t="s">
        <v>196</v>
      </c>
      <c r="D148" s="183" t="s">
        <v>133</v>
      </c>
      <c r="E148" s="184" t="s">
        <v>366</v>
      </c>
      <c r="F148" s="185" t="s">
        <v>367</v>
      </c>
      <c r="G148" s="186" t="s">
        <v>265</v>
      </c>
      <c r="H148" s="187">
        <v>98.6315</v>
      </c>
      <c r="I148" s="188"/>
      <c r="J148" s="189">
        <f>ROUND(I148*H148,2)</f>
        <v>0</v>
      </c>
      <c r="K148" s="185" t="s">
        <v>137</v>
      </c>
      <c r="L148" s="55"/>
      <c r="M148" s="190" t="s">
        <v>20</v>
      </c>
      <c r="N148" s="191" t="s">
        <v>47</v>
      </c>
      <c r="O148" s="3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8" t="s">
        <v>131</v>
      </c>
      <c r="AT148" s="18" t="s">
        <v>133</v>
      </c>
      <c r="AU148" s="18" t="s">
        <v>84</v>
      </c>
      <c r="AY148" s="18" t="s">
        <v>132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22</v>
      </c>
      <c r="BK148" s="194">
        <f>ROUND(I148*H148,2)</f>
        <v>0</v>
      </c>
      <c r="BL148" s="18" t="s">
        <v>131</v>
      </c>
      <c r="BM148" s="18" t="s">
        <v>344</v>
      </c>
    </row>
    <row r="149" spans="2:65" s="1" customFormat="1" ht="22.5" customHeight="1">
      <c r="B149" s="35"/>
      <c r="C149" s="183" t="s">
        <v>356</v>
      </c>
      <c r="D149" s="183" t="s">
        <v>133</v>
      </c>
      <c r="E149" s="184" t="s">
        <v>369</v>
      </c>
      <c r="F149" s="185" t="s">
        <v>370</v>
      </c>
      <c r="G149" s="186" t="s">
        <v>265</v>
      </c>
      <c r="H149" s="187">
        <v>41.69</v>
      </c>
      <c r="I149" s="188"/>
      <c r="J149" s="189">
        <f>ROUND(I149*H149,2)</f>
        <v>0</v>
      </c>
      <c r="K149" s="185" t="s">
        <v>190</v>
      </c>
      <c r="L149" s="55"/>
      <c r="M149" s="190" t="s">
        <v>20</v>
      </c>
      <c r="N149" s="191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131</v>
      </c>
      <c r="AT149" s="18" t="s">
        <v>133</v>
      </c>
      <c r="AU149" s="18" t="s">
        <v>84</v>
      </c>
      <c r="AY149" s="18" t="s">
        <v>132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131</v>
      </c>
      <c r="BM149" s="18" t="s">
        <v>359</v>
      </c>
    </row>
    <row r="150" spans="2:51" s="11" customFormat="1" ht="13.5">
      <c r="B150" s="195"/>
      <c r="C150" s="196"/>
      <c r="D150" s="197" t="s">
        <v>148</v>
      </c>
      <c r="E150" s="198" t="s">
        <v>20</v>
      </c>
      <c r="F150" s="199" t="s">
        <v>729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84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1" customFormat="1" ht="27">
      <c r="B151" s="195"/>
      <c r="C151" s="196"/>
      <c r="D151" s="197" t="s">
        <v>148</v>
      </c>
      <c r="E151" s="198" t="s">
        <v>20</v>
      </c>
      <c r="F151" s="199" t="s">
        <v>730</v>
      </c>
      <c r="G151" s="196"/>
      <c r="H151" s="200" t="s">
        <v>20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148</v>
      </c>
      <c r="AU151" s="206" t="s">
        <v>84</v>
      </c>
      <c r="AV151" s="11" t="s">
        <v>22</v>
      </c>
      <c r="AW151" s="11" t="s">
        <v>40</v>
      </c>
      <c r="AX151" s="11" t="s">
        <v>76</v>
      </c>
      <c r="AY151" s="206" t="s">
        <v>132</v>
      </c>
    </row>
    <row r="152" spans="2:51" s="11" customFormat="1" ht="13.5">
      <c r="B152" s="195"/>
      <c r="C152" s="196"/>
      <c r="D152" s="197" t="s">
        <v>148</v>
      </c>
      <c r="E152" s="198" t="s">
        <v>20</v>
      </c>
      <c r="F152" s="199" t="s">
        <v>731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148</v>
      </c>
      <c r="AU152" s="206" t="s">
        <v>84</v>
      </c>
      <c r="AV152" s="11" t="s">
        <v>22</v>
      </c>
      <c r="AW152" s="11" t="s">
        <v>40</v>
      </c>
      <c r="AX152" s="11" t="s">
        <v>76</v>
      </c>
      <c r="AY152" s="206" t="s">
        <v>132</v>
      </c>
    </row>
    <row r="153" spans="2:51" s="11" customFormat="1" ht="13.5">
      <c r="B153" s="195"/>
      <c r="C153" s="196"/>
      <c r="D153" s="197" t="s">
        <v>148</v>
      </c>
      <c r="E153" s="198" t="s">
        <v>20</v>
      </c>
      <c r="F153" s="199" t="s">
        <v>732</v>
      </c>
      <c r="G153" s="196"/>
      <c r="H153" s="200" t="s">
        <v>20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148</v>
      </c>
      <c r="AU153" s="206" t="s">
        <v>84</v>
      </c>
      <c r="AV153" s="11" t="s">
        <v>22</v>
      </c>
      <c r="AW153" s="11" t="s">
        <v>40</v>
      </c>
      <c r="AX153" s="11" t="s">
        <v>76</v>
      </c>
      <c r="AY153" s="206" t="s">
        <v>132</v>
      </c>
    </row>
    <row r="154" spans="2:51" s="12" customFormat="1" ht="13.5">
      <c r="B154" s="207"/>
      <c r="C154" s="208"/>
      <c r="D154" s="197" t="s">
        <v>148</v>
      </c>
      <c r="E154" s="209" t="s">
        <v>20</v>
      </c>
      <c r="F154" s="210" t="s">
        <v>733</v>
      </c>
      <c r="G154" s="208"/>
      <c r="H154" s="211">
        <v>41.69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148</v>
      </c>
      <c r="AU154" s="217" t="s">
        <v>84</v>
      </c>
      <c r="AV154" s="12" t="s">
        <v>84</v>
      </c>
      <c r="AW154" s="12" t="s">
        <v>40</v>
      </c>
      <c r="AX154" s="12" t="s">
        <v>76</v>
      </c>
      <c r="AY154" s="217" t="s">
        <v>132</v>
      </c>
    </row>
    <row r="155" spans="2:51" s="13" customFormat="1" ht="13.5">
      <c r="B155" s="218"/>
      <c r="C155" s="219"/>
      <c r="D155" s="220" t="s">
        <v>148</v>
      </c>
      <c r="E155" s="221" t="s">
        <v>20</v>
      </c>
      <c r="F155" s="222" t="s">
        <v>157</v>
      </c>
      <c r="G155" s="219"/>
      <c r="H155" s="223">
        <v>41.69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148</v>
      </c>
      <c r="AU155" s="229" t="s">
        <v>84</v>
      </c>
      <c r="AV155" s="13" t="s">
        <v>131</v>
      </c>
      <c r="AW155" s="13" t="s">
        <v>40</v>
      </c>
      <c r="AX155" s="13" t="s">
        <v>22</v>
      </c>
      <c r="AY155" s="229" t="s">
        <v>132</v>
      </c>
    </row>
    <row r="156" spans="2:65" s="1" customFormat="1" ht="22.5" customHeight="1">
      <c r="B156" s="35"/>
      <c r="C156" s="183" t="s">
        <v>200</v>
      </c>
      <c r="D156" s="183" t="s">
        <v>133</v>
      </c>
      <c r="E156" s="184" t="s">
        <v>373</v>
      </c>
      <c r="F156" s="185" t="s">
        <v>374</v>
      </c>
      <c r="G156" s="186" t="s">
        <v>248</v>
      </c>
      <c r="H156" s="187">
        <v>9</v>
      </c>
      <c r="I156" s="188"/>
      <c r="J156" s="189">
        <f>ROUND(I156*H156,2)</f>
        <v>0</v>
      </c>
      <c r="K156" s="185" t="s">
        <v>190</v>
      </c>
      <c r="L156" s="55"/>
      <c r="M156" s="190" t="s">
        <v>20</v>
      </c>
      <c r="N156" s="191" t="s">
        <v>47</v>
      </c>
      <c r="O156" s="36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8" t="s">
        <v>131</v>
      </c>
      <c r="AT156" s="18" t="s">
        <v>133</v>
      </c>
      <c r="AU156" s="18" t="s">
        <v>84</v>
      </c>
      <c r="AY156" s="18" t="s">
        <v>132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22</v>
      </c>
      <c r="BK156" s="194">
        <f>ROUND(I156*H156,2)</f>
        <v>0</v>
      </c>
      <c r="BL156" s="18" t="s">
        <v>131</v>
      </c>
      <c r="BM156" s="18" t="s">
        <v>365</v>
      </c>
    </row>
    <row r="157" spans="2:65" s="1" customFormat="1" ht="22.5" customHeight="1">
      <c r="B157" s="35"/>
      <c r="C157" s="249" t="s">
        <v>7</v>
      </c>
      <c r="D157" s="249" t="s">
        <v>376</v>
      </c>
      <c r="E157" s="250" t="s">
        <v>383</v>
      </c>
      <c r="F157" s="251" t="s">
        <v>384</v>
      </c>
      <c r="G157" s="252" t="s">
        <v>385</v>
      </c>
      <c r="H157" s="253">
        <v>9</v>
      </c>
      <c r="I157" s="254"/>
      <c r="J157" s="255">
        <f>ROUND(I157*H157,2)</f>
        <v>0</v>
      </c>
      <c r="K157" s="251" t="s">
        <v>190</v>
      </c>
      <c r="L157" s="256"/>
      <c r="M157" s="257" t="s">
        <v>20</v>
      </c>
      <c r="N157" s="258" t="s">
        <v>47</v>
      </c>
      <c r="O157" s="36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18" t="s">
        <v>147</v>
      </c>
      <c r="AT157" s="18" t="s">
        <v>376</v>
      </c>
      <c r="AU157" s="18" t="s">
        <v>84</v>
      </c>
      <c r="AY157" s="18" t="s">
        <v>132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22</v>
      </c>
      <c r="BK157" s="194">
        <f>ROUND(I157*H157,2)</f>
        <v>0</v>
      </c>
      <c r="BL157" s="18" t="s">
        <v>131</v>
      </c>
      <c r="BM157" s="18" t="s">
        <v>368</v>
      </c>
    </row>
    <row r="158" spans="2:51" s="11" customFormat="1" ht="13.5">
      <c r="B158" s="195"/>
      <c r="C158" s="196"/>
      <c r="D158" s="197" t="s">
        <v>148</v>
      </c>
      <c r="E158" s="198" t="s">
        <v>20</v>
      </c>
      <c r="F158" s="199" t="s">
        <v>387</v>
      </c>
      <c r="G158" s="196"/>
      <c r="H158" s="200" t="s">
        <v>20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148</v>
      </c>
      <c r="AU158" s="206" t="s">
        <v>84</v>
      </c>
      <c r="AV158" s="11" t="s">
        <v>22</v>
      </c>
      <c r="AW158" s="11" t="s">
        <v>40</v>
      </c>
      <c r="AX158" s="11" t="s">
        <v>76</v>
      </c>
      <c r="AY158" s="206" t="s">
        <v>132</v>
      </c>
    </row>
    <row r="159" spans="2:51" s="12" customFormat="1" ht="13.5">
      <c r="B159" s="207"/>
      <c r="C159" s="208"/>
      <c r="D159" s="197" t="s">
        <v>148</v>
      </c>
      <c r="E159" s="209" t="s">
        <v>20</v>
      </c>
      <c r="F159" s="210" t="s">
        <v>193</v>
      </c>
      <c r="G159" s="208"/>
      <c r="H159" s="211">
        <v>9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148</v>
      </c>
      <c r="AU159" s="217" t="s">
        <v>84</v>
      </c>
      <c r="AV159" s="12" t="s">
        <v>84</v>
      </c>
      <c r="AW159" s="12" t="s">
        <v>40</v>
      </c>
      <c r="AX159" s="12" t="s">
        <v>76</v>
      </c>
      <c r="AY159" s="217" t="s">
        <v>132</v>
      </c>
    </row>
    <row r="160" spans="2:51" s="13" customFormat="1" ht="13.5">
      <c r="B160" s="218"/>
      <c r="C160" s="219"/>
      <c r="D160" s="220" t="s">
        <v>148</v>
      </c>
      <c r="E160" s="221" t="s">
        <v>20</v>
      </c>
      <c r="F160" s="222" t="s">
        <v>157</v>
      </c>
      <c r="G160" s="219"/>
      <c r="H160" s="223">
        <v>9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148</v>
      </c>
      <c r="AU160" s="229" t="s">
        <v>84</v>
      </c>
      <c r="AV160" s="13" t="s">
        <v>131</v>
      </c>
      <c r="AW160" s="13" t="s">
        <v>40</v>
      </c>
      <c r="AX160" s="13" t="s">
        <v>22</v>
      </c>
      <c r="AY160" s="229" t="s">
        <v>132</v>
      </c>
    </row>
    <row r="161" spans="2:65" s="1" customFormat="1" ht="22.5" customHeight="1">
      <c r="B161" s="35"/>
      <c r="C161" s="249" t="s">
        <v>206</v>
      </c>
      <c r="D161" s="249" t="s">
        <v>376</v>
      </c>
      <c r="E161" s="250" t="s">
        <v>388</v>
      </c>
      <c r="F161" s="251" t="s">
        <v>389</v>
      </c>
      <c r="G161" s="252" t="s">
        <v>385</v>
      </c>
      <c r="H161" s="253">
        <v>18</v>
      </c>
      <c r="I161" s="254"/>
      <c r="J161" s="255">
        <f>ROUND(I161*H161,2)</f>
        <v>0</v>
      </c>
      <c r="K161" s="251" t="s">
        <v>190</v>
      </c>
      <c r="L161" s="256"/>
      <c r="M161" s="257" t="s">
        <v>20</v>
      </c>
      <c r="N161" s="258" t="s">
        <v>47</v>
      </c>
      <c r="O161" s="36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18" t="s">
        <v>147</v>
      </c>
      <c r="AT161" s="18" t="s">
        <v>376</v>
      </c>
      <c r="AU161" s="18" t="s">
        <v>84</v>
      </c>
      <c r="AY161" s="18" t="s">
        <v>132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8" t="s">
        <v>22</v>
      </c>
      <c r="BK161" s="194">
        <f>ROUND(I161*H161,2)</f>
        <v>0</v>
      </c>
      <c r="BL161" s="18" t="s">
        <v>131</v>
      </c>
      <c r="BM161" s="18" t="s">
        <v>371</v>
      </c>
    </row>
    <row r="162" spans="2:51" s="11" customFormat="1" ht="13.5">
      <c r="B162" s="195"/>
      <c r="C162" s="196"/>
      <c r="D162" s="197" t="s">
        <v>148</v>
      </c>
      <c r="E162" s="198" t="s">
        <v>20</v>
      </c>
      <c r="F162" s="199" t="s">
        <v>391</v>
      </c>
      <c r="G162" s="196"/>
      <c r="H162" s="200" t="s">
        <v>20</v>
      </c>
      <c r="I162" s="201"/>
      <c r="J162" s="196"/>
      <c r="K162" s="196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148</v>
      </c>
      <c r="AU162" s="206" t="s">
        <v>84</v>
      </c>
      <c r="AV162" s="11" t="s">
        <v>22</v>
      </c>
      <c r="AW162" s="11" t="s">
        <v>40</v>
      </c>
      <c r="AX162" s="11" t="s">
        <v>76</v>
      </c>
      <c r="AY162" s="206" t="s">
        <v>132</v>
      </c>
    </row>
    <row r="163" spans="2:51" s="12" customFormat="1" ht="13.5">
      <c r="B163" s="207"/>
      <c r="C163" s="208"/>
      <c r="D163" s="197" t="s">
        <v>148</v>
      </c>
      <c r="E163" s="209" t="s">
        <v>20</v>
      </c>
      <c r="F163" s="210" t="s">
        <v>196</v>
      </c>
      <c r="G163" s="208"/>
      <c r="H163" s="211">
        <v>18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148</v>
      </c>
      <c r="AU163" s="217" t="s">
        <v>84</v>
      </c>
      <c r="AV163" s="12" t="s">
        <v>84</v>
      </c>
      <c r="AW163" s="12" t="s">
        <v>40</v>
      </c>
      <c r="AX163" s="12" t="s">
        <v>76</v>
      </c>
      <c r="AY163" s="217" t="s">
        <v>132</v>
      </c>
    </row>
    <row r="164" spans="2:51" s="13" customFormat="1" ht="13.5">
      <c r="B164" s="218"/>
      <c r="C164" s="219"/>
      <c r="D164" s="220" t="s">
        <v>148</v>
      </c>
      <c r="E164" s="221" t="s">
        <v>20</v>
      </c>
      <c r="F164" s="222" t="s">
        <v>157</v>
      </c>
      <c r="G164" s="219"/>
      <c r="H164" s="223">
        <v>18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148</v>
      </c>
      <c r="AU164" s="229" t="s">
        <v>84</v>
      </c>
      <c r="AV164" s="13" t="s">
        <v>131</v>
      </c>
      <c r="AW164" s="13" t="s">
        <v>40</v>
      </c>
      <c r="AX164" s="13" t="s">
        <v>22</v>
      </c>
      <c r="AY164" s="229" t="s">
        <v>132</v>
      </c>
    </row>
    <row r="165" spans="2:65" s="1" customFormat="1" ht="22.5" customHeight="1">
      <c r="B165" s="35"/>
      <c r="C165" s="249" t="s">
        <v>372</v>
      </c>
      <c r="D165" s="249" t="s">
        <v>376</v>
      </c>
      <c r="E165" s="250" t="s">
        <v>394</v>
      </c>
      <c r="F165" s="251" t="s">
        <v>395</v>
      </c>
      <c r="G165" s="252" t="s">
        <v>396</v>
      </c>
      <c r="H165" s="253">
        <v>77.9625</v>
      </c>
      <c r="I165" s="254"/>
      <c r="J165" s="255">
        <f>ROUND(I165*H165,2)</f>
        <v>0</v>
      </c>
      <c r="K165" s="251" t="s">
        <v>137</v>
      </c>
      <c r="L165" s="256"/>
      <c r="M165" s="257" t="s">
        <v>20</v>
      </c>
      <c r="N165" s="258" t="s">
        <v>47</v>
      </c>
      <c r="O165" s="36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18" t="s">
        <v>147</v>
      </c>
      <c r="AT165" s="18" t="s">
        <v>376</v>
      </c>
      <c r="AU165" s="18" t="s">
        <v>84</v>
      </c>
      <c r="AY165" s="18" t="s">
        <v>132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22</v>
      </c>
      <c r="BK165" s="194">
        <f>ROUND(I165*H165,2)</f>
        <v>0</v>
      </c>
      <c r="BL165" s="18" t="s">
        <v>131</v>
      </c>
      <c r="BM165" s="18" t="s">
        <v>375</v>
      </c>
    </row>
    <row r="166" spans="2:51" s="12" customFormat="1" ht="13.5">
      <c r="B166" s="207"/>
      <c r="C166" s="208"/>
      <c r="D166" s="197" t="s">
        <v>148</v>
      </c>
      <c r="E166" s="209" t="s">
        <v>20</v>
      </c>
      <c r="F166" s="210" t="s">
        <v>734</v>
      </c>
      <c r="G166" s="208"/>
      <c r="H166" s="211">
        <v>77.9625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148</v>
      </c>
      <c r="AU166" s="217" t="s">
        <v>84</v>
      </c>
      <c r="AV166" s="12" t="s">
        <v>84</v>
      </c>
      <c r="AW166" s="12" t="s">
        <v>40</v>
      </c>
      <c r="AX166" s="12" t="s">
        <v>76</v>
      </c>
      <c r="AY166" s="217" t="s">
        <v>132</v>
      </c>
    </row>
    <row r="167" spans="2:51" s="13" customFormat="1" ht="13.5">
      <c r="B167" s="218"/>
      <c r="C167" s="219"/>
      <c r="D167" s="197" t="s">
        <v>148</v>
      </c>
      <c r="E167" s="230" t="s">
        <v>20</v>
      </c>
      <c r="F167" s="231" t="s">
        <v>157</v>
      </c>
      <c r="G167" s="219"/>
      <c r="H167" s="232">
        <v>77.9625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148</v>
      </c>
      <c r="AU167" s="229" t="s">
        <v>84</v>
      </c>
      <c r="AV167" s="13" t="s">
        <v>131</v>
      </c>
      <c r="AW167" s="13" t="s">
        <v>40</v>
      </c>
      <c r="AX167" s="13" t="s">
        <v>22</v>
      </c>
      <c r="AY167" s="229" t="s">
        <v>132</v>
      </c>
    </row>
    <row r="168" spans="2:63" s="10" customFormat="1" ht="29.85" customHeight="1">
      <c r="B168" s="169"/>
      <c r="C168" s="170"/>
      <c r="D168" s="171" t="s">
        <v>75</v>
      </c>
      <c r="E168" s="247" t="s">
        <v>203</v>
      </c>
      <c r="F168" s="247" t="s">
        <v>399</v>
      </c>
      <c r="G168" s="170"/>
      <c r="H168" s="170"/>
      <c r="I168" s="173"/>
      <c r="J168" s="248">
        <f>BK168</f>
        <v>0</v>
      </c>
      <c r="K168" s="170"/>
      <c r="L168" s="175"/>
      <c r="M168" s="176"/>
      <c r="N168" s="177"/>
      <c r="O168" s="177"/>
      <c r="P168" s="178">
        <f>SUM(P169:P193)</f>
        <v>0</v>
      </c>
      <c r="Q168" s="177"/>
      <c r="R168" s="178">
        <f>SUM(R169:R193)</f>
        <v>0</v>
      </c>
      <c r="S168" s="177"/>
      <c r="T168" s="179">
        <f>SUM(T169:T193)</f>
        <v>0</v>
      </c>
      <c r="AR168" s="180" t="s">
        <v>22</v>
      </c>
      <c r="AT168" s="181" t="s">
        <v>75</v>
      </c>
      <c r="AU168" s="181" t="s">
        <v>22</v>
      </c>
      <c r="AY168" s="180" t="s">
        <v>132</v>
      </c>
      <c r="BK168" s="182">
        <f>SUM(BK169:BK193)</f>
        <v>0</v>
      </c>
    </row>
    <row r="169" spans="2:65" s="1" customFormat="1" ht="22.5" customHeight="1">
      <c r="B169" s="35"/>
      <c r="C169" s="183" t="s">
        <v>210</v>
      </c>
      <c r="D169" s="183" t="s">
        <v>133</v>
      </c>
      <c r="E169" s="184" t="s">
        <v>735</v>
      </c>
      <c r="F169" s="185" t="s">
        <v>736</v>
      </c>
      <c r="G169" s="186" t="s">
        <v>305</v>
      </c>
      <c r="H169" s="187">
        <v>7.48</v>
      </c>
      <c r="I169" s="188"/>
      <c r="J169" s="189">
        <f>ROUND(I169*H169,2)</f>
        <v>0</v>
      </c>
      <c r="K169" s="185" t="s">
        <v>137</v>
      </c>
      <c r="L169" s="55"/>
      <c r="M169" s="190" t="s">
        <v>20</v>
      </c>
      <c r="N169" s="191" t="s">
        <v>47</v>
      </c>
      <c r="O169" s="36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8" t="s">
        <v>131</v>
      </c>
      <c r="AT169" s="18" t="s">
        <v>133</v>
      </c>
      <c r="AU169" s="18" t="s">
        <v>84</v>
      </c>
      <c r="AY169" s="18" t="s">
        <v>132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22</v>
      </c>
      <c r="BK169" s="194">
        <f>ROUND(I169*H169,2)</f>
        <v>0</v>
      </c>
      <c r="BL169" s="18" t="s">
        <v>131</v>
      </c>
      <c r="BM169" s="18" t="s">
        <v>380</v>
      </c>
    </row>
    <row r="170" spans="2:65" s="1" customFormat="1" ht="22.5" customHeight="1">
      <c r="B170" s="35"/>
      <c r="C170" s="183" t="s">
        <v>382</v>
      </c>
      <c r="D170" s="183" t="s">
        <v>133</v>
      </c>
      <c r="E170" s="184" t="s">
        <v>410</v>
      </c>
      <c r="F170" s="185" t="s">
        <v>411</v>
      </c>
      <c r="G170" s="186" t="s">
        <v>305</v>
      </c>
      <c r="H170" s="187">
        <v>83.38</v>
      </c>
      <c r="I170" s="188"/>
      <c r="J170" s="189">
        <f>ROUND(I170*H170,2)</f>
        <v>0</v>
      </c>
      <c r="K170" s="185" t="s">
        <v>137</v>
      </c>
      <c r="L170" s="55"/>
      <c r="M170" s="190" t="s">
        <v>20</v>
      </c>
      <c r="N170" s="191" t="s">
        <v>47</v>
      </c>
      <c r="O170" s="36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8" t="s">
        <v>131</v>
      </c>
      <c r="AT170" s="18" t="s">
        <v>133</v>
      </c>
      <c r="AU170" s="18" t="s">
        <v>84</v>
      </c>
      <c r="AY170" s="18" t="s">
        <v>132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8" t="s">
        <v>22</v>
      </c>
      <c r="BK170" s="194">
        <f>ROUND(I170*H170,2)</f>
        <v>0</v>
      </c>
      <c r="BL170" s="18" t="s">
        <v>131</v>
      </c>
      <c r="BM170" s="18" t="s">
        <v>386</v>
      </c>
    </row>
    <row r="171" spans="2:51" s="11" customFormat="1" ht="13.5">
      <c r="B171" s="195"/>
      <c r="C171" s="196"/>
      <c r="D171" s="197" t="s">
        <v>148</v>
      </c>
      <c r="E171" s="198" t="s">
        <v>20</v>
      </c>
      <c r="F171" s="199" t="s">
        <v>737</v>
      </c>
      <c r="G171" s="196"/>
      <c r="H171" s="200" t="s">
        <v>20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148</v>
      </c>
      <c r="AU171" s="206" t="s">
        <v>84</v>
      </c>
      <c r="AV171" s="11" t="s">
        <v>22</v>
      </c>
      <c r="AW171" s="11" t="s">
        <v>40</v>
      </c>
      <c r="AX171" s="11" t="s">
        <v>76</v>
      </c>
      <c r="AY171" s="206" t="s">
        <v>132</v>
      </c>
    </row>
    <row r="172" spans="2:51" s="11" customFormat="1" ht="13.5">
      <c r="B172" s="195"/>
      <c r="C172" s="196"/>
      <c r="D172" s="197" t="s">
        <v>148</v>
      </c>
      <c r="E172" s="198" t="s">
        <v>20</v>
      </c>
      <c r="F172" s="199" t="s">
        <v>738</v>
      </c>
      <c r="G172" s="196"/>
      <c r="H172" s="200" t="s">
        <v>20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148</v>
      </c>
      <c r="AU172" s="206" t="s">
        <v>84</v>
      </c>
      <c r="AV172" s="11" t="s">
        <v>22</v>
      </c>
      <c r="AW172" s="11" t="s">
        <v>40</v>
      </c>
      <c r="AX172" s="11" t="s">
        <v>76</v>
      </c>
      <c r="AY172" s="206" t="s">
        <v>132</v>
      </c>
    </row>
    <row r="173" spans="2:51" s="12" customFormat="1" ht="13.5">
      <c r="B173" s="207"/>
      <c r="C173" s="208"/>
      <c r="D173" s="197" t="s">
        <v>148</v>
      </c>
      <c r="E173" s="209" t="s">
        <v>20</v>
      </c>
      <c r="F173" s="210" t="s">
        <v>739</v>
      </c>
      <c r="G173" s="208"/>
      <c r="H173" s="211">
        <v>83.38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148</v>
      </c>
      <c r="AU173" s="217" t="s">
        <v>84</v>
      </c>
      <c r="AV173" s="12" t="s">
        <v>84</v>
      </c>
      <c r="AW173" s="12" t="s">
        <v>40</v>
      </c>
      <c r="AX173" s="12" t="s">
        <v>76</v>
      </c>
      <c r="AY173" s="217" t="s">
        <v>132</v>
      </c>
    </row>
    <row r="174" spans="2:51" s="13" customFormat="1" ht="13.5">
      <c r="B174" s="218"/>
      <c r="C174" s="219"/>
      <c r="D174" s="220" t="s">
        <v>148</v>
      </c>
      <c r="E174" s="221" t="s">
        <v>20</v>
      </c>
      <c r="F174" s="222" t="s">
        <v>157</v>
      </c>
      <c r="G174" s="219"/>
      <c r="H174" s="223">
        <v>83.38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148</v>
      </c>
      <c r="AU174" s="229" t="s">
        <v>84</v>
      </c>
      <c r="AV174" s="13" t="s">
        <v>131</v>
      </c>
      <c r="AW174" s="13" t="s">
        <v>40</v>
      </c>
      <c r="AX174" s="13" t="s">
        <v>22</v>
      </c>
      <c r="AY174" s="229" t="s">
        <v>132</v>
      </c>
    </row>
    <row r="175" spans="2:65" s="1" customFormat="1" ht="22.5" customHeight="1">
      <c r="B175" s="35"/>
      <c r="C175" s="183" t="s">
        <v>215</v>
      </c>
      <c r="D175" s="183" t="s">
        <v>133</v>
      </c>
      <c r="E175" s="184" t="s">
        <v>740</v>
      </c>
      <c r="F175" s="185" t="s">
        <v>741</v>
      </c>
      <c r="G175" s="186" t="s">
        <v>305</v>
      </c>
      <c r="H175" s="187">
        <v>7.48</v>
      </c>
      <c r="I175" s="188"/>
      <c r="J175" s="189">
        <f>ROUND(I175*H175,2)</f>
        <v>0</v>
      </c>
      <c r="K175" s="185" t="s">
        <v>137</v>
      </c>
      <c r="L175" s="55"/>
      <c r="M175" s="190" t="s">
        <v>20</v>
      </c>
      <c r="N175" s="191" t="s">
        <v>47</v>
      </c>
      <c r="O175" s="36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18" t="s">
        <v>131</v>
      </c>
      <c r="AT175" s="18" t="s">
        <v>133</v>
      </c>
      <c r="AU175" s="18" t="s">
        <v>84</v>
      </c>
      <c r="AY175" s="18" t="s">
        <v>132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8" t="s">
        <v>22</v>
      </c>
      <c r="BK175" s="194">
        <f>ROUND(I175*H175,2)</f>
        <v>0</v>
      </c>
      <c r="BL175" s="18" t="s">
        <v>131</v>
      </c>
      <c r="BM175" s="18" t="s">
        <v>390</v>
      </c>
    </row>
    <row r="176" spans="2:65" s="1" customFormat="1" ht="22.5" customHeight="1">
      <c r="B176" s="35"/>
      <c r="C176" s="183" t="s">
        <v>393</v>
      </c>
      <c r="D176" s="183" t="s">
        <v>133</v>
      </c>
      <c r="E176" s="184" t="s">
        <v>421</v>
      </c>
      <c r="F176" s="185" t="s">
        <v>422</v>
      </c>
      <c r="G176" s="186" t="s">
        <v>305</v>
      </c>
      <c r="H176" s="187">
        <v>128.86</v>
      </c>
      <c r="I176" s="188"/>
      <c r="J176" s="189">
        <f>ROUND(I176*H176,2)</f>
        <v>0</v>
      </c>
      <c r="K176" s="185" t="s">
        <v>137</v>
      </c>
      <c r="L176" s="55"/>
      <c r="M176" s="190" t="s">
        <v>20</v>
      </c>
      <c r="N176" s="191" t="s">
        <v>47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131</v>
      </c>
      <c r="AT176" s="18" t="s">
        <v>133</v>
      </c>
      <c r="AU176" s="18" t="s">
        <v>84</v>
      </c>
      <c r="AY176" s="18" t="s">
        <v>132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22</v>
      </c>
      <c r="BK176" s="194">
        <f>ROUND(I176*H176,2)</f>
        <v>0</v>
      </c>
      <c r="BL176" s="18" t="s">
        <v>131</v>
      </c>
      <c r="BM176" s="18" t="s">
        <v>397</v>
      </c>
    </row>
    <row r="177" spans="2:51" s="11" customFormat="1" ht="13.5">
      <c r="B177" s="195"/>
      <c r="C177" s="196"/>
      <c r="D177" s="197" t="s">
        <v>148</v>
      </c>
      <c r="E177" s="198" t="s">
        <v>20</v>
      </c>
      <c r="F177" s="199" t="s">
        <v>742</v>
      </c>
      <c r="G177" s="196"/>
      <c r="H177" s="200" t="s">
        <v>20</v>
      </c>
      <c r="I177" s="201"/>
      <c r="J177" s="196"/>
      <c r="K177" s="196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148</v>
      </c>
      <c r="AU177" s="206" t="s">
        <v>84</v>
      </c>
      <c r="AV177" s="11" t="s">
        <v>22</v>
      </c>
      <c r="AW177" s="11" t="s">
        <v>40</v>
      </c>
      <c r="AX177" s="11" t="s">
        <v>76</v>
      </c>
      <c r="AY177" s="206" t="s">
        <v>132</v>
      </c>
    </row>
    <row r="178" spans="2:51" s="11" customFormat="1" ht="13.5">
      <c r="B178" s="195"/>
      <c r="C178" s="196"/>
      <c r="D178" s="197" t="s">
        <v>148</v>
      </c>
      <c r="E178" s="198" t="s">
        <v>20</v>
      </c>
      <c r="F178" s="199" t="s">
        <v>743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148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132</v>
      </c>
    </row>
    <row r="179" spans="2:51" s="12" customFormat="1" ht="13.5">
      <c r="B179" s="207"/>
      <c r="C179" s="208"/>
      <c r="D179" s="197" t="s">
        <v>148</v>
      </c>
      <c r="E179" s="209" t="s">
        <v>20</v>
      </c>
      <c r="F179" s="210" t="s">
        <v>744</v>
      </c>
      <c r="G179" s="208"/>
      <c r="H179" s="211">
        <v>128.86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148</v>
      </c>
      <c r="AU179" s="217" t="s">
        <v>84</v>
      </c>
      <c r="AV179" s="12" t="s">
        <v>84</v>
      </c>
      <c r="AW179" s="12" t="s">
        <v>40</v>
      </c>
      <c r="AX179" s="12" t="s">
        <v>76</v>
      </c>
      <c r="AY179" s="217" t="s">
        <v>132</v>
      </c>
    </row>
    <row r="180" spans="2:51" s="13" customFormat="1" ht="13.5">
      <c r="B180" s="218"/>
      <c r="C180" s="219"/>
      <c r="D180" s="220" t="s">
        <v>148</v>
      </c>
      <c r="E180" s="221" t="s">
        <v>20</v>
      </c>
      <c r="F180" s="222" t="s">
        <v>157</v>
      </c>
      <c r="G180" s="219"/>
      <c r="H180" s="223">
        <v>128.86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148</v>
      </c>
      <c r="AU180" s="229" t="s">
        <v>84</v>
      </c>
      <c r="AV180" s="13" t="s">
        <v>131</v>
      </c>
      <c r="AW180" s="13" t="s">
        <v>40</v>
      </c>
      <c r="AX180" s="13" t="s">
        <v>22</v>
      </c>
      <c r="AY180" s="229" t="s">
        <v>132</v>
      </c>
    </row>
    <row r="181" spans="2:65" s="1" customFormat="1" ht="22.5" customHeight="1">
      <c r="B181" s="35"/>
      <c r="C181" s="183" t="s">
        <v>219</v>
      </c>
      <c r="D181" s="183" t="s">
        <v>133</v>
      </c>
      <c r="E181" s="184" t="s">
        <v>424</v>
      </c>
      <c r="F181" s="185" t="s">
        <v>745</v>
      </c>
      <c r="G181" s="186" t="s">
        <v>248</v>
      </c>
      <c r="H181" s="187">
        <v>12</v>
      </c>
      <c r="I181" s="188"/>
      <c r="J181" s="189">
        <f>ROUND(I181*H181,2)</f>
        <v>0</v>
      </c>
      <c r="K181" s="185" t="s">
        <v>137</v>
      </c>
      <c r="L181" s="55"/>
      <c r="M181" s="190" t="s">
        <v>20</v>
      </c>
      <c r="N181" s="191" t="s">
        <v>47</v>
      </c>
      <c r="O181" s="36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8" t="s">
        <v>131</v>
      </c>
      <c r="AT181" s="18" t="s">
        <v>133</v>
      </c>
      <c r="AU181" s="18" t="s">
        <v>84</v>
      </c>
      <c r="AY181" s="18" t="s">
        <v>132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22</v>
      </c>
      <c r="BK181" s="194">
        <f>ROUND(I181*H181,2)</f>
        <v>0</v>
      </c>
      <c r="BL181" s="18" t="s">
        <v>131</v>
      </c>
      <c r="BM181" s="18" t="s">
        <v>402</v>
      </c>
    </row>
    <row r="182" spans="2:65" s="1" customFormat="1" ht="22.5" customHeight="1">
      <c r="B182" s="35"/>
      <c r="C182" s="183" t="s">
        <v>406</v>
      </c>
      <c r="D182" s="183" t="s">
        <v>133</v>
      </c>
      <c r="E182" s="184" t="s">
        <v>428</v>
      </c>
      <c r="F182" s="185" t="s">
        <v>429</v>
      </c>
      <c r="G182" s="186" t="s">
        <v>248</v>
      </c>
      <c r="H182" s="187">
        <v>151.6</v>
      </c>
      <c r="I182" s="188"/>
      <c r="J182" s="189">
        <f>ROUND(I182*H182,2)</f>
        <v>0</v>
      </c>
      <c r="K182" s="185" t="s">
        <v>137</v>
      </c>
      <c r="L182" s="55"/>
      <c r="M182" s="190" t="s">
        <v>20</v>
      </c>
      <c r="N182" s="191" t="s">
        <v>47</v>
      </c>
      <c r="O182" s="36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18" t="s">
        <v>131</v>
      </c>
      <c r="AT182" s="18" t="s">
        <v>133</v>
      </c>
      <c r="AU182" s="18" t="s">
        <v>84</v>
      </c>
      <c r="AY182" s="18" t="s">
        <v>132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22</v>
      </c>
      <c r="BK182" s="194">
        <f>ROUND(I182*H182,2)</f>
        <v>0</v>
      </c>
      <c r="BL182" s="18" t="s">
        <v>131</v>
      </c>
      <c r="BM182" s="18" t="s">
        <v>409</v>
      </c>
    </row>
    <row r="183" spans="2:51" s="11" customFormat="1" ht="13.5">
      <c r="B183" s="195"/>
      <c r="C183" s="196"/>
      <c r="D183" s="197" t="s">
        <v>148</v>
      </c>
      <c r="E183" s="198" t="s">
        <v>20</v>
      </c>
      <c r="F183" s="199" t="s">
        <v>746</v>
      </c>
      <c r="G183" s="196"/>
      <c r="H183" s="200" t="s">
        <v>20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148</v>
      </c>
      <c r="AU183" s="206" t="s">
        <v>84</v>
      </c>
      <c r="AV183" s="11" t="s">
        <v>22</v>
      </c>
      <c r="AW183" s="11" t="s">
        <v>40</v>
      </c>
      <c r="AX183" s="11" t="s">
        <v>76</v>
      </c>
      <c r="AY183" s="206" t="s">
        <v>132</v>
      </c>
    </row>
    <row r="184" spans="2:51" s="11" customFormat="1" ht="13.5">
      <c r="B184" s="195"/>
      <c r="C184" s="196"/>
      <c r="D184" s="197" t="s">
        <v>148</v>
      </c>
      <c r="E184" s="198" t="s">
        <v>20</v>
      </c>
      <c r="F184" s="199" t="s">
        <v>747</v>
      </c>
      <c r="G184" s="196"/>
      <c r="H184" s="200" t="s">
        <v>20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148</v>
      </c>
      <c r="AU184" s="206" t="s">
        <v>84</v>
      </c>
      <c r="AV184" s="11" t="s">
        <v>22</v>
      </c>
      <c r="AW184" s="11" t="s">
        <v>40</v>
      </c>
      <c r="AX184" s="11" t="s">
        <v>76</v>
      </c>
      <c r="AY184" s="206" t="s">
        <v>132</v>
      </c>
    </row>
    <row r="185" spans="2:51" s="12" customFormat="1" ht="13.5">
      <c r="B185" s="207"/>
      <c r="C185" s="208"/>
      <c r="D185" s="197" t="s">
        <v>148</v>
      </c>
      <c r="E185" s="209" t="s">
        <v>20</v>
      </c>
      <c r="F185" s="210" t="s">
        <v>748</v>
      </c>
      <c r="G185" s="208"/>
      <c r="H185" s="211">
        <v>151.6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148</v>
      </c>
      <c r="AU185" s="217" t="s">
        <v>84</v>
      </c>
      <c r="AV185" s="12" t="s">
        <v>84</v>
      </c>
      <c r="AW185" s="12" t="s">
        <v>40</v>
      </c>
      <c r="AX185" s="12" t="s">
        <v>76</v>
      </c>
      <c r="AY185" s="217" t="s">
        <v>132</v>
      </c>
    </row>
    <row r="186" spans="2:51" s="13" customFormat="1" ht="13.5">
      <c r="B186" s="218"/>
      <c r="C186" s="219"/>
      <c r="D186" s="220" t="s">
        <v>148</v>
      </c>
      <c r="E186" s="221" t="s">
        <v>20</v>
      </c>
      <c r="F186" s="222" t="s">
        <v>157</v>
      </c>
      <c r="G186" s="219"/>
      <c r="H186" s="223">
        <v>151.6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148</v>
      </c>
      <c r="AU186" s="229" t="s">
        <v>84</v>
      </c>
      <c r="AV186" s="13" t="s">
        <v>131</v>
      </c>
      <c r="AW186" s="13" t="s">
        <v>40</v>
      </c>
      <c r="AX186" s="13" t="s">
        <v>22</v>
      </c>
      <c r="AY186" s="229" t="s">
        <v>132</v>
      </c>
    </row>
    <row r="187" spans="2:65" s="1" customFormat="1" ht="22.5" customHeight="1">
      <c r="B187" s="35"/>
      <c r="C187" s="183" t="s">
        <v>223</v>
      </c>
      <c r="D187" s="183" t="s">
        <v>133</v>
      </c>
      <c r="E187" s="184" t="s">
        <v>440</v>
      </c>
      <c r="F187" s="185" t="s">
        <v>441</v>
      </c>
      <c r="G187" s="186" t="s">
        <v>396</v>
      </c>
      <c r="H187" s="187">
        <v>507.064</v>
      </c>
      <c r="I187" s="188"/>
      <c r="J187" s="189">
        <f>ROUND(I187*H187,2)</f>
        <v>0</v>
      </c>
      <c r="K187" s="185" t="s">
        <v>137</v>
      </c>
      <c r="L187" s="55"/>
      <c r="M187" s="190" t="s">
        <v>20</v>
      </c>
      <c r="N187" s="191" t="s">
        <v>47</v>
      </c>
      <c r="O187" s="36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8" t="s">
        <v>131</v>
      </c>
      <c r="AT187" s="18" t="s">
        <v>133</v>
      </c>
      <c r="AU187" s="18" t="s">
        <v>84</v>
      </c>
      <c r="AY187" s="18" t="s">
        <v>132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22</v>
      </c>
      <c r="BK187" s="194">
        <f>ROUND(I187*H187,2)</f>
        <v>0</v>
      </c>
      <c r="BL187" s="18" t="s">
        <v>131</v>
      </c>
      <c r="BM187" s="18" t="s">
        <v>392</v>
      </c>
    </row>
    <row r="188" spans="2:51" s="11" customFormat="1" ht="13.5">
      <c r="B188" s="195"/>
      <c r="C188" s="196"/>
      <c r="D188" s="197" t="s">
        <v>148</v>
      </c>
      <c r="E188" s="198" t="s">
        <v>20</v>
      </c>
      <c r="F188" s="199" t="s">
        <v>443</v>
      </c>
      <c r="G188" s="196"/>
      <c r="H188" s="200" t="s">
        <v>20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148</v>
      </c>
      <c r="AU188" s="206" t="s">
        <v>84</v>
      </c>
      <c r="AV188" s="11" t="s">
        <v>22</v>
      </c>
      <c r="AW188" s="11" t="s">
        <v>40</v>
      </c>
      <c r="AX188" s="11" t="s">
        <v>76</v>
      </c>
      <c r="AY188" s="206" t="s">
        <v>132</v>
      </c>
    </row>
    <row r="189" spans="2:51" s="12" customFormat="1" ht="13.5">
      <c r="B189" s="207"/>
      <c r="C189" s="208"/>
      <c r="D189" s="197" t="s">
        <v>148</v>
      </c>
      <c r="E189" s="209" t="s">
        <v>20</v>
      </c>
      <c r="F189" s="210" t="s">
        <v>749</v>
      </c>
      <c r="G189" s="208"/>
      <c r="H189" s="211">
        <v>507.064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148</v>
      </c>
      <c r="AU189" s="217" t="s">
        <v>84</v>
      </c>
      <c r="AV189" s="12" t="s">
        <v>84</v>
      </c>
      <c r="AW189" s="12" t="s">
        <v>40</v>
      </c>
      <c r="AX189" s="12" t="s">
        <v>76</v>
      </c>
      <c r="AY189" s="217" t="s">
        <v>132</v>
      </c>
    </row>
    <row r="190" spans="2:51" s="13" customFormat="1" ht="13.5">
      <c r="B190" s="218"/>
      <c r="C190" s="219"/>
      <c r="D190" s="220" t="s">
        <v>148</v>
      </c>
      <c r="E190" s="221" t="s">
        <v>20</v>
      </c>
      <c r="F190" s="222" t="s">
        <v>157</v>
      </c>
      <c r="G190" s="219"/>
      <c r="H190" s="223">
        <v>507.064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148</v>
      </c>
      <c r="AU190" s="229" t="s">
        <v>84</v>
      </c>
      <c r="AV190" s="13" t="s">
        <v>131</v>
      </c>
      <c r="AW190" s="13" t="s">
        <v>40</v>
      </c>
      <c r="AX190" s="13" t="s">
        <v>22</v>
      </c>
      <c r="AY190" s="229" t="s">
        <v>132</v>
      </c>
    </row>
    <row r="191" spans="2:65" s="1" customFormat="1" ht="22.5" customHeight="1">
      <c r="B191" s="35"/>
      <c r="C191" s="183" t="s">
        <v>420</v>
      </c>
      <c r="D191" s="183" t="s">
        <v>133</v>
      </c>
      <c r="E191" s="184" t="s">
        <v>446</v>
      </c>
      <c r="F191" s="185" t="s">
        <v>447</v>
      </c>
      <c r="G191" s="186" t="s">
        <v>305</v>
      </c>
      <c r="H191" s="187">
        <v>128.86</v>
      </c>
      <c r="I191" s="188"/>
      <c r="J191" s="189">
        <f>ROUND(I191*H191,2)</f>
        <v>0</v>
      </c>
      <c r="K191" s="185" t="s">
        <v>190</v>
      </c>
      <c r="L191" s="55"/>
      <c r="M191" s="190" t="s">
        <v>20</v>
      </c>
      <c r="N191" s="191" t="s">
        <v>47</v>
      </c>
      <c r="O191" s="3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8" t="s">
        <v>131</v>
      </c>
      <c r="AT191" s="18" t="s">
        <v>133</v>
      </c>
      <c r="AU191" s="18" t="s">
        <v>84</v>
      </c>
      <c r="AY191" s="18" t="s">
        <v>132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22</v>
      </c>
      <c r="BK191" s="194">
        <f>ROUND(I191*H191,2)</f>
        <v>0</v>
      </c>
      <c r="BL191" s="18" t="s">
        <v>131</v>
      </c>
      <c r="BM191" s="18" t="s">
        <v>423</v>
      </c>
    </row>
    <row r="192" spans="2:65" s="1" customFormat="1" ht="22.5" customHeight="1">
      <c r="B192" s="35"/>
      <c r="C192" s="183" t="s">
        <v>333</v>
      </c>
      <c r="D192" s="183" t="s">
        <v>133</v>
      </c>
      <c r="E192" s="184" t="s">
        <v>449</v>
      </c>
      <c r="F192" s="185" t="s">
        <v>450</v>
      </c>
      <c r="G192" s="186" t="s">
        <v>396</v>
      </c>
      <c r="H192" s="187">
        <v>126.766</v>
      </c>
      <c r="I192" s="188"/>
      <c r="J192" s="189">
        <f>ROUND(I192*H192,2)</f>
        <v>0</v>
      </c>
      <c r="K192" s="185" t="s">
        <v>137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131</v>
      </c>
      <c r="AT192" s="18" t="s">
        <v>133</v>
      </c>
      <c r="AU192" s="18" t="s">
        <v>84</v>
      </c>
      <c r="AY192" s="18" t="s">
        <v>132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131</v>
      </c>
      <c r="BM192" s="18" t="s">
        <v>426</v>
      </c>
    </row>
    <row r="193" spans="2:65" s="1" customFormat="1" ht="22.5" customHeight="1">
      <c r="B193" s="35"/>
      <c r="C193" s="183" t="s">
        <v>427</v>
      </c>
      <c r="D193" s="183" t="s">
        <v>133</v>
      </c>
      <c r="E193" s="184" t="s">
        <v>453</v>
      </c>
      <c r="F193" s="185" t="s">
        <v>454</v>
      </c>
      <c r="G193" s="186" t="s">
        <v>396</v>
      </c>
      <c r="H193" s="187">
        <v>126.766</v>
      </c>
      <c r="I193" s="188"/>
      <c r="J193" s="189">
        <f>ROUND(I193*H193,2)</f>
        <v>0</v>
      </c>
      <c r="K193" s="185" t="s">
        <v>190</v>
      </c>
      <c r="L193" s="55"/>
      <c r="M193" s="190" t="s">
        <v>20</v>
      </c>
      <c r="N193" s="191" t="s">
        <v>47</v>
      </c>
      <c r="O193" s="36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18" t="s">
        <v>131</v>
      </c>
      <c r="AT193" s="18" t="s">
        <v>133</v>
      </c>
      <c r="AU193" s="18" t="s">
        <v>84</v>
      </c>
      <c r="AY193" s="18" t="s">
        <v>132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8" t="s">
        <v>22</v>
      </c>
      <c r="BK193" s="194">
        <f>ROUND(I193*H193,2)</f>
        <v>0</v>
      </c>
      <c r="BL193" s="18" t="s">
        <v>131</v>
      </c>
      <c r="BM193" s="18" t="s">
        <v>430</v>
      </c>
    </row>
    <row r="194" spans="2:63" s="10" customFormat="1" ht="29.85" customHeight="1">
      <c r="B194" s="169"/>
      <c r="C194" s="170"/>
      <c r="D194" s="171" t="s">
        <v>75</v>
      </c>
      <c r="E194" s="247" t="s">
        <v>131</v>
      </c>
      <c r="F194" s="247" t="s">
        <v>464</v>
      </c>
      <c r="G194" s="170"/>
      <c r="H194" s="170"/>
      <c r="I194" s="173"/>
      <c r="J194" s="248">
        <f>BK194</f>
        <v>0</v>
      </c>
      <c r="K194" s="170"/>
      <c r="L194" s="175"/>
      <c r="M194" s="176"/>
      <c r="N194" s="177"/>
      <c r="O194" s="177"/>
      <c r="P194" s="178">
        <f>SUM(P195:P203)</f>
        <v>0</v>
      </c>
      <c r="Q194" s="177"/>
      <c r="R194" s="178">
        <f>SUM(R195:R203)</f>
        <v>0</v>
      </c>
      <c r="S194" s="177"/>
      <c r="T194" s="179">
        <f>SUM(T195:T203)</f>
        <v>0</v>
      </c>
      <c r="AR194" s="180" t="s">
        <v>22</v>
      </c>
      <c r="AT194" s="181" t="s">
        <v>75</v>
      </c>
      <c r="AU194" s="181" t="s">
        <v>22</v>
      </c>
      <c r="AY194" s="180" t="s">
        <v>132</v>
      </c>
      <c r="BK194" s="182">
        <f>SUM(BK195:BK203)</f>
        <v>0</v>
      </c>
    </row>
    <row r="195" spans="2:65" s="1" customFormat="1" ht="22.5" customHeight="1">
      <c r="B195" s="35"/>
      <c r="C195" s="183" t="s">
        <v>338</v>
      </c>
      <c r="D195" s="183" t="s">
        <v>133</v>
      </c>
      <c r="E195" s="184" t="s">
        <v>466</v>
      </c>
      <c r="F195" s="185" t="s">
        <v>467</v>
      </c>
      <c r="G195" s="186" t="s">
        <v>265</v>
      </c>
      <c r="H195" s="187">
        <v>13.629</v>
      </c>
      <c r="I195" s="188"/>
      <c r="J195" s="189">
        <f>ROUND(I195*H195,2)</f>
        <v>0</v>
      </c>
      <c r="K195" s="185" t="s">
        <v>137</v>
      </c>
      <c r="L195" s="55"/>
      <c r="M195" s="190" t="s">
        <v>20</v>
      </c>
      <c r="N195" s="191" t="s">
        <v>47</v>
      </c>
      <c r="O195" s="36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8" t="s">
        <v>131</v>
      </c>
      <c r="AT195" s="18" t="s">
        <v>133</v>
      </c>
      <c r="AU195" s="18" t="s">
        <v>84</v>
      </c>
      <c r="AY195" s="18" t="s">
        <v>132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22</v>
      </c>
      <c r="BK195" s="194">
        <f>ROUND(I195*H195,2)</f>
        <v>0</v>
      </c>
      <c r="BL195" s="18" t="s">
        <v>131</v>
      </c>
      <c r="BM195" s="18" t="s">
        <v>442</v>
      </c>
    </row>
    <row r="196" spans="2:51" s="11" customFormat="1" ht="13.5">
      <c r="B196" s="195"/>
      <c r="C196" s="196"/>
      <c r="D196" s="197" t="s">
        <v>148</v>
      </c>
      <c r="E196" s="198" t="s">
        <v>20</v>
      </c>
      <c r="F196" s="199" t="s">
        <v>750</v>
      </c>
      <c r="G196" s="196"/>
      <c r="H196" s="200" t="s">
        <v>20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148</v>
      </c>
      <c r="AU196" s="206" t="s">
        <v>84</v>
      </c>
      <c r="AV196" s="11" t="s">
        <v>22</v>
      </c>
      <c r="AW196" s="11" t="s">
        <v>40</v>
      </c>
      <c r="AX196" s="11" t="s">
        <v>76</v>
      </c>
      <c r="AY196" s="206" t="s">
        <v>132</v>
      </c>
    </row>
    <row r="197" spans="2:51" s="11" customFormat="1" ht="13.5">
      <c r="B197" s="195"/>
      <c r="C197" s="196"/>
      <c r="D197" s="197" t="s">
        <v>148</v>
      </c>
      <c r="E197" s="198" t="s">
        <v>20</v>
      </c>
      <c r="F197" s="199" t="s">
        <v>751</v>
      </c>
      <c r="G197" s="196"/>
      <c r="H197" s="200" t="s">
        <v>20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148</v>
      </c>
      <c r="AU197" s="206" t="s">
        <v>84</v>
      </c>
      <c r="AV197" s="11" t="s">
        <v>22</v>
      </c>
      <c r="AW197" s="11" t="s">
        <v>40</v>
      </c>
      <c r="AX197" s="11" t="s">
        <v>76</v>
      </c>
      <c r="AY197" s="206" t="s">
        <v>132</v>
      </c>
    </row>
    <row r="198" spans="2:51" s="12" customFormat="1" ht="13.5">
      <c r="B198" s="207"/>
      <c r="C198" s="208"/>
      <c r="D198" s="197" t="s">
        <v>148</v>
      </c>
      <c r="E198" s="209" t="s">
        <v>20</v>
      </c>
      <c r="F198" s="210" t="s">
        <v>752</v>
      </c>
      <c r="G198" s="208"/>
      <c r="H198" s="211">
        <v>13.629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148</v>
      </c>
      <c r="AU198" s="217" t="s">
        <v>84</v>
      </c>
      <c r="AV198" s="12" t="s">
        <v>84</v>
      </c>
      <c r="AW198" s="12" t="s">
        <v>40</v>
      </c>
      <c r="AX198" s="12" t="s">
        <v>76</v>
      </c>
      <c r="AY198" s="217" t="s">
        <v>132</v>
      </c>
    </row>
    <row r="199" spans="2:51" s="13" customFormat="1" ht="13.5">
      <c r="B199" s="218"/>
      <c r="C199" s="219"/>
      <c r="D199" s="220" t="s">
        <v>148</v>
      </c>
      <c r="E199" s="221" t="s">
        <v>20</v>
      </c>
      <c r="F199" s="222" t="s">
        <v>157</v>
      </c>
      <c r="G199" s="219"/>
      <c r="H199" s="223">
        <v>13.629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148</v>
      </c>
      <c r="AU199" s="229" t="s">
        <v>84</v>
      </c>
      <c r="AV199" s="13" t="s">
        <v>131</v>
      </c>
      <c r="AW199" s="13" t="s">
        <v>40</v>
      </c>
      <c r="AX199" s="13" t="s">
        <v>22</v>
      </c>
      <c r="AY199" s="229" t="s">
        <v>132</v>
      </c>
    </row>
    <row r="200" spans="2:65" s="1" customFormat="1" ht="22.5" customHeight="1">
      <c r="B200" s="35"/>
      <c r="C200" s="183" t="s">
        <v>445</v>
      </c>
      <c r="D200" s="183" t="s">
        <v>133</v>
      </c>
      <c r="E200" s="184" t="s">
        <v>753</v>
      </c>
      <c r="F200" s="185" t="s">
        <v>754</v>
      </c>
      <c r="G200" s="186" t="s">
        <v>265</v>
      </c>
      <c r="H200" s="187">
        <v>0.39325</v>
      </c>
      <c r="I200" s="188"/>
      <c r="J200" s="189">
        <f>ROUND(I200*H200,2)</f>
        <v>0</v>
      </c>
      <c r="K200" s="185" t="s">
        <v>137</v>
      </c>
      <c r="L200" s="55"/>
      <c r="M200" s="190" t="s">
        <v>20</v>
      </c>
      <c r="N200" s="191" t="s">
        <v>47</v>
      </c>
      <c r="O200" s="36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8" t="s">
        <v>131</v>
      </c>
      <c r="AT200" s="18" t="s">
        <v>133</v>
      </c>
      <c r="AU200" s="18" t="s">
        <v>84</v>
      </c>
      <c r="AY200" s="18" t="s">
        <v>132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22</v>
      </c>
      <c r="BK200" s="194">
        <f>ROUND(I200*H200,2)</f>
        <v>0</v>
      </c>
      <c r="BL200" s="18" t="s">
        <v>131</v>
      </c>
      <c r="BM200" s="18" t="s">
        <v>448</v>
      </c>
    </row>
    <row r="201" spans="2:51" s="11" customFormat="1" ht="13.5">
      <c r="B201" s="195"/>
      <c r="C201" s="196"/>
      <c r="D201" s="197" t="s">
        <v>148</v>
      </c>
      <c r="E201" s="198" t="s">
        <v>20</v>
      </c>
      <c r="F201" s="199" t="s">
        <v>755</v>
      </c>
      <c r="G201" s="196"/>
      <c r="H201" s="200" t="s">
        <v>20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148</v>
      </c>
      <c r="AU201" s="206" t="s">
        <v>84</v>
      </c>
      <c r="AV201" s="11" t="s">
        <v>22</v>
      </c>
      <c r="AW201" s="11" t="s">
        <v>40</v>
      </c>
      <c r="AX201" s="11" t="s">
        <v>76</v>
      </c>
      <c r="AY201" s="206" t="s">
        <v>132</v>
      </c>
    </row>
    <row r="202" spans="2:51" s="12" customFormat="1" ht="13.5">
      <c r="B202" s="207"/>
      <c r="C202" s="208"/>
      <c r="D202" s="197" t="s">
        <v>148</v>
      </c>
      <c r="E202" s="209" t="s">
        <v>20</v>
      </c>
      <c r="F202" s="210" t="s">
        <v>756</v>
      </c>
      <c r="G202" s="208"/>
      <c r="H202" s="211">
        <v>0.39325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148</v>
      </c>
      <c r="AU202" s="217" t="s">
        <v>84</v>
      </c>
      <c r="AV202" s="12" t="s">
        <v>84</v>
      </c>
      <c r="AW202" s="12" t="s">
        <v>40</v>
      </c>
      <c r="AX202" s="12" t="s">
        <v>76</v>
      </c>
      <c r="AY202" s="217" t="s">
        <v>132</v>
      </c>
    </row>
    <row r="203" spans="2:51" s="13" customFormat="1" ht="13.5">
      <c r="B203" s="218"/>
      <c r="C203" s="219"/>
      <c r="D203" s="197" t="s">
        <v>148</v>
      </c>
      <c r="E203" s="230" t="s">
        <v>20</v>
      </c>
      <c r="F203" s="231" t="s">
        <v>157</v>
      </c>
      <c r="G203" s="219"/>
      <c r="H203" s="232">
        <v>0.39325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148</v>
      </c>
      <c r="AU203" s="229" t="s">
        <v>84</v>
      </c>
      <c r="AV203" s="13" t="s">
        <v>131</v>
      </c>
      <c r="AW203" s="13" t="s">
        <v>40</v>
      </c>
      <c r="AX203" s="13" t="s">
        <v>22</v>
      </c>
      <c r="AY203" s="229" t="s">
        <v>132</v>
      </c>
    </row>
    <row r="204" spans="2:63" s="10" customFormat="1" ht="29.85" customHeight="1">
      <c r="B204" s="169"/>
      <c r="C204" s="170"/>
      <c r="D204" s="171" t="s">
        <v>75</v>
      </c>
      <c r="E204" s="247" t="s">
        <v>158</v>
      </c>
      <c r="F204" s="247" t="s">
        <v>498</v>
      </c>
      <c r="G204" s="170"/>
      <c r="H204" s="170"/>
      <c r="I204" s="173"/>
      <c r="J204" s="248">
        <f>BK204</f>
        <v>0</v>
      </c>
      <c r="K204" s="170"/>
      <c r="L204" s="175"/>
      <c r="M204" s="176"/>
      <c r="N204" s="177"/>
      <c r="O204" s="177"/>
      <c r="P204" s="178">
        <f>SUM(P205:P230)</f>
        <v>0</v>
      </c>
      <c r="Q204" s="177"/>
      <c r="R204" s="178">
        <f>SUM(R205:R230)</f>
        <v>0</v>
      </c>
      <c r="S204" s="177"/>
      <c r="T204" s="179">
        <f>SUM(T205:T230)</f>
        <v>0</v>
      </c>
      <c r="AR204" s="180" t="s">
        <v>22</v>
      </c>
      <c r="AT204" s="181" t="s">
        <v>75</v>
      </c>
      <c r="AU204" s="181" t="s">
        <v>22</v>
      </c>
      <c r="AY204" s="180" t="s">
        <v>132</v>
      </c>
      <c r="BK204" s="182">
        <f>SUM(BK205:BK230)</f>
        <v>0</v>
      </c>
    </row>
    <row r="205" spans="2:65" s="1" customFormat="1" ht="22.5" customHeight="1">
      <c r="B205" s="35"/>
      <c r="C205" s="183" t="s">
        <v>344</v>
      </c>
      <c r="D205" s="183" t="s">
        <v>133</v>
      </c>
      <c r="E205" s="184" t="s">
        <v>500</v>
      </c>
      <c r="F205" s="185" t="s">
        <v>501</v>
      </c>
      <c r="G205" s="186" t="s">
        <v>305</v>
      </c>
      <c r="H205" s="187">
        <v>83.38</v>
      </c>
      <c r="I205" s="188"/>
      <c r="J205" s="189">
        <f>ROUND(I205*H205,2)</f>
        <v>0</v>
      </c>
      <c r="K205" s="185" t="s">
        <v>137</v>
      </c>
      <c r="L205" s="55"/>
      <c r="M205" s="190" t="s">
        <v>20</v>
      </c>
      <c r="N205" s="191" t="s">
        <v>47</v>
      </c>
      <c r="O205" s="3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8" t="s">
        <v>131</v>
      </c>
      <c r="AT205" s="18" t="s">
        <v>133</v>
      </c>
      <c r="AU205" s="18" t="s">
        <v>84</v>
      </c>
      <c r="AY205" s="18" t="s">
        <v>132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22</v>
      </c>
      <c r="BK205" s="194">
        <f>ROUND(I205*H205,2)</f>
        <v>0</v>
      </c>
      <c r="BL205" s="18" t="s">
        <v>131</v>
      </c>
      <c r="BM205" s="18" t="s">
        <v>451</v>
      </c>
    </row>
    <row r="206" spans="2:51" s="11" customFormat="1" ht="13.5">
      <c r="B206" s="195"/>
      <c r="C206" s="196"/>
      <c r="D206" s="197" t="s">
        <v>148</v>
      </c>
      <c r="E206" s="198" t="s">
        <v>20</v>
      </c>
      <c r="F206" s="199" t="s">
        <v>503</v>
      </c>
      <c r="G206" s="196"/>
      <c r="H206" s="200" t="s">
        <v>20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148</v>
      </c>
      <c r="AU206" s="206" t="s">
        <v>84</v>
      </c>
      <c r="AV206" s="11" t="s">
        <v>22</v>
      </c>
      <c r="AW206" s="11" t="s">
        <v>40</v>
      </c>
      <c r="AX206" s="11" t="s">
        <v>76</v>
      </c>
      <c r="AY206" s="206" t="s">
        <v>132</v>
      </c>
    </row>
    <row r="207" spans="2:51" s="11" customFormat="1" ht="13.5">
      <c r="B207" s="195"/>
      <c r="C207" s="196"/>
      <c r="D207" s="197" t="s">
        <v>148</v>
      </c>
      <c r="E207" s="198" t="s">
        <v>20</v>
      </c>
      <c r="F207" s="199" t="s">
        <v>737</v>
      </c>
      <c r="G207" s="196"/>
      <c r="H207" s="200" t="s">
        <v>20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148</v>
      </c>
      <c r="AU207" s="206" t="s">
        <v>84</v>
      </c>
      <c r="AV207" s="11" t="s">
        <v>22</v>
      </c>
      <c r="AW207" s="11" t="s">
        <v>40</v>
      </c>
      <c r="AX207" s="11" t="s">
        <v>76</v>
      </c>
      <c r="AY207" s="206" t="s">
        <v>132</v>
      </c>
    </row>
    <row r="208" spans="2:51" s="11" customFormat="1" ht="13.5">
      <c r="B208" s="195"/>
      <c r="C208" s="196"/>
      <c r="D208" s="197" t="s">
        <v>148</v>
      </c>
      <c r="E208" s="198" t="s">
        <v>20</v>
      </c>
      <c r="F208" s="199" t="s">
        <v>738</v>
      </c>
      <c r="G208" s="196"/>
      <c r="H208" s="200" t="s">
        <v>20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148</v>
      </c>
      <c r="AU208" s="206" t="s">
        <v>84</v>
      </c>
      <c r="AV208" s="11" t="s">
        <v>22</v>
      </c>
      <c r="AW208" s="11" t="s">
        <v>40</v>
      </c>
      <c r="AX208" s="11" t="s">
        <v>76</v>
      </c>
      <c r="AY208" s="206" t="s">
        <v>132</v>
      </c>
    </row>
    <row r="209" spans="2:51" s="12" customFormat="1" ht="13.5">
      <c r="B209" s="207"/>
      <c r="C209" s="208"/>
      <c r="D209" s="197" t="s">
        <v>148</v>
      </c>
      <c r="E209" s="209" t="s">
        <v>20</v>
      </c>
      <c r="F209" s="210" t="s">
        <v>739</v>
      </c>
      <c r="G209" s="208"/>
      <c r="H209" s="211">
        <v>83.38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148</v>
      </c>
      <c r="AU209" s="217" t="s">
        <v>84</v>
      </c>
      <c r="AV209" s="12" t="s">
        <v>84</v>
      </c>
      <c r="AW209" s="12" t="s">
        <v>40</v>
      </c>
      <c r="AX209" s="12" t="s">
        <v>76</v>
      </c>
      <c r="AY209" s="217" t="s">
        <v>132</v>
      </c>
    </row>
    <row r="210" spans="2:51" s="13" customFormat="1" ht="13.5">
      <c r="B210" s="218"/>
      <c r="C210" s="219"/>
      <c r="D210" s="220" t="s">
        <v>148</v>
      </c>
      <c r="E210" s="221" t="s">
        <v>20</v>
      </c>
      <c r="F210" s="222" t="s">
        <v>157</v>
      </c>
      <c r="G210" s="219"/>
      <c r="H210" s="223">
        <v>83.38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148</v>
      </c>
      <c r="AU210" s="229" t="s">
        <v>84</v>
      </c>
      <c r="AV210" s="13" t="s">
        <v>131</v>
      </c>
      <c r="AW210" s="13" t="s">
        <v>40</v>
      </c>
      <c r="AX210" s="13" t="s">
        <v>22</v>
      </c>
      <c r="AY210" s="229" t="s">
        <v>132</v>
      </c>
    </row>
    <row r="211" spans="2:65" s="1" customFormat="1" ht="22.5" customHeight="1">
      <c r="B211" s="35"/>
      <c r="C211" s="183" t="s">
        <v>452</v>
      </c>
      <c r="D211" s="183" t="s">
        <v>133</v>
      </c>
      <c r="E211" s="184" t="s">
        <v>504</v>
      </c>
      <c r="F211" s="185" t="s">
        <v>505</v>
      </c>
      <c r="G211" s="186" t="s">
        <v>305</v>
      </c>
      <c r="H211" s="187">
        <v>83.38</v>
      </c>
      <c r="I211" s="188"/>
      <c r="J211" s="189">
        <f>ROUND(I211*H211,2)</f>
        <v>0</v>
      </c>
      <c r="K211" s="185" t="s">
        <v>137</v>
      </c>
      <c r="L211" s="55"/>
      <c r="M211" s="190" t="s">
        <v>20</v>
      </c>
      <c r="N211" s="191" t="s">
        <v>47</v>
      </c>
      <c r="O211" s="36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8" t="s">
        <v>131</v>
      </c>
      <c r="AT211" s="18" t="s">
        <v>133</v>
      </c>
      <c r="AU211" s="18" t="s">
        <v>84</v>
      </c>
      <c r="AY211" s="18" t="s">
        <v>132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8" t="s">
        <v>22</v>
      </c>
      <c r="BK211" s="194">
        <f>ROUND(I211*H211,2)</f>
        <v>0</v>
      </c>
      <c r="BL211" s="18" t="s">
        <v>131</v>
      </c>
      <c r="BM211" s="18" t="s">
        <v>455</v>
      </c>
    </row>
    <row r="212" spans="2:51" s="11" customFormat="1" ht="13.5">
      <c r="B212" s="195"/>
      <c r="C212" s="196"/>
      <c r="D212" s="197" t="s">
        <v>148</v>
      </c>
      <c r="E212" s="198" t="s">
        <v>20</v>
      </c>
      <c r="F212" s="199" t="s">
        <v>737</v>
      </c>
      <c r="G212" s="196"/>
      <c r="H212" s="200" t="s">
        <v>20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148</v>
      </c>
      <c r="AU212" s="206" t="s">
        <v>84</v>
      </c>
      <c r="AV212" s="11" t="s">
        <v>22</v>
      </c>
      <c r="AW212" s="11" t="s">
        <v>40</v>
      </c>
      <c r="AX212" s="11" t="s">
        <v>76</v>
      </c>
      <c r="AY212" s="206" t="s">
        <v>132</v>
      </c>
    </row>
    <row r="213" spans="2:51" s="11" customFormat="1" ht="13.5">
      <c r="B213" s="195"/>
      <c r="C213" s="196"/>
      <c r="D213" s="197" t="s">
        <v>148</v>
      </c>
      <c r="E213" s="198" t="s">
        <v>20</v>
      </c>
      <c r="F213" s="199" t="s">
        <v>738</v>
      </c>
      <c r="G213" s="196"/>
      <c r="H213" s="200" t="s">
        <v>20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148</v>
      </c>
      <c r="AU213" s="206" t="s">
        <v>84</v>
      </c>
      <c r="AV213" s="11" t="s">
        <v>22</v>
      </c>
      <c r="AW213" s="11" t="s">
        <v>40</v>
      </c>
      <c r="AX213" s="11" t="s">
        <v>76</v>
      </c>
      <c r="AY213" s="206" t="s">
        <v>132</v>
      </c>
    </row>
    <row r="214" spans="2:51" s="12" customFormat="1" ht="13.5">
      <c r="B214" s="207"/>
      <c r="C214" s="208"/>
      <c r="D214" s="197" t="s">
        <v>148</v>
      </c>
      <c r="E214" s="209" t="s">
        <v>20</v>
      </c>
      <c r="F214" s="210" t="s">
        <v>739</v>
      </c>
      <c r="G214" s="208"/>
      <c r="H214" s="211">
        <v>83.38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148</v>
      </c>
      <c r="AU214" s="217" t="s">
        <v>84</v>
      </c>
      <c r="AV214" s="12" t="s">
        <v>84</v>
      </c>
      <c r="AW214" s="12" t="s">
        <v>40</v>
      </c>
      <c r="AX214" s="12" t="s">
        <v>76</v>
      </c>
      <c r="AY214" s="217" t="s">
        <v>132</v>
      </c>
    </row>
    <row r="215" spans="2:51" s="13" customFormat="1" ht="13.5">
      <c r="B215" s="218"/>
      <c r="C215" s="219"/>
      <c r="D215" s="220" t="s">
        <v>148</v>
      </c>
      <c r="E215" s="221" t="s">
        <v>20</v>
      </c>
      <c r="F215" s="222" t="s">
        <v>157</v>
      </c>
      <c r="G215" s="219"/>
      <c r="H215" s="223">
        <v>83.38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148</v>
      </c>
      <c r="AU215" s="229" t="s">
        <v>84</v>
      </c>
      <c r="AV215" s="13" t="s">
        <v>131</v>
      </c>
      <c r="AW215" s="13" t="s">
        <v>40</v>
      </c>
      <c r="AX215" s="13" t="s">
        <v>22</v>
      </c>
      <c r="AY215" s="229" t="s">
        <v>132</v>
      </c>
    </row>
    <row r="216" spans="2:65" s="1" customFormat="1" ht="22.5" customHeight="1">
      <c r="B216" s="35"/>
      <c r="C216" s="183" t="s">
        <v>359</v>
      </c>
      <c r="D216" s="183" t="s">
        <v>133</v>
      </c>
      <c r="E216" s="184" t="s">
        <v>504</v>
      </c>
      <c r="F216" s="185" t="s">
        <v>505</v>
      </c>
      <c r="G216" s="186" t="s">
        <v>305</v>
      </c>
      <c r="H216" s="187">
        <v>7.48</v>
      </c>
      <c r="I216" s="188"/>
      <c r="J216" s="189">
        <f>ROUND(I216*H216,2)</f>
        <v>0</v>
      </c>
      <c r="K216" s="185" t="s">
        <v>137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131</v>
      </c>
      <c r="AT216" s="18" t="s">
        <v>133</v>
      </c>
      <c r="AU216" s="18" t="s">
        <v>84</v>
      </c>
      <c r="AY216" s="18" t="s">
        <v>132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131</v>
      </c>
      <c r="BM216" s="18" t="s">
        <v>459</v>
      </c>
    </row>
    <row r="217" spans="2:65" s="1" customFormat="1" ht="22.5" customHeight="1">
      <c r="B217" s="35"/>
      <c r="C217" s="183" t="s">
        <v>465</v>
      </c>
      <c r="D217" s="183" t="s">
        <v>133</v>
      </c>
      <c r="E217" s="184" t="s">
        <v>509</v>
      </c>
      <c r="F217" s="185" t="s">
        <v>510</v>
      </c>
      <c r="G217" s="186" t="s">
        <v>305</v>
      </c>
      <c r="H217" s="187">
        <v>83.38</v>
      </c>
      <c r="I217" s="188"/>
      <c r="J217" s="189">
        <f>ROUND(I217*H217,2)</f>
        <v>0</v>
      </c>
      <c r="K217" s="185" t="s">
        <v>137</v>
      </c>
      <c r="L217" s="55"/>
      <c r="M217" s="190" t="s">
        <v>20</v>
      </c>
      <c r="N217" s="191" t="s">
        <v>47</v>
      </c>
      <c r="O217" s="36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8" t="s">
        <v>131</v>
      </c>
      <c r="AT217" s="18" t="s">
        <v>133</v>
      </c>
      <c r="AU217" s="18" t="s">
        <v>84</v>
      </c>
      <c r="AY217" s="18" t="s">
        <v>132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8" t="s">
        <v>22</v>
      </c>
      <c r="BK217" s="194">
        <f>ROUND(I217*H217,2)</f>
        <v>0</v>
      </c>
      <c r="BL217" s="18" t="s">
        <v>131</v>
      </c>
      <c r="BM217" s="18" t="s">
        <v>468</v>
      </c>
    </row>
    <row r="218" spans="2:65" s="1" customFormat="1" ht="22.5" customHeight="1">
      <c r="B218" s="35"/>
      <c r="C218" s="183" t="s">
        <v>365</v>
      </c>
      <c r="D218" s="183" t="s">
        <v>133</v>
      </c>
      <c r="E218" s="184" t="s">
        <v>513</v>
      </c>
      <c r="F218" s="185" t="s">
        <v>514</v>
      </c>
      <c r="G218" s="186" t="s">
        <v>305</v>
      </c>
      <c r="H218" s="187">
        <v>257.72</v>
      </c>
      <c r="I218" s="188"/>
      <c r="J218" s="189">
        <f>ROUND(I218*H218,2)</f>
        <v>0</v>
      </c>
      <c r="K218" s="185" t="s">
        <v>137</v>
      </c>
      <c r="L218" s="55"/>
      <c r="M218" s="190" t="s">
        <v>20</v>
      </c>
      <c r="N218" s="191" t="s">
        <v>47</v>
      </c>
      <c r="O218" s="36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8" t="s">
        <v>131</v>
      </c>
      <c r="AT218" s="18" t="s">
        <v>133</v>
      </c>
      <c r="AU218" s="18" t="s">
        <v>84</v>
      </c>
      <c r="AY218" s="18" t="s">
        <v>132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22</v>
      </c>
      <c r="BK218" s="194">
        <f>ROUND(I218*H218,2)</f>
        <v>0</v>
      </c>
      <c r="BL218" s="18" t="s">
        <v>131</v>
      </c>
      <c r="BM218" s="18" t="s">
        <v>477</v>
      </c>
    </row>
    <row r="219" spans="2:51" s="12" customFormat="1" ht="13.5">
      <c r="B219" s="207"/>
      <c r="C219" s="208"/>
      <c r="D219" s="197" t="s">
        <v>148</v>
      </c>
      <c r="E219" s="209" t="s">
        <v>20</v>
      </c>
      <c r="F219" s="210" t="s">
        <v>757</v>
      </c>
      <c r="G219" s="208"/>
      <c r="H219" s="211">
        <v>257.72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148</v>
      </c>
      <c r="AU219" s="217" t="s">
        <v>84</v>
      </c>
      <c r="AV219" s="12" t="s">
        <v>84</v>
      </c>
      <c r="AW219" s="12" t="s">
        <v>40</v>
      </c>
      <c r="AX219" s="12" t="s">
        <v>76</v>
      </c>
      <c r="AY219" s="217" t="s">
        <v>132</v>
      </c>
    </row>
    <row r="220" spans="2:51" s="13" customFormat="1" ht="13.5">
      <c r="B220" s="218"/>
      <c r="C220" s="219"/>
      <c r="D220" s="220" t="s">
        <v>148</v>
      </c>
      <c r="E220" s="221" t="s">
        <v>20</v>
      </c>
      <c r="F220" s="222" t="s">
        <v>157</v>
      </c>
      <c r="G220" s="219"/>
      <c r="H220" s="223">
        <v>257.72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148</v>
      </c>
      <c r="AU220" s="229" t="s">
        <v>84</v>
      </c>
      <c r="AV220" s="13" t="s">
        <v>131</v>
      </c>
      <c r="AW220" s="13" t="s">
        <v>40</v>
      </c>
      <c r="AX220" s="13" t="s">
        <v>22</v>
      </c>
      <c r="AY220" s="229" t="s">
        <v>132</v>
      </c>
    </row>
    <row r="221" spans="2:65" s="1" customFormat="1" ht="22.5" customHeight="1">
      <c r="B221" s="35"/>
      <c r="C221" s="183" t="s">
        <v>480</v>
      </c>
      <c r="D221" s="183" t="s">
        <v>133</v>
      </c>
      <c r="E221" s="184" t="s">
        <v>517</v>
      </c>
      <c r="F221" s="185" t="s">
        <v>518</v>
      </c>
      <c r="G221" s="186" t="s">
        <v>305</v>
      </c>
      <c r="H221" s="187">
        <v>386.58</v>
      </c>
      <c r="I221" s="188"/>
      <c r="J221" s="189">
        <f>ROUND(I221*H221,2)</f>
        <v>0</v>
      </c>
      <c r="K221" s="185" t="s">
        <v>137</v>
      </c>
      <c r="L221" s="55"/>
      <c r="M221" s="190" t="s">
        <v>20</v>
      </c>
      <c r="N221" s="191" t="s">
        <v>47</v>
      </c>
      <c r="O221" s="36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8" t="s">
        <v>131</v>
      </c>
      <c r="AT221" s="18" t="s">
        <v>133</v>
      </c>
      <c r="AU221" s="18" t="s">
        <v>84</v>
      </c>
      <c r="AY221" s="18" t="s">
        <v>132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22</v>
      </c>
      <c r="BK221" s="194">
        <f>ROUND(I221*H221,2)</f>
        <v>0</v>
      </c>
      <c r="BL221" s="18" t="s">
        <v>131</v>
      </c>
      <c r="BM221" s="18" t="s">
        <v>483</v>
      </c>
    </row>
    <row r="222" spans="2:51" s="11" customFormat="1" ht="13.5">
      <c r="B222" s="195"/>
      <c r="C222" s="196"/>
      <c r="D222" s="197" t="s">
        <v>148</v>
      </c>
      <c r="E222" s="198" t="s">
        <v>20</v>
      </c>
      <c r="F222" s="199" t="s">
        <v>758</v>
      </c>
      <c r="G222" s="196"/>
      <c r="H222" s="200" t="s">
        <v>20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148</v>
      </c>
      <c r="AU222" s="206" t="s">
        <v>84</v>
      </c>
      <c r="AV222" s="11" t="s">
        <v>22</v>
      </c>
      <c r="AW222" s="11" t="s">
        <v>40</v>
      </c>
      <c r="AX222" s="11" t="s">
        <v>76</v>
      </c>
      <c r="AY222" s="206" t="s">
        <v>132</v>
      </c>
    </row>
    <row r="223" spans="2:51" s="11" customFormat="1" ht="13.5">
      <c r="B223" s="195"/>
      <c r="C223" s="196"/>
      <c r="D223" s="197" t="s">
        <v>148</v>
      </c>
      <c r="E223" s="198" t="s">
        <v>20</v>
      </c>
      <c r="F223" s="199" t="s">
        <v>759</v>
      </c>
      <c r="G223" s="196"/>
      <c r="H223" s="200" t="s">
        <v>20</v>
      </c>
      <c r="I223" s="201"/>
      <c r="J223" s="196"/>
      <c r="K223" s="196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148</v>
      </c>
      <c r="AU223" s="206" t="s">
        <v>84</v>
      </c>
      <c r="AV223" s="11" t="s">
        <v>22</v>
      </c>
      <c r="AW223" s="11" t="s">
        <v>40</v>
      </c>
      <c r="AX223" s="11" t="s">
        <v>76</v>
      </c>
      <c r="AY223" s="206" t="s">
        <v>132</v>
      </c>
    </row>
    <row r="224" spans="2:51" s="12" customFormat="1" ht="13.5">
      <c r="B224" s="207"/>
      <c r="C224" s="208"/>
      <c r="D224" s="197" t="s">
        <v>148</v>
      </c>
      <c r="E224" s="209" t="s">
        <v>20</v>
      </c>
      <c r="F224" s="210" t="s">
        <v>760</v>
      </c>
      <c r="G224" s="208"/>
      <c r="H224" s="211">
        <v>386.58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148</v>
      </c>
      <c r="AU224" s="217" t="s">
        <v>84</v>
      </c>
      <c r="AV224" s="12" t="s">
        <v>84</v>
      </c>
      <c r="AW224" s="12" t="s">
        <v>40</v>
      </c>
      <c r="AX224" s="12" t="s">
        <v>76</v>
      </c>
      <c r="AY224" s="217" t="s">
        <v>132</v>
      </c>
    </row>
    <row r="225" spans="2:51" s="13" customFormat="1" ht="13.5">
      <c r="B225" s="218"/>
      <c r="C225" s="219"/>
      <c r="D225" s="220" t="s">
        <v>148</v>
      </c>
      <c r="E225" s="221" t="s">
        <v>20</v>
      </c>
      <c r="F225" s="222" t="s">
        <v>157</v>
      </c>
      <c r="G225" s="219"/>
      <c r="H225" s="223">
        <v>386.58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148</v>
      </c>
      <c r="AU225" s="229" t="s">
        <v>84</v>
      </c>
      <c r="AV225" s="13" t="s">
        <v>131</v>
      </c>
      <c r="AW225" s="13" t="s">
        <v>40</v>
      </c>
      <c r="AX225" s="13" t="s">
        <v>22</v>
      </c>
      <c r="AY225" s="229" t="s">
        <v>132</v>
      </c>
    </row>
    <row r="226" spans="2:65" s="1" customFormat="1" ht="22.5" customHeight="1">
      <c r="B226" s="35"/>
      <c r="C226" s="183" t="s">
        <v>368</v>
      </c>
      <c r="D226" s="183" t="s">
        <v>133</v>
      </c>
      <c r="E226" s="184" t="s">
        <v>761</v>
      </c>
      <c r="F226" s="185" t="s">
        <v>762</v>
      </c>
      <c r="G226" s="186" t="s">
        <v>305</v>
      </c>
      <c r="H226" s="187">
        <v>7.48</v>
      </c>
      <c r="I226" s="188"/>
      <c r="J226" s="189">
        <f>ROUND(I226*H226,2)</f>
        <v>0</v>
      </c>
      <c r="K226" s="185" t="s">
        <v>137</v>
      </c>
      <c r="L226" s="55"/>
      <c r="M226" s="190" t="s">
        <v>20</v>
      </c>
      <c r="N226" s="191" t="s">
        <v>47</v>
      </c>
      <c r="O226" s="36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18" t="s">
        <v>131</v>
      </c>
      <c r="AT226" s="18" t="s">
        <v>133</v>
      </c>
      <c r="AU226" s="18" t="s">
        <v>84</v>
      </c>
      <c r="AY226" s="18" t="s">
        <v>132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22</v>
      </c>
      <c r="BK226" s="194">
        <f>ROUND(I226*H226,2)</f>
        <v>0</v>
      </c>
      <c r="BL226" s="18" t="s">
        <v>131</v>
      </c>
      <c r="BM226" s="18" t="s">
        <v>487</v>
      </c>
    </row>
    <row r="227" spans="2:65" s="1" customFormat="1" ht="22.5" customHeight="1">
      <c r="B227" s="35"/>
      <c r="C227" s="183" t="s">
        <v>489</v>
      </c>
      <c r="D227" s="183" t="s">
        <v>133</v>
      </c>
      <c r="E227" s="184" t="s">
        <v>532</v>
      </c>
      <c r="F227" s="185" t="s">
        <v>533</v>
      </c>
      <c r="G227" s="186" t="s">
        <v>305</v>
      </c>
      <c r="H227" s="187">
        <v>128.86</v>
      </c>
      <c r="I227" s="188"/>
      <c r="J227" s="189">
        <f>ROUND(I227*H227,2)</f>
        <v>0</v>
      </c>
      <c r="K227" s="185" t="s">
        <v>190</v>
      </c>
      <c r="L227" s="55"/>
      <c r="M227" s="190" t="s">
        <v>20</v>
      </c>
      <c r="N227" s="191" t="s">
        <v>47</v>
      </c>
      <c r="O227" s="36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AR227" s="18" t="s">
        <v>131</v>
      </c>
      <c r="AT227" s="18" t="s">
        <v>133</v>
      </c>
      <c r="AU227" s="18" t="s">
        <v>84</v>
      </c>
      <c r="AY227" s="18" t="s">
        <v>132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8" t="s">
        <v>22</v>
      </c>
      <c r="BK227" s="194">
        <f>ROUND(I227*H227,2)</f>
        <v>0</v>
      </c>
      <c r="BL227" s="18" t="s">
        <v>131</v>
      </c>
      <c r="BM227" s="18" t="s">
        <v>492</v>
      </c>
    </row>
    <row r="228" spans="2:65" s="1" customFormat="1" ht="22.5" customHeight="1">
      <c r="B228" s="35"/>
      <c r="C228" s="249" t="s">
        <v>371</v>
      </c>
      <c r="D228" s="249" t="s">
        <v>376</v>
      </c>
      <c r="E228" s="250" t="s">
        <v>763</v>
      </c>
      <c r="F228" s="251" t="s">
        <v>764</v>
      </c>
      <c r="G228" s="252" t="s">
        <v>305</v>
      </c>
      <c r="H228" s="253">
        <v>7.6296</v>
      </c>
      <c r="I228" s="254"/>
      <c r="J228" s="255">
        <f>ROUND(I228*H228,2)</f>
        <v>0</v>
      </c>
      <c r="K228" s="251" t="s">
        <v>137</v>
      </c>
      <c r="L228" s="256"/>
      <c r="M228" s="257" t="s">
        <v>20</v>
      </c>
      <c r="N228" s="258" t="s">
        <v>47</v>
      </c>
      <c r="O228" s="36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8" t="s">
        <v>147</v>
      </c>
      <c r="AT228" s="18" t="s">
        <v>376</v>
      </c>
      <c r="AU228" s="18" t="s">
        <v>84</v>
      </c>
      <c r="AY228" s="18" t="s">
        <v>132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22</v>
      </c>
      <c r="BK228" s="194">
        <f>ROUND(I228*H228,2)</f>
        <v>0</v>
      </c>
      <c r="BL228" s="18" t="s">
        <v>131</v>
      </c>
      <c r="BM228" s="18" t="s">
        <v>497</v>
      </c>
    </row>
    <row r="229" spans="2:51" s="12" customFormat="1" ht="13.5">
      <c r="B229" s="207"/>
      <c r="C229" s="208"/>
      <c r="D229" s="197" t="s">
        <v>148</v>
      </c>
      <c r="E229" s="209" t="s">
        <v>20</v>
      </c>
      <c r="F229" s="210" t="s">
        <v>765</v>
      </c>
      <c r="G229" s="208"/>
      <c r="H229" s="211">
        <v>7.6296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148</v>
      </c>
      <c r="AU229" s="217" t="s">
        <v>84</v>
      </c>
      <c r="AV229" s="12" t="s">
        <v>84</v>
      </c>
      <c r="AW229" s="12" t="s">
        <v>40</v>
      </c>
      <c r="AX229" s="12" t="s">
        <v>76</v>
      </c>
      <c r="AY229" s="217" t="s">
        <v>132</v>
      </c>
    </row>
    <row r="230" spans="2:51" s="13" customFormat="1" ht="13.5">
      <c r="B230" s="218"/>
      <c r="C230" s="219"/>
      <c r="D230" s="197" t="s">
        <v>148</v>
      </c>
      <c r="E230" s="230" t="s">
        <v>20</v>
      </c>
      <c r="F230" s="231" t="s">
        <v>157</v>
      </c>
      <c r="G230" s="219"/>
      <c r="H230" s="232">
        <v>7.6296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148</v>
      </c>
      <c r="AU230" s="229" t="s">
        <v>84</v>
      </c>
      <c r="AV230" s="13" t="s">
        <v>131</v>
      </c>
      <c r="AW230" s="13" t="s">
        <v>40</v>
      </c>
      <c r="AX230" s="13" t="s">
        <v>22</v>
      </c>
      <c r="AY230" s="229" t="s">
        <v>132</v>
      </c>
    </row>
    <row r="231" spans="2:63" s="10" customFormat="1" ht="29.85" customHeight="1">
      <c r="B231" s="169"/>
      <c r="C231" s="170"/>
      <c r="D231" s="171" t="s">
        <v>75</v>
      </c>
      <c r="E231" s="247" t="s">
        <v>147</v>
      </c>
      <c r="F231" s="247" t="s">
        <v>541</v>
      </c>
      <c r="G231" s="170"/>
      <c r="H231" s="170"/>
      <c r="I231" s="173"/>
      <c r="J231" s="248">
        <f>BK231</f>
        <v>0</v>
      </c>
      <c r="K231" s="170"/>
      <c r="L231" s="175"/>
      <c r="M231" s="176"/>
      <c r="N231" s="177"/>
      <c r="O231" s="177"/>
      <c r="P231" s="178">
        <f>SUM(P232:P267)</f>
        <v>0</v>
      </c>
      <c r="Q231" s="177"/>
      <c r="R231" s="178">
        <f>SUM(R232:R267)</f>
        <v>0</v>
      </c>
      <c r="S231" s="177"/>
      <c r="T231" s="179">
        <f>SUM(T232:T267)</f>
        <v>0</v>
      </c>
      <c r="AR231" s="180" t="s">
        <v>22</v>
      </c>
      <c r="AT231" s="181" t="s">
        <v>75</v>
      </c>
      <c r="AU231" s="181" t="s">
        <v>22</v>
      </c>
      <c r="AY231" s="180" t="s">
        <v>132</v>
      </c>
      <c r="BK231" s="182">
        <f>SUM(BK232:BK267)</f>
        <v>0</v>
      </c>
    </row>
    <row r="232" spans="2:65" s="1" customFormat="1" ht="22.5" customHeight="1">
      <c r="B232" s="35"/>
      <c r="C232" s="183" t="s">
        <v>499</v>
      </c>
      <c r="D232" s="183" t="s">
        <v>133</v>
      </c>
      <c r="E232" s="184" t="s">
        <v>766</v>
      </c>
      <c r="F232" s="185" t="s">
        <v>767</v>
      </c>
      <c r="G232" s="186" t="s">
        <v>248</v>
      </c>
      <c r="H232" s="187">
        <v>43.1</v>
      </c>
      <c r="I232" s="188"/>
      <c r="J232" s="189">
        <f>ROUND(I232*H232,2)</f>
        <v>0</v>
      </c>
      <c r="K232" s="185" t="s">
        <v>137</v>
      </c>
      <c r="L232" s="55"/>
      <c r="M232" s="190" t="s">
        <v>20</v>
      </c>
      <c r="N232" s="191" t="s">
        <v>47</v>
      </c>
      <c r="O232" s="36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8" t="s">
        <v>131</v>
      </c>
      <c r="AT232" s="18" t="s">
        <v>133</v>
      </c>
      <c r="AU232" s="18" t="s">
        <v>84</v>
      </c>
      <c r="AY232" s="18" t="s">
        <v>132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8" t="s">
        <v>22</v>
      </c>
      <c r="BK232" s="194">
        <f>ROUND(I232*H232,2)</f>
        <v>0</v>
      </c>
      <c r="BL232" s="18" t="s">
        <v>131</v>
      </c>
      <c r="BM232" s="18" t="s">
        <v>502</v>
      </c>
    </row>
    <row r="233" spans="2:51" s="11" customFormat="1" ht="13.5">
      <c r="B233" s="195"/>
      <c r="C233" s="196"/>
      <c r="D233" s="197" t="s">
        <v>148</v>
      </c>
      <c r="E233" s="198" t="s">
        <v>20</v>
      </c>
      <c r="F233" s="199" t="s">
        <v>768</v>
      </c>
      <c r="G233" s="196"/>
      <c r="H233" s="200" t="s">
        <v>20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148</v>
      </c>
      <c r="AU233" s="206" t="s">
        <v>84</v>
      </c>
      <c r="AV233" s="11" t="s">
        <v>22</v>
      </c>
      <c r="AW233" s="11" t="s">
        <v>40</v>
      </c>
      <c r="AX233" s="11" t="s">
        <v>76</v>
      </c>
      <c r="AY233" s="206" t="s">
        <v>132</v>
      </c>
    </row>
    <row r="234" spans="2:51" s="11" customFormat="1" ht="13.5">
      <c r="B234" s="195"/>
      <c r="C234" s="196"/>
      <c r="D234" s="197" t="s">
        <v>148</v>
      </c>
      <c r="E234" s="198" t="s">
        <v>20</v>
      </c>
      <c r="F234" s="199" t="s">
        <v>769</v>
      </c>
      <c r="G234" s="196"/>
      <c r="H234" s="200" t="s">
        <v>20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148</v>
      </c>
      <c r="AU234" s="206" t="s">
        <v>84</v>
      </c>
      <c r="AV234" s="11" t="s">
        <v>22</v>
      </c>
      <c r="AW234" s="11" t="s">
        <v>40</v>
      </c>
      <c r="AX234" s="11" t="s">
        <v>76</v>
      </c>
      <c r="AY234" s="206" t="s">
        <v>132</v>
      </c>
    </row>
    <row r="235" spans="2:51" s="12" customFormat="1" ht="13.5">
      <c r="B235" s="207"/>
      <c r="C235" s="208"/>
      <c r="D235" s="197" t="s">
        <v>148</v>
      </c>
      <c r="E235" s="209" t="s">
        <v>20</v>
      </c>
      <c r="F235" s="210" t="s">
        <v>770</v>
      </c>
      <c r="G235" s="208"/>
      <c r="H235" s="211">
        <v>43.1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148</v>
      </c>
      <c r="AU235" s="217" t="s">
        <v>84</v>
      </c>
      <c r="AV235" s="12" t="s">
        <v>84</v>
      </c>
      <c r="AW235" s="12" t="s">
        <v>40</v>
      </c>
      <c r="AX235" s="12" t="s">
        <v>76</v>
      </c>
      <c r="AY235" s="217" t="s">
        <v>132</v>
      </c>
    </row>
    <row r="236" spans="2:51" s="13" customFormat="1" ht="13.5">
      <c r="B236" s="218"/>
      <c r="C236" s="219"/>
      <c r="D236" s="220" t="s">
        <v>148</v>
      </c>
      <c r="E236" s="221" t="s">
        <v>20</v>
      </c>
      <c r="F236" s="222" t="s">
        <v>157</v>
      </c>
      <c r="G236" s="219"/>
      <c r="H236" s="223">
        <v>43.1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148</v>
      </c>
      <c r="AU236" s="229" t="s">
        <v>84</v>
      </c>
      <c r="AV236" s="13" t="s">
        <v>131</v>
      </c>
      <c r="AW236" s="13" t="s">
        <v>40</v>
      </c>
      <c r="AX236" s="13" t="s">
        <v>22</v>
      </c>
      <c r="AY236" s="229" t="s">
        <v>132</v>
      </c>
    </row>
    <row r="237" spans="2:65" s="1" customFormat="1" ht="22.5" customHeight="1">
      <c r="B237" s="35"/>
      <c r="C237" s="183" t="s">
        <v>375</v>
      </c>
      <c r="D237" s="183" t="s">
        <v>133</v>
      </c>
      <c r="E237" s="184" t="s">
        <v>771</v>
      </c>
      <c r="F237" s="185" t="s">
        <v>772</v>
      </c>
      <c r="G237" s="186" t="s">
        <v>248</v>
      </c>
      <c r="H237" s="187">
        <v>69.2</v>
      </c>
      <c r="I237" s="188"/>
      <c r="J237" s="189">
        <f>ROUND(I237*H237,2)</f>
        <v>0</v>
      </c>
      <c r="K237" s="185" t="s">
        <v>137</v>
      </c>
      <c r="L237" s="55"/>
      <c r="M237" s="190" t="s">
        <v>20</v>
      </c>
      <c r="N237" s="191" t="s">
        <v>47</v>
      </c>
      <c r="O237" s="36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18" t="s">
        <v>131</v>
      </c>
      <c r="AT237" s="18" t="s">
        <v>133</v>
      </c>
      <c r="AU237" s="18" t="s">
        <v>84</v>
      </c>
      <c r="AY237" s="18" t="s">
        <v>132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8" t="s">
        <v>22</v>
      </c>
      <c r="BK237" s="194">
        <f>ROUND(I237*H237,2)</f>
        <v>0</v>
      </c>
      <c r="BL237" s="18" t="s">
        <v>131</v>
      </c>
      <c r="BM237" s="18" t="s">
        <v>506</v>
      </c>
    </row>
    <row r="238" spans="2:51" s="11" customFormat="1" ht="13.5">
      <c r="B238" s="195"/>
      <c r="C238" s="196"/>
      <c r="D238" s="197" t="s">
        <v>148</v>
      </c>
      <c r="E238" s="198" t="s">
        <v>20</v>
      </c>
      <c r="F238" s="199" t="s">
        <v>773</v>
      </c>
      <c r="G238" s="196"/>
      <c r="H238" s="200" t="s">
        <v>20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148</v>
      </c>
      <c r="AU238" s="206" t="s">
        <v>84</v>
      </c>
      <c r="AV238" s="11" t="s">
        <v>22</v>
      </c>
      <c r="AW238" s="11" t="s">
        <v>40</v>
      </c>
      <c r="AX238" s="11" t="s">
        <v>76</v>
      </c>
      <c r="AY238" s="206" t="s">
        <v>132</v>
      </c>
    </row>
    <row r="239" spans="2:51" s="11" customFormat="1" ht="13.5">
      <c r="B239" s="195"/>
      <c r="C239" s="196"/>
      <c r="D239" s="197" t="s">
        <v>148</v>
      </c>
      <c r="E239" s="198" t="s">
        <v>20</v>
      </c>
      <c r="F239" s="199" t="s">
        <v>774</v>
      </c>
      <c r="G239" s="196"/>
      <c r="H239" s="200" t="s">
        <v>20</v>
      </c>
      <c r="I239" s="201"/>
      <c r="J239" s="196"/>
      <c r="K239" s="196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148</v>
      </c>
      <c r="AU239" s="206" t="s">
        <v>84</v>
      </c>
      <c r="AV239" s="11" t="s">
        <v>22</v>
      </c>
      <c r="AW239" s="11" t="s">
        <v>40</v>
      </c>
      <c r="AX239" s="11" t="s">
        <v>76</v>
      </c>
      <c r="AY239" s="206" t="s">
        <v>132</v>
      </c>
    </row>
    <row r="240" spans="2:51" s="12" customFormat="1" ht="13.5">
      <c r="B240" s="207"/>
      <c r="C240" s="208"/>
      <c r="D240" s="197" t="s">
        <v>148</v>
      </c>
      <c r="E240" s="209" t="s">
        <v>20</v>
      </c>
      <c r="F240" s="210" t="s">
        <v>775</v>
      </c>
      <c r="G240" s="208"/>
      <c r="H240" s="211">
        <v>69.2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148</v>
      </c>
      <c r="AU240" s="217" t="s">
        <v>84</v>
      </c>
      <c r="AV240" s="12" t="s">
        <v>84</v>
      </c>
      <c r="AW240" s="12" t="s">
        <v>40</v>
      </c>
      <c r="AX240" s="12" t="s">
        <v>76</v>
      </c>
      <c r="AY240" s="217" t="s">
        <v>132</v>
      </c>
    </row>
    <row r="241" spans="2:51" s="13" customFormat="1" ht="13.5">
      <c r="B241" s="218"/>
      <c r="C241" s="219"/>
      <c r="D241" s="220" t="s">
        <v>148</v>
      </c>
      <c r="E241" s="221" t="s">
        <v>20</v>
      </c>
      <c r="F241" s="222" t="s">
        <v>157</v>
      </c>
      <c r="G241" s="219"/>
      <c r="H241" s="223">
        <v>69.2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148</v>
      </c>
      <c r="AU241" s="229" t="s">
        <v>84</v>
      </c>
      <c r="AV241" s="13" t="s">
        <v>131</v>
      </c>
      <c r="AW241" s="13" t="s">
        <v>40</v>
      </c>
      <c r="AX241" s="13" t="s">
        <v>22</v>
      </c>
      <c r="AY241" s="229" t="s">
        <v>132</v>
      </c>
    </row>
    <row r="242" spans="2:65" s="1" customFormat="1" ht="22.5" customHeight="1">
      <c r="B242" s="35"/>
      <c r="C242" s="183" t="s">
        <v>507</v>
      </c>
      <c r="D242" s="183" t="s">
        <v>133</v>
      </c>
      <c r="E242" s="184" t="s">
        <v>776</v>
      </c>
      <c r="F242" s="185" t="s">
        <v>777</v>
      </c>
      <c r="G242" s="186" t="s">
        <v>248</v>
      </c>
      <c r="H242" s="187">
        <v>112.3</v>
      </c>
      <c r="I242" s="188"/>
      <c r="J242" s="189">
        <f>ROUND(I242*H242,2)</f>
        <v>0</v>
      </c>
      <c r="K242" s="185" t="s">
        <v>137</v>
      </c>
      <c r="L242" s="55"/>
      <c r="M242" s="190" t="s">
        <v>20</v>
      </c>
      <c r="N242" s="191" t="s">
        <v>47</v>
      </c>
      <c r="O242" s="36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18" t="s">
        <v>131</v>
      </c>
      <c r="AT242" s="18" t="s">
        <v>133</v>
      </c>
      <c r="AU242" s="18" t="s">
        <v>84</v>
      </c>
      <c r="AY242" s="18" t="s">
        <v>132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22</v>
      </c>
      <c r="BK242" s="194">
        <f>ROUND(I242*H242,2)</f>
        <v>0</v>
      </c>
      <c r="BL242" s="18" t="s">
        <v>131</v>
      </c>
      <c r="BM242" s="18" t="s">
        <v>508</v>
      </c>
    </row>
    <row r="243" spans="2:51" s="11" customFormat="1" ht="13.5">
      <c r="B243" s="195"/>
      <c r="C243" s="196"/>
      <c r="D243" s="197" t="s">
        <v>148</v>
      </c>
      <c r="E243" s="198" t="s">
        <v>20</v>
      </c>
      <c r="F243" s="199" t="s">
        <v>778</v>
      </c>
      <c r="G243" s="196"/>
      <c r="H243" s="200" t="s">
        <v>20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148</v>
      </c>
      <c r="AU243" s="206" t="s">
        <v>84</v>
      </c>
      <c r="AV243" s="11" t="s">
        <v>22</v>
      </c>
      <c r="AW243" s="11" t="s">
        <v>40</v>
      </c>
      <c r="AX243" s="11" t="s">
        <v>76</v>
      </c>
      <c r="AY243" s="206" t="s">
        <v>132</v>
      </c>
    </row>
    <row r="244" spans="2:51" s="11" customFormat="1" ht="13.5">
      <c r="B244" s="195"/>
      <c r="C244" s="196"/>
      <c r="D244" s="197" t="s">
        <v>148</v>
      </c>
      <c r="E244" s="198" t="s">
        <v>20</v>
      </c>
      <c r="F244" s="199" t="s">
        <v>779</v>
      </c>
      <c r="G244" s="196"/>
      <c r="H244" s="200" t="s">
        <v>20</v>
      </c>
      <c r="I244" s="201"/>
      <c r="J244" s="196"/>
      <c r="K244" s="196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148</v>
      </c>
      <c r="AU244" s="206" t="s">
        <v>84</v>
      </c>
      <c r="AV244" s="11" t="s">
        <v>22</v>
      </c>
      <c r="AW244" s="11" t="s">
        <v>40</v>
      </c>
      <c r="AX244" s="11" t="s">
        <v>76</v>
      </c>
      <c r="AY244" s="206" t="s">
        <v>132</v>
      </c>
    </row>
    <row r="245" spans="2:51" s="12" customFormat="1" ht="13.5">
      <c r="B245" s="207"/>
      <c r="C245" s="208"/>
      <c r="D245" s="197" t="s">
        <v>148</v>
      </c>
      <c r="E245" s="209" t="s">
        <v>20</v>
      </c>
      <c r="F245" s="210" t="s">
        <v>780</v>
      </c>
      <c r="G245" s="208"/>
      <c r="H245" s="211">
        <v>112.3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148</v>
      </c>
      <c r="AU245" s="217" t="s">
        <v>84</v>
      </c>
      <c r="AV245" s="12" t="s">
        <v>84</v>
      </c>
      <c r="AW245" s="12" t="s">
        <v>40</v>
      </c>
      <c r="AX245" s="12" t="s">
        <v>76</v>
      </c>
      <c r="AY245" s="217" t="s">
        <v>132</v>
      </c>
    </row>
    <row r="246" spans="2:51" s="13" customFormat="1" ht="13.5">
      <c r="B246" s="218"/>
      <c r="C246" s="219"/>
      <c r="D246" s="220" t="s">
        <v>148</v>
      </c>
      <c r="E246" s="221" t="s">
        <v>20</v>
      </c>
      <c r="F246" s="222" t="s">
        <v>157</v>
      </c>
      <c r="G246" s="219"/>
      <c r="H246" s="223">
        <v>112.3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148</v>
      </c>
      <c r="AU246" s="229" t="s">
        <v>84</v>
      </c>
      <c r="AV246" s="13" t="s">
        <v>131</v>
      </c>
      <c r="AW246" s="13" t="s">
        <v>40</v>
      </c>
      <c r="AX246" s="13" t="s">
        <v>22</v>
      </c>
      <c r="AY246" s="229" t="s">
        <v>132</v>
      </c>
    </row>
    <row r="247" spans="2:65" s="1" customFormat="1" ht="22.5" customHeight="1">
      <c r="B247" s="35"/>
      <c r="C247" s="183" t="s">
        <v>380</v>
      </c>
      <c r="D247" s="183" t="s">
        <v>133</v>
      </c>
      <c r="E247" s="184" t="s">
        <v>781</v>
      </c>
      <c r="F247" s="185" t="s">
        <v>782</v>
      </c>
      <c r="G247" s="186" t="s">
        <v>544</v>
      </c>
      <c r="H247" s="187">
        <v>13</v>
      </c>
      <c r="I247" s="188"/>
      <c r="J247" s="189">
        <f>ROUND(I247*H247,2)</f>
        <v>0</v>
      </c>
      <c r="K247" s="185" t="s">
        <v>137</v>
      </c>
      <c r="L247" s="55"/>
      <c r="M247" s="190" t="s">
        <v>20</v>
      </c>
      <c r="N247" s="191" t="s">
        <v>47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AR247" s="18" t="s">
        <v>131</v>
      </c>
      <c r="AT247" s="18" t="s">
        <v>133</v>
      </c>
      <c r="AU247" s="18" t="s">
        <v>84</v>
      </c>
      <c r="AY247" s="18" t="s">
        <v>132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22</v>
      </c>
      <c r="BK247" s="194">
        <f>ROUND(I247*H247,2)</f>
        <v>0</v>
      </c>
      <c r="BL247" s="18" t="s">
        <v>131</v>
      </c>
      <c r="BM247" s="18" t="s">
        <v>511</v>
      </c>
    </row>
    <row r="248" spans="2:65" s="1" customFormat="1" ht="22.5" customHeight="1">
      <c r="B248" s="35"/>
      <c r="C248" s="183" t="s">
        <v>512</v>
      </c>
      <c r="D248" s="183" t="s">
        <v>133</v>
      </c>
      <c r="E248" s="184" t="s">
        <v>783</v>
      </c>
      <c r="F248" s="185" t="s">
        <v>784</v>
      </c>
      <c r="G248" s="186" t="s">
        <v>544</v>
      </c>
      <c r="H248" s="187">
        <v>12</v>
      </c>
      <c r="I248" s="188"/>
      <c r="J248" s="189">
        <f>ROUND(I248*H248,2)</f>
        <v>0</v>
      </c>
      <c r="K248" s="185" t="s">
        <v>190</v>
      </c>
      <c r="L248" s="55"/>
      <c r="M248" s="190" t="s">
        <v>20</v>
      </c>
      <c r="N248" s="191" t="s">
        <v>47</v>
      </c>
      <c r="O248" s="36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18" t="s">
        <v>131</v>
      </c>
      <c r="AT248" s="18" t="s">
        <v>133</v>
      </c>
      <c r="AU248" s="18" t="s">
        <v>84</v>
      </c>
      <c r="AY248" s="18" t="s">
        <v>132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8" t="s">
        <v>22</v>
      </c>
      <c r="BK248" s="194">
        <f>ROUND(I248*H248,2)</f>
        <v>0</v>
      </c>
      <c r="BL248" s="18" t="s">
        <v>131</v>
      </c>
      <c r="BM248" s="18" t="s">
        <v>515</v>
      </c>
    </row>
    <row r="249" spans="2:65" s="1" customFormat="1" ht="22.5" customHeight="1">
      <c r="B249" s="35"/>
      <c r="C249" s="249" t="s">
        <v>386</v>
      </c>
      <c r="D249" s="249" t="s">
        <v>376</v>
      </c>
      <c r="E249" s="250" t="s">
        <v>785</v>
      </c>
      <c r="F249" s="251" t="s">
        <v>786</v>
      </c>
      <c r="G249" s="252" t="s">
        <v>544</v>
      </c>
      <c r="H249" s="253">
        <v>14.79767</v>
      </c>
      <c r="I249" s="254"/>
      <c r="J249" s="255">
        <f>ROUND(I249*H249,2)</f>
        <v>0</v>
      </c>
      <c r="K249" s="251" t="s">
        <v>190</v>
      </c>
      <c r="L249" s="256"/>
      <c r="M249" s="257" t="s">
        <v>20</v>
      </c>
      <c r="N249" s="258" t="s">
        <v>47</v>
      </c>
      <c r="O249" s="36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AR249" s="18" t="s">
        <v>147</v>
      </c>
      <c r="AT249" s="18" t="s">
        <v>376</v>
      </c>
      <c r="AU249" s="18" t="s">
        <v>84</v>
      </c>
      <c r="AY249" s="18" t="s">
        <v>132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8" t="s">
        <v>22</v>
      </c>
      <c r="BK249" s="194">
        <f>ROUND(I249*H249,2)</f>
        <v>0</v>
      </c>
      <c r="BL249" s="18" t="s">
        <v>131</v>
      </c>
      <c r="BM249" s="18" t="s">
        <v>28</v>
      </c>
    </row>
    <row r="250" spans="2:51" s="11" customFormat="1" ht="13.5">
      <c r="B250" s="195"/>
      <c r="C250" s="196"/>
      <c r="D250" s="197" t="s">
        <v>148</v>
      </c>
      <c r="E250" s="198" t="s">
        <v>20</v>
      </c>
      <c r="F250" s="199" t="s">
        <v>787</v>
      </c>
      <c r="G250" s="196"/>
      <c r="H250" s="200" t="s">
        <v>20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148</v>
      </c>
      <c r="AU250" s="206" t="s">
        <v>84</v>
      </c>
      <c r="AV250" s="11" t="s">
        <v>22</v>
      </c>
      <c r="AW250" s="11" t="s">
        <v>40</v>
      </c>
      <c r="AX250" s="11" t="s">
        <v>76</v>
      </c>
      <c r="AY250" s="206" t="s">
        <v>132</v>
      </c>
    </row>
    <row r="251" spans="2:51" s="11" customFormat="1" ht="13.5">
      <c r="B251" s="195"/>
      <c r="C251" s="196"/>
      <c r="D251" s="197" t="s">
        <v>148</v>
      </c>
      <c r="E251" s="198" t="s">
        <v>20</v>
      </c>
      <c r="F251" s="199" t="s">
        <v>788</v>
      </c>
      <c r="G251" s="196"/>
      <c r="H251" s="200" t="s">
        <v>20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148</v>
      </c>
      <c r="AU251" s="206" t="s">
        <v>84</v>
      </c>
      <c r="AV251" s="11" t="s">
        <v>22</v>
      </c>
      <c r="AW251" s="11" t="s">
        <v>40</v>
      </c>
      <c r="AX251" s="11" t="s">
        <v>76</v>
      </c>
      <c r="AY251" s="206" t="s">
        <v>132</v>
      </c>
    </row>
    <row r="252" spans="2:51" s="12" customFormat="1" ht="13.5">
      <c r="B252" s="207"/>
      <c r="C252" s="208"/>
      <c r="D252" s="197" t="s">
        <v>148</v>
      </c>
      <c r="E252" s="209" t="s">
        <v>20</v>
      </c>
      <c r="F252" s="210" t="s">
        <v>789</v>
      </c>
      <c r="G252" s="208"/>
      <c r="H252" s="211">
        <v>14.79767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148</v>
      </c>
      <c r="AU252" s="217" t="s">
        <v>84</v>
      </c>
      <c r="AV252" s="12" t="s">
        <v>84</v>
      </c>
      <c r="AW252" s="12" t="s">
        <v>40</v>
      </c>
      <c r="AX252" s="12" t="s">
        <v>76</v>
      </c>
      <c r="AY252" s="217" t="s">
        <v>132</v>
      </c>
    </row>
    <row r="253" spans="2:51" s="13" customFormat="1" ht="13.5">
      <c r="B253" s="218"/>
      <c r="C253" s="219"/>
      <c r="D253" s="220" t="s">
        <v>148</v>
      </c>
      <c r="E253" s="221" t="s">
        <v>20</v>
      </c>
      <c r="F253" s="222" t="s">
        <v>157</v>
      </c>
      <c r="G253" s="219"/>
      <c r="H253" s="223">
        <v>14.79767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148</v>
      </c>
      <c r="AU253" s="229" t="s">
        <v>84</v>
      </c>
      <c r="AV253" s="13" t="s">
        <v>131</v>
      </c>
      <c r="AW253" s="13" t="s">
        <v>40</v>
      </c>
      <c r="AX253" s="13" t="s">
        <v>22</v>
      </c>
      <c r="AY253" s="229" t="s">
        <v>132</v>
      </c>
    </row>
    <row r="254" spans="2:65" s="1" customFormat="1" ht="22.5" customHeight="1">
      <c r="B254" s="35"/>
      <c r="C254" s="249" t="s">
        <v>528</v>
      </c>
      <c r="D254" s="249" t="s">
        <v>376</v>
      </c>
      <c r="E254" s="250" t="s">
        <v>790</v>
      </c>
      <c r="F254" s="251" t="s">
        <v>791</v>
      </c>
      <c r="G254" s="252" t="s">
        <v>544</v>
      </c>
      <c r="H254" s="253">
        <v>23.75867</v>
      </c>
      <c r="I254" s="254"/>
      <c r="J254" s="255">
        <f>ROUND(I254*H254,2)</f>
        <v>0</v>
      </c>
      <c r="K254" s="251" t="s">
        <v>190</v>
      </c>
      <c r="L254" s="256"/>
      <c r="M254" s="257" t="s">
        <v>20</v>
      </c>
      <c r="N254" s="258" t="s">
        <v>47</v>
      </c>
      <c r="O254" s="36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18" t="s">
        <v>147</v>
      </c>
      <c r="AT254" s="18" t="s">
        <v>376</v>
      </c>
      <c r="AU254" s="18" t="s">
        <v>84</v>
      </c>
      <c r="AY254" s="18" t="s">
        <v>132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8" t="s">
        <v>22</v>
      </c>
      <c r="BK254" s="194">
        <f>ROUND(I254*H254,2)</f>
        <v>0</v>
      </c>
      <c r="BL254" s="18" t="s">
        <v>131</v>
      </c>
      <c r="BM254" s="18" t="s">
        <v>531</v>
      </c>
    </row>
    <row r="255" spans="2:51" s="11" customFormat="1" ht="13.5">
      <c r="B255" s="195"/>
      <c r="C255" s="196"/>
      <c r="D255" s="197" t="s">
        <v>148</v>
      </c>
      <c r="E255" s="198" t="s">
        <v>20</v>
      </c>
      <c r="F255" s="199" t="s">
        <v>792</v>
      </c>
      <c r="G255" s="196"/>
      <c r="H255" s="200" t="s">
        <v>20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148</v>
      </c>
      <c r="AU255" s="206" t="s">
        <v>84</v>
      </c>
      <c r="AV255" s="11" t="s">
        <v>22</v>
      </c>
      <c r="AW255" s="11" t="s">
        <v>40</v>
      </c>
      <c r="AX255" s="11" t="s">
        <v>76</v>
      </c>
      <c r="AY255" s="206" t="s">
        <v>132</v>
      </c>
    </row>
    <row r="256" spans="2:51" s="11" customFormat="1" ht="13.5">
      <c r="B256" s="195"/>
      <c r="C256" s="196"/>
      <c r="D256" s="197" t="s">
        <v>148</v>
      </c>
      <c r="E256" s="198" t="s">
        <v>20</v>
      </c>
      <c r="F256" s="199" t="s">
        <v>793</v>
      </c>
      <c r="G256" s="196"/>
      <c r="H256" s="200" t="s">
        <v>20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148</v>
      </c>
      <c r="AU256" s="206" t="s">
        <v>84</v>
      </c>
      <c r="AV256" s="11" t="s">
        <v>22</v>
      </c>
      <c r="AW256" s="11" t="s">
        <v>40</v>
      </c>
      <c r="AX256" s="11" t="s">
        <v>76</v>
      </c>
      <c r="AY256" s="206" t="s">
        <v>132</v>
      </c>
    </row>
    <row r="257" spans="2:51" s="12" customFormat="1" ht="13.5">
      <c r="B257" s="207"/>
      <c r="C257" s="208"/>
      <c r="D257" s="197" t="s">
        <v>148</v>
      </c>
      <c r="E257" s="209" t="s">
        <v>20</v>
      </c>
      <c r="F257" s="210" t="s">
        <v>794</v>
      </c>
      <c r="G257" s="208"/>
      <c r="H257" s="211">
        <v>23.75867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148</v>
      </c>
      <c r="AU257" s="217" t="s">
        <v>84</v>
      </c>
      <c r="AV257" s="12" t="s">
        <v>84</v>
      </c>
      <c r="AW257" s="12" t="s">
        <v>40</v>
      </c>
      <c r="AX257" s="12" t="s">
        <v>76</v>
      </c>
      <c r="AY257" s="217" t="s">
        <v>132</v>
      </c>
    </row>
    <row r="258" spans="2:51" s="13" customFormat="1" ht="13.5">
      <c r="B258" s="218"/>
      <c r="C258" s="219"/>
      <c r="D258" s="220" t="s">
        <v>148</v>
      </c>
      <c r="E258" s="221" t="s">
        <v>20</v>
      </c>
      <c r="F258" s="222" t="s">
        <v>157</v>
      </c>
      <c r="G258" s="219"/>
      <c r="H258" s="223">
        <v>23.75867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148</v>
      </c>
      <c r="AU258" s="229" t="s">
        <v>84</v>
      </c>
      <c r="AV258" s="13" t="s">
        <v>131</v>
      </c>
      <c r="AW258" s="13" t="s">
        <v>40</v>
      </c>
      <c r="AX258" s="13" t="s">
        <v>22</v>
      </c>
      <c r="AY258" s="229" t="s">
        <v>132</v>
      </c>
    </row>
    <row r="259" spans="2:65" s="1" customFormat="1" ht="22.5" customHeight="1">
      <c r="B259" s="35"/>
      <c r="C259" s="249" t="s">
        <v>390</v>
      </c>
      <c r="D259" s="249" t="s">
        <v>376</v>
      </c>
      <c r="E259" s="250" t="s">
        <v>795</v>
      </c>
      <c r="F259" s="251" t="s">
        <v>796</v>
      </c>
      <c r="G259" s="252" t="s">
        <v>544</v>
      </c>
      <c r="H259" s="253">
        <v>13</v>
      </c>
      <c r="I259" s="254"/>
      <c r="J259" s="255">
        <f aca="true" t="shared" si="0" ref="J259:J267">ROUND(I259*H259,2)</f>
        <v>0</v>
      </c>
      <c r="K259" s="251" t="s">
        <v>137</v>
      </c>
      <c r="L259" s="256"/>
      <c r="M259" s="257" t="s">
        <v>20</v>
      </c>
      <c r="N259" s="258" t="s">
        <v>47</v>
      </c>
      <c r="O259" s="36"/>
      <c r="P259" s="192">
        <f aca="true" t="shared" si="1" ref="P259:P267">O259*H259</f>
        <v>0</v>
      </c>
      <c r="Q259" s="192">
        <v>0</v>
      </c>
      <c r="R259" s="192">
        <f aca="true" t="shared" si="2" ref="R259:R267">Q259*H259</f>
        <v>0</v>
      </c>
      <c r="S259" s="192">
        <v>0</v>
      </c>
      <c r="T259" s="193">
        <f aca="true" t="shared" si="3" ref="T259:T267">S259*H259</f>
        <v>0</v>
      </c>
      <c r="AR259" s="18" t="s">
        <v>147</v>
      </c>
      <c r="AT259" s="18" t="s">
        <v>376</v>
      </c>
      <c r="AU259" s="18" t="s">
        <v>84</v>
      </c>
      <c r="AY259" s="18" t="s">
        <v>132</v>
      </c>
      <c r="BE259" s="194">
        <f aca="true" t="shared" si="4" ref="BE259:BE267">IF(N259="základní",J259,0)</f>
        <v>0</v>
      </c>
      <c r="BF259" s="194">
        <f aca="true" t="shared" si="5" ref="BF259:BF267">IF(N259="snížená",J259,0)</f>
        <v>0</v>
      </c>
      <c r="BG259" s="194">
        <f aca="true" t="shared" si="6" ref="BG259:BG267">IF(N259="zákl. přenesená",J259,0)</f>
        <v>0</v>
      </c>
      <c r="BH259" s="194">
        <f aca="true" t="shared" si="7" ref="BH259:BH267">IF(N259="sníž. přenesená",J259,0)</f>
        <v>0</v>
      </c>
      <c r="BI259" s="194">
        <f aca="true" t="shared" si="8" ref="BI259:BI267">IF(N259="nulová",J259,0)</f>
        <v>0</v>
      </c>
      <c r="BJ259" s="18" t="s">
        <v>22</v>
      </c>
      <c r="BK259" s="194">
        <f aca="true" t="shared" si="9" ref="BK259:BK267">ROUND(I259*H259,2)</f>
        <v>0</v>
      </c>
      <c r="BL259" s="18" t="s">
        <v>131</v>
      </c>
      <c r="BM259" s="18" t="s">
        <v>534</v>
      </c>
    </row>
    <row r="260" spans="2:65" s="1" customFormat="1" ht="22.5" customHeight="1">
      <c r="B260" s="35"/>
      <c r="C260" s="249" t="s">
        <v>535</v>
      </c>
      <c r="D260" s="249" t="s">
        <v>376</v>
      </c>
      <c r="E260" s="250" t="s">
        <v>797</v>
      </c>
      <c r="F260" s="251" t="s">
        <v>798</v>
      </c>
      <c r="G260" s="252" t="s">
        <v>544</v>
      </c>
      <c r="H260" s="253">
        <v>13</v>
      </c>
      <c r="I260" s="254"/>
      <c r="J260" s="255">
        <f t="shared" si="0"/>
        <v>0</v>
      </c>
      <c r="K260" s="251" t="s">
        <v>137</v>
      </c>
      <c r="L260" s="256"/>
      <c r="M260" s="257" t="s">
        <v>20</v>
      </c>
      <c r="N260" s="258" t="s">
        <v>47</v>
      </c>
      <c r="O260" s="36"/>
      <c r="P260" s="192">
        <f t="shared" si="1"/>
        <v>0</v>
      </c>
      <c r="Q260" s="192">
        <v>0</v>
      </c>
      <c r="R260" s="192">
        <f t="shared" si="2"/>
        <v>0</v>
      </c>
      <c r="S260" s="192">
        <v>0</v>
      </c>
      <c r="T260" s="193">
        <f t="shared" si="3"/>
        <v>0</v>
      </c>
      <c r="AR260" s="18" t="s">
        <v>147</v>
      </c>
      <c r="AT260" s="18" t="s">
        <v>376</v>
      </c>
      <c r="AU260" s="18" t="s">
        <v>84</v>
      </c>
      <c r="AY260" s="18" t="s">
        <v>132</v>
      </c>
      <c r="BE260" s="194">
        <f t="shared" si="4"/>
        <v>0</v>
      </c>
      <c r="BF260" s="194">
        <f t="shared" si="5"/>
        <v>0</v>
      </c>
      <c r="BG260" s="194">
        <f t="shared" si="6"/>
        <v>0</v>
      </c>
      <c r="BH260" s="194">
        <f t="shared" si="7"/>
        <v>0</v>
      </c>
      <c r="BI260" s="194">
        <f t="shared" si="8"/>
        <v>0</v>
      </c>
      <c r="BJ260" s="18" t="s">
        <v>22</v>
      </c>
      <c r="BK260" s="194">
        <f t="shared" si="9"/>
        <v>0</v>
      </c>
      <c r="BL260" s="18" t="s">
        <v>131</v>
      </c>
      <c r="BM260" s="18" t="s">
        <v>538</v>
      </c>
    </row>
    <row r="261" spans="2:65" s="1" customFormat="1" ht="22.5" customHeight="1">
      <c r="B261" s="35"/>
      <c r="C261" s="249" t="s">
        <v>397</v>
      </c>
      <c r="D261" s="249" t="s">
        <v>376</v>
      </c>
      <c r="E261" s="250" t="s">
        <v>799</v>
      </c>
      <c r="F261" s="251" t="s">
        <v>800</v>
      </c>
      <c r="G261" s="252" t="s">
        <v>544</v>
      </c>
      <c r="H261" s="253">
        <v>11</v>
      </c>
      <c r="I261" s="254"/>
      <c r="J261" s="255">
        <f t="shared" si="0"/>
        <v>0</v>
      </c>
      <c r="K261" s="251" t="s">
        <v>137</v>
      </c>
      <c r="L261" s="256"/>
      <c r="M261" s="257" t="s">
        <v>20</v>
      </c>
      <c r="N261" s="258" t="s">
        <v>47</v>
      </c>
      <c r="O261" s="36"/>
      <c r="P261" s="192">
        <f t="shared" si="1"/>
        <v>0</v>
      </c>
      <c r="Q261" s="192">
        <v>0</v>
      </c>
      <c r="R261" s="192">
        <f t="shared" si="2"/>
        <v>0</v>
      </c>
      <c r="S261" s="192">
        <v>0</v>
      </c>
      <c r="T261" s="193">
        <f t="shared" si="3"/>
        <v>0</v>
      </c>
      <c r="AR261" s="18" t="s">
        <v>147</v>
      </c>
      <c r="AT261" s="18" t="s">
        <v>376</v>
      </c>
      <c r="AU261" s="18" t="s">
        <v>84</v>
      </c>
      <c r="AY261" s="18" t="s">
        <v>132</v>
      </c>
      <c r="BE261" s="194">
        <f t="shared" si="4"/>
        <v>0</v>
      </c>
      <c r="BF261" s="194">
        <f t="shared" si="5"/>
        <v>0</v>
      </c>
      <c r="BG261" s="194">
        <f t="shared" si="6"/>
        <v>0</v>
      </c>
      <c r="BH261" s="194">
        <f t="shared" si="7"/>
        <v>0</v>
      </c>
      <c r="BI261" s="194">
        <f t="shared" si="8"/>
        <v>0</v>
      </c>
      <c r="BJ261" s="18" t="s">
        <v>22</v>
      </c>
      <c r="BK261" s="194">
        <f t="shared" si="9"/>
        <v>0</v>
      </c>
      <c r="BL261" s="18" t="s">
        <v>131</v>
      </c>
      <c r="BM261" s="18" t="s">
        <v>545</v>
      </c>
    </row>
    <row r="262" spans="2:65" s="1" customFormat="1" ht="22.5" customHeight="1">
      <c r="B262" s="35"/>
      <c r="C262" s="249" t="s">
        <v>546</v>
      </c>
      <c r="D262" s="249" t="s">
        <v>376</v>
      </c>
      <c r="E262" s="250" t="s">
        <v>801</v>
      </c>
      <c r="F262" s="251" t="s">
        <v>802</v>
      </c>
      <c r="G262" s="252" t="s">
        <v>544</v>
      </c>
      <c r="H262" s="253">
        <v>2</v>
      </c>
      <c r="I262" s="254"/>
      <c r="J262" s="255">
        <f t="shared" si="0"/>
        <v>0</v>
      </c>
      <c r="K262" s="251" t="s">
        <v>137</v>
      </c>
      <c r="L262" s="256"/>
      <c r="M262" s="257" t="s">
        <v>20</v>
      </c>
      <c r="N262" s="258" t="s">
        <v>47</v>
      </c>
      <c r="O262" s="36"/>
      <c r="P262" s="192">
        <f t="shared" si="1"/>
        <v>0</v>
      </c>
      <c r="Q262" s="192">
        <v>0</v>
      </c>
      <c r="R262" s="192">
        <f t="shared" si="2"/>
        <v>0</v>
      </c>
      <c r="S262" s="192">
        <v>0</v>
      </c>
      <c r="T262" s="193">
        <f t="shared" si="3"/>
        <v>0</v>
      </c>
      <c r="AR262" s="18" t="s">
        <v>147</v>
      </c>
      <c r="AT262" s="18" t="s">
        <v>376</v>
      </c>
      <c r="AU262" s="18" t="s">
        <v>84</v>
      </c>
      <c r="AY262" s="18" t="s">
        <v>132</v>
      </c>
      <c r="BE262" s="194">
        <f t="shared" si="4"/>
        <v>0</v>
      </c>
      <c r="BF262" s="194">
        <f t="shared" si="5"/>
        <v>0</v>
      </c>
      <c r="BG262" s="194">
        <f t="shared" si="6"/>
        <v>0</v>
      </c>
      <c r="BH262" s="194">
        <f t="shared" si="7"/>
        <v>0</v>
      </c>
      <c r="BI262" s="194">
        <f t="shared" si="8"/>
        <v>0</v>
      </c>
      <c r="BJ262" s="18" t="s">
        <v>22</v>
      </c>
      <c r="BK262" s="194">
        <f t="shared" si="9"/>
        <v>0</v>
      </c>
      <c r="BL262" s="18" t="s">
        <v>131</v>
      </c>
      <c r="BM262" s="18" t="s">
        <v>549</v>
      </c>
    </row>
    <row r="263" spans="2:65" s="1" customFormat="1" ht="22.5" customHeight="1">
      <c r="B263" s="35"/>
      <c r="C263" s="249" t="s">
        <v>402</v>
      </c>
      <c r="D263" s="249" t="s">
        <v>376</v>
      </c>
      <c r="E263" s="250" t="s">
        <v>803</v>
      </c>
      <c r="F263" s="251" t="s">
        <v>804</v>
      </c>
      <c r="G263" s="252" t="s">
        <v>544</v>
      </c>
      <c r="H263" s="253">
        <v>2</v>
      </c>
      <c r="I263" s="254"/>
      <c r="J263" s="255">
        <f t="shared" si="0"/>
        <v>0</v>
      </c>
      <c r="K263" s="251" t="s">
        <v>137</v>
      </c>
      <c r="L263" s="256"/>
      <c r="M263" s="257" t="s">
        <v>20</v>
      </c>
      <c r="N263" s="258" t="s">
        <v>47</v>
      </c>
      <c r="O263" s="36"/>
      <c r="P263" s="192">
        <f t="shared" si="1"/>
        <v>0</v>
      </c>
      <c r="Q263" s="192">
        <v>0</v>
      </c>
      <c r="R263" s="192">
        <f t="shared" si="2"/>
        <v>0</v>
      </c>
      <c r="S263" s="192">
        <v>0</v>
      </c>
      <c r="T263" s="193">
        <f t="shared" si="3"/>
        <v>0</v>
      </c>
      <c r="AR263" s="18" t="s">
        <v>147</v>
      </c>
      <c r="AT263" s="18" t="s">
        <v>376</v>
      </c>
      <c r="AU263" s="18" t="s">
        <v>84</v>
      </c>
      <c r="AY263" s="18" t="s">
        <v>132</v>
      </c>
      <c r="BE263" s="194">
        <f t="shared" si="4"/>
        <v>0</v>
      </c>
      <c r="BF263" s="194">
        <f t="shared" si="5"/>
        <v>0</v>
      </c>
      <c r="BG263" s="194">
        <f t="shared" si="6"/>
        <v>0</v>
      </c>
      <c r="BH263" s="194">
        <f t="shared" si="7"/>
        <v>0</v>
      </c>
      <c r="BI263" s="194">
        <f t="shared" si="8"/>
        <v>0</v>
      </c>
      <c r="BJ263" s="18" t="s">
        <v>22</v>
      </c>
      <c r="BK263" s="194">
        <f t="shared" si="9"/>
        <v>0</v>
      </c>
      <c r="BL263" s="18" t="s">
        <v>131</v>
      </c>
      <c r="BM263" s="18" t="s">
        <v>556</v>
      </c>
    </row>
    <row r="264" spans="2:65" s="1" customFormat="1" ht="22.5" customHeight="1">
      <c r="B264" s="35"/>
      <c r="C264" s="249" t="s">
        <v>560</v>
      </c>
      <c r="D264" s="249" t="s">
        <v>376</v>
      </c>
      <c r="E264" s="250" t="s">
        <v>805</v>
      </c>
      <c r="F264" s="251" t="s">
        <v>806</v>
      </c>
      <c r="G264" s="252" t="s">
        <v>544</v>
      </c>
      <c r="H264" s="253">
        <v>11</v>
      </c>
      <c r="I264" s="254"/>
      <c r="J264" s="255">
        <f t="shared" si="0"/>
        <v>0</v>
      </c>
      <c r="K264" s="251" t="s">
        <v>137</v>
      </c>
      <c r="L264" s="256"/>
      <c r="M264" s="257" t="s">
        <v>20</v>
      </c>
      <c r="N264" s="258" t="s">
        <v>47</v>
      </c>
      <c r="O264" s="36"/>
      <c r="P264" s="192">
        <f t="shared" si="1"/>
        <v>0</v>
      </c>
      <c r="Q264" s="192">
        <v>0</v>
      </c>
      <c r="R264" s="192">
        <f t="shared" si="2"/>
        <v>0</v>
      </c>
      <c r="S264" s="192">
        <v>0</v>
      </c>
      <c r="T264" s="193">
        <f t="shared" si="3"/>
        <v>0</v>
      </c>
      <c r="AR264" s="18" t="s">
        <v>147</v>
      </c>
      <c r="AT264" s="18" t="s">
        <v>376</v>
      </c>
      <c r="AU264" s="18" t="s">
        <v>84</v>
      </c>
      <c r="AY264" s="18" t="s">
        <v>132</v>
      </c>
      <c r="BE264" s="194">
        <f t="shared" si="4"/>
        <v>0</v>
      </c>
      <c r="BF264" s="194">
        <f t="shared" si="5"/>
        <v>0</v>
      </c>
      <c r="BG264" s="194">
        <f t="shared" si="6"/>
        <v>0</v>
      </c>
      <c r="BH264" s="194">
        <f t="shared" si="7"/>
        <v>0</v>
      </c>
      <c r="BI264" s="194">
        <f t="shared" si="8"/>
        <v>0</v>
      </c>
      <c r="BJ264" s="18" t="s">
        <v>22</v>
      </c>
      <c r="BK264" s="194">
        <f t="shared" si="9"/>
        <v>0</v>
      </c>
      <c r="BL264" s="18" t="s">
        <v>131</v>
      </c>
      <c r="BM264" s="18" t="s">
        <v>563</v>
      </c>
    </row>
    <row r="265" spans="2:65" s="1" customFormat="1" ht="22.5" customHeight="1">
      <c r="B265" s="35"/>
      <c r="C265" s="249" t="s">
        <v>409</v>
      </c>
      <c r="D265" s="249" t="s">
        <v>376</v>
      </c>
      <c r="E265" s="250" t="s">
        <v>807</v>
      </c>
      <c r="F265" s="251" t="s">
        <v>808</v>
      </c>
      <c r="G265" s="252" t="s">
        <v>544</v>
      </c>
      <c r="H265" s="253">
        <v>1</v>
      </c>
      <c r="I265" s="254"/>
      <c r="J265" s="255">
        <f t="shared" si="0"/>
        <v>0</v>
      </c>
      <c r="K265" s="251" t="s">
        <v>137</v>
      </c>
      <c r="L265" s="256"/>
      <c r="M265" s="257" t="s">
        <v>20</v>
      </c>
      <c r="N265" s="258" t="s">
        <v>47</v>
      </c>
      <c r="O265" s="36"/>
      <c r="P265" s="192">
        <f t="shared" si="1"/>
        <v>0</v>
      </c>
      <c r="Q265" s="192">
        <v>0</v>
      </c>
      <c r="R265" s="192">
        <f t="shared" si="2"/>
        <v>0</v>
      </c>
      <c r="S265" s="192">
        <v>0</v>
      </c>
      <c r="T265" s="193">
        <f t="shared" si="3"/>
        <v>0</v>
      </c>
      <c r="AR265" s="18" t="s">
        <v>147</v>
      </c>
      <c r="AT265" s="18" t="s">
        <v>376</v>
      </c>
      <c r="AU265" s="18" t="s">
        <v>84</v>
      </c>
      <c r="AY265" s="18" t="s">
        <v>132</v>
      </c>
      <c r="BE265" s="194">
        <f t="shared" si="4"/>
        <v>0</v>
      </c>
      <c r="BF265" s="194">
        <f t="shared" si="5"/>
        <v>0</v>
      </c>
      <c r="BG265" s="194">
        <f t="shared" si="6"/>
        <v>0</v>
      </c>
      <c r="BH265" s="194">
        <f t="shared" si="7"/>
        <v>0</v>
      </c>
      <c r="BI265" s="194">
        <f t="shared" si="8"/>
        <v>0</v>
      </c>
      <c r="BJ265" s="18" t="s">
        <v>22</v>
      </c>
      <c r="BK265" s="194">
        <f t="shared" si="9"/>
        <v>0</v>
      </c>
      <c r="BL265" s="18" t="s">
        <v>131</v>
      </c>
      <c r="BM265" s="18" t="s">
        <v>566</v>
      </c>
    </row>
    <row r="266" spans="2:65" s="1" customFormat="1" ht="22.5" customHeight="1">
      <c r="B266" s="35"/>
      <c r="C266" s="249" t="s">
        <v>567</v>
      </c>
      <c r="D266" s="249" t="s">
        <v>376</v>
      </c>
      <c r="E266" s="250" t="s">
        <v>809</v>
      </c>
      <c r="F266" s="251" t="s">
        <v>810</v>
      </c>
      <c r="G266" s="252" t="s">
        <v>544</v>
      </c>
      <c r="H266" s="253">
        <v>2</v>
      </c>
      <c r="I266" s="254"/>
      <c r="J266" s="255">
        <f t="shared" si="0"/>
        <v>0</v>
      </c>
      <c r="K266" s="251" t="s">
        <v>137</v>
      </c>
      <c r="L266" s="256"/>
      <c r="M266" s="257" t="s">
        <v>20</v>
      </c>
      <c r="N266" s="258" t="s">
        <v>47</v>
      </c>
      <c r="O266" s="36"/>
      <c r="P266" s="192">
        <f t="shared" si="1"/>
        <v>0</v>
      </c>
      <c r="Q266" s="192">
        <v>0</v>
      </c>
      <c r="R266" s="192">
        <f t="shared" si="2"/>
        <v>0</v>
      </c>
      <c r="S266" s="192">
        <v>0</v>
      </c>
      <c r="T266" s="193">
        <f t="shared" si="3"/>
        <v>0</v>
      </c>
      <c r="AR266" s="18" t="s">
        <v>147</v>
      </c>
      <c r="AT266" s="18" t="s">
        <v>376</v>
      </c>
      <c r="AU266" s="18" t="s">
        <v>84</v>
      </c>
      <c r="AY266" s="18" t="s">
        <v>132</v>
      </c>
      <c r="BE266" s="194">
        <f t="shared" si="4"/>
        <v>0</v>
      </c>
      <c r="BF266" s="194">
        <f t="shared" si="5"/>
        <v>0</v>
      </c>
      <c r="BG266" s="194">
        <f t="shared" si="6"/>
        <v>0</v>
      </c>
      <c r="BH266" s="194">
        <f t="shared" si="7"/>
        <v>0</v>
      </c>
      <c r="BI266" s="194">
        <f t="shared" si="8"/>
        <v>0</v>
      </c>
      <c r="BJ266" s="18" t="s">
        <v>22</v>
      </c>
      <c r="BK266" s="194">
        <f t="shared" si="9"/>
        <v>0</v>
      </c>
      <c r="BL266" s="18" t="s">
        <v>131</v>
      </c>
      <c r="BM266" s="18" t="s">
        <v>570</v>
      </c>
    </row>
    <row r="267" spans="2:65" s="1" customFormat="1" ht="22.5" customHeight="1">
      <c r="B267" s="35"/>
      <c r="C267" s="249" t="s">
        <v>392</v>
      </c>
      <c r="D267" s="249" t="s">
        <v>376</v>
      </c>
      <c r="E267" s="250" t="s">
        <v>811</v>
      </c>
      <c r="F267" s="251" t="s">
        <v>812</v>
      </c>
      <c r="G267" s="252" t="s">
        <v>544</v>
      </c>
      <c r="H267" s="253">
        <v>13</v>
      </c>
      <c r="I267" s="254"/>
      <c r="J267" s="255">
        <f t="shared" si="0"/>
        <v>0</v>
      </c>
      <c r="K267" s="251" t="s">
        <v>137</v>
      </c>
      <c r="L267" s="256"/>
      <c r="M267" s="257" t="s">
        <v>20</v>
      </c>
      <c r="N267" s="258" t="s">
        <v>47</v>
      </c>
      <c r="O267" s="36"/>
      <c r="P267" s="192">
        <f t="shared" si="1"/>
        <v>0</v>
      </c>
      <c r="Q267" s="192">
        <v>0</v>
      </c>
      <c r="R267" s="192">
        <f t="shared" si="2"/>
        <v>0</v>
      </c>
      <c r="S267" s="192">
        <v>0</v>
      </c>
      <c r="T267" s="193">
        <f t="shared" si="3"/>
        <v>0</v>
      </c>
      <c r="AR267" s="18" t="s">
        <v>147</v>
      </c>
      <c r="AT267" s="18" t="s">
        <v>376</v>
      </c>
      <c r="AU267" s="18" t="s">
        <v>84</v>
      </c>
      <c r="AY267" s="18" t="s">
        <v>132</v>
      </c>
      <c r="BE267" s="194">
        <f t="shared" si="4"/>
        <v>0</v>
      </c>
      <c r="BF267" s="194">
        <f t="shared" si="5"/>
        <v>0</v>
      </c>
      <c r="BG267" s="194">
        <f t="shared" si="6"/>
        <v>0</v>
      </c>
      <c r="BH267" s="194">
        <f t="shared" si="7"/>
        <v>0</v>
      </c>
      <c r="BI267" s="194">
        <f t="shared" si="8"/>
        <v>0</v>
      </c>
      <c r="BJ267" s="18" t="s">
        <v>22</v>
      </c>
      <c r="BK267" s="194">
        <f t="shared" si="9"/>
        <v>0</v>
      </c>
      <c r="BL267" s="18" t="s">
        <v>131</v>
      </c>
      <c r="BM267" s="18" t="s">
        <v>574</v>
      </c>
    </row>
    <row r="268" spans="2:63" s="10" customFormat="1" ht="29.85" customHeight="1">
      <c r="B268" s="169"/>
      <c r="C268" s="170"/>
      <c r="D268" s="171" t="s">
        <v>75</v>
      </c>
      <c r="E268" s="247" t="s">
        <v>672</v>
      </c>
      <c r="F268" s="247" t="s">
        <v>673</v>
      </c>
      <c r="G268" s="170"/>
      <c r="H268" s="170"/>
      <c r="I268" s="173"/>
      <c r="J268" s="248">
        <f>BK268</f>
        <v>0</v>
      </c>
      <c r="K268" s="170"/>
      <c r="L268" s="175"/>
      <c r="M268" s="176"/>
      <c r="N268" s="177"/>
      <c r="O268" s="177"/>
      <c r="P268" s="178">
        <f>SUM(P269:P272)</f>
        <v>0</v>
      </c>
      <c r="Q268" s="177"/>
      <c r="R268" s="178">
        <f>SUM(R269:R272)</f>
        <v>0</v>
      </c>
      <c r="S268" s="177"/>
      <c r="T268" s="179">
        <f>SUM(T269:T272)</f>
        <v>0</v>
      </c>
      <c r="AR268" s="180" t="s">
        <v>22</v>
      </c>
      <c r="AT268" s="181" t="s">
        <v>75</v>
      </c>
      <c r="AU268" s="181" t="s">
        <v>22</v>
      </c>
      <c r="AY268" s="180" t="s">
        <v>132</v>
      </c>
      <c r="BK268" s="182">
        <f>SUM(BK269:BK272)</f>
        <v>0</v>
      </c>
    </row>
    <row r="269" spans="2:65" s="1" customFormat="1" ht="22.5" customHeight="1">
      <c r="B269" s="35"/>
      <c r="C269" s="183" t="s">
        <v>575</v>
      </c>
      <c r="D269" s="183" t="s">
        <v>133</v>
      </c>
      <c r="E269" s="184" t="s">
        <v>674</v>
      </c>
      <c r="F269" s="185" t="s">
        <v>675</v>
      </c>
      <c r="G269" s="186" t="s">
        <v>248</v>
      </c>
      <c r="H269" s="187">
        <v>151.6</v>
      </c>
      <c r="I269" s="188"/>
      <c r="J269" s="189">
        <f>ROUND(I269*H269,2)</f>
        <v>0</v>
      </c>
      <c r="K269" s="185" t="s">
        <v>190</v>
      </c>
      <c r="L269" s="55"/>
      <c r="M269" s="190" t="s">
        <v>20</v>
      </c>
      <c r="N269" s="191" t="s">
        <v>47</v>
      </c>
      <c r="O269" s="36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8" t="s">
        <v>131</v>
      </c>
      <c r="AT269" s="18" t="s">
        <v>133</v>
      </c>
      <c r="AU269" s="18" t="s">
        <v>84</v>
      </c>
      <c r="AY269" s="18" t="s">
        <v>132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22</v>
      </c>
      <c r="BK269" s="194">
        <f>ROUND(I269*H269,2)</f>
        <v>0</v>
      </c>
      <c r="BL269" s="18" t="s">
        <v>131</v>
      </c>
      <c r="BM269" s="18" t="s">
        <v>578</v>
      </c>
    </row>
    <row r="270" spans="2:51" s="11" customFormat="1" ht="13.5">
      <c r="B270" s="195"/>
      <c r="C270" s="196"/>
      <c r="D270" s="197" t="s">
        <v>148</v>
      </c>
      <c r="E270" s="198" t="s">
        <v>20</v>
      </c>
      <c r="F270" s="199" t="s">
        <v>813</v>
      </c>
      <c r="G270" s="196"/>
      <c r="H270" s="200" t="s">
        <v>20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148</v>
      </c>
      <c r="AU270" s="206" t="s">
        <v>84</v>
      </c>
      <c r="AV270" s="11" t="s">
        <v>22</v>
      </c>
      <c r="AW270" s="11" t="s">
        <v>40</v>
      </c>
      <c r="AX270" s="11" t="s">
        <v>76</v>
      </c>
      <c r="AY270" s="206" t="s">
        <v>132</v>
      </c>
    </row>
    <row r="271" spans="2:51" s="12" customFormat="1" ht="13.5">
      <c r="B271" s="207"/>
      <c r="C271" s="208"/>
      <c r="D271" s="197" t="s">
        <v>148</v>
      </c>
      <c r="E271" s="209" t="s">
        <v>20</v>
      </c>
      <c r="F271" s="210" t="s">
        <v>748</v>
      </c>
      <c r="G271" s="208"/>
      <c r="H271" s="211">
        <v>151.6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148</v>
      </c>
      <c r="AU271" s="217" t="s">
        <v>84</v>
      </c>
      <c r="AV271" s="12" t="s">
        <v>84</v>
      </c>
      <c r="AW271" s="12" t="s">
        <v>40</v>
      </c>
      <c r="AX271" s="12" t="s">
        <v>76</v>
      </c>
      <c r="AY271" s="217" t="s">
        <v>132</v>
      </c>
    </row>
    <row r="272" spans="2:51" s="13" customFormat="1" ht="13.5">
      <c r="B272" s="218"/>
      <c r="C272" s="219"/>
      <c r="D272" s="197" t="s">
        <v>148</v>
      </c>
      <c r="E272" s="230" t="s">
        <v>20</v>
      </c>
      <c r="F272" s="231" t="s">
        <v>157</v>
      </c>
      <c r="G272" s="219"/>
      <c r="H272" s="232">
        <v>151.6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148</v>
      </c>
      <c r="AU272" s="229" t="s">
        <v>84</v>
      </c>
      <c r="AV272" s="13" t="s">
        <v>131</v>
      </c>
      <c r="AW272" s="13" t="s">
        <v>40</v>
      </c>
      <c r="AX272" s="13" t="s">
        <v>22</v>
      </c>
      <c r="AY272" s="229" t="s">
        <v>132</v>
      </c>
    </row>
    <row r="273" spans="2:63" s="10" customFormat="1" ht="29.85" customHeight="1">
      <c r="B273" s="169"/>
      <c r="C273" s="170"/>
      <c r="D273" s="171" t="s">
        <v>75</v>
      </c>
      <c r="E273" s="247" t="s">
        <v>682</v>
      </c>
      <c r="F273" s="247" t="s">
        <v>683</v>
      </c>
      <c r="G273" s="170"/>
      <c r="H273" s="170"/>
      <c r="I273" s="173"/>
      <c r="J273" s="248">
        <f>BK273</f>
        <v>0</v>
      </c>
      <c r="K273" s="170"/>
      <c r="L273" s="175"/>
      <c r="M273" s="176"/>
      <c r="N273" s="177"/>
      <c r="O273" s="177"/>
      <c r="P273" s="178">
        <f>P274</f>
        <v>0</v>
      </c>
      <c r="Q273" s="177"/>
      <c r="R273" s="178">
        <f>R274</f>
        <v>0</v>
      </c>
      <c r="S273" s="177"/>
      <c r="T273" s="179">
        <f>T274</f>
        <v>0</v>
      </c>
      <c r="AR273" s="180" t="s">
        <v>22</v>
      </c>
      <c r="AT273" s="181" t="s">
        <v>75</v>
      </c>
      <c r="AU273" s="181" t="s">
        <v>22</v>
      </c>
      <c r="AY273" s="180" t="s">
        <v>132</v>
      </c>
      <c r="BK273" s="182">
        <f>BK274</f>
        <v>0</v>
      </c>
    </row>
    <row r="274" spans="2:65" s="1" customFormat="1" ht="22.5" customHeight="1">
      <c r="B274" s="35"/>
      <c r="C274" s="183" t="s">
        <v>423</v>
      </c>
      <c r="D274" s="183" t="s">
        <v>133</v>
      </c>
      <c r="E274" s="184" t="s">
        <v>684</v>
      </c>
      <c r="F274" s="185" t="s">
        <v>685</v>
      </c>
      <c r="G274" s="186" t="s">
        <v>396</v>
      </c>
      <c r="H274" s="187">
        <v>252.91112</v>
      </c>
      <c r="I274" s="188"/>
      <c r="J274" s="189">
        <f>ROUND(I274*H274,2)</f>
        <v>0</v>
      </c>
      <c r="K274" s="185" t="s">
        <v>137</v>
      </c>
      <c r="L274" s="55"/>
      <c r="M274" s="190" t="s">
        <v>20</v>
      </c>
      <c r="N274" s="233" t="s">
        <v>47</v>
      </c>
      <c r="O274" s="234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AR274" s="18" t="s">
        <v>131</v>
      </c>
      <c r="AT274" s="18" t="s">
        <v>133</v>
      </c>
      <c r="AU274" s="18" t="s">
        <v>84</v>
      </c>
      <c r="AY274" s="18" t="s">
        <v>132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22</v>
      </c>
      <c r="BK274" s="194">
        <f>ROUND(I274*H274,2)</f>
        <v>0</v>
      </c>
      <c r="BL274" s="18" t="s">
        <v>131</v>
      </c>
      <c r="BM274" s="18" t="s">
        <v>581</v>
      </c>
    </row>
    <row r="275" spans="2:12" s="1" customFormat="1" ht="6.95" customHeight="1">
      <c r="B275" s="50"/>
      <c r="C275" s="51"/>
      <c r="D275" s="51"/>
      <c r="E275" s="51"/>
      <c r="F275" s="51"/>
      <c r="G275" s="51"/>
      <c r="H275" s="51"/>
      <c r="I275" s="137"/>
      <c r="J275" s="51"/>
      <c r="K275" s="51"/>
      <c r="L275" s="55"/>
    </row>
  </sheetData>
  <sheetProtection password="CC35" sheet="1" objects="1" scenarios="1" formatColumns="0" formatRows="0" sort="0" autoFilter="0"/>
  <autoFilter ref="C89:K89"/>
  <mergeCells count="12">
    <mergeCell ref="E80:H80"/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2" t="s">
        <v>834</v>
      </c>
      <c r="H1" s="392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85"/>
      <c r="G7" s="385"/>
      <c r="H7" s="385"/>
      <c r="I7" s="115"/>
      <c r="J7" s="23"/>
      <c r="K7" s="25"/>
    </row>
    <row r="8" spans="2:11" ht="15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9"/>
      <c r="G9" s="369"/>
      <c r="H9" s="369"/>
      <c r="I9" s="116"/>
      <c r="J9" s="36"/>
      <c r="K9" s="39"/>
    </row>
    <row r="10" spans="2:11" s="1" customFormat="1" ht="15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4" t="s">
        <v>814</v>
      </c>
      <c r="F11" s="369"/>
      <c r="G11" s="369"/>
      <c r="H11" s="369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88" t="s">
        <v>20</v>
      </c>
      <c r="F26" s="396"/>
      <c r="G26" s="396"/>
      <c r="H26" s="396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ROUND(J88,2)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ROUND(SUM(BE88:BE123),2)</f>
        <v>0</v>
      </c>
      <c r="G32" s="36"/>
      <c r="H32" s="36"/>
      <c r="I32" s="129">
        <v>0.21</v>
      </c>
      <c r="J32" s="128">
        <f>ROUND(ROUND((SUM(BE88:BE123)),2)*I32,2)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ROUND(SUM(BF88:BF123),2)</f>
        <v>0</v>
      </c>
      <c r="G33" s="36"/>
      <c r="H33" s="36"/>
      <c r="I33" s="129">
        <v>0.15</v>
      </c>
      <c r="J33" s="128">
        <f>ROUND(ROUND((SUM(BF88:BF123)),2)*I33,2)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ROUND(SUM(BG88:BG123),2)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ROUND(SUM(BH88:BH123),2)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ROUND(SUM(BI88:BI123),2)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9"/>
      <c r="G47" s="369"/>
      <c r="H47" s="369"/>
      <c r="I47" s="116"/>
      <c r="J47" s="36"/>
      <c r="K47" s="39"/>
    </row>
    <row r="48" spans="2:11" ht="15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9"/>
      <c r="G49" s="369"/>
      <c r="H49" s="369"/>
      <c r="I49" s="116"/>
      <c r="J49" s="36"/>
      <c r="K49" s="39"/>
    </row>
    <row r="50" spans="2:11" s="1" customFormat="1" ht="14.45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03 - oprava chodník</v>
      </c>
      <c r="F51" s="369"/>
      <c r="G51" s="369"/>
      <c r="H51" s="369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J88</f>
        <v>0</v>
      </c>
      <c r="K60" s="39"/>
      <c r="AU60" s="18" t="s">
        <v>112</v>
      </c>
    </row>
    <row r="61" spans="2:11" s="8" customFormat="1" ht="24.95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J89</f>
        <v>0</v>
      </c>
      <c r="K61" s="153"/>
    </row>
    <row r="62" spans="2:11" s="14" customFormat="1" ht="19.9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J90</f>
        <v>0</v>
      </c>
      <c r="K62" s="243"/>
    </row>
    <row r="63" spans="2:11" s="14" customFormat="1" ht="19.9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J99</f>
        <v>0</v>
      </c>
      <c r="K63" s="243"/>
    </row>
    <row r="64" spans="2:11" s="14" customFormat="1" ht="19.9" customHeight="1">
      <c r="B64" s="237"/>
      <c r="C64" s="238"/>
      <c r="D64" s="239" t="s">
        <v>231</v>
      </c>
      <c r="E64" s="240"/>
      <c r="F64" s="240"/>
      <c r="G64" s="240"/>
      <c r="H64" s="240"/>
      <c r="I64" s="241"/>
      <c r="J64" s="242">
        <f>J110</f>
        <v>0</v>
      </c>
      <c r="K64" s="243"/>
    </row>
    <row r="65" spans="2:11" s="14" customFormat="1" ht="19.9" customHeight="1">
      <c r="B65" s="237"/>
      <c r="C65" s="238"/>
      <c r="D65" s="239" t="s">
        <v>233</v>
      </c>
      <c r="E65" s="240"/>
      <c r="F65" s="240"/>
      <c r="G65" s="240"/>
      <c r="H65" s="240"/>
      <c r="I65" s="241"/>
      <c r="J65" s="242">
        <f>J116</f>
        <v>0</v>
      </c>
      <c r="K65" s="243"/>
    </row>
    <row r="66" spans="2:11" s="14" customFormat="1" ht="19.9" customHeight="1">
      <c r="B66" s="237"/>
      <c r="C66" s="238"/>
      <c r="D66" s="239" t="s">
        <v>234</v>
      </c>
      <c r="E66" s="240"/>
      <c r="F66" s="240"/>
      <c r="G66" s="240"/>
      <c r="H66" s="240"/>
      <c r="I66" s="241"/>
      <c r="J66" s="242">
        <f>J122</f>
        <v>0</v>
      </c>
      <c r="K66" s="243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16"/>
      <c r="J67" s="36"/>
      <c r="K67" s="39"/>
    </row>
    <row r="68" spans="2:11" s="1" customFormat="1" ht="6.95" customHeight="1">
      <c r="B68" s="50"/>
      <c r="C68" s="51"/>
      <c r="D68" s="51"/>
      <c r="E68" s="51"/>
      <c r="F68" s="51"/>
      <c r="G68" s="51"/>
      <c r="H68" s="51"/>
      <c r="I68" s="137"/>
      <c r="J68" s="51"/>
      <c r="K68" s="5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40"/>
      <c r="J72" s="54"/>
      <c r="K72" s="54"/>
      <c r="L72" s="55"/>
    </row>
    <row r="73" spans="2:12" s="1" customFormat="1" ht="36.95" customHeight="1">
      <c r="B73" s="35"/>
      <c r="C73" s="56" t="s">
        <v>115</v>
      </c>
      <c r="D73" s="57"/>
      <c r="E73" s="57"/>
      <c r="F73" s="57"/>
      <c r="G73" s="57"/>
      <c r="H73" s="57"/>
      <c r="I73" s="154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4"/>
      <c r="J74" s="57"/>
      <c r="K74" s="57"/>
      <c r="L74" s="55"/>
    </row>
    <row r="75" spans="2:12" s="1" customFormat="1" ht="14.45" customHeight="1">
      <c r="B75" s="35"/>
      <c r="C75" s="59" t="s">
        <v>16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2.5" customHeight="1">
      <c r="B76" s="35"/>
      <c r="C76" s="57"/>
      <c r="D76" s="57"/>
      <c r="E76" s="395" t="str">
        <f>E7</f>
        <v>Hranice-Kropáčova a Tesaříkova ul.,dešťová kanalizace</v>
      </c>
      <c r="F76" s="362"/>
      <c r="G76" s="362"/>
      <c r="H76" s="362"/>
      <c r="I76" s="154"/>
      <c r="J76" s="57"/>
      <c r="K76" s="57"/>
      <c r="L76" s="55"/>
    </row>
    <row r="77" spans="2:12" ht="15">
      <c r="B77" s="22"/>
      <c r="C77" s="59" t="s">
        <v>104</v>
      </c>
      <c r="D77" s="155"/>
      <c r="E77" s="155"/>
      <c r="F77" s="155"/>
      <c r="G77" s="155"/>
      <c r="H77" s="155"/>
      <c r="J77" s="155"/>
      <c r="K77" s="155"/>
      <c r="L77" s="156"/>
    </row>
    <row r="78" spans="2:12" s="1" customFormat="1" ht="22.5" customHeight="1">
      <c r="B78" s="35"/>
      <c r="C78" s="57"/>
      <c r="D78" s="57"/>
      <c r="E78" s="395" t="s">
        <v>224</v>
      </c>
      <c r="F78" s="362"/>
      <c r="G78" s="362"/>
      <c r="H78" s="362"/>
      <c r="I78" s="154"/>
      <c r="J78" s="57"/>
      <c r="K78" s="57"/>
      <c r="L78" s="55"/>
    </row>
    <row r="79" spans="2:12" s="1" customFormat="1" ht="14.45" customHeight="1">
      <c r="B79" s="35"/>
      <c r="C79" s="59" t="s">
        <v>106</v>
      </c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23.25" customHeight="1">
      <c r="B80" s="35"/>
      <c r="C80" s="57"/>
      <c r="D80" s="57"/>
      <c r="E80" s="359" t="str">
        <f>E11</f>
        <v>SO 01 03 - oprava chodník</v>
      </c>
      <c r="F80" s="362"/>
      <c r="G80" s="362"/>
      <c r="H80" s="362"/>
      <c r="I80" s="154"/>
      <c r="J80" s="57"/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18" customHeight="1">
      <c r="B82" s="35"/>
      <c r="C82" s="59" t="s">
        <v>23</v>
      </c>
      <c r="D82" s="57"/>
      <c r="E82" s="57"/>
      <c r="F82" s="157" t="str">
        <f>F14</f>
        <v>HRANICE</v>
      </c>
      <c r="G82" s="57"/>
      <c r="H82" s="57"/>
      <c r="I82" s="158" t="s">
        <v>25</v>
      </c>
      <c r="J82" s="67" t="str">
        <f>IF(J14="","",J14)</f>
        <v>5.9.2016</v>
      </c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4"/>
      <c r="J83" s="57"/>
      <c r="K83" s="57"/>
      <c r="L83" s="55"/>
    </row>
    <row r="84" spans="2:12" s="1" customFormat="1" ht="15">
      <c r="B84" s="35"/>
      <c r="C84" s="59" t="s">
        <v>29</v>
      </c>
      <c r="D84" s="57"/>
      <c r="E84" s="57"/>
      <c r="F84" s="157" t="str">
        <f>E17</f>
        <v>MĚSTO HRANICE</v>
      </c>
      <c r="G84" s="57"/>
      <c r="H84" s="57"/>
      <c r="I84" s="158" t="s">
        <v>36</v>
      </c>
      <c r="J84" s="157" t="str">
        <f>E23</f>
        <v>PROJEKTY VODAM s.r.o.   HRANICE</v>
      </c>
      <c r="K84" s="57"/>
      <c r="L84" s="55"/>
    </row>
    <row r="85" spans="2:12" s="1" customFormat="1" ht="14.45" customHeight="1">
      <c r="B85" s="35"/>
      <c r="C85" s="59" t="s">
        <v>34</v>
      </c>
      <c r="D85" s="57"/>
      <c r="E85" s="57"/>
      <c r="F85" s="157" t="str">
        <f>IF(E20="","",E20)</f>
        <v/>
      </c>
      <c r="G85" s="57"/>
      <c r="H85" s="57"/>
      <c r="I85" s="154"/>
      <c r="J85" s="57"/>
      <c r="K85" s="57"/>
      <c r="L85" s="55"/>
    </row>
    <row r="86" spans="2:12" s="1" customFormat="1" ht="10.35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20" s="9" customFormat="1" ht="29.25" customHeight="1">
      <c r="B87" s="159"/>
      <c r="C87" s="160" t="s">
        <v>116</v>
      </c>
      <c r="D87" s="161" t="s">
        <v>61</v>
      </c>
      <c r="E87" s="161" t="s">
        <v>57</v>
      </c>
      <c r="F87" s="161" t="s">
        <v>117</v>
      </c>
      <c r="G87" s="161" t="s">
        <v>118</v>
      </c>
      <c r="H87" s="161" t="s">
        <v>119</v>
      </c>
      <c r="I87" s="162" t="s">
        <v>120</v>
      </c>
      <c r="J87" s="161" t="s">
        <v>110</v>
      </c>
      <c r="K87" s="163" t="s">
        <v>121</v>
      </c>
      <c r="L87" s="164"/>
      <c r="M87" s="75" t="s">
        <v>122</v>
      </c>
      <c r="N87" s="76" t="s">
        <v>46</v>
      </c>
      <c r="O87" s="76" t="s">
        <v>123</v>
      </c>
      <c r="P87" s="76" t="s">
        <v>124</v>
      </c>
      <c r="Q87" s="76" t="s">
        <v>125</v>
      </c>
      <c r="R87" s="76" t="s">
        <v>126</v>
      </c>
      <c r="S87" s="76" t="s">
        <v>127</v>
      </c>
      <c r="T87" s="77" t="s">
        <v>128</v>
      </c>
    </row>
    <row r="88" spans="2:63" s="1" customFormat="1" ht="29.25" customHeight="1">
      <c r="B88" s="35"/>
      <c r="C88" s="81" t="s">
        <v>111</v>
      </c>
      <c r="D88" s="57"/>
      <c r="E88" s="57"/>
      <c r="F88" s="57"/>
      <c r="G88" s="57"/>
      <c r="H88" s="57"/>
      <c r="I88" s="154"/>
      <c r="J88" s="165">
        <f>BK88</f>
        <v>0</v>
      </c>
      <c r="K88" s="57"/>
      <c r="L88" s="55"/>
      <c r="M88" s="78"/>
      <c r="N88" s="79"/>
      <c r="O88" s="79"/>
      <c r="P88" s="166">
        <f>P89</f>
        <v>0</v>
      </c>
      <c r="Q88" s="79"/>
      <c r="R88" s="166">
        <f>R89</f>
        <v>0</v>
      </c>
      <c r="S88" s="79"/>
      <c r="T88" s="167">
        <f>T89</f>
        <v>0</v>
      </c>
      <c r="AT88" s="18" t="s">
        <v>75</v>
      </c>
      <c r="AU88" s="18" t="s">
        <v>112</v>
      </c>
      <c r="BK88" s="168">
        <f>BK89</f>
        <v>0</v>
      </c>
    </row>
    <row r="89" spans="2:63" s="10" customFormat="1" ht="37.35" customHeight="1">
      <c r="B89" s="169"/>
      <c r="C89" s="170"/>
      <c r="D89" s="244" t="s">
        <v>75</v>
      </c>
      <c r="E89" s="245" t="s">
        <v>237</v>
      </c>
      <c r="F89" s="245" t="s">
        <v>238</v>
      </c>
      <c r="G89" s="170"/>
      <c r="H89" s="170"/>
      <c r="I89" s="173"/>
      <c r="J89" s="246">
        <f>BK89</f>
        <v>0</v>
      </c>
      <c r="K89" s="170"/>
      <c r="L89" s="175"/>
      <c r="M89" s="176"/>
      <c r="N89" s="177"/>
      <c r="O89" s="177"/>
      <c r="P89" s="178">
        <f>P90+P99+P110+P116+P122</f>
        <v>0</v>
      </c>
      <c r="Q89" s="177"/>
      <c r="R89" s="178">
        <f>R90+R99+R110+R116+R122</f>
        <v>0</v>
      </c>
      <c r="S89" s="177"/>
      <c r="T89" s="179">
        <f>T90+T99+T110+T116+T122</f>
        <v>0</v>
      </c>
      <c r="AR89" s="180" t="s">
        <v>22</v>
      </c>
      <c r="AT89" s="181" t="s">
        <v>75</v>
      </c>
      <c r="AU89" s="181" t="s">
        <v>76</v>
      </c>
      <c r="AY89" s="180" t="s">
        <v>132</v>
      </c>
      <c r="BK89" s="182">
        <f>BK90+BK99+BK110+BK116+BK122</f>
        <v>0</v>
      </c>
    </row>
    <row r="90" spans="2:63" s="10" customFormat="1" ht="19.9" customHeight="1">
      <c r="B90" s="169"/>
      <c r="C90" s="170"/>
      <c r="D90" s="171" t="s">
        <v>75</v>
      </c>
      <c r="E90" s="247" t="s">
        <v>22</v>
      </c>
      <c r="F90" s="247" t="s">
        <v>239</v>
      </c>
      <c r="G90" s="170"/>
      <c r="H90" s="170"/>
      <c r="I90" s="173"/>
      <c r="J90" s="248">
        <f>BK90</f>
        <v>0</v>
      </c>
      <c r="K90" s="170"/>
      <c r="L90" s="175"/>
      <c r="M90" s="176"/>
      <c r="N90" s="177"/>
      <c r="O90" s="177"/>
      <c r="P90" s="178">
        <f>SUM(P91:P98)</f>
        <v>0</v>
      </c>
      <c r="Q90" s="177"/>
      <c r="R90" s="178">
        <f>SUM(R91:R98)</f>
        <v>0</v>
      </c>
      <c r="S90" s="177"/>
      <c r="T90" s="179">
        <f>SUM(T91:T98)</f>
        <v>0</v>
      </c>
      <c r="AR90" s="180" t="s">
        <v>22</v>
      </c>
      <c r="AT90" s="181" t="s">
        <v>75</v>
      </c>
      <c r="AU90" s="181" t="s">
        <v>22</v>
      </c>
      <c r="AY90" s="180" t="s">
        <v>132</v>
      </c>
      <c r="BK90" s="182">
        <f>SUM(BK91:BK98)</f>
        <v>0</v>
      </c>
    </row>
    <row r="91" spans="2:65" s="1" customFormat="1" ht="22.5" customHeight="1">
      <c r="B91" s="35"/>
      <c r="C91" s="183" t="s">
        <v>22</v>
      </c>
      <c r="D91" s="183" t="s">
        <v>133</v>
      </c>
      <c r="E91" s="184" t="s">
        <v>815</v>
      </c>
      <c r="F91" s="185" t="s">
        <v>816</v>
      </c>
      <c r="G91" s="186" t="s">
        <v>265</v>
      </c>
      <c r="H91" s="187">
        <v>19.3635</v>
      </c>
      <c r="I91" s="188"/>
      <c r="J91" s="189">
        <f>ROUND(I91*H91,2)</f>
        <v>0</v>
      </c>
      <c r="K91" s="185" t="s">
        <v>137</v>
      </c>
      <c r="L91" s="55"/>
      <c r="M91" s="190" t="s">
        <v>20</v>
      </c>
      <c r="N91" s="191" t="s">
        <v>47</v>
      </c>
      <c r="O91" s="36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18" t="s">
        <v>131</v>
      </c>
      <c r="AT91" s="18" t="s">
        <v>133</v>
      </c>
      <c r="AU91" s="18" t="s">
        <v>84</v>
      </c>
      <c r="AY91" s="18" t="s">
        <v>132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8" t="s">
        <v>22</v>
      </c>
      <c r="BK91" s="194">
        <f>ROUND(I91*H91,2)</f>
        <v>0</v>
      </c>
      <c r="BL91" s="18" t="s">
        <v>131</v>
      </c>
      <c r="BM91" s="18" t="s">
        <v>84</v>
      </c>
    </row>
    <row r="92" spans="2:51" s="12" customFormat="1" ht="13.5">
      <c r="B92" s="207"/>
      <c r="C92" s="208"/>
      <c r="D92" s="197" t="s">
        <v>148</v>
      </c>
      <c r="E92" s="209" t="s">
        <v>20</v>
      </c>
      <c r="F92" s="210" t="s">
        <v>817</v>
      </c>
      <c r="G92" s="208"/>
      <c r="H92" s="211">
        <v>19.3635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148</v>
      </c>
      <c r="AU92" s="217" t="s">
        <v>84</v>
      </c>
      <c r="AV92" s="12" t="s">
        <v>84</v>
      </c>
      <c r="AW92" s="12" t="s">
        <v>40</v>
      </c>
      <c r="AX92" s="12" t="s">
        <v>76</v>
      </c>
      <c r="AY92" s="217" t="s">
        <v>132</v>
      </c>
    </row>
    <row r="93" spans="2:51" s="13" customFormat="1" ht="13.5">
      <c r="B93" s="218"/>
      <c r="C93" s="219"/>
      <c r="D93" s="220" t="s">
        <v>148</v>
      </c>
      <c r="E93" s="221" t="s">
        <v>20</v>
      </c>
      <c r="F93" s="222" t="s">
        <v>157</v>
      </c>
      <c r="G93" s="219"/>
      <c r="H93" s="223">
        <v>19.3635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148</v>
      </c>
      <c r="AU93" s="229" t="s">
        <v>84</v>
      </c>
      <c r="AV93" s="13" t="s">
        <v>131</v>
      </c>
      <c r="AW93" s="13" t="s">
        <v>40</v>
      </c>
      <c r="AX93" s="13" t="s">
        <v>22</v>
      </c>
      <c r="AY93" s="229" t="s">
        <v>132</v>
      </c>
    </row>
    <row r="94" spans="2:65" s="1" customFormat="1" ht="22.5" customHeight="1">
      <c r="B94" s="35"/>
      <c r="C94" s="183" t="s">
        <v>84</v>
      </c>
      <c r="D94" s="183" t="s">
        <v>133</v>
      </c>
      <c r="E94" s="184" t="s">
        <v>323</v>
      </c>
      <c r="F94" s="185" t="s">
        <v>324</v>
      </c>
      <c r="G94" s="186" t="s">
        <v>265</v>
      </c>
      <c r="H94" s="187">
        <v>19.3635</v>
      </c>
      <c r="I94" s="188"/>
      <c r="J94" s="189">
        <f>ROUND(I94*H94,2)</f>
        <v>0</v>
      </c>
      <c r="K94" s="185" t="s">
        <v>137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131</v>
      </c>
      <c r="AT94" s="18" t="s">
        <v>133</v>
      </c>
      <c r="AU94" s="18" t="s">
        <v>84</v>
      </c>
      <c r="AY94" s="18" t="s">
        <v>132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131</v>
      </c>
      <c r="BM94" s="18" t="s">
        <v>131</v>
      </c>
    </row>
    <row r="95" spans="2:51" s="11" customFormat="1" ht="13.5">
      <c r="B95" s="195"/>
      <c r="C95" s="196"/>
      <c r="D95" s="197" t="s">
        <v>148</v>
      </c>
      <c r="E95" s="198" t="s">
        <v>20</v>
      </c>
      <c r="F95" s="199" t="s">
        <v>325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148</v>
      </c>
      <c r="AU95" s="206" t="s">
        <v>84</v>
      </c>
      <c r="AV95" s="11" t="s">
        <v>22</v>
      </c>
      <c r="AW95" s="11" t="s">
        <v>40</v>
      </c>
      <c r="AX95" s="11" t="s">
        <v>76</v>
      </c>
      <c r="AY95" s="206" t="s">
        <v>132</v>
      </c>
    </row>
    <row r="96" spans="2:51" s="12" customFormat="1" ht="13.5">
      <c r="B96" s="207"/>
      <c r="C96" s="208"/>
      <c r="D96" s="197" t="s">
        <v>148</v>
      </c>
      <c r="E96" s="209" t="s">
        <v>20</v>
      </c>
      <c r="F96" s="210" t="s">
        <v>818</v>
      </c>
      <c r="G96" s="208"/>
      <c r="H96" s="211">
        <v>19.3635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148</v>
      </c>
      <c r="AU96" s="217" t="s">
        <v>84</v>
      </c>
      <c r="AV96" s="12" t="s">
        <v>84</v>
      </c>
      <c r="AW96" s="12" t="s">
        <v>40</v>
      </c>
      <c r="AX96" s="12" t="s">
        <v>76</v>
      </c>
      <c r="AY96" s="217" t="s">
        <v>132</v>
      </c>
    </row>
    <row r="97" spans="2:51" s="13" customFormat="1" ht="13.5">
      <c r="B97" s="218"/>
      <c r="C97" s="219"/>
      <c r="D97" s="220" t="s">
        <v>148</v>
      </c>
      <c r="E97" s="221" t="s">
        <v>20</v>
      </c>
      <c r="F97" s="222" t="s">
        <v>157</v>
      </c>
      <c r="G97" s="219"/>
      <c r="H97" s="223">
        <v>19.3635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148</v>
      </c>
      <c r="AU97" s="229" t="s">
        <v>84</v>
      </c>
      <c r="AV97" s="13" t="s">
        <v>131</v>
      </c>
      <c r="AW97" s="13" t="s">
        <v>40</v>
      </c>
      <c r="AX97" s="13" t="s">
        <v>22</v>
      </c>
      <c r="AY97" s="229" t="s">
        <v>132</v>
      </c>
    </row>
    <row r="98" spans="2:65" s="1" customFormat="1" ht="22.5" customHeight="1">
      <c r="B98" s="35"/>
      <c r="C98" s="183" t="s">
        <v>141</v>
      </c>
      <c r="D98" s="183" t="s">
        <v>133</v>
      </c>
      <c r="E98" s="184" t="s">
        <v>366</v>
      </c>
      <c r="F98" s="185" t="s">
        <v>367</v>
      </c>
      <c r="G98" s="186" t="s">
        <v>265</v>
      </c>
      <c r="H98" s="187">
        <v>19.3635</v>
      </c>
      <c r="I98" s="188"/>
      <c r="J98" s="189">
        <f>ROUND(I98*H98,2)</f>
        <v>0</v>
      </c>
      <c r="K98" s="185" t="s">
        <v>137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131</v>
      </c>
      <c r="AT98" s="18" t="s">
        <v>133</v>
      </c>
      <c r="AU98" s="18" t="s">
        <v>84</v>
      </c>
      <c r="AY98" s="18" t="s">
        <v>132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131</v>
      </c>
      <c r="BM98" s="18" t="s">
        <v>144</v>
      </c>
    </row>
    <row r="99" spans="2:63" s="10" customFormat="1" ht="29.85" customHeight="1">
      <c r="B99" s="169"/>
      <c r="C99" s="170"/>
      <c r="D99" s="171" t="s">
        <v>75</v>
      </c>
      <c r="E99" s="247" t="s">
        <v>203</v>
      </c>
      <c r="F99" s="247" t="s">
        <v>399</v>
      </c>
      <c r="G99" s="170"/>
      <c r="H99" s="170"/>
      <c r="I99" s="173"/>
      <c r="J99" s="248">
        <f>BK99</f>
        <v>0</v>
      </c>
      <c r="K99" s="170"/>
      <c r="L99" s="175"/>
      <c r="M99" s="176"/>
      <c r="N99" s="177"/>
      <c r="O99" s="177"/>
      <c r="P99" s="178">
        <f>SUM(P100:P109)</f>
        <v>0</v>
      </c>
      <c r="Q99" s="177"/>
      <c r="R99" s="178">
        <f>SUM(R100:R109)</f>
        <v>0</v>
      </c>
      <c r="S99" s="177"/>
      <c r="T99" s="179">
        <f>SUM(T100:T109)</f>
        <v>0</v>
      </c>
      <c r="AR99" s="180" t="s">
        <v>22</v>
      </c>
      <c r="AT99" s="181" t="s">
        <v>75</v>
      </c>
      <c r="AU99" s="181" t="s">
        <v>22</v>
      </c>
      <c r="AY99" s="180" t="s">
        <v>132</v>
      </c>
      <c r="BK99" s="182">
        <f>SUM(BK100:BK109)</f>
        <v>0</v>
      </c>
    </row>
    <row r="100" spans="2:65" s="1" customFormat="1" ht="22.5" customHeight="1">
      <c r="B100" s="35"/>
      <c r="C100" s="183" t="s">
        <v>131</v>
      </c>
      <c r="D100" s="183" t="s">
        <v>133</v>
      </c>
      <c r="E100" s="184" t="s">
        <v>819</v>
      </c>
      <c r="F100" s="185" t="s">
        <v>820</v>
      </c>
      <c r="G100" s="186" t="s">
        <v>305</v>
      </c>
      <c r="H100" s="187">
        <v>387.27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131</v>
      </c>
      <c r="AT100" s="18" t="s">
        <v>133</v>
      </c>
      <c r="AU100" s="18" t="s">
        <v>84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131</v>
      </c>
      <c r="BM100" s="18" t="s">
        <v>147</v>
      </c>
    </row>
    <row r="101" spans="2:65" s="1" customFormat="1" ht="22.5" customHeight="1">
      <c r="B101" s="35"/>
      <c r="C101" s="183" t="s">
        <v>158</v>
      </c>
      <c r="D101" s="183" t="s">
        <v>133</v>
      </c>
      <c r="E101" s="184" t="s">
        <v>821</v>
      </c>
      <c r="F101" s="185" t="s">
        <v>822</v>
      </c>
      <c r="G101" s="186" t="s">
        <v>305</v>
      </c>
      <c r="H101" s="187">
        <v>387.27</v>
      </c>
      <c r="I101" s="188"/>
      <c r="J101" s="189">
        <f>ROUND(I101*H101,2)</f>
        <v>0</v>
      </c>
      <c r="K101" s="185" t="s">
        <v>137</v>
      </c>
      <c r="L101" s="55"/>
      <c r="M101" s="190" t="s">
        <v>20</v>
      </c>
      <c r="N101" s="191" t="s">
        <v>47</v>
      </c>
      <c r="O101" s="36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8" t="s">
        <v>131</v>
      </c>
      <c r="AT101" s="18" t="s">
        <v>133</v>
      </c>
      <c r="AU101" s="18" t="s">
        <v>84</v>
      </c>
      <c r="AY101" s="18" t="s">
        <v>132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8" t="s">
        <v>22</v>
      </c>
      <c r="BK101" s="194">
        <f>ROUND(I101*H101,2)</f>
        <v>0</v>
      </c>
      <c r="BL101" s="18" t="s">
        <v>131</v>
      </c>
      <c r="BM101" s="18" t="s">
        <v>27</v>
      </c>
    </row>
    <row r="102" spans="2:65" s="1" customFormat="1" ht="22.5" customHeight="1">
      <c r="B102" s="35"/>
      <c r="C102" s="183" t="s">
        <v>144</v>
      </c>
      <c r="D102" s="183" t="s">
        <v>133</v>
      </c>
      <c r="E102" s="184" t="s">
        <v>424</v>
      </c>
      <c r="F102" s="185" t="s">
        <v>425</v>
      </c>
      <c r="G102" s="186" t="s">
        <v>248</v>
      </c>
      <c r="H102" s="187">
        <v>280</v>
      </c>
      <c r="I102" s="188"/>
      <c r="J102" s="189">
        <f>ROUND(I102*H102,2)</f>
        <v>0</v>
      </c>
      <c r="K102" s="185" t="s">
        <v>137</v>
      </c>
      <c r="L102" s="55"/>
      <c r="M102" s="190" t="s">
        <v>20</v>
      </c>
      <c r="N102" s="191" t="s">
        <v>47</v>
      </c>
      <c r="O102" s="36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8" t="s">
        <v>131</v>
      </c>
      <c r="AT102" s="18" t="s">
        <v>133</v>
      </c>
      <c r="AU102" s="18" t="s">
        <v>84</v>
      </c>
      <c r="AY102" s="18" t="s">
        <v>132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22</v>
      </c>
      <c r="BK102" s="194">
        <f>ROUND(I102*H102,2)</f>
        <v>0</v>
      </c>
      <c r="BL102" s="18" t="s">
        <v>131</v>
      </c>
      <c r="BM102" s="18" t="s">
        <v>172</v>
      </c>
    </row>
    <row r="103" spans="2:65" s="1" customFormat="1" ht="22.5" customHeight="1">
      <c r="B103" s="35"/>
      <c r="C103" s="183" t="s">
        <v>181</v>
      </c>
      <c r="D103" s="183" t="s">
        <v>133</v>
      </c>
      <c r="E103" s="184" t="s">
        <v>428</v>
      </c>
      <c r="F103" s="185" t="s">
        <v>429</v>
      </c>
      <c r="G103" s="186" t="s">
        <v>248</v>
      </c>
      <c r="H103" s="187">
        <v>3</v>
      </c>
      <c r="I103" s="188"/>
      <c r="J103" s="189">
        <f>ROUND(I103*H103,2)</f>
        <v>0</v>
      </c>
      <c r="K103" s="185" t="s">
        <v>137</v>
      </c>
      <c r="L103" s="55"/>
      <c r="M103" s="190" t="s">
        <v>20</v>
      </c>
      <c r="N103" s="191" t="s">
        <v>47</v>
      </c>
      <c r="O103" s="36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8" t="s">
        <v>131</v>
      </c>
      <c r="AT103" s="18" t="s">
        <v>133</v>
      </c>
      <c r="AU103" s="18" t="s">
        <v>84</v>
      </c>
      <c r="AY103" s="18" t="s">
        <v>132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8" t="s">
        <v>22</v>
      </c>
      <c r="BK103" s="194">
        <f>ROUND(I103*H103,2)</f>
        <v>0</v>
      </c>
      <c r="BL103" s="18" t="s">
        <v>131</v>
      </c>
      <c r="BM103" s="18" t="s">
        <v>184</v>
      </c>
    </row>
    <row r="104" spans="2:65" s="1" customFormat="1" ht="22.5" customHeight="1">
      <c r="B104" s="35"/>
      <c r="C104" s="183" t="s">
        <v>147</v>
      </c>
      <c r="D104" s="183" t="s">
        <v>133</v>
      </c>
      <c r="E104" s="184" t="s">
        <v>440</v>
      </c>
      <c r="F104" s="185" t="s">
        <v>441</v>
      </c>
      <c r="G104" s="186" t="s">
        <v>396</v>
      </c>
      <c r="H104" s="187">
        <v>983.9952</v>
      </c>
      <c r="I104" s="188"/>
      <c r="J104" s="189">
        <f>ROUND(I104*H104,2)</f>
        <v>0</v>
      </c>
      <c r="K104" s="185" t="s">
        <v>137</v>
      </c>
      <c r="L104" s="55"/>
      <c r="M104" s="190" t="s">
        <v>20</v>
      </c>
      <c r="N104" s="191" t="s">
        <v>47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131</v>
      </c>
      <c r="AT104" s="18" t="s">
        <v>133</v>
      </c>
      <c r="AU104" s="18" t="s">
        <v>84</v>
      </c>
      <c r="AY104" s="18" t="s">
        <v>132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22</v>
      </c>
      <c r="BK104" s="194">
        <f>ROUND(I104*H104,2)</f>
        <v>0</v>
      </c>
      <c r="BL104" s="18" t="s">
        <v>131</v>
      </c>
      <c r="BM104" s="18" t="s">
        <v>191</v>
      </c>
    </row>
    <row r="105" spans="2:51" s="11" customFormat="1" ht="13.5">
      <c r="B105" s="195"/>
      <c r="C105" s="196"/>
      <c r="D105" s="197" t="s">
        <v>148</v>
      </c>
      <c r="E105" s="198" t="s">
        <v>20</v>
      </c>
      <c r="F105" s="199" t="s">
        <v>443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84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2" customFormat="1" ht="13.5">
      <c r="B106" s="207"/>
      <c r="C106" s="208"/>
      <c r="D106" s="197" t="s">
        <v>148</v>
      </c>
      <c r="E106" s="209" t="s">
        <v>20</v>
      </c>
      <c r="F106" s="210" t="s">
        <v>823</v>
      </c>
      <c r="G106" s="208"/>
      <c r="H106" s="211">
        <v>983.9952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148</v>
      </c>
      <c r="AU106" s="217" t="s">
        <v>84</v>
      </c>
      <c r="AV106" s="12" t="s">
        <v>84</v>
      </c>
      <c r="AW106" s="12" t="s">
        <v>40</v>
      </c>
      <c r="AX106" s="12" t="s">
        <v>76</v>
      </c>
      <c r="AY106" s="217" t="s">
        <v>132</v>
      </c>
    </row>
    <row r="107" spans="2:51" s="13" customFormat="1" ht="13.5">
      <c r="B107" s="218"/>
      <c r="C107" s="219"/>
      <c r="D107" s="220" t="s">
        <v>148</v>
      </c>
      <c r="E107" s="221" t="s">
        <v>20</v>
      </c>
      <c r="F107" s="222" t="s">
        <v>157</v>
      </c>
      <c r="G107" s="219"/>
      <c r="H107" s="223">
        <v>983.9952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148</v>
      </c>
      <c r="AU107" s="229" t="s">
        <v>84</v>
      </c>
      <c r="AV107" s="13" t="s">
        <v>131</v>
      </c>
      <c r="AW107" s="13" t="s">
        <v>40</v>
      </c>
      <c r="AX107" s="13" t="s">
        <v>22</v>
      </c>
      <c r="AY107" s="229" t="s">
        <v>132</v>
      </c>
    </row>
    <row r="108" spans="2:65" s="1" customFormat="1" ht="22.5" customHeight="1">
      <c r="B108" s="35"/>
      <c r="C108" s="183" t="s">
        <v>193</v>
      </c>
      <c r="D108" s="183" t="s">
        <v>133</v>
      </c>
      <c r="E108" s="184" t="s">
        <v>449</v>
      </c>
      <c r="F108" s="185" t="s">
        <v>450</v>
      </c>
      <c r="G108" s="186" t="s">
        <v>396</v>
      </c>
      <c r="H108" s="187">
        <v>245.9988</v>
      </c>
      <c r="I108" s="188"/>
      <c r="J108" s="189">
        <f>ROUND(I108*H108,2)</f>
        <v>0</v>
      </c>
      <c r="K108" s="185" t="s">
        <v>137</v>
      </c>
      <c r="L108" s="55"/>
      <c r="M108" s="190" t="s">
        <v>20</v>
      </c>
      <c r="N108" s="191" t="s">
        <v>47</v>
      </c>
      <c r="O108" s="36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18" t="s">
        <v>131</v>
      </c>
      <c r="AT108" s="18" t="s">
        <v>133</v>
      </c>
      <c r="AU108" s="18" t="s">
        <v>84</v>
      </c>
      <c r="AY108" s="18" t="s">
        <v>132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22</v>
      </c>
      <c r="BK108" s="194">
        <f>ROUND(I108*H108,2)</f>
        <v>0</v>
      </c>
      <c r="BL108" s="18" t="s">
        <v>131</v>
      </c>
      <c r="BM108" s="18" t="s">
        <v>196</v>
      </c>
    </row>
    <row r="109" spans="2:65" s="1" customFormat="1" ht="22.5" customHeight="1">
      <c r="B109" s="35"/>
      <c r="C109" s="183" t="s">
        <v>27</v>
      </c>
      <c r="D109" s="183" t="s">
        <v>133</v>
      </c>
      <c r="E109" s="184" t="s">
        <v>453</v>
      </c>
      <c r="F109" s="185" t="s">
        <v>454</v>
      </c>
      <c r="G109" s="186" t="s">
        <v>396</v>
      </c>
      <c r="H109" s="187">
        <v>245.9988</v>
      </c>
      <c r="I109" s="188"/>
      <c r="J109" s="189">
        <f>ROUND(I109*H109,2)</f>
        <v>0</v>
      </c>
      <c r="K109" s="185" t="s">
        <v>190</v>
      </c>
      <c r="L109" s="55"/>
      <c r="M109" s="190" t="s">
        <v>20</v>
      </c>
      <c r="N109" s="191" t="s">
        <v>47</v>
      </c>
      <c r="O109" s="36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8" t="s">
        <v>131</v>
      </c>
      <c r="AT109" s="18" t="s">
        <v>133</v>
      </c>
      <c r="AU109" s="18" t="s">
        <v>84</v>
      </c>
      <c r="AY109" s="18" t="s">
        <v>132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22</v>
      </c>
      <c r="BK109" s="194">
        <f>ROUND(I109*H109,2)</f>
        <v>0</v>
      </c>
      <c r="BL109" s="18" t="s">
        <v>131</v>
      </c>
      <c r="BM109" s="18" t="s">
        <v>200</v>
      </c>
    </row>
    <row r="110" spans="2:63" s="10" customFormat="1" ht="29.85" customHeight="1">
      <c r="B110" s="169"/>
      <c r="C110" s="170"/>
      <c r="D110" s="171" t="s">
        <v>75</v>
      </c>
      <c r="E110" s="247" t="s">
        <v>158</v>
      </c>
      <c r="F110" s="247" t="s">
        <v>498</v>
      </c>
      <c r="G110" s="170"/>
      <c r="H110" s="170"/>
      <c r="I110" s="173"/>
      <c r="J110" s="248">
        <f>BK110</f>
        <v>0</v>
      </c>
      <c r="K110" s="170"/>
      <c r="L110" s="175"/>
      <c r="M110" s="176"/>
      <c r="N110" s="177"/>
      <c r="O110" s="177"/>
      <c r="P110" s="178">
        <f>SUM(P111:P115)</f>
        <v>0</v>
      </c>
      <c r="Q110" s="177"/>
      <c r="R110" s="178">
        <f>SUM(R111:R115)</f>
        <v>0</v>
      </c>
      <c r="S110" s="177"/>
      <c r="T110" s="179">
        <f>SUM(T111:T115)</f>
        <v>0</v>
      </c>
      <c r="AR110" s="180" t="s">
        <v>22</v>
      </c>
      <c r="AT110" s="181" t="s">
        <v>75</v>
      </c>
      <c r="AU110" s="181" t="s">
        <v>22</v>
      </c>
      <c r="AY110" s="180" t="s">
        <v>132</v>
      </c>
      <c r="BK110" s="182">
        <f>SUM(BK111:BK115)</f>
        <v>0</v>
      </c>
    </row>
    <row r="111" spans="2:65" s="1" customFormat="1" ht="22.5" customHeight="1">
      <c r="B111" s="35"/>
      <c r="C111" s="183" t="s">
        <v>203</v>
      </c>
      <c r="D111" s="183" t="s">
        <v>133</v>
      </c>
      <c r="E111" s="184" t="s">
        <v>504</v>
      </c>
      <c r="F111" s="185" t="s">
        <v>505</v>
      </c>
      <c r="G111" s="186" t="s">
        <v>305</v>
      </c>
      <c r="H111" s="187">
        <v>387.27</v>
      </c>
      <c r="I111" s="188"/>
      <c r="J111" s="189">
        <f>ROUND(I111*H111,2)</f>
        <v>0</v>
      </c>
      <c r="K111" s="185" t="s">
        <v>137</v>
      </c>
      <c r="L111" s="55"/>
      <c r="M111" s="190" t="s">
        <v>20</v>
      </c>
      <c r="N111" s="191" t="s">
        <v>47</v>
      </c>
      <c r="O111" s="36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18" t="s">
        <v>131</v>
      </c>
      <c r="AT111" s="18" t="s">
        <v>133</v>
      </c>
      <c r="AU111" s="18" t="s">
        <v>84</v>
      </c>
      <c r="AY111" s="18" t="s">
        <v>132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22</v>
      </c>
      <c r="BK111" s="194">
        <f>ROUND(I111*H111,2)</f>
        <v>0</v>
      </c>
      <c r="BL111" s="18" t="s">
        <v>131</v>
      </c>
      <c r="BM111" s="18" t="s">
        <v>206</v>
      </c>
    </row>
    <row r="112" spans="2:65" s="1" customFormat="1" ht="22.5" customHeight="1">
      <c r="B112" s="35"/>
      <c r="C112" s="183" t="s">
        <v>172</v>
      </c>
      <c r="D112" s="183" t="s">
        <v>133</v>
      </c>
      <c r="E112" s="184" t="s">
        <v>761</v>
      </c>
      <c r="F112" s="185" t="s">
        <v>762</v>
      </c>
      <c r="G112" s="186" t="s">
        <v>305</v>
      </c>
      <c r="H112" s="187">
        <v>387.27</v>
      </c>
      <c r="I112" s="188"/>
      <c r="J112" s="189">
        <f>ROUND(I112*H112,2)</f>
        <v>0</v>
      </c>
      <c r="K112" s="185" t="s">
        <v>137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131</v>
      </c>
      <c r="AT112" s="18" t="s">
        <v>133</v>
      </c>
      <c r="AU112" s="18" t="s">
        <v>84</v>
      </c>
      <c r="AY112" s="18" t="s">
        <v>132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131</v>
      </c>
      <c r="BM112" s="18" t="s">
        <v>210</v>
      </c>
    </row>
    <row r="113" spans="2:65" s="1" customFormat="1" ht="22.5" customHeight="1">
      <c r="B113" s="35"/>
      <c r="C113" s="249" t="s">
        <v>212</v>
      </c>
      <c r="D113" s="249" t="s">
        <v>376</v>
      </c>
      <c r="E113" s="250" t="s">
        <v>763</v>
      </c>
      <c r="F113" s="251" t="s">
        <v>824</v>
      </c>
      <c r="G113" s="252" t="s">
        <v>305</v>
      </c>
      <c r="H113" s="253">
        <v>395.0154</v>
      </c>
      <c r="I113" s="254"/>
      <c r="J113" s="255">
        <f>ROUND(I113*H113,2)</f>
        <v>0</v>
      </c>
      <c r="K113" s="251" t="s">
        <v>137</v>
      </c>
      <c r="L113" s="256"/>
      <c r="M113" s="257" t="s">
        <v>20</v>
      </c>
      <c r="N113" s="258" t="s">
        <v>47</v>
      </c>
      <c r="O113" s="36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147</v>
      </c>
      <c r="AT113" s="18" t="s">
        <v>376</v>
      </c>
      <c r="AU113" s="18" t="s">
        <v>84</v>
      </c>
      <c r="AY113" s="18" t="s">
        <v>132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22</v>
      </c>
      <c r="BK113" s="194">
        <f>ROUND(I113*H113,2)</f>
        <v>0</v>
      </c>
      <c r="BL113" s="18" t="s">
        <v>131</v>
      </c>
      <c r="BM113" s="18" t="s">
        <v>215</v>
      </c>
    </row>
    <row r="114" spans="2:51" s="12" customFormat="1" ht="13.5">
      <c r="B114" s="207"/>
      <c r="C114" s="208"/>
      <c r="D114" s="197" t="s">
        <v>148</v>
      </c>
      <c r="E114" s="209" t="s">
        <v>20</v>
      </c>
      <c r="F114" s="210" t="s">
        <v>825</v>
      </c>
      <c r="G114" s="208"/>
      <c r="H114" s="211">
        <v>395.0154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148</v>
      </c>
      <c r="AU114" s="217" t="s">
        <v>84</v>
      </c>
      <c r="AV114" s="12" t="s">
        <v>84</v>
      </c>
      <c r="AW114" s="12" t="s">
        <v>40</v>
      </c>
      <c r="AX114" s="12" t="s">
        <v>76</v>
      </c>
      <c r="AY114" s="217" t="s">
        <v>132</v>
      </c>
    </row>
    <row r="115" spans="2:51" s="13" customFormat="1" ht="13.5">
      <c r="B115" s="218"/>
      <c r="C115" s="219"/>
      <c r="D115" s="197" t="s">
        <v>148</v>
      </c>
      <c r="E115" s="230" t="s">
        <v>20</v>
      </c>
      <c r="F115" s="231" t="s">
        <v>157</v>
      </c>
      <c r="G115" s="219"/>
      <c r="H115" s="232">
        <v>395.0154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148</v>
      </c>
      <c r="AU115" s="229" t="s">
        <v>84</v>
      </c>
      <c r="AV115" s="13" t="s">
        <v>131</v>
      </c>
      <c r="AW115" s="13" t="s">
        <v>40</v>
      </c>
      <c r="AX115" s="13" t="s">
        <v>22</v>
      </c>
      <c r="AY115" s="229" t="s">
        <v>132</v>
      </c>
    </row>
    <row r="116" spans="2:63" s="10" customFormat="1" ht="29.85" customHeight="1">
      <c r="B116" s="169"/>
      <c r="C116" s="170"/>
      <c r="D116" s="171" t="s">
        <v>75</v>
      </c>
      <c r="E116" s="247" t="s">
        <v>672</v>
      </c>
      <c r="F116" s="247" t="s">
        <v>673</v>
      </c>
      <c r="G116" s="170"/>
      <c r="H116" s="170"/>
      <c r="I116" s="173"/>
      <c r="J116" s="248">
        <f>BK116</f>
        <v>0</v>
      </c>
      <c r="K116" s="170"/>
      <c r="L116" s="175"/>
      <c r="M116" s="176"/>
      <c r="N116" s="177"/>
      <c r="O116" s="177"/>
      <c r="P116" s="178">
        <f>SUM(P117:P121)</f>
        <v>0</v>
      </c>
      <c r="Q116" s="177"/>
      <c r="R116" s="178">
        <f>SUM(R117:R121)</f>
        <v>0</v>
      </c>
      <c r="S116" s="177"/>
      <c r="T116" s="179">
        <f>SUM(T117:T121)</f>
        <v>0</v>
      </c>
      <c r="AR116" s="180" t="s">
        <v>22</v>
      </c>
      <c r="AT116" s="181" t="s">
        <v>75</v>
      </c>
      <c r="AU116" s="181" t="s">
        <v>22</v>
      </c>
      <c r="AY116" s="180" t="s">
        <v>132</v>
      </c>
      <c r="BK116" s="182">
        <f>SUM(BK117:BK121)</f>
        <v>0</v>
      </c>
    </row>
    <row r="117" spans="2:65" s="1" customFormat="1" ht="22.5" customHeight="1">
      <c r="B117" s="35"/>
      <c r="C117" s="183" t="s">
        <v>184</v>
      </c>
      <c r="D117" s="183" t="s">
        <v>133</v>
      </c>
      <c r="E117" s="184" t="s">
        <v>674</v>
      </c>
      <c r="F117" s="185" t="s">
        <v>675</v>
      </c>
      <c r="G117" s="186" t="s">
        <v>248</v>
      </c>
      <c r="H117" s="187">
        <v>3</v>
      </c>
      <c r="I117" s="188"/>
      <c r="J117" s="189">
        <f>ROUND(I117*H117,2)</f>
        <v>0</v>
      </c>
      <c r="K117" s="185" t="s">
        <v>190</v>
      </c>
      <c r="L117" s="55"/>
      <c r="M117" s="190" t="s">
        <v>20</v>
      </c>
      <c r="N117" s="191" t="s">
        <v>47</v>
      </c>
      <c r="O117" s="36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8" t="s">
        <v>131</v>
      </c>
      <c r="AT117" s="18" t="s">
        <v>133</v>
      </c>
      <c r="AU117" s="18" t="s">
        <v>84</v>
      </c>
      <c r="AY117" s="18" t="s">
        <v>132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8" t="s">
        <v>22</v>
      </c>
      <c r="BK117" s="194">
        <f>ROUND(I117*H117,2)</f>
        <v>0</v>
      </c>
      <c r="BL117" s="18" t="s">
        <v>131</v>
      </c>
      <c r="BM117" s="18" t="s">
        <v>219</v>
      </c>
    </row>
    <row r="118" spans="2:51" s="11" customFormat="1" ht="13.5">
      <c r="B118" s="195"/>
      <c r="C118" s="196"/>
      <c r="D118" s="197" t="s">
        <v>148</v>
      </c>
      <c r="E118" s="198" t="s">
        <v>20</v>
      </c>
      <c r="F118" s="199" t="s">
        <v>813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148</v>
      </c>
      <c r="AU118" s="206" t="s">
        <v>84</v>
      </c>
      <c r="AV118" s="11" t="s">
        <v>22</v>
      </c>
      <c r="AW118" s="11" t="s">
        <v>40</v>
      </c>
      <c r="AX118" s="11" t="s">
        <v>76</v>
      </c>
      <c r="AY118" s="206" t="s">
        <v>132</v>
      </c>
    </row>
    <row r="119" spans="2:51" s="12" customFormat="1" ht="13.5">
      <c r="B119" s="207"/>
      <c r="C119" s="208"/>
      <c r="D119" s="197" t="s">
        <v>148</v>
      </c>
      <c r="E119" s="209" t="s">
        <v>20</v>
      </c>
      <c r="F119" s="210" t="s">
        <v>141</v>
      </c>
      <c r="G119" s="208"/>
      <c r="H119" s="211">
        <v>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148</v>
      </c>
      <c r="AU119" s="217" t="s">
        <v>84</v>
      </c>
      <c r="AV119" s="12" t="s">
        <v>84</v>
      </c>
      <c r="AW119" s="12" t="s">
        <v>40</v>
      </c>
      <c r="AX119" s="12" t="s">
        <v>76</v>
      </c>
      <c r="AY119" s="217" t="s">
        <v>132</v>
      </c>
    </row>
    <row r="120" spans="2:51" s="13" customFormat="1" ht="13.5">
      <c r="B120" s="218"/>
      <c r="C120" s="219"/>
      <c r="D120" s="220" t="s">
        <v>148</v>
      </c>
      <c r="E120" s="221" t="s">
        <v>20</v>
      </c>
      <c r="F120" s="222" t="s">
        <v>157</v>
      </c>
      <c r="G120" s="219"/>
      <c r="H120" s="223">
        <v>3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148</v>
      </c>
      <c r="AU120" s="229" t="s">
        <v>84</v>
      </c>
      <c r="AV120" s="13" t="s">
        <v>131</v>
      </c>
      <c r="AW120" s="13" t="s">
        <v>40</v>
      </c>
      <c r="AX120" s="13" t="s">
        <v>22</v>
      </c>
      <c r="AY120" s="229" t="s">
        <v>132</v>
      </c>
    </row>
    <row r="121" spans="2:65" s="1" customFormat="1" ht="22.5" customHeight="1">
      <c r="B121" s="35"/>
      <c r="C121" s="183" t="s">
        <v>8</v>
      </c>
      <c r="D121" s="183" t="s">
        <v>133</v>
      </c>
      <c r="E121" s="184" t="s">
        <v>826</v>
      </c>
      <c r="F121" s="185" t="s">
        <v>827</v>
      </c>
      <c r="G121" s="186" t="s">
        <v>248</v>
      </c>
      <c r="H121" s="187">
        <v>280</v>
      </c>
      <c r="I121" s="188"/>
      <c r="J121" s="189">
        <f>ROUND(I121*H121,2)</f>
        <v>0</v>
      </c>
      <c r="K121" s="185" t="s">
        <v>137</v>
      </c>
      <c r="L121" s="55"/>
      <c r="M121" s="190" t="s">
        <v>20</v>
      </c>
      <c r="N121" s="191" t="s">
        <v>47</v>
      </c>
      <c r="O121" s="36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8" t="s">
        <v>131</v>
      </c>
      <c r="AT121" s="18" t="s">
        <v>133</v>
      </c>
      <c r="AU121" s="18" t="s">
        <v>84</v>
      </c>
      <c r="AY121" s="18" t="s">
        <v>132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8" t="s">
        <v>22</v>
      </c>
      <c r="BK121" s="194">
        <f>ROUND(I121*H121,2)</f>
        <v>0</v>
      </c>
      <c r="BL121" s="18" t="s">
        <v>131</v>
      </c>
      <c r="BM121" s="18" t="s">
        <v>223</v>
      </c>
    </row>
    <row r="122" spans="2:63" s="10" customFormat="1" ht="29.85" customHeight="1">
      <c r="B122" s="169"/>
      <c r="C122" s="170"/>
      <c r="D122" s="171" t="s">
        <v>75</v>
      </c>
      <c r="E122" s="247" t="s">
        <v>682</v>
      </c>
      <c r="F122" s="247" t="s">
        <v>683</v>
      </c>
      <c r="G122" s="170"/>
      <c r="H122" s="170"/>
      <c r="I122" s="173"/>
      <c r="J122" s="248">
        <f>BK122</f>
        <v>0</v>
      </c>
      <c r="K122" s="170"/>
      <c r="L122" s="175"/>
      <c r="M122" s="176"/>
      <c r="N122" s="177"/>
      <c r="O122" s="177"/>
      <c r="P122" s="178">
        <f>P123</f>
        <v>0</v>
      </c>
      <c r="Q122" s="177"/>
      <c r="R122" s="178">
        <f>R123</f>
        <v>0</v>
      </c>
      <c r="S122" s="177"/>
      <c r="T122" s="179">
        <f>T123</f>
        <v>0</v>
      </c>
      <c r="AR122" s="180" t="s">
        <v>22</v>
      </c>
      <c r="AT122" s="181" t="s">
        <v>75</v>
      </c>
      <c r="AU122" s="181" t="s">
        <v>22</v>
      </c>
      <c r="AY122" s="180" t="s">
        <v>132</v>
      </c>
      <c r="BK122" s="182">
        <f>BK123</f>
        <v>0</v>
      </c>
    </row>
    <row r="123" spans="2:65" s="1" customFormat="1" ht="22.5" customHeight="1">
      <c r="B123" s="35"/>
      <c r="C123" s="183" t="s">
        <v>191</v>
      </c>
      <c r="D123" s="183" t="s">
        <v>133</v>
      </c>
      <c r="E123" s="184" t="s">
        <v>828</v>
      </c>
      <c r="F123" s="185" t="s">
        <v>829</v>
      </c>
      <c r="G123" s="186" t="s">
        <v>396</v>
      </c>
      <c r="H123" s="187">
        <v>240.65083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233" t="s">
        <v>47</v>
      </c>
      <c r="O123" s="234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AR123" s="18" t="s">
        <v>131</v>
      </c>
      <c r="AT123" s="18" t="s">
        <v>133</v>
      </c>
      <c r="AU123" s="18" t="s">
        <v>84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131</v>
      </c>
      <c r="BM123" s="18" t="s">
        <v>333</v>
      </c>
    </row>
    <row r="124" spans="2:12" s="1" customFormat="1" ht="6.95" customHeight="1">
      <c r="B124" s="50"/>
      <c r="C124" s="51"/>
      <c r="D124" s="51"/>
      <c r="E124" s="51"/>
      <c r="F124" s="51"/>
      <c r="G124" s="51"/>
      <c r="H124" s="51"/>
      <c r="I124" s="137"/>
      <c r="J124" s="51"/>
      <c r="K124" s="51"/>
      <c r="L124" s="55"/>
    </row>
  </sheetData>
  <sheetProtection password="CC35" sheet="1" objects="1" scenarios="1" formatColumns="0" formatRows="0" sort="0" autoFilter="0"/>
  <autoFilter ref="C87:K87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  <col min="12" max="256" width="9.33203125" style="270" customWidth="1"/>
    <col min="257" max="257" width="8.33203125" style="270" customWidth="1"/>
    <col min="258" max="258" width="1.66796875" style="270" customWidth="1"/>
    <col min="259" max="260" width="5" style="270" customWidth="1"/>
    <col min="261" max="261" width="11.66015625" style="270" customWidth="1"/>
    <col min="262" max="262" width="9.16015625" style="270" customWidth="1"/>
    <col min="263" max="263" width="5" style="270" customWidth="1"/>
    <col min="264" max="264" width="77.83203125" style="270" customWidth="1"/>
    <col min="265" max="266" width="20" style="270" customWidth="1"/>
    <col min="267" max="267" width="1.66796875" style="270" customWidth="1"/>
    <col min="268" max="512" width="9.33203125" style="270" customWidth="1"/>
    <col min="513" max="513" width="8.33203125" style="270" customWidth="1"/>
    <col min="514" max="514" width="1.66796875" style="270" customWidth="1"/>
    <col min="515" max="516" width="5" style="270" customWidth="1"/>
    <col min="517" max="517" width="11.66015625" style="270" customWidth="1"/>
    <col min="518" max="518" width="9.16015625" style="270" customWidth="1"/>
    <col min="519" max="519" width="5" style="270" customWidth="1"/>
    <col min="520" max="520" width="77.83203125" style="270" customWidth="1"/>
    <col min="521" max="522" width="20" style="270" customWidth="1"/>
    <col min="523" max="523" width="1.66796875" style="270" customWidth="1"/>
    <col min="524" max="768" width="9.33203125" style="270" customWidth="1"/>
    <col min="769" max="769" width="8.33203125" style="270" customWidth="1"/>
    <col min="770" max="770" width="1.66796875" style="270" customWidth="1"/>
    <col min="771" max="772" width="5" style="270" customWidth="1"/>
    <col min="773" max="773" width="11.66015625" style="270" customWidth="1"/>
    <col min="774" max="774" width="9.16015625" style="270" customWidth="1"/>
    <col min="775" max="775" width="5" style="270" customWidth="1"/>
    <col min="776" max="776" width="77.83203125" style="270" customWidth="1"/>
    <col min="777" max="778" width="20" style="270" customWidth="1"/>
    <col min="779" max="779" width="1.66796875" style="270" customWidth="1"/>
    <col min="780" max="1024" width="9.33203125" style="270" customWidth="1"/>
    <col min="1025" max="1025" width="8.33203125" style="270" customWidth="1"/>
    <col min="1026" max="1026" width="1.66796875" style="270" customWidth="1"/>
    <col min="1027" max="1028" width="5" style="270" customWidth="1"/>
    <col min="1029" max="1029" width="11.66015625" style="270" customWidth="1"/>
    <col min="1030" max="1030" width="9.16015625" style="270" customWidth="1"/>
    <col min="1031" max="1031" width="5" style="270" customWidth="1"/>
    <col min="1032" max="1032" width="77.83203125" style="270" customWidth="1"/>
    <col min="1033" max="1034" width="20" style="270" customWidth="1"/>
    <col min="1035" max="1035" width="1.66796875" style="270" customWidth="1"/>
    <col min="1036" max="1280" width="9.33203125" style="270" customWidth="1"/>
    <col min="1281" max="1281" width="8.33203125" style="270" customWidth="1"/>
    <col min="1282" max="1282" width="1.66796875" style="270" customWidth="1"/>
    <col min="1283" max="1284" width="5" style="270" customWidth="1"/>
    <col min="1285" max="1285" width="11.66015625" style="270" customWidth="1"/>
    <col min="1286" max="1286" width="9.16015625" style="270" customWidth="1"/>
    <col min="1287" max="1287" width="5" style="270" customWidth="1"/>
    <col min="1288" max="1288" width="77.83203125" style="270" customWidth="1"/>
    <col min="1289" max="1290" width="20" style="270" customWidth="1"/>
    <col min="1291" max="1291" width="1.66796875" style="270" customWidth="1"/>
    <col min="1292" max="1536" width="9.33203125" style="270" customWidth="1"/>
    <col min="1537" max="1537" width="8.33203125" style="270" customWidth="1"/>
    <col min="1538" max="1538" width="1.66796875" style="270" customWidth="1"/>
    <col min="1539" max="1540" width="5" style="270" customWidth="1"/>
    <col min="1541" max="1541" width="11.66015625" style="270" customWidth="1"/>
    <col min="1542" max="1542" width="9.16015625" style="270" customWidth="1"/>
    <col min="1543" max="1543" width="5" style="270" customWidth="1"/>
    <col min="1544" max="1544" width="77.83203125" style="270" customWidth="1"/>
    <col min="1545" max="1546" width="20" style="270" customWidth="1"/>
    <col min="1547" max="1547" width="1.66796875" style="270" customWidth="1"/>
    <col min="1548" max="1792" width="9.33203125" style="270" customWidth="1"/>
    <col min="1793" max="1793" width="8.33203125" style="270" customWidth="1"/>
    <col min="1794" max="1794" width="1.66796875" style="270" customWidth="1"/>
    <col min="1795" max="1796" width="5" style="270" customWidth="1"/>
    <col min="1797" max="1797" width="11.66015625" style="270" customWidth="1"/>
    <col min="1798" max="1798" width="9.16015625" style="270" customWidth="1"/>
    <col min="1799" max="1799" width="5" style="270" customWidth="1"/>
    <col min="1800" max="1800" width="77.83203125" style="270" customWidth="1"/>
    <col min="1801" max="1802" width="20" style="270" customWidth="1"/>
    <col min="1803" max="1803" width="1.66796875" style="270" customWidth="1"/>
    <col min="1804" max="2048" width="9.33203125" style="270" customWidth="1"/>
    <col min="2049" max="2049" width="8.33203125" style="270" customWidth="1"/>
    <col min="2050" max="2050" width="1.66796875" style="270" customWidth="1"/>
    <col min="2051" max="2052" width="5" style="270" customWidth="1"/>
    <col min="2053" max="2053" width="11.66015625" style="270" customWidth="1"/>
    <col min="2054" max="2054" width="9.16015625" style="270" customWidth="1"/>
    <col min="2055" max="2055" width="5" style="270" customWidth="1"/>
    <col min="2056" max="2056" width="77.83203125" style="270" customWidth="1"/>
    <col min="2057" max="2058" width="20" style="270" customWidth="1"/>
    <col min="2059" max="2059" width="1.66796875" style="270" customWidth="1"/>
    <col min="2060" max="2304" width="9.33203125" style="270" customWidth="1"/>
    <col min="2305" max="2305" width="8.33203125" style="270" customWidth="1"/>
    <col min="2306" max="2306" width="1.66796875" style="270" customWidth="1"/>
    <col min="2307" max="2308" width="5" style="270" customWidth="1"/>
    <col min="2309" max="2309" width="11.66015625" style="270" customWidth="1"/>
    <col min="2310" max="2310" width="9.16015625" style="270" customWidth="1"/>
    <col min="2311" max="2311" width="5" style="270" customWidth="1"/>
    <col min="2312" max="2312" width="77.83203125" style="270" customWidth="1"/>
    <col min="2313" max="2314" width="20" style="270" customWidth="1"/>
    <col min="2315" max="2315" width="1.66796875" style="270" customWidth="1"/>
    <col min="2316" max="2560" width="9.33203125" style="270" customWidth="1"/>
    <col min="2561" max="2561" width="8.33203125" style="270" customWidth="1"/>
    <col min="2562" max="2562" width="1.66796875" style="270" customWidth="1"/>
    <col min="2563" max="2564" width="5" style="270" customWidth="1"/>
    <col min="2565" max="2565" width="11.66015625" style="270" customWidth="1"/>
    <col min="2566" max="2566" width="9.16015625" style="270" customWidth="1"/>
    <col min="2567" max="2567" width="5" style="270" customWidth="1"/>
    <col min="2568" max="2568" width="77.83203125" style="270" customWidth="1"/>
    <col min="2569" max="2570" width="20" style="270" customWidth="1"/>
    <col min="2571" max="2571" width="1.66796875" style="270" customWidth="1"/>
    <col min="2572" max="2816" width="9.33203125" style="270" customWidth="1"/>
    <col min="2817" max="2817" width="8.33203125" style="270" customWidth="1"/>
    <col min="2818" max="2818" width="1.66796875" style="270" customWidth="1"/>
    <col min="2819" max="2820" width="5" style="270" customWidth="1"/>
    <col min="2821" max="2821" width="11.66015625" style="270" customWidth="1"/>
    <col min="2822" max="2822" width="9.16015625" style="270" customWidth="1"/>
    <col min="2823" max="2823" width="5" style="270" customWidth="1"/>
    <col min="2824" max="2824" width="77.83203125" style="270" customWidth="1"/>
    <col min="2825" max="2826" width="20" style="270" customWidth="1"/>
    <col min="2827" max="2827" width="1.66796875" style="270" customWidth="1"/>
    <col min="2828" max="3072" width="9.33203125" style="270" customWidth="1"/>
    <col min="3073" max="3073" width="8.33203125" style="270" customWidth="1"/>
    <col min="3074" max="3074" width="1.66796875" style="270" customWidth="1"/>
    <col min="3075" max="3076" width="5" style="270" customWidth="1"/>
    <col min="3077" max="3077" width="11.66015625" style="270" customWidth="1"/>
    <col min="3078" max="3078" width="9.16015625" style="270" customWidth="1"/>
    <col min="3079" max="3079" width="5" style="270" customWidth="1"/>
    <col min="3080" max="3080" width="77.83203125" style="270" customWidth="1"/>
    <col min="3081" max="3082" width="20" style="270" customWidth="1"/>
    <col min="3083" max="3083" width="1.66796875" style="270" customWidth="1"/>
    <col min="3084" max="3328" width="9.33203125" style="270" customWidth="1"/>
    <col min="3329" max="3329" width="8.33203125" style="270" customWidth="1"/>
    <col min="3330" max="3330" width="1.66796875" style="270" customWidth="1"/>
    <col min="3331" max="3332" width="5" style="270" customWidth="1"/>
    <col min="3333" max="3333" width="11.66015625" style="270" customWidth="1"/>
    <col min="3334" max="3334" width="9.16015625" style="270" customWidth="1"/>
    <col min="3335" max="3335" width="5" style="270" customWidth="1"/>
    <col min="3336" max="3336" width="77.83203125" style="270" customWidth="1"/>
    <col min="3337" max="3338" width="20" style="270" customWidth="1"/>
    <col min="3339" max="3339" width="1.66796875" style="270" customWidth="1"/>
    <col min="3340" max="3584" width="9.33203125" style="270" customWidth="1"/>
    <col min="3585" max="3585" width="8.33203125" style="270" customWidth="1"/>
    <col min="3586" max="3586" width="1.66796875" style="270" customWidth="1"/>
    <col min="3587" max="3588" width="5" style="270" customWidth="1"/>
    <col min="3589" max="3589" width="11.66015625" style="270" customWidth="1"/>
    <col min="3590" max="3590" width="9.16015625" style="270" customWidth="1"/>
    <col min="3591" max="3591" width="5" style="270" customWidth="1"/>
    <col min="3592" max="3592" width="77.83203125" style="270" customWidth="1"/>
    <col min="3593" max="3594" width="20" style="270" customWidth="1"/>
    <col min="3595" max="3595" width="1.66796875" style="270" customWidth="1"/>
    <col min="3596" max="3840" width="9.33203125" style="270" customWidth="1"/>
    <col min="3841" max="3841" width="8.33203125" style="270" customWidth="1"/>
    <col min="3842" max="3842" width="1.66796875" style="270" customWidth="1"/>
    <col min="3843" max="3844" width="5" style="270" customWidth="1"/>
    <col min="3845" max="3845" width="11.66015625" style="270" customWidth="1"/>
    <col min="3846" max="3846" width="9.16015625" style="270" customWidth="1"/>
    <col min="3847" max="3847" width="5" style="270" customWidth="1"/>
    <col min="3848" max="3848" width="77.83203125" style="270" customWidth="1"/>
    <col min="3849" max="3850" width="20" style="270" customWidth="1"/>
    <col min="3851" max="3851" width="1.66796875" style="270" customWidth="1"/>
    <col min="3852" max="4096" width="9.33203125" style="270" customWidth="1"/>
    <col min="4097" max="4097" width="8.33203125" style="270" customWidth="1"/>
    <col min="4098" max="4098" width="1.66796875" style="270" customWidth="1"/>
    <col min="4099" max="4100" width="5" style="270" customWidth="1"/>
    <col min="4101" max="4101" width="11.66015625" style="270" customWidth="1"/>
    <col min="4102" max="4102" width="9.16015625" style="270" customWidth="1"/>
    <col min="4103" max="4103" width="5" style="270" customWidth="1"/>
    <col min="4104" max="4104" width="77.83203125" style="270" customWidth="1"/>
    <col min="4105" max="4106" width="20" style="270" customWidth="1"/>
    <col min="4107" max="4107" width="1.66796875" style="270" customWidth="1"/>
    <col min="4108" max="4352" width="9.33203125" style="270" customWidth="1"/>
    <col min="4353" max="4353" width="8.33203125" style="270" customWidth="1"/>
    <col min="4354" max="4354" width="1.66796875" style="270" customWidth="1"/>
    <col min="4355" max="4356" width="5" style="270" customWidth="1"/>
    <col min="4357" max="4357" width="11.66015625" style="270" customWidth="1"/>
    <col min="4358" max="4358" width="9.16015625" style="270" customWidth="1"/>
    <col min="4359" max="4359" width="5" style="270" customWidth="1"/>
    <col min="4360" max="4360" width="77.83203125" style="270" customWidth="1"/>
    <col min="4361" max="4362" width="20" style="270" customWidth="1"/>
    <col min="4363" max="4363" width="1.66796875" style="270" customWidth="1"/>
    <col min="4364" max="4608" width="9.33203125" style="270" customWidth="1"/>
    <col min="4609" max="4609" width="8.33203125" style="270" customWidth="1"/>
    <col min="4610" max="4610" width="1.66796875" style="270" customWidth="1"/>
    <col min="4611" max="4612" width="5" style="270" customWidth="1"/>
    <col min="4613" max="4613" width="11.66015625" style="270" customWidth="1"/>
    <col min="4614" max="4614" width="9.16015625" style="270" customWidth="1"/>
    <col min="4615" max="4615" width="5" style="270" customWidth="1"/>
    <col min="4616" max="4616" width="77.83203125" style="270" customWidth="1"/>
    <col min="4617" max="4618" width="20" style="270" customWidth="1"/>
    <col min="4619" max="4619" width="1.66796875" style="270" customWidth="1"/>
    <col min="4620" max="4864" width="9.33203125" style="270" customWidth="1"/>
    <col min="4865" max="4865" width="8.33203125" style="270" customWidth="1"/>
    <col min="4866" max="4866" width="1.66796875" style="270" customWidth="1"/>
    <col min="4867" max="4868" width="5" style="270" customWidth="1"/>
    <col min="4869" max="4869" width="11.66015625" style="270" customWidth="1"/>
    <col min="4870" max="4870" width="9.16015625" style="270" customWidth="1"/>
    <col min="4871" max="4871" width="5" style="270" customWidth="1"/>
    <col min="4872" max="4872" width="77.83203125" style="270" customWidth="1"/>
    <col min="4873" max="4874" width="20" style="270" customWidth="1"/>
    <col min="4875" max="4875" width="1.66796875" style="270" customWidth="1"/>
    <col min="4876" max="5120" width="9.33203125" style="270" customWidth="1"/>
    <col min="5121" max="5121" width="8.33203125" style="270" customWidth="1"/>
    <col min="5122" max="5122" width="1.66796875" style="270" customWidth="1"/>
    <col min="5123" max="5124" width="5" style="270" customWidth="1"/>
    <col min="5125" max="5125" width="11.66015625" style="270" customWidth="1"/>
    <col min="5126" max="5126" width="9.16015625" style="270" customWidth="1"/>
    <col min="5127" max="5127" width="5" style="270" customWidth="1"/>
    <col min="5128" max="5128" width="77.83203125" style="270" customWidth="1"/>
    <col min="5129" max="5130" width="20" style="270" customWidth="1"/>
    <col min="5131" max="5131" width="1.66796875" style="270" customWidth="1"/>
    <col min="5132" max="5376" width="9.33203125" style="270" customWidth="1"/>
    <col min="5377" max="5377" width="8.33203125" style="270" customWidth="1"/>
    <col min="5378" max="5378" width="1.66796875" style="270" customWidth="1"/>
    <col min="5379" max="5380" width="5" style="270" customWidth="1"/>
    <col min="5381" max="5381" width="11.66015625" style="270" customWidth="1"/>
    <col min="5382" max="5382" width="9.16015625" style="270" customWidth="1"/>
    <col min="5383" max="5383" width="5" style="270" customWidth="1"/>
    <col min="5384" max="5384" width="77.83203125" style="270" customWidth="1"/>
    <col min="5385" max="5386" width="20" style="270" customWidth="1"/>
    <col min="5387" max="5387" width="1.66796875" style="270" customWidth="1"/>
    <col min="5388" max="5632" width="9.33203125" style="270" customWidth="1"/>
    <col min="5633" max="5633" width="8.33203125" style="270" customWidth="1"/>
    <col min="5634" max="5634" width="1.66796875" style="270" customWidth="1"/>
    <col min="5635" max="5636" width="5" style="270" customWidth="1"/>
    <col min="5637" max="5637" width="11.66015625" style="270" customWidth="1"/>
    <col min="5638" max="5638" width="9.16015625" style="270" customWidth="1"/>
    <col min="5639" max="5639" width="5" style="270" customWidth="1"/>
    <col min="5640" max="5640" width="77.83203125" style="270" customWidth="1"/>
    <col min="5641" max="5642" width="20" style="270" customWidth="1"/>
    <col min="5643" max="5643" width="1.66796875" style="270" customWidth="1"/>
    <col min="5644" max="5888" width="9.33203125" style="270" customWidth="1"/>
    <col min="5889" max="5889" width="8.33203125" style="270" customWidth="1"/>
    <col min="5890" max="5890" width="1.66796875" style="270" customWidth="1"/>
    <col min="5891" max="5892" width="5" style="270" customWidth="1"/>
    <col min="5893" max="5893" width="11.66015625" style="270" customWidth="1"/>
    <col min="5894" max="5894" width="9.16015625" style="270" customWidth="1"/>
    <col min="5895" max="5895" width="5" style="270" customWidth="1"/>
    <col min="5896" max="5896" width="77.83203125" style="270" customWidth="1"/>
    <col min="5897" max="5898" width="20" style="270" customWidth="1"/>
    <col min="5899" max="5899" width="1.66796875" style="270" customWidth="1"/>
    <col min="5900" max="6144" width="9.33203125" style="270" customWidth="1"/>
    <col min="6145" max="6145" width="8.33203125" style="270" customWidth="1"/>
    <col min="6146" max="6146" width="1.66796875" style="270" customWidth="1"/>
    <col min="6147" max="6148" width="5" style="270" customWidth="1"/>
    <col min="6149" max="6149" width="11.66015625" style="270" customWidth="1"/>
    <col min="6150" max="6150" width="9.16015625" style="270" customWidth="1"/>
    <col min="6151" max="6151" width="5" style="270" customWidth="1"/>
    <col min="6152" max="6152" width="77.83203125" style="270" customWidth="1"/>
    <col min="6153" max="6154" width="20" style="270" customWidth="1"/>
    <col min="6155" max="6155" width="1.66796875" style="270" customWidth="1"/>
    <col min="6156" max="6400" width="9.33203125" style="270" customWidth="1"/>
    <col min="6401" max="6401" width="8.33203125" style="270" customWidth="1"/>
    <col min="6402" max="6402" width="1.66796875" style="270" customWidth="1"/>
    <col min="6403" max="6404" width="5" style="270" customWidth="1"/>
    <col min="6405" max="6405" width="11.66015625" style="270" customWidth="1"/>
    <col min="6406" max="6406" width="9.16015625" style="270" customWidth="1"/>
    <col min="6407" max="6407" width="5" style="270" customWidth="1"/>
    <col min="6408" max="6408" width="77.83203125" style="270" customWidth="1"/>
    <col min="6409" max="6410" width="20" style="270" customWidth="1"/>
    <col min="6411" max="6411" width="1.66796875" style="270" customWidth="1"/>
    <col min="6412" max="6656" width="9.33203125" style="270" customWidth="1"/>
    <col min="6657" max="6657" width="8.33203125" style="270" customWidth="1"/>
    <col min="6658" max="6658" width="1.66796875" style="270" customWidth="1"/>
    <col min="6659" max="6660" width="5" style="270" customWidth="1"/>
    <col min="6661" max="6661" width="11.66015625" style="270" customWidth="1"/>
    <col min="6662" max="6662" width="9.16015625" style="270" customWidth="1"/>
    <col min="6663" max="6663" width="5" style="270" customWidth="1"/>
    <col min="6664" max="6664" width="77.83203125" style="270" customWidth="1"/>
    <col min="6665" max="6666" width="20" style="270" customWidth="1"/>
    <col min="6667" max="6667" width="1.66796875" style="270" customWidth="1"/>
    <col min="6668" max="6912" width="9.33203125" style="270" customWidth="1"/>
    <col min="6913" max="6913" width="8.33203125" style="270" customWidth="1"/>
    <col min="6914" max="6914" width="1.66796875" style="270" customWidth="1"/>
    <col min="6915" max="6916" width="5" style="270" customWidth="1"/>
    <col min="6917" max="6917" width="11.66015625" style="270" customWidth="1"/>
    <col min="6918" max="6918" width="9.16015625" style="270" customWidth="1"/>
    <col min="6919" max="6919" width="5" style="270" customWidth="1"/>
    <col min="6920" max="6920" width="77.83203125" style="270" customWidth="1"/>
    <col min="6921" max="6922" width="20" style="270" customWidth="1"/>
    <col min="6923" max="6923" width="1.66796875" style="270" customWidth="1"/>
    <col min="6924" max="7168" width="9.33203125" style="270" customWidth="1"/>
    <col min="7169" max="7169" width="8.33203125" style="270" customWidth="1"/>
    <col min="7170" max="7170" width="1.66796875" style="270" customWidth="1"/>
    <col min="7171" max="7172" width="5" style="270" customWidth="1"/>
    <col min="7173" max="7173" width="11.66015625" style="270" customWidth="1"/>
    <col min="7174" max="7174" width="9.16015625" style="270" customWidth="1"/>
    <col min="7175" max="7175" width="5" style="270" customWidth="1"/>
    <col min="7176" max="7176" width="77.83203125" style="270" customWidth="1"/>
    <col min="7177" max="7178" width="20" style="270" customWidth="1"/>
    <col min="7179" max="7179" width="1.66796875" style="270" customWidth="1"/>
    <col min="7180" max="7424" width="9.33203125" style="270" customWidth="1"/>
    <col min="7425" max="7425" width="8.33203125" style="270" customWidth="1"/>
    <col min="7426" max="7426" width="1.66796875" style="270" customWidth="1"/>
    <col min="7427" max="7428" width="5" style="270" customWidth="1"/>
    <col min="7429" max="7429" width="11.66015625" style="270" customWidth="1"/>
    <col min="7430" max="7430" width="9.16015625" style="270" customWidth="1"/>
    <col min="7431" max="7431" width="5" style="270" customWidth="1"/>
    <col min="7432" max="7432" width="77.83203125" style="270" customWidth="1"/>
    <col min="7433" max="7434" width="20" style="270" customWidth="1"/>
    <col min="7435" max="7435" width="1.66796875" style="270" customWidth="1"/>
    <col min="7436" max="7680" width="9.33203125" style="270" customWidth="1"/>
    <col min="7681" max="7681" width="8.33203125" style="270" customWidth="1"/>
    <col min="7682" max="7682" width="1.66796875" style="270" customWidth="1"/>
    <col min="7683" max="7684" width="5" style="270" customWidth="1"/>
    <col min="7685" max="7685" width="11.66015625" style="270" customWidth="1"/>
    <col min="7686" max="7686" width="9.16015625" style="270" customWidth="1"/>
    <col min="7687" max="7687" width="5" style="270" customWidth="1"/>
    <col min="7688" max="7688" width="77.83203125" style="270" customWidth="1"/>
    <col min="7689" max="7690" width="20" style="270" customWidth="1"/>
    <col min="7691" max="7691" width="1.66796875" style="270" customWidth="1"/>
    <col min="7692" max="7936" width="9.33203125" style="270" customWidth="1"/>
    <col min="7937" max="7937" width="8.33203125" style="270" customWidth="1"/>
    <col min="7938" max="7938" width="1.66796875" style="270" customWidth="1"/>
    <col min="7939" max="7940" width="5" style="270" customWidth="1"/>
    <col min="7941" max="7941" width="11.66015625" style="270" customWidth="1"/>
    <col min="7942" max="7942" width="9.16015625" style="270" customWidth="1"/>
    <col min="7943" max="7943" width="5" style="270" customWidth="1"/>
    <col min="7944" max="7944" width="77.83203125" style="270" customWidth="1"/>
    <col min="7945" max="7946" width="20" style="270" customWidth="1"/>
    <col min="7947" max="7947" width="1.66796875" style="270" customWidth="1"/>
    <col min="7948" max="8192" width="9.33203125" style="270" customWidth="1"/>
    <col min="8193" max="8193" width="8.33203125" style="270" customWidth="1"/>
    <col min="8194" max="8194" width="1.66796875" style="270" customWidth="1"/>
    <col min="8195" max="8196" width="5" style="270" customWidth="1"/>
    <col min="8197" max="8197" width="11.66015625" style="270" customWidth="1"/>
    <col min="8198" max="8198" width="9.16015625" style="270" customWidth="1"/>
    <col min="8199" max="8199" width="5" style="270" customWidth="1"/>
    <col min="8200" max="8200" width="77.83203125" style="270" customWidth="1"/>
    <col min="8201" max="8202" width="20" style="270" customWidth="1"/>
    <col min="8203" max="8203" width="1.66796875" style="270" customWidth="1"/>
    <col min="8204" max="8448" width="9.33203125" style="270" customWidth="1"/>
    <col min="8449" max="8449" width="8.33203125" style="270" customWidth="1"/>
    <col min="8450" max="8450" width="1.66796875" style="270" customWidth="1"/>
    <col min="8451" max="8452" width="5" style="270" customWidth="1"/>
    <col min="8453" max="8453" width="11.66015625" style="270" customWidth="1"/>
    <col min="8454" max="8454" width="9.16015625" style="270" customWidth="1"/>
    <col min="8455" max="8455" width="5" style="270" customWidth="1"/>
    <col min="8456" max="8456" width="77.83203125" style="270" customWidth="1"/>
    <col min="8457" max="8458" width="20" style="270" customWidth="1"/>
    <col min="8459" max="8459" width="1.66796875" style="270" customWidth="1"/>
    <col min="8460" max="8704" width="9.33203125" style="270" customWidth="1"/>
    <col min="8705" max="8705" width="8.33203125" style="270" customWidth="1"/>
    <col min="8706" max="8706" width="1.66796875" style="270" customWidth="1"/>
    <col min="8707" max="8708" width="5" style="270" customWidth="1"/>
    <col min="8709" max="8709" width="11.66015625" style="270" customWidth="1"/>
    <col min="8710" max="8710" width="9.16015625" style="270" customWidth="1"/>
    <col min="8711" max="8711" width="5" style="270" customWidth="1"/>
    <col min="8712" max="8712" width="77.83203125" style="270" customWidth="1"/>
    <col min="8713" max="8714" width="20" style="270" customWidth="1"/>
    <col min="8715" max="8715" width="1.66796875" style="270" customWidth="1"/>
    <col min="8716" max="8960" width="9.33203125" style="270" customWidth="1"/>
    <col min="8961" max="8961" width="8.33203125" style="270" customWidth="1"/>
    <col min="8962" max="8962" width="1.66796875" style="270" customWidth="1"/>
    <col min="8963" max="8964" width="5" style="270" customWidth="1"/>
    <col min="8965" max="8965" width="11.66015625" style="270" customWidth="1"/>
    <col min="8966" max="8966" width="9.16015625" style="270" customWidth="1"/>
    <col min="8967" max="8967" width="5" style="270" customWidth="1"/>
    <col min="8968" max="8968" width="77.83203125" style="270" customWidth="1"/>
    <col min="8969" max="8970" width="20" style="270" customWidth="1"/>
    <col min="8971" max="8971" width="1.66796875" style="270" customWidth="1"/>
    <col min="8972" max="9216" width="9.33203125" style="270" customWidth="1"/>
    <col min="9217" max="9217" width="8.33203125" style="270" customWidth="1"/>
    <col min="9218" max="9218" width="1.66796875" style="270" customWidth="1"/>
    <col min="9219" max="9220" width="5" style="270" customWidth="1"/>
    <col min="9221" max="9221" width="11.66015625" style="270" customWidth="1"/>
    <col min="9222" max="9222" width="9.16015625" style="270" customWidth="1"/>
    <col min="9223" max="9223" width="5" style="270" customWidth="1"/>
    <col min="9224" max="9224" width="77.83203125" style="270" customWidth="1"/>
    <col min="9225" max="9226" width="20" style="270" customWidth="1"/>
    <col min="9227" max="9227" width="1.66796875" style="270" customWidth="1"/>
    <col min="9228" max="9472" width="9.33203125" style="270" customWidth="1"/>
    <col min="9473" max="9473" width="8.33203125" style="270" customWidth="1"/>
    <col min="9474" max="9474" width="1.66796875" style="270" customWidth="1"/>
    <col min="9475" max="9476" width="5" style="270" customWidth="1"/>
    <col min="9477" max="9477" width="11.66015625" style="270" customWidth="1"/>
    <col min="9478" max="9478" width="9.16015625" style="270" customWidth="1"/>
    <col min="9479" max="9479" width="5" style="270" customWidth="1"/>
    <col min="9480" max="9480" width="77.83203125" style="270" customWidth="1"/>
    <col min="9481" max="9482" width="20" style="270" customWidth="1"/>
    <col min="9483" max="9483" width="1.66796875" style="270" customWidth="1"/>
    <col min="9484" max="9728" width="9.33203125" style="270" customWidth="1"/>
    <col min="9729" max="9729" width="8.33203125" style="270" customWidth="1"/>
    <col min="9730" max="9730" width="1.66796875" style="270" customWidth="1"/>
    <col min="9731" max="9732" width="5" style="270" customWidth="1"/>
    <col min="9733" max="9733" width="11.66015625" style="270" customWidth="1"/>
    <col min="9734" max="9734" width="9.16015625" style="270" customWidth="1"/>
    <col min="9735" max="9735" width="5" style="270" customWidth="1"/>
    <col min="9736" max="9736" width="77.83203125" style="270" customWidth="1"/>
    <col min="9737" max="9738" width="20" style="270" customWidth="1"/>
    <col min="9739" max="9739" width="1.66796875" style="270" customWidth="1"/>
    <col min="9740" max="9984" width="9.33203125" style="270" customWidth="1"/>
    <col min="9985" max="9985" width="8.33203125" style="270" customWidth="1"/>
    <col min="9986" max="9986" width="1.66796875" style="270" customWidth="1"/>
    <col min="9987" max="9988" width="5" style="270" customWidth="1"/>
    <col min="9989" max="9989" width="11.66015625" style="270" customWidth="1"/>
    <col min="9990" max="9990" width="9.16015625" style="270" customWidth="1"/>
    <col min="9991" max="9991" width="5" style="270" customWidth="1"/>
    <col min="9992" max="9992" width="77.83203125" style="270" customWidth="1"/>
    <col min="9993" max="9994" width="20" style="270" customWidth="1"/>
    <col min="9995" max="9995" width="1.66796875" style="270" customWidth="1"/>
    <col min="9996" max="10240" width="9.33203125" style="270" customWidth="1"/>
    <col min="10241" max="10241" width="8.33203125" style="270" customWidth="1"/>
    <col min="10242" max="10242" width="1.66796875" style="270" customWidth="1"/>
    <col min="10243" max="10244" width="5" style="270" customWidth="1"/>
    <col min="10245" max="10245" width="11.66015625" style="270" customWidth="1"/>
    <col min="10246" max="10246" width="9.16015625" style="270" customWidth="1"/>
    <col min="10247" max="10247" width="5" style="270" customWidth="1"/>
    <col min="10248" max="10248" width="77.83203125" style="270" customWidth="1"/>
    <col min="10249" max="10250" width="20" style="270" customWidth="1"/>
    <col min="10251" max="10251" width="1.66796875" style="270" customWidth="1"/>
    <col min="10252" max="10496" width="9.33203125" style="270" customWidth="1"/>
    <col min="10497" max="10497" width="8.33203125" style="270" customWidth="1"/>
    <col min="10498" max="10498" width="1.66796875" style="270" customWidth="1"/>
    <col min="10499" max="10500" width="5" style="270" customWidth="1"/>
    <col min="10501" max="10501" width="11.66015625" style="270" customWidth="1"/>
    <col min="10502" max="10502" width="9.16015625" style="270" customWidth="1"/>
    <col min="10503" max="10503" width="5" style="270" customWidth="1"/>
    <col min="10504" max="10504" width="77.83203125" style="270" customWidth="1"/>
    <col min="10505" max="10506" width="20" style="270" customWidth="1"/>
    <col min="10507" max="10507" width="1.66796875" style="270" customWidth="1"/>
    <col min="10508" max="10752" width="9.33203125" style="270" customWidth="1"/>
    <col min="10753" max="10753" width="8.33203125" style="270" customWidth="1"/>
    <col min="10754" max="10754" width="1.66796875" style="270" customWidth="1"/>
    <col min="10755" max="10756" width="5" style="270" customWidth="1"/>
    <col min="10757" max="10757" width="11.66015625" style="270" customWidth="1"/>
    <col min="10758" max="10758" width="9.16015625" style="270" customWidth="1"/>
    <col min="10759" max="10759" width="5" style="270" customWidth="1"/>
    <col min="10760" max="10760" width="77.83203125" style="270" customWidth="1"/>
    <col min="10761" max="10762" width="20" style="270" customWidth="1"/>
    <col min="10763" max="10763" width="1.66796875" style="270" customWidth="1"/>
    <col min="10764" max="11008" width="9.33203125" style="270" customWidth="1"/>
    <col min="11009" max="11009" width="8.33203125" style="270" customWidth="1"/>
    <col min="11010" max="11010" width="1.66796875" style="270" customWidth="1"/>
    <col min="11011" max="11012" width="5" style="270" customWidth="1"/>
    <col min="11013" max="11013" width="11.66015625" style="270" customWidth="1"/>
    <col min="11014" max="11014" width="9.16015625" style="270" customWidth="1"/>
    <col min="11015" max="11015" width="5" style="270" customWidth="1"/>
    <col min="11016" max="11016" width="77.83203125" style="270" customWidth="1"/>
    <col min="11017" max="11018" width="20" style="270" customWidth="1"/>
    <col min="11019" max="11019" width="1.66796875" style="270" customWidth="1"/>
    <col min="11020" max="11264" width="9.33203125" style="270" customWidth="1"/>
    <col min="11265" max="11265" width="8.33203125" style="270" customWidth="1"/>
    <col min="11266" max="11266" width="1.66796875" style="270" customWidth="1"/>
    <col min="11267" max="11268" width="5" style="270" customWidth="1"/>
    <col min="11269" max="11269" width="11.66015625" style="270" customWidth="1"/>
    <col min="11270" max="11270" width="9.16015625" style="270" customWidth="1"/>
    <col min="11271" max="11271" width="5" style="270" customWidth="1"/>
    <col min="11272" max="11272" width="77.83203125" style="270" customWidth="1"/>
    <col min="11273" max="11274" width="20" style="270" customWidth="1"/>
    <col min="11275" max="11275" width="1.66796875" style="270" customWidth="1"/>
    <col min="11276" max="11520" width="9.33203125" style="270" customWidth="1"/>
    <col min="11521" max="11521" width="8.33203125" style="270" customWidth="1"/>
    <col min="11522" max="11522" width="1.66796875" style="270" customWidth="1"/>
    <col min="11523" max="11524" width="5" style="270" customWidth="1"/>
    <col min="11525" max="11525" width="11.66015625" style="270" customWidth="1"/>
    <col min="11526" max="11526" width="9.16015625" style="270" customWidth="1"/>
    <col min="11527" max="11527" width="5" style="270" customWidth="1"/>
    <col min="11528" max="11528" width="77.83203125" style="270" customWidth="1"/>
    <col min="11529" max="11530" width="20" style="270" customWidth="1"/>
    <col min="11531" max="11531" width="1.66796875" style="270" customWidth="1"/>
    <col min="11532" max="11776" width="9.33203125" style="270" customWidth="1"/>
    <col min="11777" max="11777" width="8.33203125" style="270" customWidth="1"/>
    <col min="11778" max="11778" width="1.66796875" style="270" customWidth="1"/>
    <col min="11779" max="11780" width="5" style="270" customWidth="1"/>
    <col min="11781" max="11781" width="11.66015625" style="270" customWidth="1"/>
    <col min="11782" max="11782" width="9.16015625" style="270" customWidth="1"/>
    <col min="11783" max="11783" width="5" style="270" customWidth="1"/>
    <col min="11784" max="11784" width="77.83203125" style="270" customWidth="1"/>
    <col min="11785" max="11786" width="20" style="270" customWidth="1"/>
    <col min="11787" max="11787" width="1.66796875" style="270" customWidth="1"/>
    <col min="11788" max="12032" width="9.33203125" style="270" customWidth="1"/>
    <col min="12033" max="12033" width="8.33203125" style="270" customWidth="1"/>
    <col min="12034" max="12034" width="1.66796875" style="270" customWidth="1"/>
    <col min="12035" max="12036" width="5" style="270" customWidth="1"/>
    <col min="12037" max="12037" width="11.66015625" style="270" customWidth="1"/>
    <col min="12038" max="12038" width="9.16015625" style="270" customWidth="1"/>
    <col min="12039" max="12039" width="5" style="270" customWidth="1"/>
    <col min="12040" max="12040" width="77.83203125" style="270" customWidth="1"/>
    <col min="12041" max="12042" width="20" style="270" customWidth="1"/>
    <col min="12043" max="12043" width="1.66796875" style="270" customWidth="1"/>
    <col min="12044" max="12288" width="9.33203125" style="270" customWidth="1"/>
    <col min="12289" max="12289" width="8.33203125" style="270" customWidth="1"/>
    <col min="12290" max="12290" width="1.66796875" style="270" customWidth="1"/>
    <col min="12291" max="12292" width="5" style="270" customWidth="1"/>
    <col min="12293" max="12293" width="11.66015625" style="270" customWidth="1"/>
    <col min="12294" max="12294" width="9.16015625" style="270" customWidth="1"/>
    <col min="12295" max="12295" width="5" style="270" customWidth="1"/>
    <col min="12296" max="12296" width="77.83203125" style="270" customWidth="1"/>
    <col min="12297" max="12298" width="20" style="270" customWidth="1"/>
    <col min="12299" max="12299" width="1.66796875" style="270" customWidth="1"/>
    <col min="12300" max="12544" width="9.33203125" style="270" customWidth="1"/>
    <col min="12545" max="12545" width="8.33203125" style="270" customWidth="1"/>
    <col min="12546" max="12546" width="1.66796875" style="270" customWidth="1"/>
    <col min="12547" max="12548" width="5" style="270" customWidth="1"/>
    <col min="12549" max="12549" width="11.66015625" style="270" customWidth="1"/>
    <col min="12550" max="12550" width="9.16015625" style="270" customWidth="1"/>
    <col min="12551" max="12551" width="5" style="270" customWidth="1"/>
    <col min="12552" max="12552" width="77.83203125" style="270" customWidth="1"/>
    <col min="12553" max="12554" width="20" style="270" customWidth="1"/>
    <col min="12555" max="12555" width="1.66796875" style="270" customWidth="1"/>
    <col min="12556" max="12800" width="9.33203125" style="270" customWidth="1"/>
    <col min="12801" max="12801" width="8.33203125" style="270" customWidth="1"/>
    <col min="12802" max="12802" width="1.66796875" style="270" customWidth="1"/>
    <col min="12803" max="12804" width="5" style="270" customWidth="1"/>
    <col min="12805" max="12805" width="11.66015625" style="270" customWidth="1"/>
    <col min="12806" max="12806" width="9.16015625" style="270" customWidth="1"/>
    <col min="12807" max="12807" width="5" style="270" customWidth="1"/>
    <col min="12808" max="12808" width="77.83203125" style="270" customWidth="1"/>
    <col min="12809" max="12810" width="20" style="270" customWidth="1"/>
    <col min="12811" max="12811" width="1.66796875" style="270" customWidth="1"/>
    <col min="12812" max="13056" width="9.33203125" style="270" customWidth="1"/>
    <col min="13057" max="13057" width="8.33203125" style="270" customWidth="1"/>
    <col min="13058" max="13058" width="1.66796875" style="270" customWidth="1"/>
    <col min="13059" max="13060" width="5" style="270" customWidth="1"/>
    <col min="13061" max="13061" width="11.66015625" style="270" customWidth="1"/>
    <col min="13062" max="13062" width="9.16015625" style="270" customWidth="1"/>
    <col min="13063" max="13063" width="5" style="270" customWidth="1"/>
    <col min="13064" max="13064" width="77.83203125" style="270" customWidth="1"/>
    <col min="13065" max="13066" width="20" style="270" customWidth="1"/>
    <col min="13067" max="13067" width="1.66796875" style="270" customWidth="1"/>
    <col min="13068" max="13312" width="9.33203125" style="270" customWidth="1"/>
    <col min="13313" max="13313" width="8.33203125" style="270" customWidth="1"/>
    <col min="13314" max="13314" width="1.66796875" style="270" customWidth="1"/>
    <col min="13315" max="13316" width="5" style="270" customWidth="1"/>
    <col min="13317" max="13317" width="11.66015625" style="270" customWidth="1"/>
    <col min="13318" max="13318" width="9.16015625" style="270" customWidth="1"/>
    <col min="13319" max="13319" width="5" style="270" customWidth="1"/>
    <col min="13320" max="13320" width="77.83203125" style="270" customWidth="1"/>
    <col min="13321" max="13322" width="20" style="270" customWidth="1"/>
    <col min="13323" max="13323" width="1.66796875" style="270" customWidth="1"/>
    <col min="13324" max="13568" width="9.33203125" style="270" customWidth="1"/>
    <col min="13569" max="13569" width="8.33203125" style="270" customWidth="1"/>
    <col min="13570" max="13570" width="1.66796875" style="270" customWidth="1"/>
    <col min="13571" max="13572" width="5" style="270" customWidth="1"/>
    <col min="13573" max="13573" width="11.66015625" style="270" customWidth="1"/>
    <col min="13574" max="13574" width="9.16015625" style="270" customWidth="1"/>
    <col min="13575" max="13575" width="5" style="270" customWidth="1"/>
    <col min="13576" max="13576" width="77.83203125" style="270" customWidth="1"/>
    <col min="13577" max="13578" width="20" style="270" customWidth="1"/>
    <col min="13579" max="13579" width="1.66796875" style="270" customWidth="1"/>
    <col min="13580" max="13824" width="9.33203125" style="270" customWidth="1"/>
    <col min="13825" max="13825" width="8.33203125" style="270" customWidth="1"/>
    <col min="13826" max="13826" width="1.66796875" style="270" customWidth="1"/>
    <col min="13827" max="13828" width="5" style="270" customWidth="1"/>
    <col min="13829" max="13829" width="11.66015625" style="270" customWidth="1"/>
    <col min="13830" max="13830" width="9.16015625" style="270" customWidth="1"/>
    <col min="13831" max="13831" width="5" style="270" customWidth="1"/>
    <col min="13832" max="13832" width="77.83203125" style="270" customWidth="1"/>
    <col min="13833" max="13834" width="20" style="270" customWidth="1"/>
    <col min="13835" max="13835" width="1.66796875" style="270" customWidth="1"/>
    <col min="13836" max="14080" width="9.33203125" style="270" customWidth="1"/>
    <col min="14081" max="14081" width="8.33203125" style="270" customWidth="1"/>
    <col min="14082" max="14082" width="1.66796875" style="270" customWidth="1"/>
    <col min="14083" max="14084" width="5" style="270" customWidth="1"/>
    <col min="14085" max="14085" width="11.66015625" style="270" customWidth="1"/>
    <col min="14086" max="14086" width="9.16015625" style="270" customWidth="1"/>
    <col min="14087" max="14087" width="5" style="270" customWidth="1"/>
    <col min="14088" max="14088" width="77.83203125" style="270" customWidth="1"/>
    <col min="14089" max="14090" width="20" style="270" customWidth="1"/>
    <col min="14091" max="14091" width="1.66796875" style="270" customWidth="1"/>
    <col min="14092" max="14336" width="9.33203125" style="270" customWidth="1"/>
    <col min="14337" max="14337" width="8.33203125" style="270" customWidth="1"/>
    <col min="14338" max="14338" width="1.66796875" style="270" customWidth="1"/>
    <col min="14339" max="14340" width="5" style="270" customWidth="1"/>
    <col min="14341" max="14341" width="11.66015625" style="270" customWidth="1"/>
    <col min="14342" max="14342" width="9.16015625" style="270" customWidth="1"/>
    <col min="14343" max="14343" width="5" style="270" customWidth="1"/>
    <col min="14344" max="14344" width="77.83203125" style="270" customWidth="1"/>
    <col min="14345" max="14346" width="20" style="270" customWidth="1"/>
    <col min="14347" max="14347" width="1.66796875" style="270" customWidth="1"/>
    <col min="14348" max="14592" width="9.33203125" style="270" customWidth="1"/>
    <col min="14593" max="14593" width="8.33203125" style="270" customWidth="1"/>
    <col min="14594" max="14594" width="1.66796875" style="270" customWidth="1"/>
    <col min="14595" max="14596" width="5" style="270" customWidth="1"/>
    <col min="14597" max="14597" width="11.66015625" style="270" customWidth="1"/>
    <col min="14598" max="14598" width="9.16015625" style="270" customWidth="1"/>
    <col min="14599" max="14599" width="5" style="270" customWidth="1"/>
    <col min="14600" max="14600" width="77.83203125" style="270" customWidth="1"/>
    <col min="14601" max="14602" width="20" style="270" customWidth="1"/>
    <col min="14603" max="14603" width="1.66796875" style="270" customWidth="1"/>
    <col min="14604" max="14848" width="9.33203125" style="270" customWidth="1"/>
    <col min="14849" max="14849" width="8.33203125" style="270" customWidth="1"/>
    <col min="14850" max="14850" width="1.66796875" style="270" customWidth="1"/>
    <col min="14851" max="14852" width="5" style="270" customWidth="1"/>
    <col min="14853" max="14853" width="11.66015625" style="270" customWidth="1"/>
    <col min="14854" max="14854" width="9.16015625" style="270" customWidth="1"/>
    <col min="14855" max="14855" width="5" style="270" customWidth="1"/>
    <col min="14856" max="14856" width="77.83203125" style="270" customWidth="1"/>
    <col min="14857" max="14858" width="20" style="270" customWidth="1"/>
    <col min="14859" max="14859" width="1.66796875" style="270" customWidth="1"/>
    <col min="14860" max="15104" width="9.33203125" style="270" customWidth="1"/>
    <col min="15105" max="15105" width="8.33203125" style="270" customWidth="1"/>
    <col min="15106" max="15106" width="1.66796875" style="270" customWidth="1"/>
    <col min="15107" max="15108" width="5" style="270" customWidth="1"/>
    <col min="15109" max="15109" width="11.66015625" style="270" customWidth="1"/>
    <col min="15110" max="15110" width="9.16015625" style="270" customWidth="1"/>
    <col min="15111" max="15111" width="5" style="270" customWidth="1"/>
    <col min="15112" max="15112" width="77.83203125" style="270" customWidth="1"/>
    <col min="15113" max="15114" width="20" style="270" customWidth="1"/>
    <col min="15115" max="15115" width="1.66796875" style="270" customWidth="1"/>
    <col min="15116" max="15360" width="9.33203125" style="270" customWidth="1"/>
    <col min="15361" max="15361" width="8.33203125" style="270" customWidth="1"/>
    <col min="15362" max="15362" width="1.66796875" style="270" customWidth="1"/>
    <col min="15363" max="15364" width="5" style="270" customWidth="1"/>
    <col min="15365" max="15365" width="11.66015625" style="270" customWidth="1"/>
    <col min="15366" max="15366" width="9.16015625" style="270" customWidth="1"/>
    <col min="15367" max="15367" width="5" style="270" customWidth="1"/>
    <col min="15368" max="15368" width="77.83203125" style="270" customWidth="1"/>
    <col min="15369" max="15370" width="20" style="270" customWidth="1"/>
    <col min="15371" max="15371" width="1.66796875" style="270" customWidth="1"/>
    <col min="15372" max="15616" width="9.33203125" style="270" customWidth="1"/>
    <col min="15617" max="15617" width="8.33203125" style="270" customWidth="1"/>
    <col min="15618" max="15618" width="1.66796875" style="270" customWidth="1"/>
    <col min="15619" max="15620" width="5" style="270" customWidth="1"/>
    <col min="15621" max="15621" width="11.66015625" style="270" customWidth="1"/>
    <col min="15622" max="15622" width="9.16015625" style="270" customWidth="1"/>
    <col min="15623" max="15623" width="5" style="270" customWidth="1"/>
    <col min="15624" max="15624" width="77.83203125" style="270" customWidth="1"/>
    <col min="15625" max="15626" width="20" style="270" customWidth="1"/>
    <col min="15627" max="15627" width="1.66796875" style="270" customWidth="1"/>
    <col min="15628" max="15872" width="9.33203125" style="270" customWidth="1"/>
    <col min="15873" max="15873" width="8.33203125" style="270" customWidth="1"/>
    <col min="15874" max="15874" width="1.66796875" style="270" customWidth="1"/>
    <col min="15875" max="15876" width="5" style="270" customWidth="1"/>
    <col min="15877" max="15877" width="11.66015625" style="270" customWidth="1"/>
    <col min="15878" max="15878" width="9.16015625" style="270" customWidth="1"/>
    <col min="15879" max="15879" width="5" style="270" customWidth="1"/>
    <col min="15880" max="15880" width="77.83203125" style="270" customWidth="1"/>
    <col min="15881" max="15882" width="20" style="270" customWidth="1"/>
    <col min="15883" max="15883" width="1.66796875" style="270" customWidth="1"/>
    <col min="15884" max="16128" width="9.33203125" style="270" customWidth="1"/>
    <col min="16129" max="16129" width="8.33203125" style="270" customWidth="1"/>
    <col min="16130" max="16130" width="1.66796875" style="270" customWidth="1"/>
    <col min="16131" max="16132" width="5" style="270" customWidth="1"/>
    <col min="16133" max="16133" width="11.66015625" style="270" customWidth="1"/>
    <col min="16134" max="16134" width="9.16015625" style="270" customWidth="1"/>
    <col min="16135" max="16135" width="5" style="270" customWidth="1"/>
    <col min="16136" max="16136" width="77.83203125" style="270" customWidth="1"/>
    <col min="16137" max="16138" width="20" style="270" customWidth="1"/>
    <col min="16139" max="16139" width="1.66796875" style="270" customWidth="1"/>
    <col min="16140" max="16384" width="9.332031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6" customFormat="1" ht="45" customHeight="1">
      <c r="B3" s="274"/>
      <c r="C3" s="399" t="s">
        <v>837</v>
      </c>
      <c r="D3" s="399"/>
      <c r="E3" s="399"/>
      <c r="F3" s="399"/>
      <c r="G3" s="399"/>
      <c r="H3" s="399"/>
      <c r="I3" s="399"/>
      <c r="J3" s="399"/>
      <c r="K3" s="275"/>
    </row>
    <row r="4" spans="2:11" ht="25.5" customHeight="1">
      <c r="B4" s="277"/>
      <c r="C4" s="404" t="s">
        <v>838</v>
      </c>
      <c r="D4" s="404"/>
      <c r="E4" s="404"/>
      <c r="F4" s="404"/>
      <c r="G4" s="404"/>
      <c r="H4" s="404"/>
      <c r="I4" s="404"/>
      <c r="J4" s="404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401" t="s">
        <v>839</v>
      </c>
      <c r="D6" s="401"/>
      <c r="E6" s="401"/>
      <c r="F6" s="401"/>
      <c r="G6" s="401"/>
      <c r="H6" s="401"/>
      <c r="I6" s="401"/>
      <c r="J6" s="401"/>
      <c r="K6" s="278"/>
    </row>
    <row r="7" spans="2:11" ht="15" customHeight="1">
      <c r="B7" s="280"/>
      <c r="C7" s="401" t="s">
        <v>840</v>
      </c>
      <c r="D7" s="401"/>
      <c r="E7" s="401"/>
      <c r="F7" s="401"/>
      <c r="G7" s="401"/>
      <c r="H7" s="401"/>
      <c r="I7" s="401"/>
      <c r="J7" s="401"/>
      <c r="K7" s="278"/>
    </row>
    <row r="8" spans="2:11" ht="12.75" customHeight="1">
      <c r="B8" s="280"/>
      <c r="C8" s="281"/>
      <c r="D8" s="281"/>
      <c r="E8" s="281"/>
      <c r="F8" s="281"/>
      <c r="G8" s="281"/>
      <c r="H8" s="281"/>
      <c r="I8" s="281"/>
      <c r="J8" s="281"/>
      <c r="K8" s="278"/>
    </row>
    <row r="9" spans="2:11" ht="15" customHeight="1">
      <c r="B9" s="280"/>
      <c r="C9" s="401" t="s">
        <v>841</v>
      </c>
      <c r="D9" s="401"/>
      <c r="E9" s="401"/>
      <c r="F9" s="401"/>
      <c r="G9" s="401"/>
      <c r="H9" s="401"/>
      <c r="I9" s="401"/>
      <c r="J9" s="401"/>
      <c r="K9" s="278"/>
    </row>
    <row r="10" spans="2:11" ht="15" customHeight="1">
      <c r="B10" s="280"/>
      <c r="C10" s="281"/>
      <c r="D10" s="401" t="s">
        <v>842</v>
      </c>
      <c r="E10" s="401"/>
      <c r="F10" s="401"/>
      <c r="G10" s="401"/>
      <c r="H10" s="401"/>
      <c r="I10" s="401"/>
      <c r="J10" s="401"/>
      <c r="K10" s="278"/>
    </row>
    <row r="11" spans="2:11" ht="15" customHeight="1">
      <c r="B11" s="280"/>
      <c r="C11" s="282"/>
      <c r="D11" s="401" t="s">
        <v>843</v>
      </c>
      <c r="E11" s="401"/>
      <c r="F11" s="401"/>
      <c r="G11" s="401"/>
      <c r="H11" s="401"/>
      <c r="I11" s="401"/>
      <c r="J11" s="401"/>
      <c r="K11" s="278"/>
    </row>
    <row r="12" spans="2:11" ht="12.75" customHeight="1">
      <c r="B12" s="280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0"/>
      <c r="C13" s="282"/>
      <c r="D13" s="401" t="s">
        <v>844</v>
      </c>
      <c r="E13" s="401"/>
      <c r="F13" s="401"/>
      <c r="G13" s="401"/>
      <c r="H13" s="401"/>
      <c r="I13" s="401"/>
      <c r="J13" s="401"/>
      <c r="K13" s="278"/>
    </row>
    <row r="14" spans="2:11" ht="15" customHeight="1">
      <c r="B14" s="280"/>
      <c r="C14" s="282"/>
      <c r="D14" s="401" t="s">
        <v>845</v>
      </c>
      <c r="E14" s="401"/>
      <c r="F14" s="401"/>
      <c r="G14" s="401"/>
      <c r="H14" s="401"/>
      <c r="I14" s="401"/>
      <c r="J14" s="401"/>
      <c r="K14" s="278"/>
    </row>
    <row r="15" spans="2:11" ht="15" customHeight="1">
      <c r="B15" s="280"/>
      <c r="C15" s="282"/>
      <c r="D15" s="401" t="s">
        <v>846</v>
      </c>
      <c r="E15" s="401"/>
      <c r="F15" s="401"/>
      <c r="G15" s="401"/>
      <c r="H15" s="401"/>
      <c r="I15" s="401"/>
      <c r="J15" s="401"/>
      <c r="K15" s="278"/>
    </row>
    <row r="16" spans="2:11" ht="15" customHeight="1">
      <c r="B16" s="280"/>
      <c r="C16" s="282"/>
      <c r="D16" s="282"/>
      <c r="E16" s="283" t="s">
        <v>847</v>
      </c>
      <c r="F16" s="401" t="s">
        <v>848</v>
      </c>
      <c r="G16" s="401"/>
      <c r="H16" s="401"/>
      <c r="I16" s="401"/>
      <c r="J16" s="401"/>
      <c r="K16" s="278"/>
    </row>
    <row r="17" spans="2:11" ht="15" customHeight="1">
      <c r="B17" s="280"/>
      <c r="C17" s="282"/>
      <c r="D17" s="282"/>
      <c r="E17" s="283" t="s">
        <v>90</v>
      </c>
      <c r="F17" s="401" t="s">
        <v>849</v>
      </c>
      <c r="G17" s="401"/>
      <c r="H17" s="401"/>
      <c r="I17" s="401"/>
      <c r="J17" s="401"/>
      <c r="K17" s="278"/>
    </row>
    <row r="18" spans="2:11" ht="15" customHeight="1">
      <c r="B18" s="280"/>
      <c r="C18" s="282"/>
      <c r="D18" s="282"/>
      <c r="E18" s="283" t="s">
        <v>850</v>
      </c>
      <c r="F18" s="401" t="s">
        <v>851</v>
      </c>
      <c r="G18" s="401"/>
      <c r="H18" s="401"/>
      <c r="I18" s="401"/>
      <c r="J18" s="401"/>
      <c r="K18" s="278"/>
    </row>
    <row r="19" spans="2:11" ht="15" customHeight="1">
      <c r="B19" s="280"/>
      <c r="C19" s="282"/>
      <c r="D19" s="282"/>
      <c r="E19" s="283" t="s">
        <v>82</v>
      </c>
      <c r="F19" s="401" t="s">
        <v>852</v>
      </c>
      <c r="G19" s="401"/>
      <c r="H19" s="401"/>
      <c r="I19" s="401"/>
      <c r="J19" s="401"/>
      <c r="K19" s="278"/>
    </row>
    <row r="20" spans="2:11" ht="15" customHeight="1">
      <c r="B20" s="280"/>
      <c r="C20" s="282"/>
      <c r="D20" s="282"/>
      <c r="E20" s="283" t="s">
        <v>853</v>
      </c>
      <c r="F20" s="401" t="s">
        <v>854</v>
      </c>
      <c r="G20" s="401"/>
      <c r="H20" s="401"/>
      <c r="I20" s="401"/>
      <c r="J20" s="401"/>
      <c r="K20" s="278"/>
    </row>
    <row r="21" spans="2:11" ht="15" customHeight="1">
      <c r="B21" s="280"/>
      <c r="C21" s="282"/>
      <c r="D21" s="282"/>
      <c r="E21" s="283" t="s">
        <v>86</v>
      </c>
      <c r="F21" s="401" t="s">
        <v>855</v>
      </c>
      <c r="G21" s="401"/>
      <c r="H21" s="401"/>
      <c r="I21" s="401"/>
      <c r="J21" s="401"/>
      <c r="K21" s="278"/>
    </row>
    <row r="22" spans="2:11" ht="12.75" customHeight="1">
      <c r="B22" s="280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0"/>
      <c r="C23" s="401" t="s">
        <v>856</v>
      </c>
      <c r="D23" s="401"/>
      <c r="E23" s="401"/>
      <c r="F23" s="401"/>
      <c r="G23" s="401"/>
      <c r="H23" s="401"/>
      <c r="I23" s="401"/>
      <c r="J23" s="401"/>
      <c r="K23" s="278"/>
    </row>
    <row r="24" spans="2:11" ht="15" customHeight="1">
      <c r="B24" s="280"/>
      <c r="C24" s="401" t="s">
        <v>857</v>
      </c>
      <c r="D24" s="401"/>
      <c r="E24" s="401"/>
      <c r="F24" s="401"/>
      <c r="G24" s="401"/>
      <c r="H24" s="401"/>
      <c r="I24" s="401"/>
      <c r="J24" s="401"/>
      <c r="K24" s="278"/>
    </row>
    <row r="25" spans="2:11" ht="15" customHeight="1">
      <c r="B25" s="280"/>
      <c r="C25" s="281"/>
      <c r="D25" s="401" t="s">
        <v>858</v>
      </c>
      <c r="E25" s="401"/>
      <c r="F25" s="401"/>
      <c r="G25" s="401"/>
      <c r="H25" s="401"/>
      <c r="I25" s="401"/>
      <c r="J25" s="401"/>
      <c r="K25" s="278"/>
    </row>
    <row r="26" spans="2:11" ht="15" customHeight="1">
      <c r="B26" s="280"/>
      <c r="C26" s="282"/>
      <c r="D26" s="401" t="s">
        <v>859</v>
      </c>
      <c r="E26" s="401"/>
      <c r="F26" s="401"/>
      <c r="G26" s="401"/>
      <c r="H26" s="401"/>
      <c r="I26" s="401"/>
      <c r="J26" s="401"/>
      <c r="K26" s="278"/>
    </row>
    <row r="27" spans="2:11" ht="12.75" customHeight="1">
      <c r="B27" s="280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0"/>
      <c r="C28" s="282"/>
      <c r="D28" s="401" t="s">
        <v>860</v>
      </c>
      <c r="E28" s="401"/>
      <c r="F28" s="401"/>
      <c r="G28" s="401"/>
      <c r="H28" s="401"/>
      <c r="I28" s="401"/>
      <c r="J28" s="401"/>
      <c r="K28" s="278"/>
    </row>
    <row r="29" spans="2:11" ht="15" customHeight="1">
      <c r="B29" s="280"/>
      <c r="C29" s="282"/>
      <c r="D29" s="401" t="s">
        <v>861</v>
      </c>
      <c r="E29" s="401"/>
      <c r="F29" s="401"/>
      <c r="G29" s="401"/>
      <c r="H29" s="401"/>
      <c r="I29" s="401"/>
      <c r="J29" s="401"/>
      <c r="K29" s="278"/>
    </row>
    <row r="30" spans="2:11" ht="12.75" customHeight="1">
      <c r="B30" s="280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0"/>
      <c r="C31" s="282"/>
      <c r="D31" s="401" t="s">
        <v>862</v>
      </c>
      <c r="E31" s="401"/>
      <c r="F31" s="401"/>
      <c r="G31" s="401"/>
      <c r="H31" s="401"/>
      <c r="I31" s="401"/>
      <c r="J31" s="401"/>
      <c r="K31" s="278"/>
    </row>
    <row r="32" spans="2:11" ht="15" customHeight="1">
      <c r="B32" s="280"/>
      <c r="C32" s="282"/>
      <c r="D32" s="401" t="s">
        <v>863</v>
      </c>
      <c r="E32" s="401"/>
      <c r="F32" s="401"/>
      <c r="G32" s="401"/>
      <c r="H32" s="401"/>
      <c r="I32" s="401"/>
      <c r="J32" s="401"/>
      <c r="K32" s="278"/>
    </row>
    <row r="33" spans="2:11" ht="15" customHeight="1">
      <c r="B33" s="280"/>
      <c r="C33" s="282"/>
      <c r="D33" s="401" t="s">
        <v>864</v>
      </c>
      <c r="E33" s="401"/>
      <c r="F33" s="401"/>
      <c r="G33" s="401"/>
      <c r="H33" s="401"/>
      <c r="I33" s="401"/>
      <c r="J33" s="401"/>
      <c r="K33" s="278"/>
    </row>
    <row r="34" spans="2:11" ht="15" customHeight="1">
      <c r="B34" s="280"/>
      <c r="C34" s="282"/>
      <c r="D34" s="281"/>
      <c r="E34" s="284" t="s">
        <v>116</v>
      </c>
      <c r="F34" s="281"/>
      <c r="G34" s="401" t="s">
        <v>865</v>
      </c>
      <c r="H34" s="401"/>
      <c r="I34" s="401"/>
      <c r="J34" s="401"/>
      <c r="K34" s="278"/>
    </row>
    <row r="35" spans="2:11" ht="30.75" customHeight="1">
      <c r="B35" s="280"/>
      <c r="C35" s="282"/>
      <c r="D35" s="281"/>
      <c r="E35" s="284" t="s">
        <v>866</v>
      </c>
      <c r="F35" s="281"/>
      <c r="G35" s="401" t="s">
        <v>867</v>
      </c>
      <c r="H35" s="401"/>
      <c r="I35" s="401"/>
      <c r="J35" s="401"/>
      <c r="K35" s="278"/>
    </row>
    <row r="36" spans="2:11" ht="15" customHeight="1">
      <c r="B36" s="280"/>
      <c r="C36" s="282"/>
      <c r="D36" s="281"/>
      <c r="E36" s="284" t="s">
        <v>57</v>
      </c>
      <c r="F36" s="281"/>
      <c r="G36" s="401" t="s">
        <v>868</v>
      </c>
      <c r="H36" s="401"/>
      <c r="I36" s="401"/>
      <c r="J36" s="401"/>
      <c r="K36" s="278"/>
    </row>
    <row r="37" spans="2:11" ht="15" customHeight="1">
      <c r="B37" s="280"/>
      <c r="C37" s="282"/>
      <c r="D37" s="281"/>
      <c r="E37" s="284" t="s">
        <v>117</v>
      </c>
      <c r="F37" s="281"/>
      <c r="G37" s="401" t="s">
        <v>869</v>
      </c>
      <c r="H37" s="401"/>
      <c r="I37" s="401"/>
      <c r="J37" s="401"/>
      <c r="K37" s="278"/>
    </row>
    <row r="38" spans="2:11" ht="15" customHeight="1">
      <c r="B38" s="280"/>
      <c r="C38" s="282"/>
      <c r="D38" s="281"/>
      <c r="E38" s="284" t="s">
        <v>118</v>
      </c>
      <c r="F38" s="281"/>
      <c r="G38" s="401" t="s">
        <v>870</v>
      </c>
      <c r="H38" s="401"/>
      <c r="I38" s="401"/>
      <c r="J38" s="401"/>
      <c r="K38" s="278"/>
    </row>
    <row r="39" spans="2:11" ht="15" customHeight="1">
      <c r="B39" s="280"/>
      <c r="C39" s="282"/>
      <c r="D39" s="281"/>
      <c r="E39" s="284" t="s">
        <v>119</v>
      </c>
      <c r="F39" s="281"/>
      <c r="G39" s="401" t="s">
        <v>871</v>
      </c>
      <c r="H39" s="401"/>
      <c r="I39" s="401"/>
      <c r="J39" s="401"/>
      <c r="K39" s="278"/>
    </row>
    <row r="40" spans="2:11" ht="15" customHeight="1">
      <c r="B40" s="280"/>
      <c r="C40" s="282"/>
      <c r="D40" s="281"/>
      <c r="E40" s="284" t="s">
        <v>872</v>
      </c>
      <c r="F40" s="281"/>
      <c r="G40" s="401" t="s">
        <v>873</v>
      </c>
      <c r="H40" s="401"/>
      <c r="I40" s="401"/>
      <c r="J40" s="401"/>
      <c r="K40" s="278"/>
    </row>
    <row r="41" spans="2:11" ht="15" customHeight="1">
      <c r="B41" s="280"/>
      <c r="C41" s="282"/>
      <c r="D41" s="281"/>
      <c r="E41" s="284"/>
      <c r="F41" s="281"/>
      <c r="G41" s="401" t="s">
        <v>874</v>
      </c>
      <c r="H41" s="401"/>
      <c r="I41" s="401"/>
      <c r="J41" s="401"/>
      <c r="K41" s="278"/>
    </row>
    <row r="42" spans="2:11" ht="15" customHeight="1">
      <c r="B42" s="280"/>
      <c r="C42" s="282"/>
      <c r="D42" s="281"/>
      <c r="E42" s="284" t="s">
        <v>875</v>
      </c>
      <c r="F42" s="281"/>
      <c r="G42" s="401" t="s">
        <v>876</v>
      </c>
      <c r="H42" s="401"/>
      <c r="I42" s="401"/>
      <c r="J42" s="401"/>
      <c r="K42" s="278"/>
    </row>
    <row r="43" spans="2:11" ht="15" customHeight="1">
      <c r="B43" s="280"/>
      <c r="C43" s="282"/>
      <c r="D43" s="281"/>
      <c r="E43" s="284" t="s">
        <v>121</v>
      </c>
      <c r="F43" s="281"/>
      <c r="G43" s="401" t="s">
        <v>877</v>
      </c>
      <c r="H43" s="401"/>
      <c r="I43" s="401"/>
      <c r="J43" s="401"/>
      <c r="K43" s="278"/>
    </row>
    <row r="44" spans="2:11" ht="12.75" customHeight="1">
      <c r="B44" s="280"/>
      <c r="C44" s="282"/>
      <c r="D44" s="281"/>
      <c r="E44" s="281"/>
      <c r="F44" s="281"/>
      <c r="G44" s="281"/>
      <c r="H44" s="281"/>
      <c r="I44" s="281"/>
      <c r="J44" s="281"/>
      <c r="K44" s="278"/>
    </row>
    <row r="45" spans="2:11" ht="15" customHeight="1">
      <c r="B45" s="280"/>
      <c r="C45" s="282"/>
      <c r="D45" s="401" t="s">
        <v>878</v>
      </c>
      <c r="E45" s="401"/>
      <c r="F45" s="401"/>
      <c r="G45" s="401"/>
      <c r="H45" s="401"/>
      <c r="I45" s="401"/>
      <c r="J45" s="401"/>
      <c r="K45" s="278"/>
    </row>
    <row r="46" spans="2:11" ht="15" customHeight="1">
      <c r="B46" s="280"/>
      <c r="C46" s="282"/>
      <c r="D46" s="282"/>
      <c r="E46" s="401" t="s">
        <v>879</v>
      </c>
      <c r="F46" s="401"/>
      <c r="G46" s="401"/>
      <c r="H46" s="401"/>
      <c r="I46" s="401"/>
      <c r="J46" s="401"/>
      <c r="K46" s="278"/>
    </row>
    <row r="47" spans="2:11" ht="15" customHeight="1">
      <c r="B47" s="280"/>
      <c r="C47" s="282"/>
      <c r="D47" s="282"/>
      <c r="E47" s="401" t="s">
        <v>880</v>
      </c>
      <c r="F47" s="401"/>
      <c r="G47" s="401"/>
      <c r="H47" s="401"/>
      <c r="I47" s="401"/>
      <c r="J47" s="401"/>
      <c r="K47" s="278"/>
    </row>
    <row r="48" spans="2:11" ht="15" customHeight="1">
      <c r="B48" s="280"/>
      <c r="C48" s="282"/>
      <c r="D48" s="282"/>
      <c r="E48" s="401" t="s">
        <v>881</v>
      </c>
      <c r="F48" s="401"/>
      <c r="G48" s="401"/>
      <c r="H48" s="401"/>
      <c r="I48" s="401"/>
      <c r="J48" s="401"/>
      <c r="K48" s="278"/>
    </row>
    <row r="49" spans="2:11" ht="15" customHeight="1">
      <c r="B49" s="280"/>
      <c r="C49" s="282"/>
      <c r="D49" s="401" t="s">
        <v>882</v>
      </c>
      <c r="E49" s="401"/>
      <c r="F49" s="401"/>
      <c r="G49" s="401"/>
      <c r="H49" s="401"/>
      <c r="I49" s="401"/>
      <c r="J49" s="401"/>
      <c r="K49" s="278"/>
    </row>
    <row r="50" spans="2:11" ht="25.5" customHeight="1">
      <c r="B50" s="277"/>
      <c r="C50" s="404" t="s">
        <v>883</v>
      </c>
      <c r="D50" s="404"/>
      <c r="E50" s="404"/>
      <c r="F50" s="404"/>
      <c r="G50" s="404"/>
      <c r="H50" s="404"/>
      <c r="I50" s="404"/>
      <c r="J50" s="404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401" t="s">
        <v>884</v>
      </c>
      <c r="D52" s="401"/>
      <c r="E52" s="401"/>
      <c r="F52" s="401"/>
      <c r="G52" s="401"/>
      <c r="H52" s="401"/>
      <c r="I52" s="401"/>
      <c r="J52" s="401"/>
      <c r="K52" s="278"/>
    </row>
    <row r="53" spans="2:11" ht="15" customHeight="1">
      <c r="B53" s="277"/>
      <c r="C53" s="401" t="s">
        <v>885</v>
      </c>
      <c r="D53" s="401"/>
      <c r="E53" s="401"/>
      <c r="F53" s="401"/>
      <c r="G53" s="401"/>
      <c r="H53" s="401"/>
      <c r="I53" s="401"/>
      <c r="J53" s="401"/>
      <c r="K53" s="278"/>
    </row>
    <row r="54" spans="2:11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8"/>
    </row>
    <row r="55" spans="2:11" ht="15" customHeight="1">
      <c r="B55" s="277"/>
      <c r="C55" s="401" t="s">
        <v>886</v>
      </c>
      <c r="D55" s="401"/>
      <c r="E55" s="401"/>
      <c r="F55" s="401"/>
      <c r="G55" s="401"/>
      <c r="H55" s="401"/>
      <c r="I55" s="401"/>
      <c r="J55" s="401"/>
      <c r="K55" s="278"/>
    </row>
    <row r="56" spans="2:11" ht="15" customHeight="1">
      <c r="B56" s="277"/>
      <c r="C56" s="282"/>
      <c r="D56" s="401" t="s">
        <v>887</v>
      </c>
      <c r="E56" s="401"/>
      <c r="F56" s="401"/>
      <c r="G56" s="401"/>
      <c r="H56" s="401"/>
      <c r="I56" s="401"/>
      <c r="J56" s="401"/>
      <c r="K56" s="278"/>
    </row>
    <row r="57" spans="2:11" ht="15" customHeight="1">
      <c r="B57" s="277"/>
      <c r="C57" s="282"/>
      <c r="D57" s="401" t="s">
        <v>888</v>
      </c>
      <c r="E57" s="401"/>
      <c r="F57" s="401"/>
      <c r="G57" s="401"/>
      <c r="H57" s="401"/>
      <c r="I57" s="401"/>
      <c r="J57" s="401"/>
      <c r="K57" s="278"/>
    </row>
    <row r="58" spans="2:11" ht="15" customHeight="1">
      <c r="B58" s="277"/>
      <c r="C58" s="282"/>
      <c r="D58" s="401" t="s">
        <v>889</v>
      </c>
      <c r="E58" s="401"/>
      <c r="F58" s="401"/>
      <c r="G58" s="401"/>
      <c r="H58" s="401"/>
      <c r="I58" s="401"/>
      <c r="J58" s="401"/>
      <c r="K58" s="278"/>
    </row>
    <row r="59" spans="2:11" ht="15" customHeight="1">
      <c r="B59" s="277"/>
      <c r="C59" s="282"/>
      <c r="D59" s="401" t="s">
        <v>890</v>
      </c>
      <c r="E59" s="401"/>
      <c r="F59" s="401"/>
      <c r="G59" s="401"/>
      <c r="H59" s="401"/>
      <c r="I59" s="401"/>
      <c r="J59" s="401"/>
      <c r="K59" s="278"/>
    </row>
    <row r="60" spans="2:11" ht="15" customHeight="1">
      <c r="B60" s="277"/>
      <c r="C60" s="282"/>
      <c r="D60" s="403" t="s">
        <v>891</v>
      </c>
      <c r="E60" s="403"/>
      <c r="F60" s="403"/>
      <c r="G60" s="403"/>
      <c r="H60" s="403"/>
      <c r="I60" s="403"/>
      <c r="J60" s="403"/>
      <c r="K60" s="278"/>
    </row>
    <row r="61" spans="2:11" ht="15" customHeight="1">
      <c r="B61" s="277"/>
      <c r="C61" s="282"/>
      <c r="D61" s="401" t="s">
        <v>892</v>
      </c>
      <c r="E61" s="401"/>
      <c r="F61" s="401"/>
      <c r="G61" s="401"/>
      <c r="H61" s="401"/>
      <c r="I61" s="401"/>
      <c r="J61" s="401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401" t="s">
        <v>893</v>
      </c>
      <c r="E63" s="401"/>
      <c r="F63" s="401"/>
      <c r="G63" s="401"/>
      <c r="H63" s="401"/>
      <c r="I63" s="401"/>
      <c r="J63" s="401"/>
      <c r="K63" s="278"/>
    </row>
    <row r="64" spans="2:11" ht="15" customHeight="1">
      <c r="B64" s="277"/>
      <c r="C64" s="282"/>
      <c r="D64" s="403" t="s">
        <v>894</v>
      </c>
      <c r="E64" s="403"/>
      <c r="F64" s="403"/>
      <c r="G64" s="403"/>
      <c r="H64" s="403"/>
      <c r="I64" s="403"/>
      <c r="J64" s="403"/>
      <c r="K64" s="278"/>
    </row>
    <row r="65" spans="2:11" ht="15" customHeight="1">
      <c r="B65" s="277"/>
      <c r="C65" s="282"/>
      <c r="D65" s="401" t="s">
        <v>895</v>
      </c>
      <c r="E65" s="401"/>
      <c r="F65" s="401"/>
      <c r="G65" s="401"/>
      <c r="H65" s="401"/>
      <c r="I65" s="401"/>
      <c r="J65" s="401"/>
      <c r="K65" s="278"/>
    </row>
    <row r="66" spans="2:11" ht="15" customHeight="1">
      <c r="B66" s="277"/>
      <c r="C66" s="282"/>
      <c r="D66" s="401" t="s">
        <v>896</v>
      </c>
      <c r="E66" s="401"/>
      <c r="F66" s="401"/>
      <c r="G66" s="401"/>
      <c r="H66" s="401"/>
      <c r="I66" s="401"/>
      <c r="J66" s="401"/>
      <c r="K66" s="278"/>
    </row>
    <row r="67" spans="2:11" ht="15" customHeight="1">
      <c r="B67" s="277"/>
      <c r="C67" s="282"/>
      <c r="D67" s="401" t="s">
        <v>897</v>
      </c>
      <c r="E67" s="401"/>
      <c r="F67" s="401"/>
      <c r="G67" s="401"/>
      <c r="H67" s="401"/>
      <c r="I67" s="401"/>
      <c r="J67" s="401"/>
      <c r="K67" s="278"/>
    </row>
    <row r="68" spans="2:11" ht="15" customHeight="1">
      <c r="B68" s="277"/>
      <c r="C68" s="282"/>
      <c r="D68" s="401" t="s">
        <v>898</v>
      </c>
      <c r="E68" s="401"/>
      <c r="F68" s="401"/>
      <c r="G68" s="401"/>
      <c r="H68" s="401"/>
      <c r="I68" s="401"/>
      <c r="J68" s="401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2" t="s">
        <v>836</v>
      </c>
      <c r="D73" s="402"/>
      <c r="E73" s="402"/>
      <c r="F73" s="402"/>
      <c r="G73" s="402"/>
      <c r="H73" s="402"/>
      <c r="I73" s="402"/>
      <c r="J73" s="402"/>
      <c r="K73" s="295"/>
    </row>
    <row r="74" spans="2:11" ht="17.25" customHeight="1">
      <c r="B74" s="294"/>
      <c r="C74" s="296" t="s">
        <v>899</v>
      </c>
      <c r="D74" s="296"/>
      <c r="E74" s="296"/>
      <c r="F74" s="296" t="s">
        <v>900</v>
      </c>
      <c r="G74" s="297"/>
      <c r="H74" s="296" t="s">
        <v>117</v>
      </c>
      <c r="I74" s="296" t="s">
        <v>61</v>
      </c>
      <c r="J74" s="296" t="s">
        <v>901</v>
      </c>
      <c r="K74" s="295"/>
    </row>
    <row r="75" spans="2:11" ht="17.25" customHeight="1">
      <c r="B75" s="294"/>
      <c r="C75" s="298" t="s">
        <v>902</v>
      </c>
      <c r="D75" s="298"/>
      <c r="E75" s="298"/>
      <c r="F75" s="299" t="s">
        <v>903</v>
      </c>
      <c r="G75" s="300"/>
      <c r="H75" s="298"/>
      <c r="I75" s="298"/>
      <c r="J75" s="298" t="s">
        <v>904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57</v>
      </c>
      <c r="D77" s="301"/>
      <c r="E77" s="301"/>
      <c r="F77" s="303" t="s">
        <v>905</v>
      </c>
      <c r="G77" s="302"/>
      <c r="H77" s="284" t="s">
        <v>906</v>
      </c>
      <c r="I77" s="284" t="s">
        <v>907</v>
      </c>
      <c r="J77" s="284">
        <v>20</v>
      </c>
      <c r="K77" s="295"/>
    </row>
    <row r="78" spans="2:11" ht="15" customHeight="1">
      <c r="B78" s="294"/>
      <c r="C78" s="284" t="s">
        <v>908</v>
      </c>
      <c r="D78" s="284"/>
      <c r="E78" s="284"/>
      <c r="F78" s="303" t="s">
        <v>905</v>
      </c>
      <c r="G78" s="302"/>
      <c r="H78" s="284" t="s">
        <v>909</v>
      </c>
      <c r="I78" s="284" t="s">
        <v>907</v>
      </c>
      <c r="J78" s="284">
        <v>120</v>
      </c>
      <c r="K78" s="295"/>
    </row>
    <row r="79" spans="2:11" ht="15" customHeight="1">
      <c r="B79" s="304"/>
      <c r="C79" s="284" t="s">
        <v>910</v>
      </c>
      <c r="D79" s="284"/>
      <c r="E79" s="284"/>
      <c r="F79" s="303" t="s">
        <v>911</v>
      </c>
      <c r="G79" s="302"/>
      <c r="H79" s="284" t="s">
        <v>912</v>
      </c>
      <c r="I79" s="284" t="s">
        <v>907</v>
      </c>
      <c r="J79" s="284">
        <v>50</v>
      </c>
      <c r="K79" s="295"/>
    </row>
    <row r="80" spans="2:11" ht="15" customHeight="1">
      <c r="B80" s="304"/>
      <c r="C80" s="284" t="s">
        <v>913</v>
      </c>
      <c r="D80" s="284"/>
      <c r="E80" s="284"/>
      <c r="F80" s="303" t="s">
        <v>905</v>
      </c>
      <c r="G80" s="302"/>
      <c r="H80" s="284" t="s">
        <v>914</v>
      </c>
      <c r="I80" s="284" t="s">
        <v>915</v>
      </c>
      <c r="J80" s="284"/>
      <c r="K80" s="295"/>
    </row>
    <row r="81" spans="2:11" ht="15" customHeight="1">
      <c r="B81" s="304"/>
      <c r="C81" s="305" t="s">
        <v>916</v>
      </c>
      <c r="D81" s="305"/>
      <c r="E81" s="305"/>
      <c r="F81" s="306" t="s">
        <v>911</v>
      </c>
      <c r="G81" s="305"/>
      <c r="H81" s="305" t="s">
        <v>917</v>
      </c>
      <c r="I81" s="305" t="s">
        <v>907</v>
      </c>
      <c r="J81" s="305">
        <v>15</v>
      </c>
      <c r="K81" s="295"/>
    </row>
    <row r="82" spans="2:11" ht="15" customHeight="1">
      <c r="B82" s="304"/>
      <c r="C82" s="305" t="s">
        <v>918</v>
      </c>
      <c r="D82" s="305"/>
      <c r="E82" s="305"/>
      <c r="F82" s="306" t="s">
        <v>911</v>
      </c>
      <c r="G82" s="305"/>
      <c r="H82" s="305" t="s">
        <v>919</v>
      </c>
      <c r="I82" s="305" t="s">
        <v>907</v>
      </c>
      <c r="J82" s="305">
        <v>15</v>
      </c>
      <c r="K82" s="295"/>
    </row>
    <row r="83" spans="2:11" ht="15" customHeight="1">
      <c r="B83" s="304"/>
      <c r="C83" s="305" t="s">
        <v>920</v>
      </c>
      <c r="D83" s="305"/>
      <c r="E83" s="305"/>
      <c r="F83" s="306" t="s">
        <v>911</v>
      </c>
      <c r="G83" s="305"/>
      <c r="H83" s="305" t="s">
        <v>921</v>
      </c>
      <c r="I83" s="305" t="s">
        <v>907</v>
      </c>
      <c r="J83" s="305">
        <v>20</v>
      </c>
      <c r="K83" s="295"/>
    </row>
    <row r="84" spans="2:11" ht="15" customHeight="1">
      <c r="B84" s="304"/>
      <c r="C84" s="305" t="s">
        <v>922</v>
      </c>
      <c r="D84" s="305"/>
      <c r="E84" s="305"/>
      <c r="F84" s="306" t="s">
        <v>911</v>
      </c>
      <c r="G84" s="305"/>
      <c r="H84" s="305" t="s">
        <v>923</v>
      </c>
      <c r="I84" s="305" t="s">
        <v>907</v>
      </c>
      <c r="J84" s="305">
        <v>20</v>
      </c>
      <c r="K84" s="295"/>
    </row>
    <row r="85" spans="2:11" ht="15" customHeight="1">
      <c r="B85" s="304"/>
      <c r="C85" s="284" t="s">
        <v>924</v>
      </c>
      <c r="D85" s="284"/>
      <c r="E85" s="284"/>
      <c r="F85" s="303" t="s">
        <v>911</v>
      </c>
      <c r="G85" s="302"/>
      <c r="H85" s="284" t="s">
        <v>925</v>
      </c>
      <c r="I85" s="284" t="s">
        <v>907</v>
      </c>
      <c r="J85" s="284">
        <v>50</v>
      </c>
      <c r="K85" s="295"/>
    </row>
    <row r="86" spans="2:11" ht="15" customHeight="1">
      <c r="B86" s="304"/>
      <c r="C86" s="284" t="s">
        <v>926</v>
      </c>
      <c r="D86" s="284"/>
      <c r="E86" s="284"/>
      <c r="F86" s="303" t="s">
        <v>911</v>
      </c>
      <c r="G86" s="302"/>
      <c r="H86" s="284" t="s">
        <v>927</v>
      </c>
      <c r="I86" s="284" t="s">
        <v>907</v>
      </c>
      <c r="J86" s="284">
        <v>20</v>
      </c>
      <c r="K86" s="295"/>
    </row>
    <row r="87" spans="2:11" ht="15" customHeight="1">
      <c r="B87" s="304"/>
      <c r="C87" s="284" t="s">
        <v>928</v>
      </c>
      <c r="D87" s="284"/>
      <c r="E87" s="284"/>
      <c r="F87" s="303" t="s">
        <v>911</v>
      </c>
      <c r="G87" s="302"/>
      <c r="H87" s="284" t="s">
        <v>929</v>
      </c>
      <c r="I87" s="284" t="s">
        <v>907</v>
      </c>
      <c r="J87" s="284">
        <v>20</v>
      </c>
      <c r="K87" s="295"/>
    </row>
    <row r="88" spans="2:11" ht="15" customHeight="1">
      <c r="B88" s="304"/>
      <c r="C88" s="284" t="s">
        <v>930</v>
      </c>
      <c r="D88" s="284"/>
      <c r="E88" s="284"/>
      <c r="F88" s="303" t="s">
        <v>911</v>
      </c>
      <c r="G88" s="302"/>
      <c r="H88" s="284" t="s">
        <v>931</v>
      </c>
      <c r="I88" s="284" t="s">
        <v>907</v>
      </c>
      <c r="J88" s="284">
        <v>50</v>
      </c>
      <c r="K88" s="295"/>
    </row>
    <row r="89" spans="2:11" ht="15" customHeight="1">
      <c r="B89" s="304"/>
      <c r="C89" s="284" t="s">
        <v>932</v>
      </c>
      <c r="D89" s="284"/>
      <c r="E89" s="284"/>
      <c r="F89" s="303" t="s">
        <v>911</v>
      </c>
      <c r="G89" s="302"/>
      <c r="H89" s="284" t="s">
        <v>932</v>
      </c>
      <c r="I89" s="284" t="s">
        <v>907</v>
      </c>
      <c r="J89" s="284">
        <v>50</v>
      </c>
      <c r="K89" s="295"/>
    </row>
    <row r="90" spans="2:11" ht="15" customHeight="1">
      <c r="B90" s="304"/>
      <c r="C90" s="284" t="s">
        <v>122</v>
      </c>
      <c r="D90" s="284"/>
      <c r="E90" s="284"/>
      <c r="F90" s="303" t="s">
        <v>911</v>
      </c>
      <c r="G90" s="302"/>
      <c r="H90" s="284" t="s">
        <v>933</v>
      </c>
      <c r="I90" s="284" t="s">
        <v>907</v>
      </c>
      <c r="J90" s="284">
        <v>255</v>
      </c>
      <c r="K90" s="295"/>
    </row>
    <row r="91" spans="2:11" ht="15" customHeight="1">
      <c r="B91" s="304"/>
      <c r="C91" s="284" t="s">
        <v>934</v>
      </c>
      <c r="D91" s="284"/>
      <c r="E91" s="284"/>
      <c r="F91" s="303" t="s">
        <v>905</v>
      </c>
      <c r="G91" s="302"/>
      <c r="H91" s="284" t="s">
        <v>935</v>
      </c>
      <c r="I91" s="284" t="s">
        <v>936</v>
      </c>
      <c r="J91" s="284"/>
      <c r="K91" s="295"/>
    </row>
    <row r="92" spans="2:11" ht="15" customHeight="1">
      <c r="B92" s="304"/>
      <c r="C92" s="284" t="s">
        <v>937</v>
      </c>
      <c r="D92" s="284"/>
      <c r="E92" s="284"/>
      <c r="F92" s="303" t="s">
        <v>905</v>
      </c>
      <c r="G92" s="302"/>
      <c r="H92" s="284" t="s">
        <v>938</v>
      </c>
      <c r="I92" s="284" t="s">
        <v>939</v>
      </c>
      <c r="J92" s="284"/>
      <c r="K92" s="295"/>
    </row>
    <row r="93" spans="2:11" ht="15" customHeight="1">
      <c r="B93" s="304"/>
      <c r="C93" s="284" t="s">
        <v>940</v>
      </c>
      <c r="D93" s="284"/>
      <c r="E93" s="284"/>
      <c r="F93" s="303" t="s">
        <v>905</v>
      </c>
      <c r="G93" s="302"/>
      <c r="H93" s="284" t="s">
        <v>940</v>
      </c>
      <c r="I93" s="284" t="s">
        <v>939</v>
      </c>
      <c r="J93" s="284"/>
      <c r="K93" s="295"/>
    </row>
    <row r="94" spans="2:11" ht="15" customHeight="1">
      <c r="B94" s="304"/>
      <c r="C94" s="284" t="s">
        <v>42</v>
      </c>
      <c r="D94" s="284"/>
      <c r="E94" s="284"/>
      <c r="F94" s="303" t="s">
        <v>905</v>
      </c>
      <c r="G94" s="302"/>
      <c r="H94" s="284" t="s">
        <v>941</v>
      </c>
      <c r="I94" s="284" t="s">
        <v>939</v>
      </c>
      <c r="J94" s="284"/>
      <c r="K94" s="295"/>
    </row>
    <row r="95" spans="2:11" ht="15" customHeight="1">
      <c r="B95" s="304"/>
      <c r="C95" s="284" t="s">
        <v>52</v>
      </c>
      <c r="D95" s="284"/>
      <c r="E95" s="284"/>
      <c r="F95" s="303" t="s">
        <v>905</v>
      </c>
      <c r="G95" s="302"/>
      <c r="H95" s="284" t="s">
        <v>942</v>
      </c>
      <c r="I95" s="284" t="s">
        <v>939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2" t="s">
        <v>943</v>
      </c>
      <c r="D100" s="402"/>
      <c r="E100" s="402"/>
      <c r="F100" s="402"/>
      <c r="G100" s="402"/>
      <c r="H100" s="402"/>
      <c r="I100" s="402"/>
      <c r="J100" s="402"/>
      <c r="K100" s="295"/>
    </row>
    <row r="101" spans="2:11" ht="17.25" customHeight="1">
      <c r="B101" s="294"/>
      <c r="C101" s="296" t="s">
        <v>899</v>
      </c>
      <c r="D101" s="296"/>
      <c r="E101" s="296"/>
      <c r="F101" s="296" t="s">
        <v>900</v>
      </c>
      <c r="G101" s="297"/>
      <c r="H101" s="296" t="s">
        <v>117</v>
      </c>
      <c r="I101" s="296" t="s">
        <v>61</v>
      </c>
      <c r="J101" s="296" t="s">
        <v>901</v>
      </c>
      <c r="K101" s="295"/>
    </row>
    <row r="102" spans="2:11" ht="17.25" customHeight="1">
      <c r="B102" s="294"/>
      <c r="C102" s="298" t="s">
        <v>902</v>
      </c>
      <c r="D102" s="298"/>
      <c r="E102" s="298"/>
      <c r="F102" s="299" t="s">
        <v>903</v>
      </c>
      <c r="G102" s="300"/>
      <c r="H102" s="298"/>
      <c r="I102" s="298"/>
      <c r="J102" s="298" t="s">
        <v>904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57</v>
      </c>
      <c r="D104" s="301"/>
      <c r="E104" s="301"/>
      <c r="F104" s="303" t="s">
        <v>905</v>
      </c>
      <c r="G104" s="312"/>
      <c r="H104" s="284" t="s">
        <v>944</v>
      </c>
      <c r="I104" s="284" t="s">
        <v>907</v>
      </c>
      <c r="J104" s="284">
        <v>20</v>
      </c>
      <c r="K104" s="295"/>
    </row>
    <row r="105" spans="2:11" ht="15" customHeight="1">
      <c r="B105" s="294"/>
      <c r="C105" s="284" t="s">
        <v>908</v>
      </c>
      <c r="D105" s="284"/>
      <c r="E105" s="284"/>
      <c r="F105" s="303" t="s">
        <v>905</v>
      </c>
      <c r="G105" s="284"/>
      <c r="H105" s="284" t="s">
        <v>944</v>
      </c>
      <c r="I105" s="284" t="s">
        <v>907</v>
      </c>
      <c r="J105" s="284">
        <v>120</v>
      </c>
      <c r="K105" s="295"/>
    </row>
    <row r="106" spans="2:11" ht="15" customHeight="1">
      <c r="B106" s="304"/>
      <c r="C106" s="284" t="s">
        <v>910</v>
      </c>
      <c r="D106" s="284"/>
      <c r="E106" s="284"/>
      <c r="F106" s="303" t="s">
        <v>911</v>
      </c>
      <c r="G106" s="284"/>
      <c r="H106" s="284" t="s">
        <v>944</v>
      </c>
      <c r="I106" s="284" t="s">
        <v>907</v>
      </c>
      <c r="J106" s="284">
        <v>50</v>
      </c>
      <c r="K106" s="295"/>
    </row>
    <row r="107" spans="2:11" ht="15" customHeight="1">
      <c r="B107" s="304"/>
      <c r="C107" s="284" t="s">
        <v>913</v>
      </c>
      <c r="D107" s="284"/>
      <c r="E107" s="284"/>
      <c r="F107" s="303" t="s">
        <v>905</v>
      </c>
      <c r="G107" s="284"/>
      <c r="H107" s="284" t="s">
        <v>944</v>
      </c>
      <c r="I107" s="284" t="s">
        <v>915</v>
      </c>
      <c r="J107" s="284"/>
      <c r="K107" s="295"/>
    </row>
    <row r="108" spans="2:11" ht="15" customHeight="1">
      <c r="B108" s="304"/>
      <c r="C108" s="284" t="s">
        <v>924</v>
      </c>
      <c r="D108" s="284"/>
      <c r="E108" s="284"/>
      <c r="F108" s="303" t="s">
        <v>911</v>
      </c>
      <c r="G108" s="284"/>
      <c r="H108" s="284" t="s">
        <v>944</v>
      </c>
      <c r="I108" s="284" t="s">
        <v>907</v>
      </c>
      <c r="J108" s="284">
        <v>50</v>
      </c>
      <c r="K108" s="295"/>
    </row>
    <row r="109" spans="2:11" ht="15" customHeight="1">
      <c r="B109" s="304"/>
      <c r="C109" s="284" t="s">
        <v>932</v>
      </c>
      <c r="D109" s="284"/>
      <c r="E109" s="284"/>
      <c r="F109" s="303" t="s">
        <v>911</v>
      </c>
      <c r="G109" s="284"/>
      <c r="H109" s="284" t="s">
        <v>944</v>
      </c>
      <c r="I109" s="284" t="s">
        <v>907</v>
      </c>
      <c r="J109" s="284">
        <v>50</v>
      </c>
      <c r="K109" s="295"/>
    </row>
    <row r="110" spans="2:11" ht="15" customHeight="1">
      <c r="B110" s="304"/>
      <c r="C110" s="284" t="s">
        <v>930</v>
      </c>
      <c r="D110" s="284"/>
      <c r="E110" s="284"/>
      <c r="F110" s="303" t="s">
        <v>911</v>
      </c>
      <c r="G110" s="284"/>
      <c r="H110" s="284" t="s">
        <v>944</v>
      </c>
      <c r="I110" s="284" t="s">
        <v>907</v>
      </c>
      <c r="J110" s="284">
        <v>50</v>
      </c>
      <c r="K110" s="295"/>
    </row>
    <row r="111" spans="2:11" ht="15" customHeight="1">
      <c r="B111" s="304"/>
      <c r="C111" s="284" t="s">
        <v>57</v>
      </c>
      <c r="D111" s="284"/>
      <c r="E111" s="284"/>
      <c r="F111" s="303" t="s">
        <v>905</v>
      </c>
      <c r="G111" s="284"/>
      <c r="H111" s="284" t="s">
        <v>945</v>
      </c>
      <c r="I111" s="284" t="s">
        <v>907</v>
      </c>
      <c r="J111" s="284">
        <v>20</v>
      </c>
      <c r="K111" s="295"/>
    </row>
    <row r="112" spans="2:11" ht="15" customHeight="1">
      <c r="B112" s="304"/>
      <c r="C112" s="284" t="s">
        <v>946</v>
      </c>
      <c r="D112" s="284"/>
      <c r="E112" s="284"/>
      <c r="F112" s="303" t="s">
        <v>905</v>
      </c>
      <c r="G112" s="284"/>
      <c r="H112" s="284" t="s">
        <v>947</v>
      </c>
      <c r="I112" s="284" t="s">
        <v>907</v>
      </c>
      <c r="J112" s="284">
        <v>120</v>
      </c>
      <c r="K112" s="295"/>
    </row>
    <row r="113" spans="2:11" ht="15" customHeight="1">
      <c r="B113" s="304"/>
      <c r="C113" s="284" t="s">
        <v>42</v>
      </c>
      <c r="D113" s="284"/>
      <c r="E113" s="284"/>
      <c r="F113" s="303" t="s">
        <v>905</v>
      </c>
      <c r="G113" s="284"/>
      <c r="H113" s="284" t="s">
        <v>948</v>
      </c>
      <c r="I113" s="284" t="s">
        <v>939</v>
      </c>
      <c r="J113" s="284"/>
      <c r="K113" s="295"/>
    </row>
    <row r="114" spans="2:11" ht="15" customHeight="1">
      <c r="B114" s="304"/>
      <c r="C114" s="284" t="s">
        <v>52</v>
      </c>
      <c r="D114" s="284"/>
      <c r="E114" s="284"/>
      <c r="F114" s="303" t="s">
        <v>905</v>
      </c>
      <c r="G114" s="284"/>
      <c r="H114" s="284" t="s">
        <v>949</v>
      </c>
      <c r="I114" s="284" t="s">
        <v>939</v>
      </c>
      <c r="J114" s="284"/>
      <c r="K114" s="295"/>
    </row>
    <row r="115" spans="2:11" ht="15" customHeight="1">
      <c r="B115" s="304"/>
      <c r="C115" s="284" t="s">
        <v>61</v>
      </c>
      <c r="D115" s="284"/>
      <c r="E115" s="284"/>
      <c r="F115" s="303" t="s">
        <v>905</v>
      </c>
      <c r="G115" s="284"/>
      <c r="H115" s="284" t="s">
        <v>950</v>
      </c>
      <c r="I115" s="284" t="s">
        <v>951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1"/>
      <c r="D117" s="281"/>
      <c r="E117" s="281"/>
      <c r="F117" s="315"/>
      <c r="G117" s="281"/>
      <c r="H117" s="281"/>
      <c r="I117" s="281"/>
      <c r="J117" s="281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399" t="s">
        <v>952</v>
      </c>
      <c r="D120" s="399"/>
      <c r="E120" s="399"/>
      <c r="F120" s="399"/>
      <c r="G120" s="399"/>
      <c r="H120" s="399"/>
      <c r="I120" s="399"/>
      <c r="J120" s="399"/>
      <c r="K120" s="320"/>
    </row>
    <row r="121" spans="2:11" ht="17.25" customHeight="1">
      <c r="B121" s="321"/>
      <c r="C121" s="296" t="s">
        <v>899</v>
      </c>
      <c r="D121" s="296"/>
      <c r="E121" s="296"/>
      <c r="F121" s="296" t="s">
        <v>900</v>
      </c>
      <c r="G121" s="297"/>
      <c r="H121" s="296" t="s">
        <v>117</v>
      </c>
      <c r="I121" s="296" t="s">
        <v>61</v>
      </c>
      <c r="J121" s="296" t="s">
        <v>901</v>
      </c>
      <c r="K121" s="322"/>
    </row>
    <row r="122" spans="2:11" ht="17.25" customHeight="1">
      <c r="B122" s="321"/>
      <c r="C122" s="298" t="s">
        <v>902</v>
      </c>
      <c r="D122" s="298"/>
      <c r="E122" s="298"/>
      <c r="F122" s="299" t="s">
        <v>903</v>
      </c>
      <c r="G122" s="300"/>
      <c r="H122" s="298"/>
      <c r="I122" s="298"/>
      <c r="J122" s="298" t="s">
        <v>904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908</v>
      </c>
      <c r="D124" s="301"/>
      <c r="E124" s="301"/>
      <c r="F124" s="303" t="s">
        <v>905</v>
      </c>
      <c r="G124" s="284"/>
      <c r="H124" s="284" t="s">
        <v>944</v>
      </c>
      <c r="I124" s="284" t="s">
        <v>907</v>
      </c>
      <c r="J124" s="284">
        <v>120</v>
      </c>
      <c r="K124" s="325"/>
    </row>
    <row r="125" spans="2:11" ht="15" customHeight="1">
      <c r="B125" s="323"/>
      <c r="C125" s="284" t="s">
        <v>953</v>
      </c>
      <c r="D125" s="284"/>
      <c r="E125" s="284"/>
      <c r="F125" s="303" t="s">
        <v>905</v>
      </c>
      <c r="G125" s="284"/>
      <c r="H125" s="284" t="s">
        <v>954</v>
      </c>
      <c r="I125" s="284" t="s">
        <v>907</v>
      </c>
      <c r="J125" s="284" t="s">
        <v>955</v>
      </c>
      <c r="K125" s="325"/>
    </row>
    <row r="126" spans="2:11" ht="15" customHeight="1">
      <c r="B126" s="323"/>
      <c r="C126" s="284" t="s">
        <v>86</v>
      </c>
      <c r="D126" s="284"/>
      <c r="E126" s="284"/>
      <c r="F126" s="303" t="s">
        <v>905</v>
      </c>
      <c r="G126" s="284"/>
      <c r="H126" s="284" t="s">
        <v>956</v>
      </c>
      <c r="I126" s="284" t="s">
        <v>907</v>
      </c>
      <c r="J126" s="284" t="s">
        <v>955</v>
      </c>
      <c r="K126" s="325"/>
    </row>
    <row r="127" spans="2:11" ht="15" customHeight="1">
      <c r="B127" s="323"/>
      <c r="C127" s="284" t="s">
        <v>916</v>
      </c>
      <c r="D127" s="284"/>
      <c r="E127" s="284"/>
      <c r="F127" s="303" t="s">
        <v>911</v>
      </c>
      <c r="G127" s="284"/>
      <c r="H127" s="284" t="s">
        <v>917</v>
      </c>
      <c r="I127" s="284" t="s">
        <v>907</v>
      </c>
      <c r="J127" s="284">
        <v>15</v>
      </c>
      <c r="K127" s="325"/>
    </row>
    <row r="128" spans="2:11" ht="15" customHeight="1">
      <c r="B128" s="323"/>
      <c r="C128" s="305" t="s">
        <v>918</v>
      </c>
      <c r="D128" s="305"/>
      <c r="E128" s="305"/>
      <c r="F128" s="306" t="s">
        <v>911</v>
      </c>
      <c r="G128" s="305"/>
      <c r="H128" s="305" t="s">
        <v>919</v>
      </c>
      <c r="I128" s="305" t="s">
        <v>907</v>
      </c>
      <c r="J128" s="305">
        <v>15</v>
      </c>
      <c r="K128" s="325"/>
    </row>
    <row r="129" spans="2:11" ht="15" customHeight="1">
      <c r="B129" s="323"/>
      <c r="C129" s="305" t="s">
        <v>920</v>
      </c>
      <c r="D129" s="305"/>
      <c r="E129" s="305"/>
      <c r="F129" s="306" t="s">
        <v>911</v>
      </c>
      <c r="G129" s="305"/>
      <c r="H129" s="305" t="s">
        <v>921</v>
      </c>
      <c r="I129" s="305" t="s">
        <v>907</v>
      </c>
      <c r="J129" s="305">
        <v>20</v>
      </c>
      <c r="K129" s="325"/>
    </row>
    <row r="130" spans="2:11" ht="15" customHeight="1">
      <c r="B130" s="323"/>
      <c r="C130" s="305" t="s">
        <v>922</v>
      </c>
      <c r="D130" s="305"/>
      <c r="E130" s="305"/>
      <c r="F130" s="306" t="s">
        <v>911</v>
      </c>
      <c r="G130" s="305"/>
      <c r="H130" s="305" t="s">
        <v>923</v>
      </c>
      <c r="I130" s="305" t="s">
        <v>907</v>
      </c>
      <c r="J130" s="305">
        <v>20</v>
      </c>
      <c r="K130" s="325"/>
    </row>
    <row r="131" spans="2:11" ht="15" customHeight="1">
      <c r="B131" s="323"/>
      <c r="C131" s="284" t="s">
        <v>910</v>
      </c>
      <c r="D131" s="284"/>
      <c r="E131" s="284"/>
      <c r="F131" s="303" t="s">
        <v>911</v>
      </c>
      <c r="G131" s="284"/>
      <c r="H131" s="284" t="s">
        <v>944</v>
      </c>
      <c r="I131" s="284" t="s">
        <v>907</v>
      </c>
      <c r="J131" s="284">
        <v>50</v>
      </c>
      <c r="K131" s="325"/>
    </row>
    <row r="132" spans="2:11" ht="15" customHeight="1">
      <c r="B132" s="323"/>
      <c r="C132" s="284" t="s">
        <v>924</v>
      </c>
      <c r="D132" s="284"/>
      <c r="E132" s="284"/>
      <c r="F132" s="303" t="s">
        <v>911</v>
      </c>
      <c r="G132" s="284"/>
      <c r="H132" s="284" t="s">
        <v>944</v>
      </c>
      <c r="I132" s="284" t="s">
        <v>907</v>
      </c>
      <c r="J132" s="284">
        <v>50</v>
      </c>
      <c r="K132" s="325"/>
    </row>
    <row r="133" spans="2:11" ht="15" customHeight="1">
      <c r="B133" s="323"/>
      <c r="C133" s="284" t="s">
        <v>930</v>
      </c>
      <c r="D133" s="284"/>
      <c r="E133" s="284"/>
      <c r="F133" s="303" t="s">
        <v>911</v>
      </c>
      <c r="G133" s="284"/>
      <c r="H133" s="284" t="s">
        <v>944</v>
      </c>
      <c r="I133" s="284" t="s">
        <v>907</v>
      </c>
      <c r="J133" s="284">
        <v>50</v>
      </c>
      <c r="K133" s="325"/>
    </row>
    <row r="134" spans="2:11" ht="15" customHeight="1">
      <c r="B134" s="323"/>
      <c r="C134" s="284" t="s">
        <v>932</v>
      </c>
      <c r="D134" s="284"/>
      <c r="E134" s="284"/>
      <c r="F134" s="303" t="s">
        <v>911</v>
      </c>
      <c r="G134" s="284"/>
      <c r="H134" s="284" t="s">
        <v>944</v>
      </c>
      <c r="I134" s="284" t="s">
        <v>907</v>
      </c>
      <c r="J134" s="284">
        <v>50</v>
      </c>
      <c r="K134" s="325"/>
    </row>
    <row r="135" spans="2:11" ht="15" customHeight="1">
      <c r="B135" s="323"/>
      <c r="C135" s="284" t="s">
        <v>122</v>
      </c>
      <c r="D135" s="284"/>
      <c r="E135" s="284"/>
      <c r="F135" s="303" t="s">
        <v>911</v>
      </c>
      <c r="G135" s="284"/>
      <c r="H135" s="284" t="s">
        <v>957</v>
      </c>
      <c r="I135" s="284" t="s">
        <v>907</v>
      </c>
      <c r="J135" s="284">
        <v>255</v>
      </c>
      <c r="K135" s="325"/>
    </row>
    <row r="136" spans="2:11" ht="15" customHeight="1">
      <c r="B136" s="323"/>
      <c r="C136" s="284" t="s">
        <v>934</v>
      </c>
      <c r="D136" s="284"/>
      <c r="E136" s="284"/>
      <c r="F136" s="303" t="s">
        <v>905</v>
      </c>
      <c r="G136" s="284"/>
      <c r="H136" s="284" t="s">
        <v>958</v>
      </c>
      <c r="I136" s="284" t="s">
        <v>936</v>
      </c>
      <c r="J136" s="284"/>
      <c r="K136" s="325"/>
    </row>
    <row r="137" spans="2:11" ht="15" customHeight="1">
      <c r="B137" s="323"/>
      <c r="C137" s="284" t="s">
        <v>937</v>
      </c>
      <c r="D137" s="284"/>
      <c r="E137" s="284"/>
      <c r="F137" s="303" t="s">
        <v>905</v>
      </c>
      <c r="G137" s="284"/>
      <c r="H137" s="284" t="s">
        <v>959</v>
      </c>
      <c r="I137" s="284" t="s">
        <v>939</v>
      </c>
      <c r="J137" s="284"/>
      <c r="K137" s="325"/>
    </row>
    <row r="138" spans="2:11" ht="15" customHeight="1">
      <c r="B138" s="323"/>
      <c r="C138" s="284" t="s">
        <v>940</v>
      </c>
      <c r="D138" s="284"/>
      <c r="E138" s="284"/>
      <c r="F138" s="303" t="s">
        <v>905</v>
      </c>
      <c r="G138" s="284"/>
      <c r="H138" s="284" t="s">
        <v>940</v>
      </c>
      <c r="I138" s="284" t="s">
        <v>939</v>
      </c>
      <c r="J138" s="284"/>
      <c r="K138" s="325"/>
    </row>
    <row r="139" spans="2:11" ht="15" customHeight="1">
      <c r="B139" s="323"/>
      <c r="C139" s="284" t="s">
        <v>42</v>
      </c>
      <c r="D139" s="284"/>
      <c r="E139" s="284"/>
      <c r="F139" s="303" t="s">
        <v>905</v>
      </c>
      <c r="G139" s="284"/>
      <c r="H139" s="284" t="s">
        <v>960</v>
      </c>
      <c r="I139" s="284" t="s">
        <v>939</v>
      </c>
      <c r="J139" s="284"/>
      <c r="K139" s="325"/>
    </row>
    <row r="140" spans="2:11" ht="15" customHeight="1">
      <c r="B140" s="323"/>
      <c r="C140" s="284" t="s">
        <v>961</v>
      </c>
      <c r="D140" s="284"/>
      <c r="E140" s="284"/>
      <c r="F140" s="303" t="s">
        <v>905</v>
      </c>
      <c r="G140" s="284"/>
      <c r="H140" s="284" t="s">
        <v>962</v>
      </c>
      <c r="I140" s="284" t="s">
        <v>939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1"/>
      <c r="C142" s="281"/>
      <c r="D142" s="281"/>
      <c r="E142" s="281"/>
      <c r="F142" s="315"/>
      <c r="G142" s="281"/>
      <c r="H142" s="281"/>
      <c r="I142" s="281"/>
      <c r="J142" s="281"/>
      <c r="K142" s="281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2" t="s">
        <v>963</v>
      </c>
      <c r="D145" s="402"/>
      <c r="E145" s="402"/>
      <c r="F145" s="402"/>
      <c r="G145" s="402"/>
      <c r="H145" s="402"/>
      <c r="I145" s="402"/>
      <c r="J145" s="402"/>
      <c r="K145" s="295"/>
    </row>
    <row r="146" spans="2:11" ht="17.25" customHeight="1">
      <c r="B146" s="294"/>
      <c r="C146" s="296" t="s">
        <v>899</v>
      </c>
      <c r="D146" s="296"/>
      <c r="E146" s="296"/>
      <c r="F146" s="296" t="s">
        <v>900</v>
      </c>
      <c r="G146" s="297"/>
      <c r="H146" s="296" t="s">
        <v>117</v>
      </c>
      <c r="I146" s="296" t="s">
        <v>61</v>
      </c>
      <c r="J146" s="296" t="s">
        <v>901</v>
      </c>
      <c r="K146" s="295"/>
    </row>
    <row r="147" spans="2:11" ht="17.25" customHeight="1">
      <c r="B147" s="294"/>
      <c r="C147" s="298" t="s">
        <v>902</v>
      </c>
      <c r="D147" s="298"/>
      <c r="E147" s="298"/>
      <c r="F147" s="299" t="s">
        <v>903</v>
      </c>
      <c r="G147" s="300"/>
      <c r="H147" s="298"/>
      <c r="I147" s="298"/>
      <c r="J147" s="298" t="s">
        <v>904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908</v>
      </c>
      <c r="D149" s="284"/>
      <c r="E149" s="284"/>
      <c r="F149" s="330" t="s">
        <v>905</v>
      </c>
      <c r="G149" s="284"/>
      <c r="H149" s="329" t="s">
        <v>944</v>
      </c>
      <c r="I149" s="329" t="s">
        <v>907</v>
      </c>
      <c r="J149" s="329">
        <v>120</v>
      </c>
      <c r="K149" s="325"/>
    </row>
    <row r="150" spans="2:11" ht="15" customHeight="1">
      <c r="B150" s="304"/>
      <c r="C150" s="329" t="s">
        <v>953</v>
      </c>
      <c r="D150" s="284"/>
      <c r="E150" s="284"/>
      <c r="F150" s="330" t="s">
        <v>905</v>
      </c>
      <c r="G150" s="284"/>
      <c r="H150" s="329" t="s">
        <v>964</v>
      </c>
      <c r="I150" s="329" t="s">
        <v>907</v>
      </c>
      <c r="J150" s="329" t="s">
        <v>955</v>
      </c>
      <c r="K150" s="325"/>
    </row>
    <row r="151" spans="2:11" ht="15" customHeight="1">
      <c r="B151" s="304"/>
      <c r="C151" s="329" t="s">
        <v>86</v>
      </c>
      <c r="D151" s="284"/>
      <c r="E151" s="284"/>
      <c r="F151" s="330" t="s">
        <v>905</v>
      </c>
      <c r="G151" s="284"/>
      <c r="H151" s="329" t="s">
        <v>965</v>
      </c>
      <c r="I151" s="329" t="s">
        <v>907</v>
      </c>
      <c r="J151" s="329" t="s">
        <v>955</v>
      </c>
      <c r="K151" s="325"/>
    </row>
    <row r="152" spans="2:11" ht="15" customHeight="1">
      <c r="B152" s="304"/>
      <c r="C152" s="329" t="s">
        <v>910</v>
      </c>
      <c r="D152" s="284"/>
      <c r="E152" s="284"/>
      <c r="F152" s="330" t="s">
        <v>911</v>
      </c>
      <c r="G152" s="284"/>
      <c r="H152" s="329" t="s">
        <v>944</v>
      </c>
      <c r="I152" s="329" t="s">
        <v>907</v>
      </c>
      <c r="J152" s="329">
        <v>50</v>
      </c>
      <c r="K152" s="325"/>
    </row>
    <row r="153" spans="2:11" ht="15" customHeight="1">
      <c r="B153" s="304"/>
      <c r="C153" s="329" t="s">
        <v>913</v>
      </c>
      <c r="D153" s="284"/>
      <c r="E153" s="284"/>
      <c r="F153" s="330" t="s">
        <v>905</v>
      </c>
      <c r="G153" s="284"/>
      <c r="H153" s="329" t="s">
        <v>944</v>
      </c>
      <c r="I153" s="329" t="s">
        <v>915</v>
      </c>
      <c r="J153" s="329"/>
      <c r="K153" s="325"/>
    </row>
    <row r="154" spans="2:11" ht="15" customHeight="1">
      <c r="B154" s="304"/>
      <c r="C154" s="329" t="s">
        <v>924</v>
      </c>
      <c r="D154" s="284"/>
      <c r="E154" s="284"/>
      <c r="F154" s="330" t="s">
        <v>911</v>
      </c>
      <c r="G154" s="284"/>
      <c r="H154" s="329" t="s">
        <v>944</v>
      </c>
      <c r="I154" s="329" t="s">
        <v>907</v>
      </c>
      <c r="J154" s="329">
        <v>50</v>
      </c>
      <c r="K154" s="325"/>
    </row>
    <row r="155" spans="2:11" ht="15" customHeight="1">
      <c r="B155" s="304"/>
      <c r="C155" s="329" t="s">
        <v>932</v>
      </c>
      <c r="D155" s="284"/>
      <c r="E155" s="284"/>
      <c r="F155" s="330" t="s">
        <v>911</v>
      </c>
      <c r="G155" s="284"/>
      <c r="H155" s="329" t="s">
        <v>944</v>
      </c>
      <c r="I155" s="329" t="s">
        <v>907</v>
      </c>
      <c r="J155" s="329">
        <v>50</v>
      </c>
      <c r="K155" s="325"/>
    </row>
    <row r="156" spans="2:11" ht="15" customHeight="1">
      <c r="B156" s="304"/>
      <c r="C156" s="329" t="s">
        <v>930</v>
      </c>
      <c r="D156" s="284"/>
      <c r="E156" s="284"/>
      <c r="F156" s="330" t="s">
        <v>911</v>
      </c>
      <c r="G156" s="284"/>
      <c r="H156" s="329" t="s">
        <v>944</v>
      </c>
      <c r="I156" s="329" t="s">
        <v>907</v>
      </c>
      <c r="J156" s="329">
        <v>50</v>
      </c>
      <c r="K156" s="325"/>
    </row>
    <row r="157" spans="2:11" ht="15" customHeight="1">
      <c r="B157" s="304"/>
      <c r="C157" s="329" t="s">
        <v>109</v>
      </c>
      <c r="D157" s="284"/>
      <c r="E157" s="284"/>
      <c r="F157" s="330" t="s">
        <v>905</v>
      </c>
      <c r="G157" s="284"/>
      <c r="H157" s="329" t="s">
        <v>966</v>
      </c>
      <c r="I157" s="329" t="s">
        <v>907</v>
      </c>
      <c r="J157" s="329" t="s">
        <v>967</v>
      </c>
      <c r="K157" s="325"/>
    </row>
    <row r="158" spans="2:11" ht="15" customHeight="1">
      <c r="B158" s="304"/>
      <c r="C158" s="329" t="s">
        <v>968</v>
      </c>
      <c r="D158" s="284"/>
      <c r="E158" s="284"/>
      <c r="F158" s="330" t="s">
        <v>905</v>
      </c>
      <c r="G158" s="284"/>
      <c r="H158" s="329" t="s">
        <v>969</v>
      </c>
      <c r="I158" s="329" t="s">
        <v>939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1"/>
      <c r="C160" s="284"/>
      <c r="D160" s="284"/>
      <c r="E160" s="284"/>
      <c r="F160" s="303"/>
      <c r="G160" s="284"/>
      <c r="H160" s="284"/>
      <c r="I160" s="284"/>
      <c r="J160" s="284"/>
      <c r="K160" s="281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9" t="s">
        <v>970</v>
      </c>
      <c r="D163" s="399"/>
      <c r="E163" s="399"/>
      <c r="F163" s="399"/>
      <c r="G163" s="399"/>
      <c r="H163" s="399"/>
      <c r="I163" s="399"/>
      <c r="J163" s="399"/>
      <c r="K163" s="275"/>
    </row>
    <row r="164" spans="2:11" ht="17.25" customHeight="1">
      <c r="B164" s="274"/>
      <c r="C164" s="296" t="s">
        <v>899</v>
      </c>
      <c r="D164" s="296"/>
      <c r="E164" s="296"/>
      <c r="F164" s="296" t="s">
        <v>900</v>
      </c>
      <c r="G164" s="333"/>
      <c r="H164" s="334" t="s">
        <v>117</v>
      </c>
      <c r="I164" s="334" t="s">
        <v>61</v>
      </c>
      <c r="J164" s="296" t="s">
        <v>901</v>
      </c>
      <c r="K164" s="275"/>
    </row>
    <row r="165" spans="2:11" ht="17.25" customHeight="1">
      <c r="B165" s="277"/>
      <c r="C165" s="298" t="s">
        <v>902</v>
      </c>
      <c r="D165" s="298"/>
      <c r="E165" s="298"/>
      <c r="F165" s="299" t="s">
        <v>903</v>
      </c>
      <c r="G165" s="335"/>
      <c r="H165" s="336"/>
      <c r="I165" s="336"/>
      <c r="J165" s="298" t="s">
        <v>904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908</v>
      </c>
      <c r="D167" s="284"/>
      <c r="E167" s="284"/>
      <c r="F167" s="303" t="s">
        <v>905</v>
      </c>
      <c r="G167" s="284"/>
      <c r="H167" s="284" t="s">
        <v>944</v>
      </c>
      <c r="I167" s="284" t="s">
        <v>907</v>
      </c>
      <c r="J167" s="284">
        <v>120</v>
      </c>
      <c r="K167" s="325"/>
    </row>
    <row r="168" spans="2:11" ht="15" customHeight="1">
      <c r="B168" s="304"/>
      <c r="C168" s="284" t="s">
        <v>953</v>
      </c>
      <c r="D168" s="284"/>
      <c r="E168" s="284"/>
      <c r="F168" s="303" t="s">
        <v>905</v>
      </c>
      <c r="G168" s="284"/>
      <c r="H168" s="284" t="s">
        <v>954</v>
      </c>
      <c r="I168" s="284" t="s">
        <v>907</v>
      </c>
      <c r="J168" s="284" t="s">
        <v>955</v>
      </c>
      <c r="K168" s="325"/>
    </row>
    <row r="169" spans="2:11" ht="15" customHeight="1">
      <c r="B169" s="304"/>
      <c r="C169" s="284" t="s">
        <v>86</v>
      </c>
      <c r="D169" s="284"/>
      <c r="E169" s="284"/>
      <c r="F169" s="303" t="s">
        <v>905</v>
      </c>
      <c r="G169" s="284"/>
      <c r="H169" s="284" t="s">
        <v>971</v>
      </c>
      <c r="I169" s="284" t="s">
        <v>907</v>
      </c>
      <c r="J169" s="284" t="s">
        <v>955</v>
      </c>
      <c r="K169" s="325"/>
    </row>
    <row r="170" spans="2:11" ht="15" customHeight="1">
      <c r="B170" s="304"/>
      <c r="C170" s="284" t="s">
        <v>910</v>
      </c>
      <c r="D170" s="284"/>
      <c r="E170" s="284"/>
      <c r="F170" s="303" t="s">
        <v>911</v>
      </c>
      <c r="G170" s="284"/>
      <c r="H170" s="284" t="s">
        <v>971</v>
      </c>
      <c r="I170" s="284" t="s">
        <v>907</v>
      </c>
      <c r="J170" s="284">
        <v>50</v>
      </c>
      <c r="K170" s="325"/>
    </row>
    <row r="171" spans="2:11" ht="15" customHeight="1">
      <c r="B171" s="304"/>
      <c r="C171" s="284" t="s">
        <v>913</v>
      </c>
      <c r="D171" s="284"/>
      <c r="E171" s="284"/>
      <c r="F171" s="303" t="s">
        <v>905</v>
      </c>
      <c r="G171" s="284"/>
      <c r="H171" s="284" t="s">
        <v>971</v>
      </c>
      <c r="I171" s="284" t="s">
        <v>915</v>
      </c>
      <c r="J171" s="284"/>
      <c r="K171" s="325"/>
    </row>
    <row r="172" spans="2:11" ht="15" customHeight="1">
      <c r="B172" s="304"/>
      <c r="C172" s="284" t="s">
        <v>924</v>
      </c>
      <c r="D172" s="284"/>
      <c r="E172" s="284"/>
      <c r="F172" s="303" t="s">
        <v>911</v>
      </c>
      <c r="G172" s="284"/>
      <c r="H172" s="284" t="s">
        <v>971</v>
      </c>
      <c r="I172" s="284" t="s">
        <v>907</v>
      </c>
      <c r="J172" s="284">
        <v>50</v>
      </c>
      <c r="K172" s="325"/>
    </row>
    <row r="173" spans="2:11" ht="15" customHeight="1">
      <c r="B173" s="304"/>
      <c r="C173" s="284" t="s">
        <v>932</v>
      </c>
      <c r="D173" s="284"/>
      <c r="E173" s="284"/>
      <c r="F173" s="303" t="s">
        <v>911</v>
      </c>
      <c r="G173" s="284"/>
      <c r="H173" s="284" t="s">
        <v>971</v>
      </c>
      <c r="I173" s="284" t="s">
        <v>907</v>
      </c>
      <c r="J173" s="284">
        <v>50</v>
      </c>
      <c r="K173" s="325"/>
    </row>
    <row r="174" spans="2:11" ht="15" customHeight="1">
      <c r="B174" s="304"/>
      <c r="C174" s="284" t="s">
        <v>930</v>
      </c>
      <c r="D174" s="284"/>
      <c r="E174" s="284"/>
      <c r="F174" s="303" t="s">
        <v>911</v>
      </c>
      <c r="G174" s="284"/>
      <c r="H174" s="284" t="s">
        <v>971</v>
      </c>
      <c r="I174" s="284" t="s">
        <v>907</v>
      </c>
      <c r="J174" s="284">
        <v>50</v>
      </c>
      <c r="K174" s="325"/>
    </row>
    <row r="175" spans="2:11" ht="15" customHeight="1">
      <c r="B175" s="304"/>
      <c r="C175" s="284" t="s">
        <v>116</v>
      </c>
      <c r="D175" s="284"/>
      <c r="E175" s="284"/>
      <c r="F175" s="303" t="s">
        <v>905</v>
      </c>
      <c r="G175" s="284"/>
      <c r="H175" s="284" t="s">
        <v>972</v>
      </c>
      <c r="I175" s="284" t="s">
        <v>973</v>
      </c>
      <c r="J175" s="284"/>
      <c r="K175" s="325"/>
    </row>
    <row r="176" spans="2:11" ht="15" customHeight="1">
      <c r="B176" s="304"/>
      <c r="C176" s="284" t="s">
        <v>61</v>
      </c>
      <c r="D176" s="284"/>
      <c r="E176" s="284"/>
      <c r="F176" s="303" t="s">
        <v>905</v>
      </c>
      <c r="G176" s="284"/>
      <c r="H176" s="284" t="s">
        <v>974</v>
      </c>
      <c r="I176" s="284" t="s">
        <v>975</v>
      </c>
      <c r="J176" s="284">
        <v>1</v>
      </c>
      <c r="K176" s="325"/>
    </row>
    <row r="177" spans="2:11" ht="15" customHeight="1">
      <c r="B177" s="304"/>
      <c r="C177" s="284" t="s">
        <v>57</v>
      </c>
      <c r="D177" s="284"/>
      <c r="E177" s="284"/>
      <c r="F177" s="303" t="s">
        <v>905</v>
      </c>
      <c r="G177" s="284"/>
      <c r="H177" s="284" t="s">
        <v>976</v>
      </c>
      <c r="I177" s="284" t="s">
        <v>907</v>
      </c>
      <c r="J177" s="284">
        <v>20</v>
      </c>
      <c r="K177" s="325"/>
    </row>
    <row r="178" spans="2:11" ht="15" customHeight="1">
      <c r="B178" s="304"/>
      <c r="C178" s="284" t="s">
        <v>117</v>
      </c>
      <c r="D178" s="284"/>
      <c r="E178" s="284"/>
      <c r="F178" s="303" t="s">
        <v>905</v>
      </c>
      <c r="G178" s="284"/>
      <c r="H178" s="284" t="s">
        <v>977</v>
      </c>
      <c r="I178" s="284" t="s">
        <v>907</v>
      </c>
      <c r="J178" s="284">
        <v>255</v>
      </c>
      <c r="K178" s="325"/>
    </row>
    <row r="179" spans="2:11" ht="15" customHeight="1">
      <c r="B179" s="304"/>
      <c r="C179" s="284" t="s">
        <v>118</v>
      </c>
      <c r="D179" s="284"/>
      <c r="E179" s="284"/>
      <c r="F179" s="303" t="s">
        <v>905</v>
      </c>
      <c r="G179" s="284"/>
      <c r="H179" s="284" t="s">
        <v>870</v>
      </c>
      <c r="I179" s="284" t="s">
        <v>907</v>
      </c>
      <c r="J179" s="284">
        <v>10</v>
      </c>
      <c r="K179" s="325"/>
    </row>
    <row r="180" spans="2:11" ht="15" customHeight="1">
      <c r="B180" s="304"/>
      <c r="C180" s="284" t="s">
        <v>119</v>
      </c>
      <c r="D180" s="284"/>
      <c r="E180" s="284"/>
      <c r="F180" s="303" t="s">
        <v>905</v>
      </c>
      <c r="G180" s="284"/>
      <c r="H180" s="284" t="s">
        <v>978</v>
      </c>
      <c r="I180" s="284" t="s">
        <v>939</v>
      </c>
      <c r="J180" s="284"/>
      <c r="K180" s="325"/>
    </row>
    <row r="181" spans="2:11" ht="15" customHeight="1">
      <c r="B181" s="304"/>
      <c r="C181" s="284" t="s">
        <v>979</v>
      </c>
      <c r="D181" s="284"/>
      <c r="E181" s="284"/>
      <c r="F181" s="303" t="s">
        <v>905</v>
      </c>
      <c r="G181" s="284"/>
      <c r="H181" s="284" t="s">
        <v>980</v>
      </c>
      <c r="I181" s="284" t="s">
        <v>939</v>
      </c>
      <c r="J181" s="284"/>
      <c r="K181" s="325"/>
    </row>
    <row r="182" spans="2:11" ht="15" customHeight="1">
      <c r="B182" s="304"/>
      <c r="C182" s="284" t="s">
        <v>968</v>
      </c>
      <c r="D182" s="284"/>
      <c r="E182" s="284"/>
      <c r="F182" s="303" t="s">
        <v>905</v>
      </c>
      <c r="G182" s="284"/>
      <c r="H182" s="284" t="s">
        <v>981</v>
      </c>
      <c r="I182" s="284" t="s">
        <v>939</v>
      </c>
      <c r="J182" s="284"/>
      <c r="K182" s="325"/>
    </row>
    <row r="183" spans="2:11" ht="15" customHeight="1">
      <c r="B183" s="304"/>
      <c r="C183" s="284" t="s">
        <v>121</v>
      </c>
      <c r="D183" s="284"/>
      <c r="E183" s="284"/>
      <c r="F183" s="303" t="s">
        <v>911</v>
      </c>
      <c r="G183" s="284"/>
      <c r="H183" s="284" t="s">
        <v>982</v>
      </c>
      <c r="I183" s="284" t="s">
        <v>907</v>
      </c>
      <c r="J183" s="284">
        <v>50</v>
      </c>
      <c r="K183" s="325"/>
    </row>
    <row r="184" spans="2:11" ht="15" customHeight="1">
      <c r="B184" s="304"/>
      <c r="C184" s="284" t="s">
        <v>983</v>
      </c>
      <c r="D184" s="284"/>
      <c r="E184" s="284"/>
      <c r="F184" s="303" t="s">
        <v>911</v>
      </c>
      <c r="G184" s="284"/>
      <c r="H184" s="284" t="s">
        <v>984</v>
      </c>
      <c r="I184" s="284" t="s">
        <v>985</v>
      </c>
      <c r="J184" s="284"/>
      <c r="K184" s="325"/>
    </row>
    <row r="185" spans="2:11" ht="15" customHeight="1">
      <c r="B185" s="304"/>
      <c r="C185" s="284" t="s">
        <v>986</v>
      </c>
      <c r="D185" s="284"/>
      <c r="E185" s="284"/>
      <c r="F185" s="303" t="s">
        <v>911</v>
      </c>
      <c r="G185" s="284"/>
      <c r="H185" s="284" t="s">
        <v>987</v>
      </c>
      <c r="I185" s="284" t="s">
        <v>985</v>
      </c>
      <c r="J185" s="284"/>
      <c r="K185" s="325"/>
    </row>
    <row r="186" spans="2:11" ht="15" customHeight="1">
      <c r="B186" s="304"/>
      <c r="C186" s="284" t="s">
        <v>988</v>
      </c>
      <c r="D186" s="284"/>
      <c r="E186" s="284"/>
      <c r="F186" s="303" t="s">
        <v>911</v>
      </c>
      <c r="G186" s="284"/>
      <c r="H186" s="284" t="s">
        <v>989</v>
      </c>
      <c r="I186" s="284" t="s">
        <v>985</v>
      </c>
      <c r="J186" s="284"/>
      <c r="K186" s="325"/>
    </row>
    <row r="187" spans="2:11" ht="15" customHeight="1">
      <c r="B187" s="304"/>
      <c r="C187" s="337" t="s">
        <v>990</v>
      </c>
      <c r="D187" s="284"/>
      <c r="E187" s="284"/>
      <c r="F187" s="303" t="s">
        <v>911</v>
      </c>
      <c r="G187" s="284"/>
      <c r="H187" s="284" t="s">
        <v>991</v>
      </c>
      <c r="I187" s="284" t="s">
        <v>992</v>
      </c>
      <c r="J187" s="338" t="s">
        <v>993</v>
      </c>
      <c r="K187" s="325"/>
    </row>
    <row r="188" spans="2:11" ht="15" customHeight="1">
      <c r="B188" s="304"/>
      <c r="C188" s="289" t="s">
        <v>46</v>
      </c>
      <c r="D188" s="284"/>
      <c r="E188" s="284"/>
      <c r="F188" s="303" t="s">
        <v>905</v>
      </c>
      <c r="G188" s="284"/>
      <c r="H188" s="281" t="s">
        <v>994</v>
      </c>
      <c r="I188" s="284" t="s">
        <v>995</v>
      </c>
      <c r="J188" s="284"/>
      <c r="K188" s="325"/>
    </row>
    <row r="189" spans="2:11" ht="15" customHeight="1">
      <c r="B189" s="304"/>
      <c r="C189" s="289" t="s">
        <v>996</v>
      </c>
      <c r="D189" s="284"/>
      <c r="E189" s="284"/>
      <c r="F189" s="303" t="s">
        <v>905</v>
      </c>
      <c r="G189" s="284"/>
      <c r="H189" s="284" t="s">
        <v>997</v>
      </c>
      <c r="I189" s="284" t="s">
        <v>939</v>
      </c>
      <c r="J189" s="284"/>
      <c r="K189" s="325"/>
    </row>
    <row r="190" spans="2:11" ht="15" customHeight="1">
      <c r="B190" s="304"/>
      <c r="C190" s="289" t="s">
        <v>998</v>
      </c>
      <c r="D190" s="284"/>
      <c r="E190" s="284"/>
      <c r="F190" s="303" t="s">
        <v>905</v>
      </c>
      <c r="G190" s="284"/>
      <c r="H190" s="284" t="s">
        <v>999</v>
      </c>
      <c r="I190" s="284" t="s">
        <v>939</v>
      </c>
      <c r="J190" s="284"/>
      <c r="K190" s="325"/>
    </row>
    <row r="191" spans="2:11" ht="15" customHeight="1">
      <c r="B191" s="304"/>
      <c r="C191" s="289" t="s">
        <v>1000</v>
      </c>
      <c r="D191" s="284"/>
      <c r="E191" s="284"/>
      <c r="F191" s="303" t="s">
        <v>911</v>
      </c>
      <c r="G191" s="284"/>
      <c r="H191" s="284" t="s">
        <v>1001</v>
      </c>
      <c r="I191" s="284" t="s">
        <v>939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1"/>
      <c r="C193" s="284"/>
      <c r="D193" s="284"/>
      <c r="E193" s="284"/>
      <c r="F193" s="303"/>
      <c r="G193" s="284"/>
      <c r="H193" s="284"/>
      <c r="I193" s="284"/>
      <c r="J193" s="284"/>
      <c r="K193" s="281"/>
    </row>
    <row r="194" spans="2:11" ht="18.75" customHeight="1">
      <c r="B194" s="281"/>
      <c r="C194" s="284"/>
      <c r="D194" s="284"/>
      <c r="E194" s="284"/>
      <c r="F194" s="303"/>
      <c r="G194" s="284"/>
      <c r="H194" s="284"/>
      <c r="I194" s="284"/>
      <c r="J194" s="284"/>
      <c r="K194" s="281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9" t="s">
        <v>1002</v>
      </c>
      <c r="D197" s="399"/>
      <c r="E197" s="399"/>
      <c r="F197" s="399"/>
      <c r="G197" s="399"/>
      <c r="H197" s="399"/>
      <c r="I197" s="399"/>
      <c r="J197" s="399"/>
      <c r="K197" s="275"/>
    </row>
    <row r="198" spans="2:11" ht="25.5" customHeight="1">
      <c r="B198" s="274"/>
      <c r="C198" s="340" t="s">
        <v>1003</v>
      </c>
      <c r="D198" s="340"/>
      <c r="E198" s="340"/>
      <c r="F198" s="340" t="s">
        <v>1004</v>
      </c>
      <c r="G198" s="341"/>
      <c r="H198" s="400" t="s">
        <v>1005</v>
      </c>
      <c r="I198" s="400"/>
      <c r="J198" s="400"/>
      <c r="K198" s="275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995</v>
      </c>
      <c r="D200" s="284"/>
      <c r="E200" s="284"/>
      <c r="F200" s="303" t="s">
        <v>47</v>
      </c>
      <c r="G200" s="284"/>
      <c r="H200" s="398" t="s">
        <v>1006</v>
      </c>
      <c r="I200" s="398"/>
      <c r="J200" s="398"/>
      <c r="K200" s="325"/>
    </row>
    <row r="201" spans="2:11" ht="15" customHeight="1">
      <c r="B201" s="304"/>
      <c r="C201" s="310"/>
      <c r="D201" s="284"/>
      <c r="E201" s="284"/>
      <c r="F201" s="303" t="s">
        <v>48</v>
      </c>
      <c r="G201" s="284"/>
      <c r="H201" s="398" t="s">
        <v>1007</v>
      </c>
      <c r="I201" s="398"/>
      <c r="J201" s="398"/>
      <c r="K201" s="325"/>
    </row>
    <row r="202" spans="2:11" ht="15" customHeight="1">
      <c r="B202" s="304"/>
      <c r="C202" s="310"/>
      <c r="D202" s="284"/>
      <c r="E202" s="284"/>
      <c r="F202" s="303" t="s">
        <v>51</v>
      </c>
      <c r="G202" s="284"/>
      <c r="H202" s="398" t="s">
        <v>1008</v>
      </c>
      <c r="I202" s="398"/>
      <c r="J202" s="398"/>
      <c r="K202" s="325"/>
    </row>
    <row r="203" spans="2:11" ht="15" customHeight="1">
      <c r="B203" s="304"/>
      <c r="C203" s="284"/>
      <c r="D203" s="284"/>
      <c r="E203" s="284"/>
      <c r="F203" s="303" t="s">
        <v>49</v>
      </c>
      <c r="G203" s="284"/>
      <c r="H203" s="398" t="s">
        <v>1009</v>
      </c>
      <c r="I203" s="398"/>
      <c r="J203" s="398"/>
      <c r="K203" s="325"/>
    </row>
    <row r="204" spans="2:11" ht="15" customHeight="1">
      <c r="B204" s="304"/>
      <c r="C204" s="284"/>
      <c r="D204" s="284"/>
      <c r="E204" s="284"/>
      <c r="F204" s="303" t="s">
        <v>50</v>
      </c>
      <c r="G204" s="284"/>
      <c r="H204" s="398" t="s">
        <v>1010</v>
      </c>
      <c r="I204" s="398"/>
      <c r="J204" s="398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951</v>
      </c>
      <c r="D206" s="284"/>
      <c r="E206" s="284"/>
      <c r="F206" s="303" t="s">
        <v>847</v>
      </c>
      <c r="G206" s="284"/>
      <c r="H206" s="398" t="s">
        <v>1011</v>
      </c>
      <c r="I206" s="398"/>
      <c r="J206" s="398"/>
      <c r="K206" s="325"/>
    </row>
    <row r="207" spans="2:11" ht="15" customHeight="1">
      <c r="B207" s="304"/>
      <c r="C207" s="310"/>
      <c r="D207" s="284"/>
      <c r="E207" s="284"/>
      <c r="F207" s="303" t="s">
        <v>850</v>
      </c>
      <c r="G207" s="284"/>
      <c r="H207" s="398" t="s">
        <v>851</v>
      </c>
      <c r="I207" s="398"/>
      <c r="J207" s="398"/>
      <c r="K207" s="325"/>
    </row>
    <row r="208" spans="2:11" ht="15" customHeight="1">
      <c r="B208" s="304"/>
      <c r="C208" s="284"/>
      <c r="D208" s="284"/>
      <c r="E208" s="284"/>
      <c r="F208" s="303" t="s">
        <v>90</v>
      </c>
      <c r="G208" s="284"/>
      <c r="H208" s="398" t="s">
        <v>1012</v>
      </c>
      <c r="I208" s="398"/>
      <c r="J208" s="398"/>
      <c r="K208" s="325"/>
    </row>
    <row r="209" spans="2:11" ht="15" customHeight="1">
      <c r="B209" s="342"/>
      <c r="C209" s="310"/>
      <c r="D209" s="310"/>
      <c r="E209" s="310"/>
      <c r="F209" s="303" t="s">
        <v>82</v>
      </c>
      <c r="G209" s="289"/>
      <c r="H209" s="397" t="s">
        <v>852</v>
      </c>
      <c r="I209" s="397"/>
      <c r="J209" s="397"/>
      <c r="K209" s="343"/>
    </row>
    <row r="210" spans="2:11" ht="15" customHeight="1">
      <c r="B210" s="342"/>
      <c r="C210" s="310"/>
      <c r="D210" s="310"/>
      <c r="E210" s="310"/>
      <c r="F210" s="303" t="s">
        <v>853</v>
      </c>
      <c r="G210" s="289"/>
      <c r="H210" s="397" t="s">
        <v>187</v>
      </c>
      <c r="I210" s="397"/>
      <c r="J210" s="397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975</v>
      </c>
      <c r="D212" s="310"/>
      <c r="E212" s="310"/>
      <c r="F212" s="303">
        <v>1</v>
      </c>
      <c r="G212" s="289"/>
      <c r="H212" s="397" t="s">
        <v>1013</v>
      </c>
      <c r="I212" s="397"/>
      <c r="J212" s="397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397" t="s">
        <v>1014</v>
      </c>
      <c r="I213" s="397"/>
      <c r="J213" s="397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397" t="s">
        <v>1015</v>
      </c>
      <c r="I214" s="397"/>
      <c r="J214" s="397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397" t="s">
        <v>1016</v>
      </c>
      <c r="I215" s="397"/>
      <c r="J215" s="397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 horizontalCentered="1"/>
  <pageMargins left="0.5905511811023623" right="0.5905511811023623" top="0.5905511811023623" bottom="0.5905511811023623" header="0" footer="0"/>
  <pageSetup fitToHeight="99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michalo</cp:lastModifiedBy>
  <dcterms:created xsi:type="dcterms:W3CDTF">2016-11-01T08:41:37Z</dcterms:created>
  <dcterms:modified xsi:type="dcterms:W3CDTF">2016-11-01T08:46:01Z</dcterms:modified>
  <cp:category/>
  <cp:version/>
  <cp:contentType/>
  <cp:contentStatus/>
</cp:coreProperties>
</file>