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6" yWindow="600" windowWidth="27492" windowHeight="13992" tabRatio="699" activeTab="0"/>
  </bookViews>
  <sheets>
    <sheet name="ZL č. 12" sheetId="30" r:id="rId1"/>
    <sheet name="SO 10.1 - Retenční nádrž ..." sheetId="32" r:id="rId2"/>
    <sheet name="SO 10.4 - Přeložka trubní.. " sheetId="33" r:id="rId3"/>
    <sheet name="SO 20.1 - Retenční nádrž ..." sheetId="35" r:id="rId4"/>
    <sheet name="SO 01.1 - splašková kanal..." sheetId="29" r:id="rId5"/>
    <sheet name="SO 01.1 - splašková kanal..._01" sheetId="31" r:id="rId6"/>
  </sheets>
  <externalReferences>
    <externalReference r:id="rId9"/>
    <externalReference r:id="rId10"/>
    <externalReference r:id="rId11"/>
    <externalReference r:id="rId12"/>
  </externalReferences>
  <definedNames>
    <definedName name="__CENA__" localSheetId="5">#REF!</definedName>
    <definedName name="__CENA__" localSheetId="1">#REF!</definedName>
    <definedName name="__CENA__" localSheetId="2">#REF!</definedName>
    <definedName name="__CENA__" localSheetId="3">#REF!</definedName>
    <definedName name="__CENA__">#REF!</definedName>
    <definedName name="__MAIN__" localSheetId="5">#REF!</definedName>
    <definedName name="__MAIN__" localSheetId="1">#REF!</definedName>
    <definedName name="__MAIN__" localSheetId="2">#REF!</definedName>
    <definedName name="__MAIN__" localSheetId="3">#REF!</definedName>
    <definedName name="__MAIN__">#REF!</definedName>
    <definedName name="__MAIN2__" localSheetId="5">#REF!</definedName>
    <definedName name="__MAIN2__" localSheetId="1">#REF!</definedName>
    <definedName name="__MAIN2__" localSheetId="2">#REF!</definedName>
    <definedName name="__MAIN2__" localSheetId="3">#REF!</definedName>
    <definedName name="__MAIN2__">#REF!</definedName>
    <definedName name="__MAIN3__" localSheetId="5">#REF!</definedName>
    <definedName name="__MAIN3__" localSheetId="1">#REF!</definedName>
    <definedName name="__MAIN3__" localSheetId="2">#REF!</definedName>
    <definedName name="__MAIN3__" localSheetId="3">#REF!</definedName>
    <definedName name="__MAIN3__">#REF!</definedName>
    <definedName name="__SAZBA__" localSheetId="5">#REF!</definedName>
    <definedName name="__SAZBA__" localSheetId="1">#REF!</definedName>
    <definedName name="__SAZBA__" localSheetId="2">#REF!</definedName>
    <definedName name="__SAZBA__" localSheetId="3">#REF!</definedName>
    <definedName name="__SAZBA__">#REF!</definedName>
    <definedName name="__T0__" localSheetId="5">#REF!</definedName>
    <definedName name="__T0__" localSheetId="1">#REF!</definedName>
    <definedName name="__T0__" localSheetId="2">#REF!</definedName>
    <definedName name="__T0__" localSheetId="3">#REF!</definedName>
    <definedName name="__T0__">#REF!</definedName>
    <definedName name="__T1__" localSheetId="5">#REF!</definedName>
    <definedName name="__T1__" localSheetId="1">#REF!</definedName>
    <definedName name="__T1__" localSheetId="2">#REF!</definedName>
    <definedName name="__T1__" localSheetId="3">#REF!</definedName>
    <definedName name="__T1__">#REF!</definedName>
    <definedName name="__T2__" localSheetId="5">#REF!</definedName>
    <definedName name="__T2__" localSheetId="1">#REF!</definedName>
    <definedName name="__T2__" localSheetId="2">#REF!</definedName>
    <definedName name="__T2__" localSheetId="3">#REF!</definedName>
    <definedName name="__T2__">#REF!</definedName>
    <definedName name="__T3__" localSheetId="5">#REF!</definedName>
    <definedName name="__T3__" localSheetId="1">#REF!</definedName>
    <definedName name="__T3__" localSheetId="2">#REF!</definedName>
    <definedName name="__T3__" localSheetId="3">#REF!</definedName>
    <definedName name="__T3__">#REF!</definedName>
    <definedName name="__TE0__" localSheetId="5">#REF!</definedName>
    <definedName name="__TE0__" localSheetId="1">#REF!</definedName>
    <definedName name="__TE0__" localSheetId="2">#REF!</definedName>
    <definedName name="__TE0__" localSheetId="3">#REF!</definedName>
    <definedName name="__TE0__">#REF!</definedName>
    <definedName name="__TE1__" localSheetId="5">#REF!</definedName>
    <definedName name="__TE1__" localSheetId="1">#REF!</definedName>
    <definedName name="__TE1__" localSheetId="2">#REF!</definedName>
    <definedName name="__TE1__" localSheetId="3">#REF!</definedName>
    <definedName name="__TE1__">#REF!</definedName>
    <definedName name="__TE2__" localSheetId="5">#REF!</definedName>
    <definedName name="__TE2__" localSheetId="1">#REF!</definedName>
    <definedName name="__TE2__" localSheetId="2">#REF!</definedName>
    <definedName name="__TE2__" localSheetId="3">#REF!</definedName>
    <definedName name="__TE2__">#REF!</definedName>
    <definedName name="__TR0__" localSheetId="5">#REF!</definedName>
    <definedName name="__TR0__" localSheetId="1">#REF!</definedName>
    <definedName name="__TR0__" localSheetId="2">#REF!</definedName>
    <definedName name="__TR0__" localSheetId="3">#REF!</definedName>
    <definedName name="__TR0__">#REF!</definedName>
    <definedName name="__TR1__" localSheetId="5">#REF!</definedName>
    <definedName name="__TR1__" localSheetId="1">#REF!</definedName>
    <definedName name="__TR1__" localSheetId="2">#REF!</definedName>
    <definedName name="__TR1__" localSheetId="3">#REF!</definedName>
    <definedName name="__TR1__">#REF!</definedName>
    <definedName name="_xlnm._FilterDatabase" localSheetId="4" hidden="1">'SO 01.1 - splašková kanal...'!$C$97:$K$744</definedName>
    <definedName name="_xlnm._FilterDatabase" localSheetId="5" hidden="1">'SO 01.1 - splašková kanal..._01'!$C$96:$J$413</definedName>
    <definedName name="_xlnm._FilterDatabase" localSheetId="1" hidden="1">'SO 10.1 - Retenční nádrž ...'!$C$106:$J$1948</definedName>
    <definedName name="_xlnm._FilterDatabase" localSheetId="2" hidden="1">'SO 10.4 - Přeložka trubní.. '!$B$98:$I$480</definedName>
    <definedName name="_xlnm._FilterDatabase" localSheetId="3" hidden="1">'SO 20.1 - Retenční nádrž ...'!$C$104:$J$1099</definedName>
    <definedName name="Cena_dokumentace" localSheetId="5">#REF!</definedName>
    <definedName name="Cena_dokumentace" localSheetId="1">#REF!</definedName>
    <definedName name="Cena_dokumentace" localSheetId="2">#REF!</definedName>
    <definedName name="Cena_dokumentace" localSheetId="3">#REF!</definedName>
    <definedName name="Cena_dokumentace">#REF!</definedName>
    <definedName name="ceník" localSheetId="5">#REF!</definedName>
    <definedName name="ceník" localSheetId="1">#REF!</definedName>
    <definedName name="ceník" localSheetId="2">#REF!</definedName>
    <definedName name="ceník" localSheetId="3">#REF!</definedName>
    <definedName name="ceník">#REF!</definedName>
    <definedName name="cisloobektub">'[1]Krycí list'!$A$5</definedName>
    <definedName name="cisloobjektu" localSheetId="5">#REF!</definedName>
    <definedName name="cisloobjektu" localSheetId="1">#REF!</definedName>
    <definedName name="cisloobjektu" localSheetId="2">#REF!</definedName>
    <definedName name="cisloobjektu" localSheetId="3">#REF!</definedName>
    <definedName name="cisloobjektu">#REF!</definedName>
    <definedName name="cislostavby" localSheetId="5">#REF!</definedName>
    <definedName name="cislostavby" localSheetId="1">#REF!</definedName>
    <definedName name="cislostavby" localSheetId="2">#REF!</definedName>
    <definedName name="cislostavby" localSheetId="3">#REF!</definedName>
    <definedName name="cislostavby">#REF!</definedName>
    <definedName name="cislostavbyb">'[1]Krycí list'!$A$7</definedName>
    <definedName name="Datum" localSheetId="5">#REF!</definedName>
    <definedName name="Datum" localSheetId="1">#REF!</definedName>
    <definedName name="Datum" localSheetId="2">#REF!</definedName>
    <definedName name="Datum" localSheetId="3">#REF!</definedName>
    <definedName name="Datum">#REF!</definedName>
    <definedName name="Dil" localSheetId="5">#REF!</definedName>
    <definedName name="Dil" localSheetId="1">#REF!</definedName>
    <definedName name="Dil" localSheetId="2">#REF!</definedName>
    <definedName name="Dil" localSheetId="3">#REF!</definedName>
    <definedName name="Dil">#REF!</definedName>
    <definedName name="Dodavka">'[2]Rek.(ÚT)'!$G$12</definedName>
    <definedName name="Dodavka0" localSheetId="5">#REF!</definedName>
    <definedName name="Dodavka0" localSheetId="1">#REF!</definedName>
    <definedName name="Dodavka0" localSheetId="2">#REF!</definedName>
    <definedName name="Dodavka0" localSheetId="3">#REF!</definedName>
    <definedName name="Dodavka0">#REF!</definedName>
    <definedName name="Dodavka0b" localSheetId="5">#REF!</definedName>
    <definedName name="Dodavka0b" localSheetId="1">#REF!</definedName>
    <definedName name="Dodavka0b" localSheetId="2">#REF!</definedName>
    <definedName name="Dodavka0b" localSheetId="3">#REF!</definedName>
    <definedName name="Dodavka0b">#REF!</definedName>
    <definedName name="Excel_BuiltIn_Print_Area_1">#REF!</definedName>
    <definedName name="HSV">'[2]Rek.(ÚT)'!$E$12</definedName>
    <definedName name="HSV0" localSheetId="5">#REF!</definedName>
    <definedName name="HSV0" localSheetId="1">#REF!</definedName>
    <definedName name="HSV0" localSheetId="2">#REF!</definedName>
    <definedName name="HSV0" localSheetId="3">#REF!</definedName>
    <definedName name="HSV0">#REF!</definedName>
    <definedName name="HSV0b" localSheetId="5">#REF!</definedName>
    <definedName name="HSV0b" localSheetId="1">#REF!</definedName>
    <definedName name="HSV0b" localSheetId="2">#REF!</definedName>
    <definedName name="HSV0b" localSheetId="3">#REF!</definedName>
    <definedName name="HSV0b">#REF!</definedName>
    <definedName name="HZS" localSheetId="5">#REF!</definedName>
    <definedName name="HZS" localSheetId="1">#REF!</definedName>
    <definedName name="HZS" localSheetId="2">#REF!</definedName>
    <definedName name="HZS" localSheetId="3">#REF!</definedName>
    <definedName name="HZS">#REF!</definedName>
    <definedName name="HZS0" localSheetId="5">#REF!</definedName>
    <definedName name="HZS0" localSheetId="1">#REF!</definedName>
    <definedName name="HZS0" localSheetId="2">#REF!</definedName>
    <definedName name="HZS0" localSheetId="3">#REF!</definedName>
    <definedName name="HZS0">#REF!</definedName>
    <definedName name="HZS0c" localSheetId="5">#REF!</definedName>
    <definedName name="HZS0c" localSheetId="1">#REF!</definedName>
    <definedName name="HZS0c" localSheetId="2">#REF!</definedName>
    <definedName name="HZS0c" localSheetId="3">#REF!</definedName>
    <definedName name="HZS0c">#REF!</definedName>
    <definedName name="JKSO" localSheetId="5">#REF!</definedName>
    <definedName name="JKSO" localSheetId="1">#REF!</definedName>
    <definedName name="JKSO" localSheetId="2">#REF!</definedName>
    <definedName name="JKSO" localSheetId="3">#REF!</definedName>
    <definedName name="JKSO">#REF!</definedName>
    <definedName name="MJ" localSheetId="5">#REF!</definedName>
    <definedName name="MJ" localSheetId="1">#REF!</definedName>
    <definedName name="MJ" localSheetId="2">#REF!</definedName>
    <definedName name="MJ" localSheetId="3">#REF!</definedName>
    <definedName name="MJ">#REF!</definedName>
    <definedName name="Mont">'[2]Rek.(ÚT)'!$H$12</definedName>
    <definedName name="Montaz0" localSheetId="5">#REF!</definedName>
    <definedName name="Montaz0" localSheetId="1">#REF!</definedName>
    <definedName name="Montaz0" localSheetId="2">#REF!</definedName>
    <definedName name="Montaz0" localSheetId="3">#REF!</definedName>
    <definedName name="Montaz0">#REF!</definedName>
    <definedName name="Montaz0b" localSheetId="5">#REF!</definedName>
    <definedName name="Montaz0b" localSheetId="1">#REF!</definedName>
    <definedName name="Montaz0b" localSheetId="2">#REF!</definedName>
    <definedName name="Montaz0b" localSheetId="3">#REF!</definedName>
    <definedName name="Montaz0b">#REF!</definedName>
    <definedName name="NazevDilu" localSheetId="5">#REF!</definedName>
    <definedName name="NazevDilu" localSheetId="1">#REF!</definedName>
    <definedName name="NazevDilu" localSheetId="2">#REF!</definedName>
    <definedName name="NazevDilu" localSheetId="3">#REF!</definedName>
    <definedName name="NazevDilu">#REF!</definedName>
    <definedName name="nazevobektub">'[1]Krycí list'!$C$5</definedName>
    <definedName name="nazevobjektu" localSheetId="5">#REF!</definedName>
    <definedName name="nazevobjektu" localSheetId="1">#REF!</definedName>
    <definedName name="nazevobjektu" localSheetId="2">#REF!</definedName>
    <definedName name="nazevobjektu" localSheetId="3">#REF!</definedName>
    <definedName name="nazevobjektu">#REF!</definedName>
    <definedName name="nazevstavby" localSheetId="5">#REF!</definedName>
    <definedName name="nazevstavby" localSheetId="1">#REF!</definedName>
    <definedName name="nazevstavby" localSheetId="2">#REF!</definedName>
    <definedName name="nazevstavby" localSheetId="3">#REF!</definedName>
    <definedName name="nazevstavby">#REF!</definedName>
    <definedName name="nazevstavbyc">'[1]Krycí list'!$C$7</definedName>
    <definedName name="Objednatel" localSheetId="5">#REF!</definedName>
    <definedName name="Objednatel" localSheetId="1">#REF!</definedName>
    <definedName name="Objednatel" localSheetId="2">#REF!</definedName>
    <definedName name="Objednatel" localSheetId="3">#REF!</definedName>
    <definedName name="Objednatel">#REF!</definedName>
    <definedName name="_xlnm.Print_Area" localSheetId="1">'SO 10.1 - Retenční nádrž ...'!$B$1:$S$1956</definedName>
    <definedName name="_xlnm.Print_Area" localSheetId="2">'SO 10.4 - Přeložka trubní.. '!$B$1:$R$488</definedName>
    <definedName name="_xlnm.Print_Area" localSheetId="3">'SO 20.1 - Retenční nádrž ...'!$A$1:$U$1107</definedName>
    <definedName name="_xlnm.Print_Area" localSheetId="0">'ZL č. 12'!$A$1:$F$27</definedName>
    <definedName name="PocetMJ" localSheetId="5">#REF!</definedName>
    <definedName name="PocetMJ" localSheetId="1">#REF!</definedName>
    <definedName name="PocetMJ" localSheetId="2">#REF!</definedName>
    <definedName name="PocetMJ" localSheetId="3">#REF!</definedName>
    <definedName name="PocetMJ">#REF!</definedName>
    <definedName name="Poznamka" localSheetId="5">#REF!</definedName>
    <definedName name="Poznamka" localSheetId="1">#REF!</definedName>
    <definedName name="Poznamka" localSheetId="2">#REF!</definedName>
    <definedName name="Poznamka" localSheetId="3">#REF!</definedName>
    <definedName name="Poznamka">#REF!</definedName>
    <definedName name="Projektant" localSheetId="5">#REF!</definedName>
    <definedName name="Projektant" localSheetId="1">#REF!</definedName>
    <definedName name="Projektant" localSheetId="2">#REF!</definedName>
    <definedName name="Projektant" localSheetId="3">#REF!</definedName>
    <definedName name="Projektant">#REF!</definedName>
    <definedName name="PSV">'[2]Rek.(ÚT)'!$F$12</definedName>
    <definedName name="PSV0" localSheetId="5">#REF!</definedName>
    <definedName name="PSV0" localSheetId="1">#REF!</definedName>
    <definedName name="PSV0" localSheetId="2">#REF!</definedName>
    <definedName name="PSV0" localSheetId="3">#REF!</definedName>
    <definedName name="PSV0">#REF!</definedName>
    <definedName name="PSV0c" localSheetId="5">#REF!</definedName>
    <definedName name="PSV0c" localSheetId="1">#REF!</definedName>
    <definedName name="PSV0c" localSheetId="2">#REF!</definedName>
    <definedName name="PSV0c" localSheetId="3">#REF!</definedName>
    <definedName name="PSV0c">#REF!</definedName>
    <definedName name="SazbaDPH1" localSheetId="5">#REF!</definedName>
    <definedName name="SazbaDPH1" localSheetId="1">#REF!</definedName>
    <definedName name="SazbaDPH1" localSheetId="2">#REF!</definedName>
    <definedName name="SazbaDPH1" localSheetId="3">#REF!</definedName>
    <definedName name="SazbaDPH1">#REF!</definedName>
    <definedName name="SazbaDPH2" localSheetId="5">#REF!</definedName>
    <definedName name="SazbaDPH2" localSheetId="1">#REF!</definedName>
    <definedName name="SazbaDPH2" localSheetId="2">#REF!</definedName>
    <definedName name="SazbaDPH2" localSheetId="3">#REF!</definedName>
    <definedName name="SazbaDPH2">#REF!</definedName>
    <definedName name="SloupecCC" localSheetId="5">#REF!</definedName>
    <definedName name="SloupecCC" localSheetId="1">#REF!</definedName>
    <definedName name="SloupecCC" localSheetId="2">#REF!</definedName>
    <definedName name="SloupecCC" localSheetId="3">#REF!</definedName>
    <definedName name="SloupecCC">#REF!</definedName>
    <definedName name="SloupecCisloPol" localSheetId="5">#REF!</definedName>
    <definedName name="SloupecCisloPol" localSheetId="1">#REF!</definedName>
    <definedName name="SloupecCisloPol" localSheetId="2">#REF!</definedName>
    <definedName name="SloupecCisloPol" localSheetId="3">#REF!</definedName>
    <definedName name="SloupecCisloPol">#REF!</definedName>
    <definedName name="SloupecJC" localSheetId="5">#REF!</definedName>
    <definedName name="SloupecJC" localSheetId="1">#REF!</definedName>
    <definedName name="SloupecJC" localSheetId="2">#REF!</definedName>
    <definedName name="SloupecJC" localSheetId="3">#REF!</definedName>
    <definedName name="SloupecJC">#REF!</definedName>
    <definedName name="SloupecMJ" localSheetId="5">#REF!</definedName>
    <definedName name="SloupecMJ" localSheetId="1">#REF!</definedName>
    <definedName name="SloupecMJ" localSheetId="2">#REF!</definedName>
    <definedName name="SloupecMJ" localSheetId="3">#REF!</definedName>
    <definedName name="SloupecMJ">#REF!</definedName>
    <definedName name="SloupecMnozstvi" localSheetId="5">#REF!</definedName>
    <definedName name="SloupecMnozstvi" localSheetId="1">#REF!</definedName>
    <definedName name="SloupecMnozstvi" localSheetId="2">#REF!</definedName>
    <definedName name="SloupecMnozstvi" localSheetId="3">#REF!</definedName>
    <definedName name="SloupecMnozstvi">#REF!</definedName>
    <definedName name="SloupecNazPol" localSheetId="5">#REF!</definedName>
    <definedName name="SloupecNazPol" localSheetId="1">#REF!</definedName>
    <definedName name="SloupecNazPol" localSheetId="2">#REF!</definedName>
    <definedName name="SloupecNazPol" localSheetId="3">#REF!</definedName>
    <definedName name="SloupecNazPol">#REF!</definedName>
    <definedName name="SloupecPC" localSheetId="5">#REF!</definedName>
    <definedName name="SloupecPC" localSheetId="1">#REF!</definedName>
    <definedName name="SloupecPC" localSheetId="2">#REF!</definedName>
    <definedName name="SloupecPC" localSheetId="3">#REF!</definedName>
    <definedName name="SloupecPC">#REF!</definedName>
    <definedName name="TO" localSheetId="5">#REF!</definedName>
    <definedName name="TO" localSheetId="1">#REF!</definedName>
    <definedName name="TO" localSheetId="2">#REF!</definedName>
    <definedName name="TO" localSheetId="3">#REF!</definedName>
    <definedName name="TO">#REF!</definedName>
    <definedName name="Typ" localSheetId="5">#REF!</definedName>
    <definedName name="Typ" localSheetId="1">#REF!</definedName>
    <definedName name="Typ" localSheetId="2">#REF!</definedName>
    <definedName name="Typ" localSheetId="3">#REF!</definedName>
    <definedName name="Typ">#REF!</definedName>
    <definedName name="Typc" localSheetId="5">#REF!</definedName>
    <definedName name="Typc" localSheetId="1">#REF!</definedName>
    <definedName name="Typc" localSheetId="2">#REF!</definedName>
    <definedName name="Typc" localSheetId="3">#REF!</definedName>
    <definedName name="Typc">#REF!</definedName>
    <definedName name="VRN" localSheetId="5">#REF!</definedName>
    <definedName name="VRN" localSheetId="1">#REF!</definedName>
    <definedName name="VRN" localSheetId="2">#REF!</definedName>
    <definedName name="VRN" localSheetId="3">#REF!</definedName>
    <definedName name="VRN">#REF!</definedName>
    <definedName name="VRNKc" localSheetId="5">#REF!</definedName>
    <definedName name="VRNKc" localSheetId="1">#REF!</definedName>
    <definedName name="VRNKc" localSheetId="2">#REF!</definedName>
    <definedName name="VRNKc" localSheetId="3">#REF!</definedName>
    <definedName name="VRNKc">#REF!</definedName>
    <definedName name="VRNnazev" localSheetId="5">#REF!</definedName>
    <definedName name="VRNnazev" localSheetId="1">#REF!</definedName>
    <definedName name="VRNnazev" localSheetId="2">#REF!</definedName>
    <definedName name="VRNnazev" localSheetId="3">#REF!</definedName>
    <definedName name="VRNnazev">#REF!</definedName>
    <definedName name="VRNnazevb" localSheetId="5">#REF!</definedName>
    <definedName name="VRNnazevb" localSheetId="1">#REF!</definedName>
    <definedName name="VRNnazevb" localSheetId="2">#REF!</definedName>
    <definedName name="VRNnazevb" localSheetId="3">#REF!</definedName>
    <definedName name="VRNnazevb">#REF!</definedName>
    <definedName name="VRNproc" localSheetId="5">#REF!</definedName>
    <definedName name="VRNproc" localSheetId="1">#REF!</definedName>
    <definedName name="VRNproc" localSheetId="2">#REF!</definedName>
    <definedName name="VRNproc" localSheetId="3">#REF!</definedName>
    <definedName name="VRNproc">#REF!</definedName>
    <definedName name="VRNprocb" localSheetId="5">#REF!</definedName>
    <definedName name="VRNprocb" localSheetId="1">#REF!</definedName>
    <definedName name="VRNprocb" localSheetId="2">#REF!</definedName>
    <definedName name="VRNprocb" localSheetId="3">#REF!</definedName>
    <definedName name="VRNprocb">#REF!</definedName>
    <definedName name="VRNzakl" localSheetId="5">#REF!</definedName>
    <definedName name="VRNzakl" localSheetId="1">#REF!</definedName>
    <definedName name="VRNzakl" localSheetId="2">#REF!</definedName>
    <definedName name="VRNzakl" localSheetId="3">#REF!</definedName>
    <definedName name="VRNzakl">#REF!</definedName>
    <definedName name="VRNzaklb" localSheetId="5">#REF!</definedName>
    <definedName name="VRNzaklb" localSheetId="1">#REF!</definedName>
    <definedName name="VRNzaklb" localSheetId="2">#REF!</definedName>
    <definedName name="VRNzaklb" localSheetId="3">#REF!</definedName>
    <definedName name="VRNzaklb">#REF!</definedName>
    <definedName name="Zakazka" localSheetId="5">#REF!</definedName>
    <definedName name="Zakazka" localSheetId="1">#REF!</definedName>
    <definedName name="Zakazka" localSheetId="2">#REF!</definedName>
    <definedName name="Zakazka" localSheetId="3">#REF!</definedName>
    <definedName name="Zakazka">#REF!</definedName>
    <definedName name="Zaklad22" localSheetId="5">#REF!</definedName>
    <definedName name="Zaklad22" localSheetId="1">#REF!</definedName>
    <definedName name="Zaklad22" localSheetId="2">#REF!</definedName>
    <definedName name="Zaklad22" localSheetId="3">#REF!</definedName>
    <definedName name="Zaklad22">#REF!</definedName>
    <definedName name="Zaklad5" localSheetId="5">#REF!</definedName>
    <definedName name="Zaklad5" localSheetId="1">#REF!</definedName>
    <definedName name="Zaklad5" localSheetId="2">#REF!</definedName>
    <definedName name="Zaklad5" localSheetId="3">#REF!</definedName>
    <definedName name="Zaklad5">#REF!</definedName>
    <definedName name="Zhotovitel" localSheetId="5">#REF!</definedName>
    <definedName name="Zhotovitel" localSheetId="1">#REF!</definedName>
    <definedName name="Zhotovitel" localSheetId="2">#REF!</definedName>
    <definedName name="Zhotovitel" localSheetId="3">#REF!</definedName>
    <definedName name="Zhotovitel">#REF!</definedName>
    <definedName name="_xlnm.Print_Titles" localSheetId="1">'SO 10.1 - Retenční nádrž ...'!$106:$106</definedName>
    <definedName name="_xlnm.Print_Titles" localSheetId="2">'SO 10.4 - Přeložka trubní.. '!$98:$98</definedName>
    <definedName name="_xlnm.Print_Titles" localSheetId="3">'SO 20.1 - Retenční nádrž ...'!$104:$104</definedName>
    <definedName name="_xlnm.Print_Titles" localSheetId="4">'SO 01.1 - splašková kanal...'!$97:$97</definedName>
    <definedName name="_xlnm.Print_Titles" localSheetId="5">'SO 01.1 - splašková kanal..._01'!$96:$96</definedName>
  </definedNames>
  <calcPr calcId="162913"/>
</workbook>
</file>

<file path=xl/sharedStrings.xml><?xml version="1.0" encoding="utf-8"?>
<sst xmlns="http://schemas.openxmlformats.org/spreadsheetml/2006/main" count="29496" uniqueCount="3821">
  <si>
    <t>List obsahuje:</t>
  </si>
  <si>
    <t>21</t>
  </si>
  <si>
    <t>15</t>
  </si>
  <si>
    <t>Stavba:</t>
  </si>
  <si>
    <t>ZLEPŠENÍ EKOLOGICKÉHO STAVU ŘEKY BEČVY V HRANICÍCH</t>
  </si>
  <si>
    <t>KSO:</t>
  </si>
  <si>
    <t>CC-CZ:</t>
  </si>
  <si>
    <t>1</t>
  </si>
  <si>
    <t>Místo:</t>
  </si>
  <si>
    <t>HRANICE - DRAHOTUŠE</t>
  </si>
  <si>
    <t>Datum:</t>
  </si>
  <si>
    <t>10</t>
  </si>
  <si>
    <t>100</t>
  </si>
  <si>
    <t>Zadavatel:</t>
  </si>
  <si>
    <t>IČ:</t>
  </si>
  <si>
    <t/>
  </si>
  <si>
    <t>VODOVODY A KANALIZACE PŘEROV a.s.</t>
  </si>
  <si>
    <t>DIČ:</t>
  </si>
  <si>
    <t>Uchazeč: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</si>
  <si>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</si>
  <si>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</si>
  <si>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</si>
  <si>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</si>
  <si>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</si>
  <si>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</si>
  <si>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</si>
  <si>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</si>
  <si>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</si>
  <si>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</si>
  <si>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</si>
  <si>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</si>
  <si>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</si>
  <si>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</si>
  <si>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</si>
  <si>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</si>
  <si>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</si>
  <si>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</si>
  <si>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2</t>
  </si>
  <si>
    <t>3</t>
  </si>
  <si>
    <t>827 21</t>
  </si>
  <si>
    <t>Zpět na list:</t>
  </si>
  <si>
    <t>KRYCÍ LIST SOUPISU</t>
  </si>
  <si>
    <t>Objekt:</t>
  </si>
  <si>
    <t>Soupis:</t>
  </si>
  <si>
    <t>Úroveň 3:</t>
  </si>
  <si>
    <t>54</t>
  </si>
  <si>
    <t>30</t>
  </si>
  <si>
    <t>REKAPITULACE ČLENĚNÍ SOUPISU PRACÍ</t>
  </si>
  <si>
    <t>13</t>
  </si>
  <si>
    <t>Kód dílu - Popis</t>
  </si>
  <si>
    <t>Cena celkem [CZK]</t>
  </si>
  <si>
    <t>Náklady soupisu celkem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</si>
  <si>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</si>
  <si>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</si>
  <si>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</si>
  <si>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</si>
  <si>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</si>
  <si>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>M - Práce a dodávky M</t>
  </si>
  <si>
    <t>PČ</t>
  </si>
  <si>
    <t>Popis</t>
  </si>
  <si>
    <t>MJ</t>
  </si>
  <si>
    <t>Množství</t>
  </si>
  <si>
    <t>J.cena [CZK]</t>
  </si>
  <si>
    <t>HSV</t>
  </si>
  <si>
    <t>Práce a dodávky HSV</t>
  </si>
  <si>
    <t>Zemní práce</t>
  </si>
  <si>
    <t>11</t>
  </si>
  <si>
    <t>K</t>
  </si>
  <si>
    <t>m3</t>
  </si>
  <si>
    <t>4</t>
  </si>
  <si>
    <t>VV</t>
  </si>
  <si>
    <t>Součet</t>
  </si>
  <si>
    <t>5</t>
  </si>
  <si>
    <t>6</t>
  </si>
  <si>
    <t>7</t>
  </si>
  <si>
    <t>8</t>
  </si>
  <si>
    <t>9</t>
  </si>
  <si>
    <t>m2</t>
  </si>
  <si>
    <t>12</t>
  </si>
  <si>
    <t>14</t>
  </si>
  <si>
    <t>16</t>
  </si>
  <si>
    <t>17</t>
  </si>
  <si>
    <t>t</t>
  </si>
  <si>
    <t>18</t>
  </si>
  <si>
    <t>19</t>
  </si>
  <si>
    <t>20</t>
  </si>
  <si>
    <t>22</t>
  </si>
  <si>
    <t>23</t>
  </si>
  <si>
    <t>24</t>
  </si>
  <si>
    <t>25</t>
  </si>
  <si>
    <t>M</t>
  </si>
  <si>
    <t>kg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</si>
  <si>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</si>
  <si>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</si>
  <si>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</si>
  <si>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</si>
  <si>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</si>
  <si>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</si>
  <si>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</si>
  <si>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</si>
  <si>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</si>
  <si>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</si>
  <si>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</si>
  <si>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</si>
  <si>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m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</si>
  <si>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</si>
  <si>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</si>
  <si>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</si>
  <si>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</si>
  <si>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</si>
  <si>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</si>
  <si>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</si>
  <si>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</si>
  <si>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</si>
  <si>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</si>
  <si>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</si>
  <si>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</si>
  <si>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</si>
  <si>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</si>
  <si>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</si>
  <si>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</si>
  <si>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</si>
  <si>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</si>
  <si>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</si>
  <si>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</si>
  <si>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</si>
  <si>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hod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</si>
  <si>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</si>
  <si>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</si>
  <si>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</si>
  <si>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</si>
  <si>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</si>
  <si>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</si>
  <si>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</si>
  <si>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</si>
  <si>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</si>
  <si>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</si>
  <si>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</si>
  <si>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</si>
  <si>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</si>
  <si>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</si>
  <si>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</si>
  <si>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</si>
  <si>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</si>
  <si>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</si>
  <si>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</si>
  <si>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</si>
  <si>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</si>
  <si>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</si>
  <si>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</si>
  <si>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</si>
  <si>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</si>
  <si>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</si>
  <si>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</si>
  <si>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</si>
  <si>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</si>
  <si>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</si>
  <si>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</si>
  <si>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</si>
  <si>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</si>
  <si>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</si>
  <si>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</si>
  <si>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</si>
  <si>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</si>
  <si>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</si>
  <si>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</si>
  <si>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</si>
  <si>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</si>
  <si>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</si>
  <si>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</si>
  <si>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</si>
  <si>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</si>
  <si>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</si>
  <si>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</si>
  <si>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</si>
  <si>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</si>
  <si>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</si>
  <si>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</si>
  <si>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</si>
  <si>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</si>
  <si>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</si>
  <si>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den</t>
  </si>
  <si>
    <t>kus</t>
  </si>
  <si>
    <t>Vodorovné konstrukce</t>
  </si>
  <si>
    <t>Komunikace</t>
  </si>
  <si>
    <t>Trubní vedení</t>
  </si>
  <si>
    <t>Práce a dodávky M</t>
  </si>
  <si>
    <t>sada</t>
  </si>
  <si>
    <t>ks</t>
  </si>
  <si>
    <t>UČ 2 - POD KŘIVÝM A HAVLÍČKOVA ULICE - SPLAŠKOVÁ KANALIZACE</t>
  </si>
  <si>
    <t>PROJEKTY VODAM s.r.o.   HRANICE</t>
  </si>
  <si>
    <t>RTS</t>
  </si>
  <si>
    <t>Vlastní</t>
  </si>
  <si>
    <t>SO 01 - SPLAŠKOVÁ KANALIZACE</t>
  </si>
  <si>
    <t>SO 01.1 - splašková kanalizace - gravitační stoky</t>
  </si>
  <si>
    <t xml:space="preserve">    11 - Přípravné a přidružené práce</t>
  </si>
  <si>
    <t xml:space="preserve">    2 - Základy a zvláštní zakládání</t>
  </si>
  <si>
    <t xml:space="preserve">    99 - Staveništní přesun hmot</t>
  </si>
  <si>
    <t xml:space="preserve">    M23 - Montáže potrubí</t>
  </si>
  <si>
    <t>115101201R00</t>
  </si>
  <si>
    <t>Čerpání vody na výšku do 10 m, přítok do 500 l předpoklad</t>
  </si>
  <si>
    <t>70*8</t>
  </si>
  <si>
    <t>115101341R00</t>
  </si>
  <si>
    <t>Pohotovost čerp.soupravy, výška 50 m, přítok 500 l předpoklad</t>
  </si>
  <si>
    <t>119001401R00</t>
  </si>
  <si>
    <t>Dočasné zajištění ocelového potrubí do DN 200 mm</t>
  </si>
  <si>
    <t>"S-1 :" 2*2,00</t>
  </si>
  <si>
    <t>"S-1-2 :" 1*2,00</t>
  </si>
  <si>
    <t>"S-2 :" 31*2,00</t>
  </si>
  <si>
    <t>"S-2-1 :" 1*2,00</t>
  </si>
  <si>
    <t>"S-2-2 :" 1*2,00</t>
  </si>
  <si>
    <t>"S-2-3 :" 1*2,00</t>
  </si>
  <si>
    <t>"S-2-5 :" 1*2,00</t>
  </si>
  <si>
    <t>119001421R00</t>
  </si>
  <si>
    <t>Dočasné zajištění kabelů - do počtu 3 kabelů</t>
  </si>
  <si>
    <t>"S-1 : "5*2,00</t>
  </si>
  <si>
    <t>"S-2 :" 13*2,00</t>
  </si>
  <si>
    <t>"S-2-2 :" 3*2,00</t>
  </si>
  <si>
    <t>120001101R00</t>
  </si>
  <si>
    <t>Příplatek za ztížení vykopávky v blízkosti vedení</t>
  </si>
  <si>
    <t xml:space="preserve">potrubí: : </t>
  </si>
  <si>
    <t>S-1 : 2*2,00*1,10*2,00</t>
  </si>
  <si>
    <t>S-1-2 : 1*2,00*1,10*2,00</t>
  </si>
  <si>
    <t>S-2 : 31*2,00*1,10*2,00</t>
  </si>
  <si>
    <t>S-2-1 : 1*2,00*1,10*2,00</t>
  </si>
  <si>
    <t>S-2-2 : 1*2,00*1,10*2,00</t>
  </si>
  <si>
    <t>S-2-3 : 1*2,00*1,10*2,00</t>
  </si>
  <si>
    <t>S-2-5 : 1*2,00*1,10*2,00</t>
  </si>
  <si>
    <t xml:space="preserve">kabely: : </t>
  </si>
  <si>
    <t>S-1 : 5*2,00*1,10*1,50</t>
  </si>
  <si>
    <t>S-1-2 : 1*2,00*1,10*1,50</t>
  </si>
  <si>
    <t>S-2 : 13*2,00*1,10*1,50</t>
  </si>
  <si>
    <t>S-2-2 : 3*2,00*1,10*1,50</t>
  </si>
  <si>
    <t>S-2-3 : 1*2,00*1,10*1,50</t>
  </si>
  <si>
    <t>243,1</t>
  </si>
  <si>
    <t>121101102R00</t>
  </si>
  <si>
    <t>Sejmutí ornice s přemístěním přes 50 do 100 m</t>
  </si>
  <si>
    <t>S-1 : (13,50+146,20)*1,10*0,15</t>
  </si>
  <si>
    <t>rozšíření pro šachty : 5*0,70*2,50*0,15</t>
  </si>
  <si>
    <t>S-1-2 : 83,30*1,10*0,15</t>
  </si>
  <si>
    <t>rozšíření pro šachty : 4*1,40*2,50*0,15</t>
  </si>
  <si>
    <t>S-2 : 53,70*1,10*0,15</t>
  </si>
  <si>
    <t>rozšíření pro šachty : 3*1,40*2,50*0,15</t>
  </si>
  <si>
    <t>S-2-1 : 111,80*1,10*0,15</t>
  </si>
  <si>
    <t>S-2-2 : 118,70*1,10*0,15</t>
  </si>
  <si>
    <t>rozšíření pro šachty : 2*1,40*2,50*0,15</t>
  </si>
  <si>
    <t>přípojky zeleň : 88,00*1,10*0,15</t>
  </si>
  <si>
    <t>přípojka Střelnice : 53,00*1,10*0,15</t>
  </si>
  <si>
    <t>118,391</t>
  </si>
  <si>
    <t>132101213R00</t>
  </si>
  <si>
    <t>Hloubení rýh š.do 200 cm hor.2 do 10000 m3,STROJNĚ</t>
  </si>
  <si>
    <t>S-1-zeleň souběh : 13,50*1,10*(2,70-0,15)/100*50</t>
  </si>
  <si>
    <t>rozšíření pro šachty : 1*0,70*2,50*(2,70-0,15)/100*50</t>
  </si>
  <si>
    <t>ACO 11  souběh : 289,50*1,10*(2,75-0,45)/100*50</t>
  </si>
  <si>
    <t>rozšíření pro šachty : 7*0,70*2,50*(2,75-0,45)/100*50</t>
  </si>
  <si>
    <t>zeleň  souběh : 146,20*1,10*(2,40-0,15)/100*50</t>
  </si>
  <si>
    <t>rozšíření pro šachty : 4*0,70*2,50*(2,40-0,15)/100*50</t>
  </si>
  <si>
    <t>S-1-2 - ACO 11 : 3,00*1,10*(2,20-0,45)/100*50</t>
  </si>
  <si>
    <t>zeleň : 83,30*1,10*(2,20-0,15)/100*50</t>
  </si>
  <si>
    <t>rozšíření pro šachty : 4*1,40*2,50*(2,20-0,15)/100*50</t>
  </si>
  <si>
    <t>S-2 -asf.recaklát : 189,40*1,10*(2,40-0,30)/100*30</t>
  </si>
  <si>
    <t>rozšíření pro šachty : 7*1,40*2,50*(2,40-0,30)/100*30</t>
  </si>
  <si>
    <t>asf.recyklát  souběh : 8,10*1,10*(2,40-0,30)/100*30</t>
  </si>
  <si>
    <t>zeleň : 53,70*1,10*(2,40-0,15)/100*30</t>
  </si>
  <si>
    <t>rozšíření pro šachty : 3*1,40*2,50*(2,40-0,30)/100*30</t>
  </si>
  <si>
    <t>asf.recyklát  souběh : 150,00*1,10*(2,50-0,30)/100*30</t>
  </si>
  <si>
    <t>rozšíření pro šachty : 5*0,70*2,50*(2,50-0,30)/100*30</t>
  </si>
  <si>
    <t>asf.recyklát  souběh : 100,00*1,10*(3,80-0,30)/100*30</t>
  </si>
  <si>
    <t>rozšíření pro šachty : 5*0,70*2,50*(3,80-0,30)/100*30</t>
  </si>
  <si>
    <t>asf.recyklát  souběh : 384,50*1,10*(2,40-0,30)/100*30</t>
  </si>
  <si>
    <t>rozšíření pro šachty : 22*0,70*2,50*(2,40-0,30)/100*30</t>
  </si>
  <si>
    <t>S-2-1 -asf.recyklát : 2,20*1,10*(2,30-0,30)/100*30</t>
  </si>
  <si>
    <t>zeleň : 111,80*1,10*(2,30-0,15)/100*30</t>
  </si>
  <si>
    <t>rozšíření pro šachty : 4*1,40*2,50*(2,30-0,15)/100*30</t>
  </si>
  <si>
    <t>S-2-2 -asf.recyklát : 1,00*1,10*(2,30-0,30)/100*30</t>
  </si>
  <si>
    <t>štěrk : 83,30*1,10*2,30/100*30</t>
  </si>
  <si>
    <t>rozšíření pro šachty : 3*1,40*2,50*2,30/100*30</t>
  </si>
  <si>
    <t>zeleň : 118,70*1,10*(2,30-0,15)/100*30</t>
  </si>
  <si>
    <t>rozšíření pro šachty : 2*1,40*2,50*(2,30-0,15)/100*30</t>
  </si>
  <si>
    <t>S-2-3 -asf.recyklát : 1,00*1,10*(2,40-0,30)/100*30</t>
  </si>
  <si>
    <t>dlaž.kostky : 132,00*1,10*(2,40-0,29)/100*30</t>
  </si>
  <si>
    <t>rozšíření pro šachty : 3*1,40*2,50*(2,40-0,29)/100*30</t>
  </si>
  <si>
    <t>S-2-5 -asf.recyklát : 2,00*1,10*(2,25-0,30)/100*30</t>
  </si>
  <si>
    <t>rozšíření pro šachty : 1*1,40*2,50*(2,25-0,30)/100*30</t>
  </si>
  <si>
    <t>štěrk : 112,00*1,10*2,25/100*30</t>
  </si>
  <si>
    <t>rozšíření pro šachty : 4*1,40*2,50*2,25/100*30</t>
  </si>
  <si>
    <t>přípojky ACO 11 : 20,00*1,10*(2,00-0,45)/100*50</t>
  </si>
  <si>
    <t>přípojky asf.recyklát : 105,00*1,10*(2,00-0,30)/100*30</t>
  </si>
  <si>
    <t>přípojky štěrk : 26,50*1,10*2,00/100*30</t>
  </si>
  <si>
    <t>přípojky dlaž.kostky : 15,50*1,10*(2,00-0,29)/100*30</t>
  </si>
  <si>
    <t>přípojky zeleň : 88,00*1,10*(2,00-0,15)/100*30</t>
  </si>
  <si>
    <t>přípojka Střelnice : 53,00*1,10*(1,50-0,15)/100*50</t>
  </si>
  <si>
    <t>2070,422</t>
  </si>
  <si>
    <t>132201213R00</t>
  </si>
  <si>
    <t>Hloubení rýh š.do 200 cm hor.3 do 10000 m3,STROJNĚ</t>
  </si>
  <si>
    <t>S-2 -asf.recyklát : 189,40*1,10*(2,40-0,30)/100*70</t>
  </si>
  <si>
    <t>rozšíření pro šachty : 7*1,40*2,50*(2,40-0,30)/100*70</t>
  </si>
  <si>
    <t>asf.recyklát  souběh : 8,10*1,10*(2,40-0,30)/100*70</t>
  </si>
  <si>
    <t>zeleň : 53,70*1,10*(2,40-0,15)/100*70</t>
  </si>
  <si>
    <t>rozšíření pro šachty : 3*1,40*2,50*(2,40-0,30)/100*70</t>
  </si>
  <si>
    <t>asf.recyklát  souběh : 150,00*1,10*(2,50-0,30)/100*70</t>
  </si>
  <si>
    <t>rozšíření pro šachty : 5*0,70*2,50*(2,50-0,30)/100*70</t>
  </si>
  <si>
    <t>asf.recyklát  souběh : 100,00*1,10*(3,80-0,30)/100*70</t>
  </si>
  <si>
    <t>rozšíření pro šachty : 5*0,70*2,50*(3,80-0,30)/100*70</t>
  </si>
  <si>
    <t>asf.recyklát  souběh : 384,50*1,10*(2,40-0,30)/100*70</t>
  </si>
  <si>
    <t>rozšíření pro šachty : 22*0,70*2,50*(2,40-0,30)/100*70</t>
  </si>
  <si>
    <t>S-2-1 -asf.recyklát : 2,20*1,10*(2,30-0,30)/100*70</t>
  </si>
  <si>
    <t>zeleň : 111,80*1,10*(2,30-0,15)/100*70</t>
  </si>
  <si>
    <t>rozšíření pro šachty : 4*1,40*2,50*(2,30-0,15)/100*70</t>
  </si>
  <si>
    <t>S-2-2 -asf.recyklát : 1,00*1,10*(2,30-0,30)/100*70</t>
  </si>
  <si>
    <t>štěrk : 83,30*1,10*2,30/100*70</t>
  </si>
  <si>
    <t>rozšíření pro šachty : 3*1,40*2,50*2,30/100*70</t>
  </si>
  <si>
    <t>zeleň : 118,70*1,10*(2,30-0,15)/100*70</t>
  </si>
  <si>
    <t>rozšíření pro šachty : 2*1,40*2,50*(2,30-0,15)/100*70</t>
  </si>
  <si>
    <t>S-2-3 -asf.recyklát : 1,00*1,10*(2,40-0,30)/100*70</t>
  </si>
  <si>
    <t>dlaž.kostky : 132,00*1,10*(2,40-0,29)/100*70</t>
  </si>
  <si>
    <t>rozšíření pro šachty : 3*1,40*2,50*(2,40-0,29)/100*70</t>
  </si>
  <si>
    <t>S-2-5 -asf.recyklát : 2,00*1,10*(2,25-0,30)/100*70</t>
  </si>
  <si>
    <t>rozšíření pro šachty : 1*1,40*2,50*(2,25-0,30)/100*70</t>
  </si>
  <si>
    <t>štěrk : 112,00*1,10*2,25/100*70</t>
  </si>
  <si>
    <t>rozšíření pro šachty : 4*1,40*2,50*2,25/100*70</t>
  </si>
  <si>
    <t>přípojky štěrk : 26,50*1,10*2,00/100*70</t>
  </si>
  <si>
    <t>přípojky dlaž.kostky : 15,50*1,10*(2,00-0,29)/100*70</t>
  </si>
  <si>
    <t>přípojky zeleň : 88,00*1,10*(2,00-0,15)/100*70</t>
  </si>
  <si>
    <t>3742,006</t>
  </si>
  <si>
    <t>132201219R00</t>
  </si>
  <si>
    <t>Příplatek za lepivost - hloubení rýh 200cm v hor.3</t>
  </si>
  <si>
    <t>3742,0063/100*50</t>
  </si>
  <si>
    <t>151811416R00</t>
  </si>
  <si>
    <t>Montáž pažic.boxu standard dl.3m, š.2,5m, hl.2,4m</t>
  </si>
  <si>
    <t>151811420R00</t>
  </si>
  <si>
    <t>Montáž pažic.boxu extra dl.3,7m, š.2,5m, hl.3,9 m</t>
  </si>
  <si>
    <t>151813416R00</t>
  </si>
  <si>
    <t>Dmtž pažicího boxu standard dl.3m, š.2,5m, hl.2,4m</t>
  </si>
  <si>
    <t>151813420R00</t>
  </si>
  <si>
    <t>Dmtž pažicího boxu extra dl.3,7m, š.2,5m, hl.3,9 m</t>
  </si>
  <si>
    <t>161101101R00</t>
  </si>
  <si>
    <t>Svislé přemístění výkopku z hor.1-4 do 2,5 m</t>
  </si>
  <si>
    <t>S-1  zeleň  souběh : 146,20*1,10*(2,40-0,15)/100*50</t>
  </si>
  <si>
    <t>S-2 -asf.recyklát : 189,40*1,10*(2,40-0,30)/100*50</t>
  </si>
  <si>
    <t>rozšíření pro šachty : 7*1,40*2,50*(2,40-0,30)/100*50</t>
  </si>
  <si>
    <t>asf.recyklát  souběh : 8,10*1,10*(2,40-0,30)/100*50</t>
  </si>
  <si>
    <t>zeleň : 53,70*1,10*(2,40-0,15)/100*50</t>
  </si>
  <si>
    <t>rozšíření pro šachty : 3*1,40*2,50*(2,40-0,30)/100*50</t>
  </si>
  <si>
    <t>asf.recyklát  souběh : 150,00*1,10*(2,50-0,30)/100*50</t>
  </si>
  <si>
    <t>rozšíření pro šachty : 5*0,70*2,50*(2,50-0,30)/100*50</t>
  </si>
  <si>
    <t>asf.recyklát  souběh : 384,50*1,10*(2,40-0,30)/100*50</t>
  </si>
  <si>
    <t>rozšíření pro šachty : 22*0,70*2,50*(2,40-0,30)/100*50</t>
  </si>
  <si>
    <t>S-2-1 -asf.recyklát : 2,20*1,10*(2,30-0,30)/100*50</t>
  </si>
  <si>
    <t>zeleň : 111,80*1,10*(2,30-0,15)/100*50</t>
  </si>
  <si>
    <t>rozšíření pro šachty : 4*1,40*2,50*(2,30-0,15)/100*50</t>
  </si>
  <si>
    <t>S-2-2 -asf.recyklát : 1,00*1,10*(2,30-0,30)/100*50</t>
  </si>
  <si>
    <t>štěrk : 83,30*1,10*2,30/100*50</t>
  </si>
  <si>
    <t>rozšíření pro šachty : 3*1,40*2,50*2,30/100*50</t>
  </si>
  <si>
    <t>zeleň : 118,70*1,10*(2,30-0,15)/100*50</t>
  </si>
  <si>
    <t>rozšíření pro šachty : 2*1,40*2,50*(2,30-0,15)/100*50</t>
  </si>
  <si>
    <t>S-2-3 -asf.recyklát : 1,00*1,10*(2,40-0,30)/100*50</t>
  </si>
  <si>
    <t>dlaž.kostky : 132,00*1,10*(2,40-0,29)/100*50</t>
  </si>
  <si>
    <t>rozšíření pro šachty : 3*1,40*2,50*(2,40-0,29)/100*50</t>
  </si>
  <si>
    <t>S-2-5 -asf.recyklát : 2,00*1,10*(2,25-0,30)/100*50</t>
  </si>
  <si>
    <t>rozšíření pro šachty : 1*1,40*2,50*(2,25-0,30)/100*50</t>
  </si>
  <si>
    <t>štěrk : 112,00*1,10*2,25/100*50</t>
  </si>
  <si>
    <t>rozšíření pro šachty : 4*1,40*2,50*2,25/100*50</t>
  </si>
  <si>
    <t>přípojky asf.recyklát : 105,00*1,10*(2,00-0,30)/100*50</t>
  </si>
  <si>
    <t>přípojky štěrk : 26,50*1,10*2,00/100*50</t>
  </si>
  <si>
    <t>přípojky dlaž.kostky : 15,50*1,10*(2,00-0,29)/100*50</t>
  </si>
  <si>
    <t>přípojky zeleň : 88,00*1,10*(2,00-0,15)/100*50</t>
  </si>
  <si>
    <t>2336,202</t>
  </si>
  <si>
    <t>161101102R00</t>
  </si>
  <si>
    <t>Svislé přemístění výkopku z hor.1-4 do 4,0 m</t>
  </si>
  <si>
    <t>S-1-zeleň : 13,50*1,10*(2,70-0,15)/100*50</t>
  </si>
  <si>
    <t>ACO 11 : 289,50*1,10*(2,75-0,45)/100*50</t>
  </si>
  <si>
    <t>S-2 -asf.recyklát : 100,00*1,10*(3,80-0,30)/100*30</t>
  </si>
  <si>
    <t>526,158</t>
  </si>
  <si>
    <t>162501102R00</t>
  </si>
  <si>
    <t>Vodorovné přemístění výkopku z hor.1-4 do 3000 m na meziskládku a zpět</t>
  </si>
  <si>
    <t>na meziskládku a zpět</t>
  </si>
  <si>
    <t>výkopek : 1616,1305*2</t>
  </si>
  <si>
    <t>ornice : 118,39050</t>
  </si>
  <si>
    <t>3350,652</t>
  </si>
  <si>
    <t>162701105R00</t>
  </si>
  <si>
    <t>Vodorovné přemístění výkopku z hor.1-4 do 10000 m</t>
  </si>
  <si>
    <t>trvalá skládka</t>
  </si>
  <si>
    <t>(2070,4217+3742,0063)-1616,1305</t>
  </si>
  <si>
    <t>162701109R00</t>
  </si>
  <si>
    <t>Příplatek k vod. přemístění hor.1-4 za další 1 km</t>
  </si>
  <si>
    <t>4055,5305*3</t>
  </si>
  <si>
    <t>167101102R00</t>
  </si>
  <si>
    <t>Nakládání výkopku z hor.1-4 v množství nad 100 m3</t>
  </si>
  <si>
    <t>"výkopek :" 1756,8975</t>
  </si>
  <si>
    <t>"ornice :" 118,39050</t>
  </si>
  <si>
    <t>171201201R00</t>
  </si>
  <si>
    <t>Uložení sypaniny na skládku</t>
  </si>
  <si>
    <t>"výkopek :" 1756,8975/2</t>
  </si>
  <si>
    <t>"ornice :" 118,39050/2</t>
  </si>
  <si>
    <t>174101101R00</t>
  </si>
  <si>
    <t>Zásyp jam, rýh, šachet se zhutněním</t>
  </si>
  <si>
    <t>zásyp štěrkem</t>
  </si>
  <si>
    <t>včetně strojního přemístění materiálu pro zásyp ze vzdálenosti do 10 m od okraje zásypu</t>
  </si>
  <si>
    <t>rozšíření pro šachty : 1*1,40*2,50*(2,25-0,10-0,50)/100*25</t>
  </si>
  <si>
    <t>přípojky asf.recyklát : 105,00*1,10*(2,00-0,15-0,45-0,50)/100*25</t>
  </si>
  <si>
    <t>306,476</t>
  </si>
  <si>
    <t>makadamem hutněným po 20 cm</t>
  </si>
  <si>
    <t>S-1   ACO 11  souběh : 289,50*1,10*(2,75-0,15-0,55-0,65-0,45)</t>
  </si>
  <si>
    <t>rozšíření pro šachty : 7*0,70*2,50*(2,75-0,10-0,45)</t>
  </si>
  <si>
    <t>S-1-2 - ACO 11 : 3,00*1,10*(2,20-0,15-0,55-0,45)</t>
  </si>
  <si>
    <t>přípojky ACO 11 : 20,00*1,10*(2,00-0,15-0,45-0,45)</t>
  </si>
  <si>
    <t>353,843</t>
  </si>
  <si>
    <t>zásyp vytříděnou zeminou</t>
  </si>
  <si>
    <t>S-1-zeleň-souběh : 13,50*1,10*(2,70-0,15-0,55-0,65-0,15)</t>
  </si>
  <si>
    <t>rozšíření pro šachty : 1*1,40*2,50*(2,70-0,10-0,15)</t>
  </si>
  <si>
    <t>zeleň-souběh : 146,20*1,10*(2,40-0,10-0,55-0,65-0,15)</t>
  </si>
  <si>
    <t>rozšíření pro šachty : 4*1,40*2,50*(2,40-0,10-0,15)</t>
  </si>
  <si>
    <t>S-1-2 - zeleň : 83,30*1,10*(2,20-0,15-0,55-0,15)</t>
  </si>
  <si>
    <t>rozšíření pro šachty : 4*1,40*2,50*(2,20-0,10-0,15)</t>
  </si>
  <si>
    <t>S-2 - zeleň : 53,70*1,10*(2,40-0,15-0,55-0,45-0,15)</t>
  </si>
  <si>
    <t>rozšíření pro šachty : 3*1,40*2,50*(2,40-0,10-0,15)</t>
  </si>
  <si>
    <t>S-2-1 - zeleň : 111,80*1,10*(2,30-0,15-0,55-0,15)</t>
  </si>
  <si>
    <t>rozšíření pro šachty : 4*1,40*2,50*(2,30-0,10-0,15)</t>
  </si>
  <si>
    <t>S-2-2 - štěrk : 83,30*1,10*(2,30-0,15-0,55-0,30)</t>
  </si>
  <si>
    <t>rozšíření pro šachty : 3*1,40*2,50*(2,30-0,10-0,30)</t>
  </si>
  <si>
    <t>zeleň : 118,70*1,10*(2,30-0,15-0,55-0,15)</t>
  </si>
  <si>
    <t>rozšíření pro šachty : 2*1,40*2,50*(2,30-0,10-0,15)</t>
  </si>
  <si>
    <t>S-2-3 -dlaž.kostky : 132,00*1,10*(2,40-0,15-0,55-0,29)</t>
  </si>
  <si>
    <t>rozšíření pro šachty : 3*1,40*2,50*(2,40-0,10-0,29)</t>
  </si>
  <si>
    <t>S-2-5 -štěrk : 112,00*1,10*(2,25-0,15-0,55-0,30)</t>
  </si>
  <si>
    <t>rozšíření pro šachty : 4*1,40*2,50*(2,25-0,10-0,30)</t>
  </si>
  <si>
    <t>přípojky štěrk : 26,50*1,10*(2,00-0,15-0,45-0,30)</t>
  </si>
  <si>
    <t>přípojky dlaž.kostky : 15,50*1,10*(2,00-0,15-0,45-0,29)</t>
  </si>
  <si>
    <t>přípojky zeleň : 88,00*1,10*(2,00-0,15-0,45-0,15)</t>
  </si>
  <si>
    <t>přípojka Střelnice : 53,00*1,10*(1,50-0,15-0,50-0,15)</t>
  </si>
  <si>
    <t>1616,131</t>
  </si>
  <si>
    <t>175101101R00</t>
  </si>
  <si>
    <t>Obsyp potrubí bez prohození sypaniny</t>
  </si>
  <si>
    <t>S-1 : 449,20*1,10*0,55</t>
  </si>
  <si>
    <t>S-1-2 : 86,30*1,10*0,55</t>
  </si>
  <si>
    <t>S-2 : 885,70*1,10*0,55</t>
  </si>
  <si>
    <t>S-2-1 : 114,00*1,10*0,55</t>
  </si>
  <si>
    <t>S-2-2 : 203,00*1,10*0,55</t>
  </si>
  <si>
    <t>S-2-3 : 133,00*1,10*0,55</t>
  </si>
  <si>
    <t>S-2-5 : 114,00*1,10*0,55</t>
  </si>
  <si>
    <t>přípojky : 255,00*1,10*0,45</t>
  </si>
  <si>
    <t>přípojka Střelnice : 53,00*1,10*0,50</t>
  </si>
  <si>
    <t xml:space="preserve">odpočet objemu potrubí: : </t>
  </si>
  <si>
    <t>S-1 : -449,20*3,14*0,125*0,125</t>
  </si>
  <si>
    <t>S-1-2 : -86,30*3,14*0,125*0,125</t>
  </si>
  <si>
    <t>S-2 : -885,70*3,14*0,125*0,125</t>
  </si>
  <si>
    <t>S-2-1 : -114,00*3,14*0,125*0,125</t>
  </si>
  <si>
    <t>S-2-2 : -203,00*3,14*0,125*0,125</t>
  </si>
  <si>
    <t>S-2-3 : -133,00*3,14*0,125*0,125</t>
  </si>
  <si>
    <t>S-2-5 : -114,00*3,14*0,125*0,125</t>
  </si>
  <si>
    <t>1259,022</t>
  </si>
  <si>
    <t>180402111R00</t>
  </si>
  <si>
    <t>Založení trávníku parkového výsevem v rovině</t>
  </si>
  <si>
    <t>S-1 : (13,50+146,20)*1,10</t>
  </si>
  <si>
    <t>rozšíření pro šachty : 5*0,70*2,50</t>
  </si>
  <si>
    <t>S-1-2 : 83,30*1,10</t>
  </si>
  <si>
    <t>rozšíření pro šachty : 4*1,40*2,50</t>
  </si>
  <si>
    <t>S-2 : 53,70*1,10</t>
  </si>
  <si>
    <t>rozšíření pro šachty : 3*1,40*2,50</t>
  </si>
  <si>
    <t>S-2-1 : 111,80*1,10</t>
  </si>
  <si>
    <t>S-2-2 : 118,70*1,10</t>
  </si>
  <si>
    <t>rozšíření pro šachty : 2*1,40*2,50</t>
  </si>
  <si>
    <t>přípojky zeleň : 88,00*1,10</t>
  </si>
  <si>
    <t>přípojka Střelnice : 53,00*1,10</t>
  </si>
  <si>
    <t>789,27</t>
  </si>
  <si>
    <t>181301102R00</t>
  </si>
  <si>
    <t>Rozprostření ornice, rovina, tl. 10-15 cm,do 500m2</t>
  </si>
  <si>
    <t>199000002R00</t>
  </si>
  <si>
    <t>Poplatek za skládku horniny 1- 4</t>
  </si>
  <si>
    <t>175101109T00</t>
  </si>
  <si>
    <t>Příplatek za prohození sypaniny pro zásyp rýhy</t>
  </si>
  <si>
    <t>199000010</t>
  </si>
  <si>
    <t>Uložení kabelového vedení do ochranného bet.žlabu</t>
  </si>
  <si>
    <t>174100050TAB</t>
  </si>
  <si>
    <t>Zásyp jam,rýh a šachet štěrkopískem, dovoz štěrkopísku ze vzdálenosti 5 km</t>
  </si>
  <si>
    <t>vytříděný,včetně naložení na dopravní prostředky</t>
  </si>
  <si>
    <t>S-2 -asf.recyklát : 189,40*1,10*(2,40-0,15-0,55-0,50)/100*75</t>
  </si>
  <si>
    <t>rozšíření pro šachty : 7*1,40*2,50*(2,40-0,10-0,50)/100*75</t>
  </si>
  <si>
    <t>asf.recyklát  souběh : 8,10*1,10*(2,40-0,15-0,55-0,45-0,50)/100*75</t>
  </si>
  <si>
    <t>asf.recyklát  souběh : 150,00*1,10*(2,50-0,15-0,55-0,45-0,50)/100*75</t>
  </si>
  <si>
    <t>rozšíření pro šachty : 5*0,70*2,50*(2,50-0,10-0,50)/100*75</t>
  </si>
  <si>
    <t>asf.recyklát  souběh : 100,00*1,10*(3,80-0,15-0,55-0,45-0,50)/100*75</t>
  </si>
  <si>
    <t>rozšíření pro šachty : 5*0,70*2,50*(3,80-0,10-0,50)/100*75</t>
  </si>
  <si>
    <t>asf.recyklát  souběh : 384,50*1,10*(2,40-0,15-0,55-0,45-0,50)/100*75</t>
  </si>
  <si>
    <t>rozšíření pro šachty : 22*0,70*2,50*(2,40-0,10-0,50)/100*75</t>
  </si>
  <si>
    <t>S-2-1 -asf.recyklát : 2,20*1,10*(2,30-0,15-0,55-0,50)/100*75</t>
  </si>
  <si>
    <t>S-2-2 -asf.recyklát : 1,00*1,10*(2,30-0,15-0,55-0,50)/100*75</t>
  </si>
  <si>
    <t>S-2-3 -asf.recyklát : 1,00*1,10*(2,40-0,15-0,55-0,50)/100*75</t>
  </si>
  <si>
    <t>S-2-5 -asf.recyklát : 2,00*1,10*(2,25-0,15-0,55-0,50)/100*75</t>
  </si>
  <si>
    <t>rozšíření pro šachty : 1*1,40*2,50*(2,25-0,10-0,50)/100*75</t>
  </si>
  <si>
    <t>přípojky asf.recyklát : 105,00*1,10*(2,00-0,15-0,45-0,50)/100*75</t>
  </si>
  <si>
    <t>919,429</t>
  </si>
  <si>
    <t>00572400R</t>
  </si>
  <si>
    <t>Směs travní parková I. běžná zátěž</t>
  </si>
  <si>
    <t>789,270/50</t>
  </si>
  <si>
    <t>58337330R</t>
  </si>
  <si>
    <t>Štěrkopísek frakce 0-22 A</t>
  </si>
  <si>
    <t>1259,02213*1,80</t>
  </si>
  <si>
    <t>583419036R</t>
  </si>
  <si>
    <t>Kamenivo drcené frakce  32/63 D Olomoucký kraj</t>
  </si>
  <si>
    <t>353,8425*1,80</t>
  </si>
  <si>
    <t>58344197R</t>
  </si>
  <si>
    <t>Štěrkodrtě frakce 0-63 A</t>
  </si>
  <si>
    <t>306,47625*1,80</t>
  </si>
  <si>
    <t>59213405R</t>
  </si>
  <si>
    <t>Žlab kabelový železob.AZD 30-100  100x31x19 cm</t>
  </si>
  <si>
    <t>59213431R</t>
  </si>
  <si>
    <t>Deska kryci kabel. žlabů AZD 13-30  50x30x6 cm</t>
  </si>
  <si>
    <t>Přípravné a přidružené práce</t>
  </si>
  <si>
    <t>113106221R00</t>
  </si>
  <si>
    <t>Rozebrání dlažeb z drobných kostek v kam. těženém</t>
  </si>
  <si>
    <t>"S-2-3 -dlaž.kostky : "132,00*1,10</t>
  </si>
  <si>
    <t>"rozšíření pro šachty : "3*1,40*2,50</t>
  </si>
  <si>
    <t>113107415R00</t>
  </si>
  <si>
    <t>Odstranění podkladu nad 50 m2,kam.těžené tl.15 cm</t>
  </si>
  <si>
    <t>113107615R00</t>
  </si>
  <si>
    <t>Odstranění podkladu nad 50 m2,kam.drcené tl.15 cm</t>
  </si>
  <si>
    <t>S-2 -asf.recyklát : 189,40*1,10</t>
  </si>
  <si>
    <t>rozšíření pro šachty : 7*1,40*2,50</t>
  </si>
  <si>
    <t>asf.recyklát  souběh : 8,10*1,10</t>
  </si>
  <si>
    <t>asf.recyklát  souběh : 150,00*1,10</t>
  </si>
  <si>
    <t>asf.recyklát  souběh : 100,00*1,10</t>
  </si>
  <si>
    <t>rozšíření pro šachty : 4*0,70*2,50</t>
  </si>
  <si>
    <t>asf.recyklát  souběh : 384,50*1,10</t>
  </si>
  <si>
    <t>rozšíření pro šachty : 22*0,70*2,50</t>
  </si>
  <si>
    <t>S-2-1 -asf.recyklát : 2,20*1,10</t>
  </si>
  <si>
    <t>S-2-2 -asf.recyklát : 1,00*1,10</t>
  </si>
  <si>
    <t>S-2-3 -asf.recyklát : 1,00*1,10</t>
  </si>
  <si>
    <t>S-2-5 -asf.recyklát : 2,00*1,10</t>
  </si>
  <si>
    <t>rozšíření pro šachty : 1*1,40*2,50</t>
  </si>
  <si>
    <t>přípojky asf.recyklát : 105,00*1,10</t>
  </si>
  <si>
    <t>1119,77</t>
  </si>
  <si>
    <t>S-1   ACO 11  souběh : 289,50*1,20</t>
  </si>
  <si>
    <t>rozšíření pro šachty : 7*0,80*2,50</t>
  </si>
  <si>
    <t>S-1-2 - ACO 11 : 3,00*1,30</t>
  </si>
  <si>
    <t>přípojky ACO 11 : 20,00*1,30</t>
  </si>
  <si>
    <t>391,3</t>
  </si>
  <si>
    <t>113107620R00</t>
  </si>
  <si>
    <t>Odstranění podkladu nad 50 m2,kam.drcené tl.20 cm</t>
  </si>
  <si>
    <t>113108410R00</t>
  </si>
  <si>
    <t>Odstranění podkladu pl. nad 50 m2, živice tl.10 cm</t>
  </si>
  <si>
    <t>odstranění provizorní vrstvy asf.komunikace</t>
  </si>
  <si>
    <t>S-1   ACO 11  souběh : 289,50*1,50</t>
  </si>
  <si>
    <t>rozšíření pro šachty : 7*0,90*2,50</t>
  </si>
  <si>
    <t>S-1-2 - ACO 11 : 3,00*1,50</t>
  </si>
  <si>
    <t>přípojky ACO 11 : 20,00*1,50</t>
  </si>
  <si>
    <t>484,5</t>
  </si>
  <si>
    <t>113108415R00</t>
  </si>
  <si>
    <t>Odstranění podkladu pl. nad 50 m2, živice tl.15 cm</t>
  </si>
  <si>
    <t>113151119R00</t>
  </si>
  <si>
    <t>Fréz.živič.krytu pl.do 500 m2,pruh do 75cm,tl.10cm</t>
  </si>
  <si>
    <t>919735111R00</t>
  </si>
  <si>
    <t>Řezání stávajícího živičného krytu tl. do 5 cm</t>
  </si>
  <si>
    <t>S-1   ACO 11  souběh : 289,50</t>
  </si>
  <si>
    <t>rozšíření pro šachty : 7*0,80</t>
  </si>
  <si>
    <t>S-1-2 - ACO 11 : 3,00*2</t>
  </si>
  <si>
    <t>přípojky ACO 11 : 20,00*2</t>
  </si>
  <si>
    <t>S-2 -asf.recyklát : 189,40*2</t>
  </si>
  <si>
    <t>rozšíření pro šachty : 7*1,40*2</t>
  </si>
  <si>
    <t>asf.recyklát  souběh : 8,10</t>
  </si>
  <si>
    <t>asf.recyklát  souběh : 150,00</t>
  </si>
  <si>
    <t>rozšíření pro šachty : 5*0,70</t>
  </si>
  <si>
    <t>asf.recyklát  souběh : 100,00</t>
  </si>
  <si>
    <t>rozšíření pro šachty : 4*0,70</t>
  </si>
  <si>
    <t>asf.recyklát  souběh : 384,50</t>
  </si>
  <si>
    <t>rozšíření pro šachty : 22*0,70</t>
  </si>
  <si>
    <t>S-2-1 -asf.recyklát : 2,20*2</t>
  </si>
  <si>
    <t>S-2-2 -asf.recyklát : 1,00*2</t>
  </si>
  <si>
    <t>S-2-3 -asf.recyklát : 1,00*2</t>
  </si>
  <si>
    <t>S-2-5 -asf.recyklát : 2,00*2</t>
  </si>
  <si>
    <t>rozšíření pro šachty : 1*1,40*2</t>
  </si>
  <si>
    <t>přípojky asf.recyklát : 105,00*2</t>
  </si>
  <si>
    <t>1629</t>
  </si>
  <si>
    <t>979082219R00</t>
  </si>
  <si>
    <t>Příplatek za dopravu suti po suchu za další 1 km</t>
  </si>
  <si>
    <t>skládka do 6 km</t>
  </si>
  <si>
    <t>582,7041*5</t>
  </si>
  <si>
    <t>skládka do 13 km</t>
  </si>
  <si>
    <t>722,2331*12</t>
  </si>
  <si>
    <t>979990113T05</t>
  </si>
  <si>
    <t>Poplatek za skládku suti - odpad z komunikací</t>
  </si>
  <si>
    <t xml:space="preserve">Demontážní hmotnosti : </t>
  </si>
  <si>
    <t>1336,05020-582,7041</t>
  </si>
  <si>
    <t>"prov.úprava komun. :" 93,825</t>
  </si>
  <si>
    <t>979082213R00</t>
  </si>
  <si>
    <t>Vodorovná doprava suti po suchu do 1 km</t>
  </si>
  <si>
    <t>Základy a zvláštní zakládání</t>
  </si>
  <si>
    <t>212752113R00</t>
  </si>
  <si>
    <t>Trativody z drenážních trubek, lože, DN 160 mm</t>
  </si>
  <si>
    <t>235681111T00</t>
  </si>
  <si>
    <t>Jílové můstky na obsypu potrubí,dodání jílu</t>
  </si>
  <si>
    <t>8*1,00*1,10*0,55</t>
  </si>
  <si>
    <t>451572111R00</t>
  </si>
  <si>
    <t>Lože pod potrubí z kameniva těženého 0 - 4 mm</t>
  </si>
  <si>
    <t>452311131R00</t>
  </si>
  <si>
    <t>Desky podkladní pod potrubí z betonu C 12/15</t>
  </si>
  <si>
    <t>452351101R00</t>
  </si>
  <si>
    <t>Bednění desek nebo sedlových loží pod potrubí</t>
  </si>
  <si>
    <t>4*0,10*1,40*75</t>
  </si>
  <si>
    <t>4*0,10*0,80*61</t>
  </si>
  <si>
    <t>564782111R00</t>
  </si>
  <si>
    <t>Podklad z kam.drceného 32-63 s výplň.kamen. 30 cm</t>
  </si>
  <si>
    <t>S-2-2 - štěrk : 83,30*1,10</t>
  </si>
  <si>
    <t>S-2-5 -štěrk : 112,00*1,10</t>
  </si>
  <si>
    <t>přípojky štěrk : 26,50*1,10</t>
  </si>
  <si>
    <t>268,48</t>
  </si>
  <si>
    <t>564851111R00</t>
  </si>
  <si>
    <t>Podklad ze štěrkodrti po zhutnění tloušťky 15 cm</t>
  </si>
  <si>
    <t>S-1   ACO 11  souběh : 289,50*1,30</t>
  </si>
  <si>
    <t>S-2-3 -dlaž.kostky : 132,00*1,10</t>
  </si>
  <si>
    <t>přípojky dlaž.kostky : 15,50*1,10</t>
  </si>
  <si>
    <t>593</t>
  </si>
  <si>
    <t>564861111R00</t>
  </si>
  <si>
    <t>Podklad ze štěrkodrti po zhutnění tloušťky 20 cm</t>
  </si>
  <si>
    <t>S-2 -asf.recyklát : 189,40*1,10*2</t>
  </si>
  <si>
    <t>rozšíření pro šachty : 7*1,40*2,50*2</t>
  </si>
  <si>
    <t>asf.recyklát  souběh : 8,10*1,10*2</t>
  </si>
  <si>
    <t>asf.recyklát  souběh : 150,00*1,10*2</t>
  </si>
  <si>
    <t>rozšíření pro šachty : 5*0,70*2,50*2</t>
  </si>
  <si>
    <t>asf.recyklát  souběh : 100,00*1,10*2</t>
  </si>
  <si>
    <t>rozšíření pro šachty : 4*0,70*2,50*2</t>
  </si>
  <si>
    <t>asf.recyklát  souběh : 384,50*1,10*2</t>
  </si>
  <si>
    <t>rozšíření pro šachty : 22*0,70*2,50*2</t>
  </si>
  <si>
    <t>S-2-1 -asf.recyklát : 2,20*1,10*2</t>
  </si>
  <si>
    <t>S-2-2 -asf.recyklát : 1,00*1,10*2</t>
  </si>
  <si>
    <t>S-2-3 -asf.recyklát : 1,00*1,10*2</t>
  </si>
  <si>
    <t>S-2-5 -asf.recyklát : 2,00*1,10*2</t>
  </si>
  <si>
    <t>rozšíření pro šachty : 1*1,40*2,50*2</t>
  </si>
  <si>
    <t>přípojky asf.recyklát : 105,00*1,10*2</t>
  </si>
  <si>
    <t>2239,54</t>
  </si>
  <si>
    <t>565141111R00</t>
  </si>
  <si>
    <t>Podklad z obal kam.ACP 16+,ACP 22+,do 3 m,tl. 6 cm</t>
  </si>
  <si>
    <t>565310016R00</t>
  </si>
  <si>
    <t>Podklad z asfalt. recyklátu po zhutnění tl.10 cm</t>
  </si>
  <si>
    <t xml:space="preserve">asfaltová komunikace provizorní úprava : </t>
  </si>
  <si>
    <t>1604,27</t>
  </si>
  <si>
    <t>567132115R00</t>
  </si>
  <si>
    <t>Podklad z kameniva zpev.cementem KZC 1 tl.20 cm</t>
  </si>
  <si>
    <t>420,25</t>
  </si>
  <si>
    <t>573111112R00</t>
  </si>
  <si>
    <t>Postřik živičný infiltr.+ posyp,z asfaltu 1 kg/m2</t>
  </si>
  <si>
    <t>573231111R00</t>
  </si>
  <si>
    <t>Postřik živičný spojovací z emulze 0,5-0,7 kg/m2</t>
  </si>
  <si>
    <t>577112113R00</t>
  </si>
  <si>
    <t>Beton asfalt. ACO 11 S modifik. š. do 3 m, tl.4 cm</t>
  </si>
  <si>
    <t>591241111R00</t>
  </si>
  <si>
    <t>Kladení dlažby drobné kostky, lože z MC tl. 5 cm</t>
  </si>
  <si>
    <t>155,7</t>
  </si>
  <si>
    <t>58380129R</t>
  </si>
  <si>
    <t>Kostka dlažební drobná 10/12 štípaná Itř. 1t=4,0m2</t>
  </si>
  <si>
    <t>50% náhrada</t>
  </si>
  <si>
    <t>(155,70/4)/2</t>
  </si>
  <si>
    <t>871313121R00</t>
  </si>
  <si>
    <t>Montáž trub z plastu, gumový kroužek, DN 150</t>
  </si>
  <si>
    <t>255,00</t>
  </si>
  <si>
    <t>871353121R00</t>
  </si>
  <si>
    <t>Montáž trub z plastu, gumový kroužek, DN 200</t>
  </si>
  <si>
    <t>"přípojka Střelnice : "53,00</t>
  </si>
  <si>
    <t>871373121R00</t>
  </si>
  <si>
    <t>Montáž trub z plastu, gumový kroužek, DN 300</t>
  </si>
  <si>
    <t xml:space="preserve">DN 250 : </t>
  </si>
  <si>
    <t>S-1 : 449,20</t>
  </si>
  <si>
    <t>S-1-2 : 86,30</t>
  </si>
  <si>
    <t>S-2 : 885,70</t>
  </si>
  <si>
    <t>S-2-1 : 114,00</t>
  </si>
  <si>
    <t>S-2-2 : 203,00</t>
  </si>
  <si>
    <t>S-2-3 : 133,00</t>
  </si>
  <si>
    <t>S-2-5 : 114,00</t>
  </si>
  <si>
    <t>1985,2</t>
  </si>
  <si>
    <t>877363121R00</t>
  </si>
  <si>
    <t>Montáž tvarovek odboč. plast. gum. kroužek DN 250</t>
  </si>
  <si>
    <t>877313123R00</t>
  </si>
  <si>
    <t>Montáž tvarovek jednoos. z PVC gum. kroužek DN 150</t>
  </si>
  <si>
    <t>877353123R00</t>
  </si>
  <si>
    <t>Montáž tvarovek jednoos. plast. gum.kroužek DN 200</t>
  </si>
  <si>
    <t>892571111R00</t>
  </si>
  <si>
    <t>Zkouška těsnosti kanalizace DN do 200, vodou</t>
  </si>
  <si>
    <t>"přípojky :" 255,00+53,00</t>
  </si>
  <si>
    <t>892581111R00</t>
  </si>
  <si>
    <t>Zkouška těsnosti kanalizace DN do 300, vodou</t>
  </si>
  <si>
    <t>892583111R00</t>
  </si>
  <si>
    <t>Zabezpečení konců kanal. potrubí DN do 300, vodou</t>
  </si>
  <si>
    <t>894138001R00</t>
  </si>
  <si>
    <t>Příplatek za dalších 0,60 m výšky vstupu</t>
  </si>
  <si>
    <t>894411121R00</t>
  </si>
  <si>
    <t>Zřízení šachet z dílců, dno C25/30, potrubí DN 300</t>
  </si>
  <si>
    <t>894431112R00</t>
  </si>
  <si>
    <t>Osazení plastové šachty z dílů prům.600 mm,</t>
  </si>
  <si>
    <t>894432112R00</t>
  </si>
  <si>
    <t>Osazení plastové šachty revizní prům.425 mm,</t>
  </si>
  <si>
    <t>899102111R00</t>
  </si>
  <si>
    <t>Osazení poklopu s rámem do 100 kg</t>
  </si>
  <si>
    <t>61+1</t>
  </si>
  <si>
    <t>899104111R00</t>
  </si>
  <si>
    <t>Osazení poklopu s rámem nad 150 kg</t>
  </si>
  <si>
    <t>28614501.AR</t>
  </si>
  <si>
    <t>Trubka  PP SN 10  DN 160/3000</t>
  </si>
  <si>
    <t>255,00/3*1,02</t>
  </si>
  <si>
    <t>28614505.AR</t>
  </si>
  <si>
    <t>Trubka PP SN 10  DN 200/3000</t>
  </si>
  <si>
    <t>53,00/3*1,03</t>
  </si>
  <si>
    <t>28614511R</t>
  </si>
  <si>
    <t>Trubka  PP SN 10  DN 250/6000</t>
  </si>
  <si>
    <t>S-1 : 449,20/6*1,03</t>
  </si>
  <si>
    <t>S-1-2 : 86,30/6*1,03</t>
  </si>
  <si>
    <t>S-2 : 885,70/6*1,03</t>
  </si>
  <si>
    <t>S-2-1 : 114,00/6*1,03</t>
  </si>
  <si>
    <t>S-2-2 : 203,00/6*1,03</t>
  </si>
  <si>
    <t>S-2-3 : 133,00/6*1,03</t>
  </si>
  <si>
    <t>S-2-5 : 114,00/6*1,03</t>
  </si>
  <si>
    <t>340,793</t>
  </si>
  <si>
    <t>28654570R</t>
  </si>
  <si>
    <t>Odbočka kanalizační PP  DN 250/150  45°</t>
  </si>
  <si>
    <t>28654571R</t>
  </si>
  <si>
    <t>Odbočka kanalizační PP  DN 250/200  45°</t>
  </si>
  <si>
    <t>28654600R</t>
  </si>
  <si>
    <t>Koleno kanalizační PP  DN 150/45°</t>
  </si>
  <si>
    <t>28654604R</t>
  </si>
  <si>
    <t>Koleno kanalizační PP  DN 200/45°</t>
  </si>
  <si>
    <t>286971402R</t>
  </si>
  <si>
    <t>Roura šachtová korugovaná  bez hrdla 425/1500 mm,</t>
  </si>
  <si>
    <t>286971471R</t>
  </si>
  <si>
    <t>Těsnění šachtové roury a teleskopu 425 mm,</t>
  </si>
  <si>
    <t>286971514R</t>
  </si>
  <si>
    <t>Dno šachtové  600/250mm úh 30° pro potrubí plast</t>
  </si>
  <si>
    <t>28697154R</t>
  </si>
  <si>
    <t>Roura šachtová korugovaná  bez hrdla 600/2000 mm</t>
  </si>
  <si>
    <t>28697160R</t>
  </si>
  <si>
    <t>Těsnění pro teleskop a beton. prstenec DN=600 mm</t>
  </si>
  <si>
    <t>28697162R</t>
  </si>
  <si>
    <t>Konus plastový šachtový PAD 600</t>
  </si>
  <si>
    <t>28697166R</t>
  </si>
  <si>
    <t>Adaptér teleskopický PP  600</t>
  </si>
  <si>
    <t>286971677R</t>
  </si>
  <si>
    <t>Dno šachtové výkyvné  425/160 typ X pro plast potrubí</t>
  </si>
  <si>
    <t>286971683R</t>
  </si>
  <si>
    <t>Dno šachtové výkyvné  425/200 typ X pro  plast potrubí</t>
  </si>
  <si>
    <t>55241713R</t>
  </si>
  <si>
    <t>Poklop litina  600/100 D400</t>
  </si>
  <si>
    <t>55243064.AR</t>
  </si>
  <si>
    <t>Poklop litina 425/40 t kruhový do teleskopu</t>
  </si>
  <si>
    <t>55340321T</t>
  </si>
  <si>
    <t>Poklop kanalizační ; litino-betonový; D výrobku 785 mm; únosnost D 400 kN; bez odvětrání</t>
  </si>
  <si>
    <t>55340322T</t>
  </si>
  <si>
    <t>Poklop kanalizační ; litino-betonový; D výrobku 785 mm; únosnost B 125 kN; bez odvětrání</t>
  </si>
  <si>
    <t>5922434400T</t>
  </si>
  <si>
    <t>Prstenec vyrovnávací šachetní; betonový; TBW; DN = 625,0 mm; h = 40,0 mm; s = 120,00 mm</t>
  </si>
  <si>
    <t>59224347.AR</t>
  </si>
  <si>
    <t>Prstenec vyrovn šachetní TBW-Q.1 63/6</t>
  </si>
  <si>
    <t>59224348.AR</t>
  </si>
  <si>
    <t>Prstenec vyrovn šachetní TBW-Q.1 63/8</t>
  </si>
  <si>
    <t>59224349.AR</t>
  </si>
  <si>
    <t>Prstenec vyrovn šachetní TBW-Q.1 63/10</t>
  </si>
  <si>
    <t>5922434900T</t>
  </si>
  <si>
    <t>Prstenec vyrovnávací šachetní; betonový; TBW; DN = 625,0 mm; h = 120,0 mm; s = 120,00 mm</t>
  </si>
  <si>
    <t>59224353.AR</t>
  </si>
  <si>
    <t>Konus šachetní TBR-Q.1 100-63/58/12 KPS</t>
  </si>
  <si>
    <t>59224356.AR</t>
  </si>
  <si>
    <t>Skruž šachetní TBS-Q.1 100/25/12</t>
  </si>
  <si>
    <t>59224359.AR</t>
  </si>
  <si>
    <t>Skruž šachetní TBS-Q.1 100/50/12</t>
  </si>
  <si>
    <t>59224362.AR</t>
  </si>
  <si>
    <t>Skruž šachetní TBS-Q.1 100/100/12</t>
  </si>
  <si>
    <t>59224366.AR</t>
  </si>
  <si>
    <t>Dno šachetní přímé TBZ-Q.1 100/60 V max. 40</t>
  </si>
  <si>
    <t>59224367.AR</t>
  </si>
  <si>
    <t>Dno šachetní přímé TBZ-Q.1 100/80 V max. 50</t>
  </si>
  <si>
    <t>Staveništní přesun hmot</t>
  </si>
  <si>
    <t>998276101R00</t>
  </si>
  <si>
    <t>Přesun hmot, trubní vedení plastová, otevř. výkop</t>
  </si>
  <si>
    <t>M23</t>
  </si>
  <si>
    <t>Montáže potrubí</t>
  </si>
  <si>
    <t>230011154R00</t>
  </si>
  <si>
    <t>Montáž trubky ocelové 426 x 8</t>
  </si>
  <si>
    <t>230200125R00</t>
  </si>
  <si>
    <t>Nasunutí potrubní sekce do ocel.chráničky, DN 400</t>
  </si>
  <si>
    <t>včetně montáže a dodávky vymezovacích objímek pro nasunutí sekce a koncových manžet k uzavření chráničky</t>
  </si>
  <si>
    <t>14362522T</t>
  </si>
  <si>
    <t>Trubka ocelová  426x8 mm</t>
  </si>
  <si>
    <t>1) Krycí list soupisu</t>
  </si>
  <si>
    <t>2) Rekapitulace</t>
  </si>
  <si>
    <t>3) Soupis prací</t>
  </si>
  <si>
    <t>OHL ŽS, a.s.</t>
  </si>
  <si>
    <t>Zlepšení ekologického stavu řeky Bečvy v Hranicích</t>
  </si>
  <si>
    <t>Stavební objekt  :</t>
  </si>
  <si>
    <t>Objednatel:</t>
  </si>
  <si>
    <t>Město Hranice</t>
  </si>
  <si>
    <t>Zhotovitel:</t>
  </si>
  <si>
    <t>OHL ŽS, a.s., divize M - Morava</t>
  </si>
  <si>
    <t>Rekapitulace změnového rozpočtu (soupisu prací) a ceny stavebního objektu (bez DPH) :</t>
  </si>
  <si>
    <t>Cena víceprací :</t>
  </si>
  <si>
    <t>Cena méněprací :</t>
  </si>
  <si>
    <t>Celkem :</t>
  </si>
  <si>
    <t>Vyjádření zúčastněných osob :</t>
  </si>
  <si>
    <t>Funkce</t>
  </si>
  <si>
    <t>Firma/Osoba</t>
  </si>
  <si>
    <t>Odsouhlasení</t>
  </si>
  <si>
    <t>Datum</t>
  </si>
  <si>
    <t>Podpis</t>
  </si>
  <si>
    <t>Zhotovitel</t>
  </si>
  <si>
    <t>Ing. Petr Pumprla</t>
  </si>
  <si>
    <t>ANO X NE</t>
  </si>
  <si>
    <t>Projektant</t>
  </si>
  <si>
    <t>Ing. Tomáš Frajt</t>
  </si>
  <si>
    <t>Správce stavby</t>
  </si>
  <si>
    <t>Ing. Albín Gottwald</t>
  </si>
  <si>
    <t>Objednatel</t>
  </si>
  <si>
    <t>SoD</t>
  </si>
  <si>
    <t>Vícepráce</t>
  </si>
  <si>
    <t>Méněpráce</t>
  </si>
  <si>
    <t>Změna rozpočtu</t>
  </si>
  <si>
    <t>Legenda:</t>
  </si>
  <si>
    <t>nezměněné položky</t>
  </si>
  <si>
    <t>změněné položky ze stavebního objektu</t>
  </si>
  <si>
    <t>nové položky naceněné dle jiného SO dle SoD</t>
  </si>
  <si>
    <t>nové položky naceněné dle aktuální hladiny URS ve výši 80%</t>
  </si>
  <si>
    <t>agregované položky</t>
  </si>
  <si>
    <t>Změnový list č. 12 - doměrkový změnový list</t>
  </si>
  <si>
    <t>UČ 1 - RETENČNÍ NÁDRŽE RN1A, RN1B, RN1D
UČ2 – Pod Křivým a Havlíčkova ulice - splašková kanalizace
UČ3 – Kropáčova a Tesaříkova ulice – splašková kanalizace</t>
  </si>
  <si>
    <t>Ing. Jaroslav Dřizga</t>
  </si>
  <si>
    <t>UČ 3 - KROPÁČKOVA A TESAŘÍKOVA ULICE - SPLAŠKOVÁ KANALIZACE</t>
  </si>
  <si>
    <t xml:space="preserve">    91 - Doplňující práce na komunikaci</t>
  </si>
  <si>
    <t>Čerpání vody na výšku do 10 m, přítok do 500 l</t>
  </si>
  <si>
    <t>h</t>
  </si>
  <si>
    <t>115101301R00</t>
  </si>
  <si>
    <t>Pohotovost čerp.soupravy, výška 10 m, přítok 500 l</t>
  </si>
  <si>
    <t>119001411R00</t>
  </si>
  <si>
    <t>Dočasné zajištění beton.a plast. potrubí do DN 200</t>
  </si>
  <si>
    <t xml:space="preserve">vodovod: : </t>
  </si>
  <si>
    <t>stoka SA : 2*3,00</t>
  </si>
  <si>
    <t>stoka SA-1 : 1*3,00</t>
  </si>
  <si>
    <t xml:space="preserve">plynovod: : </t>
  </si>
  <si>
    <t>stoka SA : 1*3,00</t>
  </si>
  <si>
    <t>119001412R00</t>
  </si>
  <si>
    <t>Dočasné zajištění beton.a plast.potrubí DN 200-500</t>
  </si>
  <si>
    <t>plynovod STL : 1*3,00</t>
  </si>
  <si>
    <t xml:space="preserve">kanalizace: : </t>
  </si>
  <si>
    <t>stoka SA-1 : 2*3,00</t>
  </si>
  <si>
    <t xml:space="preserve">sděl.kabel: : </t>
  </si>
  <si>
    <t>stoka SA : 7*3,00</t>
  </si>
  <si>
    <t xml:space="preserve">kabel VO: : </t>
  </si>
  <si>
    <t>stoka SA : 2*3,00*1,10*1,60</t>
  </si>
  <si>
    <t>stoka SA-1 : 1*3,00*1,10*1,60</t>
  </si>
  <si>
    <t>stoka SA : 1*3,00*1,10*1,30</t>
  </si>
  <si>
    <t>stoka SA-1 : 1*3,00*1,10*1,30</t>
  </si>
  <si>
    <t>plynovod STL : 1*3,00*1,10*1,30</t>
  </si>
  <si>
    <t>stoka SA-1 : 2*3,00*1,10*2,75</t>
  </si>
  <si>
    <t>stoka SA : 7*3,00*1,10*1,10</t>
  </si>
  <si>
    <t>stoka SA : 1*3,00*1,10*1,10</t>
  </si>
  <si>
    <t>75,9</t>
  </si>
  <si>
    <t>121101101R00</t>
  </si>
  <si>
    <t>Sejmutí ornice s přemístěním do 50 m</t>
  </si>
  <si>
    <t xml:space="preserve">stoka SA: : </t>
  </si>
  <si>
    <t>trav.povrch : 6,00*0,85*0,15</t>
  </si>
  <si>
    <t>roz.pro RŠ-tráva : 1*(1,40*2,50*0,15)</t>
  </si>
  <si>
    <t>1,29</t>
  </si>
  <si>
    <t>trav.povrch : 6,00*0,85*(2,50-0,15)</t>
  </si>
  <si>
    <t>asf.komun. : 2,50*0,85*(2,50-0,35)</t>
  </si>
  <si>
    <t>asf.komun. : 220,50*1,10*(2,50-0,35)</t>
  </si>
  <si>
    <t>roz.pro RŠ-tráva : 1*(1,40*2,50)*(3,22-0,15)</t>
  </si>
  <si>
    <t>roz.pro RŠ-asfalt : 2*(0,70*2,50)*(2,55-0,35)</t>
  </si>
  <si>
    <t>roz.pro RŠ-asfalt : 5*(0,70*2,50)*(2,30-0,35)</t>
  </si>
  <si>
    <t xml:space="preserve">stoka SA-1: : </t>
  </si>
  <si>
    <t>asf.komun. : 29,00*1,10*(2,30-0,35)</t>
  </si>
  <si>
    <t>dlaž.kostky : 2,00*1,10*(2,30-0,29)</t>
  </si>
  <si>
    <t>roz.pro RŠ-kostky : 1*(0,70*2,50)*(2,20-0,29)</t>
  </si>
  <si>
    <t>643,513</t>
  </si>
  <si>
    <t>643,51325/100*30</t>
  </si>
  <si>
    <t>151101102R00</t>
  </si>
  <si>
    <t>Pažení a rozepření stěn rýh - příložné - hl. do 4m</t>
  </si>
  <si>
    <t>"stoka SA :" 8,50*2,50</t>
  </si>
  <si>
    <t>220,50*2,50</t>
  </si>
  <si>
    <t>"stoka SA-1 :" 31,00*2,30</t>
  </si>
  <si>
    <t>151101112R00</t>
  </si>
  <si>
    <t>Odstranění pažení stěn rýh - příložné - hl. do 4 m</t>
  </si>
  <si>
    <t>"rýhy :" 643,51325/100*50</t>
  </si>
  <si>
    <t>162301102R00</t>
  </si>
  <si>
    <t>Vodorovné přemístění výkopku z hor.1-4 do 1000 m</t>
  </si>
  <si>
    <t>na meziskládku a zpět k zásypu</t>
  </si>
  <si>
    <t>výkopek : 19,415*2</t>
  </si>
  <si>
    <t>ornice : 1,29</t>
  </si>
  <si>
    <t>40,12</t>
  </si>
  <si>
    <t>643,51325-19,415</t>
  </si>
  <si>
    <t>624,09825*2</t>
  </si>
  <si>
    <t>výkopek : 19,415</t>
  </si>
  <si>
    <t>20,705</t>
  </si>
  <si>
    <t>Uložení sypaniny na skl.-modelace na výšku přes 2m</t>
  </si>
  <si>
    <t>19,415/2</t>
  </si>
  <si>
    <t>trav.povrch : 6,00*0,85*(2,50-0,15-0,50-0,15)</t>
  </si>
  <si>
    <t>19,415</t>
  </si>
  <si>
    <t>DN 200 : 4,00*0,85*0,50</t>
  </si>
  <si>
    <t>DN 300 : (4,50*0,85*0,60)+(220,50*1,10*0,60)</t>
  </si>
  <si>
    <t>stoka SA-1  DN 300 : 31,00*1,10*0,60</t>
  </si>
  <si>
    <t xml:space="preserve">odpočet potrubí: : </t>
  </si>
  <si>
    <t>stoka SA : -225,00*3,14*0,15*0,15</t>
  </si>
  <si>
    <t>stoka SA-1 : -31,00*3,14*0,15*0,15</t>
  </si>
  <si>
    <t>151,899</t>
  </si>
  <si>
    <t>trav.povrch : 6,00*0,85</t>
  </si>
  <si>
    <t>roz.pro RŠ-tráva : 1*(1,40*2,50)</t>
  </si>
  <si>
    <t>8,6</t>
  </si>
  <si>
    <t>181301112R00</t>
  </si>
  <si>
    <t>Rozprostření ornice, rovina, tl.10-15 cm,nad 500m2</t>
  </si>
  <si>
    <t>174101101T00</t>
  </si>
  <si>
    <t>Zásyp jam, rýh materiálem s mírou zhutnitelnosti dle TP 146</t>
  </si>
  <si>
    <t>včetně  drceného kameniva</t>
  </si>
  <si>
    <t>asf.komun. : 2,50*0,85*(2,50-0,15-0,60-0,50)</t>
  </si>
  <si>
    <t>asf.komun. : 220,50*1,10*(2,50-0,15-0,60-0,75-0,50)</t>
  </si>
  <si>
    <t>roz.pro RŠ-asfalt : 2*(0,70*2,50)*(2,55-0,50)</t>
  </si>
  <si>
    <t>roz.pro RŠ-asfalt : 5*(0,70*2,50)*(2,30-0,50)</t>
  </si>
  <si>
    <t>asf.komun. : 29,00*1,10*(2,30-0,15-0,60-0,75-0,50)</t>
  </si>
  <si>
    <t>dlaž.kostky : 2,00*1,10*(2,30-0,15-0,60-0,75-0,29)</t>
  </si>
  <si>
    <t>roz.pro RŠ-asfalt : 1*(1,40*2,50)*(2,20-0,50)</t>
  </si>
  <si>
    <t>163,498</t>
  </si>
  <si>
    <t>199020301T00</t>
  </si>
  <si>
    <t>Položení kabelových žlabů vč.poklopů</t>
  </si>
  <si>
    <t>8,60/50</t>
  </si>
  <si>
    <t>28350001</t>
  </si>
  <si>
    <t>Žlab kabelový betonový dl.1000mm</t>
  </si>
  <si>
    <t>AZD 13-100</t>
  </si>
  <si>
    <t>28350002</t>
  </si>
  <si>
    <t>Zákrytová deska kabelového žlabu- betonová dl.500mm</t>
  </si>
  <si>
    <t>AZD 114-50</t>
  </si>
  <si>
    <t>24,00*2</t>
  </si>
  <si>
    <t>151,8986*1,80</t>
  </si>
  <si>
    <t xml:space="preserve">stoka SA : </t>
  </si>
  <si>
    <t>dlaž.kostky : 2,00*1,10</t>
  </si>
  <si>
    <t>roz.pro RŠ-kostky : 1*(0,70*2,50)</t>
  </si>
  <si>
    <t>3,95</t>
  </si>
  <si>
    <t>113107315R00</t>
  </si>
  <si>
    <t>Odstranění podkladu pl. 50 m2,kam.těžené tl.15 cm</t>
  </si>
  <si>
    <t>asf.komun. : 2,50*0,85</t>
  </si>
  <si>
    <t>asf.komun. : 220,50*1,10</t>
  </si>
  <si>
    <t>roz.pro RŠ-asfalt : 2*(0,70*2,50)</t>
  </si>
  <si>
    <t>roz.pro RŠ-asfalt : 5*(0,7*2,50)</t>
  </si>
  <si>
    <t>asf.komun. : 29,00*1,10</t>
  </si>
  <si>
    <t>288,825</t>
  </si>
  <si>
    <t>113151250R00</t>
  </si>
  <si>
    <t>Fréz.živič krytu nad 500 m2, bez překážek,tl.15 cm</t>
  </si>
  <si>
    <t>asf.komun. : 2,50*1,15</t>
  </si>
  <si>
    <t>asf.komun. : 220,50*1,70</t>
  </si>
  <si>
    <t>roz.pro RŠ-asfalt : 2*(1,00*3,10)</t>
  </si>
  <si>
    <t>roz.pro RŠ-asfalt : 5*(1,00*3,10)</t>
  </si>
  <si>
    <t>asf.komun. : 29,00*1,70</t>
  </si>
  <si>
    <t>448,725</t>
  </si>
  <si>
    <t>113202111R00</t>
  </si>
  <si>
    <t>Vytrhání obrub z krajníků nebo obrubníků stojatých</t>
  </si>
  <si>
    <t>919735113R00</t>
  </si>
  <si>
    <t>Řezání stávajícího živičného krytu tl. 10 - 15 cm</t>
  </si>
  <si>
    <t>asf.komun. : 2,50</t>
  </si>
  <si>
    <t>asf.komun. : 220,50</t>
  </si>
  <si>
    <t>roz.pro RŠ-asfalt : 2*(2,00*2)</t>
  </si>
  <si>
    <t>roz.pro RŠ-asfalt : 5*(2,00*2)</t>
  </si>
  <si>
    <t>asf.komun. : 29,00</t>
  </si>
  <si>
    <t>roz.pro RŠ-asfalt : 1*(2,00*2)</t>
  </si>
  <si>
    <t>284</t>
  </si>
  <si>
    <t>Eko skládka do 5 km</t>
  </si>
  <si>
    <t>za další 4 km : 425,625*4</t>
  </si>
  <si>
    <t>1702,5</t>
  </si>
  <si>
    <t>113107615T95</t>
  </si>
  <si>
    <t>Odstranění provizorní úpravy asf. komunikace tl.15 cm</t>
  </si>
  <si>
    <t>979990113T00</t>
  </si>
  <si>
    <t>Poplatek za skládku suti</t>
  </si>
  <si>
    <t>stoka SA : 114,50</t>
  </si>
  <si>
    <t>stoka SA-1 : 15,50</t>
  </si>
  <si>
    <t>130</t>
  </si>
  <si>
    <t>stoka SA : (8,50*0,85*0,15)+(220,50*1,10*0,15)</t>
  </si>
  <si>
    <t>stoka SA-1 : 31,50*1,10*0,15</t>
  </si>
  <si>
    <t>42,664</t>
  </si>
  <si>
    <t>podkladní desky pod RŠ</t>
  </si>
  <si>
    <t>10*(1,80*1,80*0,10)</t>
  </si>
  <si>
    <t>10*(4*1,80*0,10)</t>
  </si>
  <si>
    <t>564261111R00</t>
  </si>
  <si>
    <t>Podklad ze štěrkopísku po zhutnění tloušťky 20 cm</t>
  </si>
  <si>
    <t>frakce 4/8 mm</t>
  </si>
  <si>
    <t>roz.pro RŠ-asfalt : 5*(0,70*2,50)</t>
  </si>
  <si>
    <t>573231110R00</t>
  </si>
  <si>
    <t>Postřik živičný spojovací z emulze 0,3-0,5 kg/m2</t>
  </si>
  <si>
    <t>"komunikace : "448,725*2</t>
  </si>
  <si>
    <t>577112114R00</t>
  </si>
  <si>
    <t>Beton asfalt. ACO 11 S modifik. š. do 3 m, tl.5 cm</t>
  </si>
  <si>
    <t>asf.komun. : (2,50*1,15)*3</t>
  </si>
  <si>
    <t>asf.komun. : (220,50*1,70)*3</t>
  </si>
  <si>
    <t>roz.pro RŠ-asfalt : (2*(1,00*3,10))*3</t>
  </si>
  <si>
    <t>roz.pro RŠ-asfalt : (5*(1,00*3,10))*3</t>
  </si>
  <si>
    <t>asf.komun. : (29,00*1,70)*3</t>
  </si>
  <si>
    <t>1346,175</t>
  </si>
  <si>
    <t>591211111R00</t>
  </si>
  <si>
    <t>Kladení dlažby drobné kostky,lože z kamen.tl. 5 cm</t>
  </si>
  <si>
    <t>564851111T95</t>
  </si>
  <si>
    <t>Provizorní úprava komunikace ze štěrkodrti po zhutnění tloušťky 15 cm</t>
  </si>
  <si>
    <t>(3,95/4*1,02)/100*50</t>
  </si>
  <si>
    <t>"stoka SA :" 4,00</t>
  </si>
  <si>
    <t>"stoka SA : "225,00</t>
  </si>
  <si>
    <t>"stoka SA-1 :" 31,00</t>
  </si>
  <si>
    <t>877373121R00</t>
  </si>
  <si>
    <t>Montáž tvarovek odboč. plast. gum. kroužek DN 300</t>
  </si>
  <si>
    <t>úsek</t>
  </si>
  <si>
    <t>894118001R00</t>
  </si>
  <si>
    <t>"stoka SA : "15</t>
  </si>
  <si>
    <t>"stoka SA-1 : "1</t>
  </si>
  <si>
    <t>stoka SA : 8</t>
  </si>
  <si>
    <t>stoka SA-1 : 1</t>
  </si>
  <si>
    <t>2861126T01</t>
  </si>
  <si>
    <t>Trubka kanalizační plastová hladkostěnná D 200 x 3000 mm; min.SN 10</t>
  </si>
  <si>
    <t>"stoka SA :" (4,00/3)*1,03</t>
  </si>
  <si>
    <t>2861126T02</t>
  </si>
  <si>
    <t>Trubka kanalizační plastová hladkostěnná D 300 x 6000 mm; min.SN 10</t>
  </si>
  <si>
    <t>"stoka SA :" (225,00/6)*1,03</t>
  </si>
  <si>
    <t>"stoka SA-1 :" (31,00/6)*1,03</t>
  </si>
  <si>
    <t>2865171T00</t>
  </si>
  <si>
    <t>Odbočka kanalizační plastová,hladká,hrdlová DN 300/150</t>
  </si>
  <si>
    <t>2865171T01</t>
  </si>
  <si>
    <t>Odbočka kanalizační plastová,hladká,hrdlová DN  300/ 200</t>
  </si>
  <si>
    <t>59224346.T0</t>
  </si>
  <si>
    <t>Prstenec vyrovn šachetní, TBW-Q.1 63/4</t>
  </si>
  <si>
    <t>Prstenec vyrovnávací šachetní; betonový; TBW; DN = 625,0 mm; h = 120,0 mm; s = 120,00 mm, TBW-Q.1 63/12</t>
  </si>
  <si>
    <t>5924334209T0</t>
  </si>
  <si>
    <t>Poklop litinový  D400; bez odvětrání, vč.rámu</t>
  </si>
  <si>
    <t>Doplňující práce na komunikaci</t>
  </si>
  <si>
    <t>928621011T00</t>
  </si>
  <si>
    <t>Zálivka asfaltová spár tl. 10- 15 cm</t>
  </si>
  <si>
    <t>Včetně vyčištění spár před provedením zálivky.</t>
  </si>
  <si>
    <t>917131111R00</t>
  </si>
  <si>
    <t>Osazení lež.obrub.kamen. bez opěr, lože z C 12/15</t>
  </si>
  <si>
    <t>osazení původních obrubníků</t>
  </si>
  <si>
    <t>Zakládání</t>
  </si>
  <si>
    <t>196</t>
  </si>
  <si>
    <t>2262113111</t>
  </si>
  <si>
    <t>Vrty svislé zapažené D 400 mm hl do 20 m hor. I</t>
  </si>
  <si>
    <t>197</t>
  </si>
  <si>
    <t>2262113121</t>
  </si>
  <si>
    <t>Vrty svislé zapažené D 400 mm hl do 20 m hor. II</t>
  </si>
  <si>
    <t>200</t>
  </si>
  <si>
    <t>242791111</t>
  </si>
  <si>
    <t>Zapuštění zárubnice z plastických hmot hl do 50 m DN do 200</t>
  </si>
  <si>
    <t>201</t>
  </si>
  <si>
    <t>2861022151</t>
  </si>
  <si>
    <t>výpažnice A 200 mm plast plná vč. kalníku</t>
  </si>
  <si>
    <t>202</t>
  </si>
  <si>
    <t>2861022161</t>
  </si>
  <si>
    <t>výpažnice A 200 mm plast perforovaná</t>
  </si>
  <si>
    <t>203</t>
  </si>
  <si>
    <t>242791121</t>
  </si>
  <si>
    <t>Vytažení zárubnice z plastických hmot hl do 50 m DN do 200 a likvidace</t>
  </si>
  <si>
    <t>206</t>
  </si>
  <si>
    <t>247531111</t>
  </si>
  <si>
    <t>Obsyp studny z kameniva hrubého</t>
  </si>
  <si>
    <t>207</t>
  </si>
  <si>
    <t>2475711131</t>
  </si>
  <si>
    <t>Obsyp studny ze písku tříděného  4-8 mm</t>
  </si>
  <si>
    <t>209</t>
  </si>
  <si>
    <t>2272111111</t>
  </si>
  <si>
    <t>Odpažení vrtů průměru 400 mm</t>
  </si>
  <si>
    <t>210</t>
  </si>
  <si>
    <t>Čerpání vody na dopravní výšku do 10 m průměrný přítok do 500 l/min vč. pohotovosti záložního čerpadla, vodorovná vzdálenost převedení vody do 20 m</t>
  </si>
  <si>
    <t>UČ 1 - RETENČNÍ NÁDRŽE RN1A, RN1B, RN1D</t>
  </si>
  <si>
    <t>SO 10 - RETENČNÍ NÁDRŽ RN1A</t>
  </si>
  <si>
    <t>SO 10.1 - Retenční nádrž RN1A</t>
  </si>
  <si>
    <t>827 22</t>
  </si>
  <si>
    <t>6.4.2016</t>
  </si>
  <si>
    <t>46342796</t>
  </si>
  <si>
    <t>CZ46342796</t>
  </si>
  <si>
    <t>JV PROJEKT VH s.r.o., BRNO</t>
  </si>
  <si>
    <t xml:space="preserve">      11 - Příprava území a dokončení</t>
  </si>
  <si>
    <t xml:space="preserve">      12 - Zemní práce kanalizace</t>
  </si>
  <si>
    <t xml:space="preserve">      13 - Zemní práce RN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</si>
  <si>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</si>
  <si>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</si>
  <si>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</si>
  <si>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</si>
  <si>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</si>
  <si>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PSV - Práce a dodávky PSV</t>
  </si>
  <si>
    <t xml:space="preserve">    722 - Zdravotechnika - vnitřní vodovod</t>
  </si>
  <si>
    <t xml:space="preserve">    743 - Elektromontáže - hrubá montáž</t>
  </si>
  <si>
    <t xml:space="preserve">    35-M - Montáž čerpadel, kompr.a vodoh.zař.</t>
  </si>
  <si>
    <t xml:space="preserve">    46-M - Zemní práce při extr.mont.pracích</t>
  </si>
  <si>
    <t>Příprava území a dokončení</t>
  </si>
  <si>
    <t>121101101</t>
  </si>
  <si>
    <t>Sejmutí ornice s přemístěním na vzdálenost do 50 m</t>
  </si>
  <si>
    <t>" příprava území "</t>
  </si>
  <si>
    <t>" plocha ornice "</t>
  </si>
  <si>
    <t>" plocha dle TZ okolo RN "     4366,0</t>
  </si>
  <si>
    <t>ORNICE11m2</t>
  </si>
  <si>
    <t>" objem ornice "</t>
  </si>
  <si>
    <t>ORNICE11m2*0,4</t>
  </si>
  <si>
    <t>ORNICE11m3</t>
  </si>
  <si>
    <t>162501102</t>
  </si>
  <si>
    <t>Vodorovné přemístění do 3000 m výkopku/sypaniny z horniny tř. 1 až 4</t>
  </si>
  <si>
    <t>1751111096</t>
  </si>
  <si>
    <t>Příplatek za prohození sypaniny</t>
  </si>
  <si>
    <t>" vyčištění ornice "     ORNICE11m3</t>
  </si>
  <si>
    <t>132201201</t>
  </si>
  <si>
    <t>Hloubení rýh š do 2000 mm v hornině tř. 3 objemu do 100 m3</t>
  </si>
  <si>
    <t>2,2*4,7*3,0</t>
  </si>
  <si>
    <t>VYKOP111</t>
  </si>
  <si>
    <t>Mezisoučet</t>
  </si>
  <si>
    <t>" odpočet vytěžených konstrukcí "</t>
  </si>
  <si>
    <t>" stoka DN1200 "     -PI*(1,58/2)^2*3,0</t>
  </si>
  <si>
    <t>VYKOP11</t>
  </si>
  <si>
    <t>" 62% "</t>
  </si>
  <si>
    <t>VYKOP11*0,62</t>
  </si>
  <si>
    <t>132201209</t>
  </si>
  <si>
    <t>Příplatek za lepivost k hloubení rýh š do 2000 mm v hornině tř. 3</t>
  </si>
  <si>
    <t>" 50% "</t>
  </si>
  <si>
    <t>VYKOP11*0,62*0,5</t>
  </si>
  <si>
    <t>132301202</t>
  </si>
  <si>
    <t>Hloubení rýh š do 2000 mm v hornině tř. 4 objemu do 1000 m3</t>
  </si>
  <si>
    <t>" 30% "</t>
  </si>
  <si>
    <t>VYKOP11*0,30</t>
  </si>
  <si>
    <t>132301209</t>
  </si>
  <si>
    <t>Příplatek za lepivost k hloubení rýh š do 2000 mm v hornině tř. 4</t>
  </si>
  <si>
    <t>VYKOP11*0,3*0,5</t>
  </si>
  <si>
    <t>132401201</t>
  </si>
  <si>
    <t>Hloubení rýh š do 2000 mm v hornině tř. 5</t>
  </si>
  <si>
    <t>"  8% "</t>
  </si>
  <si>
    <t>VYKOP11*0,08</t>
  </si>
  <si>
    <t>151201103</t>
  </si>
  <si>
    <t>Zřízení zátažného pažení a rozepření stěn rýh hl do 8 m</t>
  </si>
  <si>
    <t>4,7*(2,2+3,0)*2</t>
  </si>
  <si>
    <t>151201113</t>
  </si>
  <si>
    <t>Odstranění zátažného pažení a rozepření stěn rýh hl do 8 m</t>
  </si>
  <si>
    <t>161101103</t>
  </si>
  <si>
    <t>Svislé přemístění výkopku z horniny tř. 1 až 4 hl výkopu do 6 m</t>
  </si>
  <si>
    <t>VYKOP11*(0,62+0,3)</t>
  </si>
  <si>
    <t>161101153</t>
  </si>
  <si>
    <t>Svislé přemístění výkopku z horniny tř. 5 až 7 hl výkopu do 6 m</t>
  </si>
  <si>
    <t>174101101</t>
  </si>
  <si>
    <t>Zásyp jam, šachet rýh nebo kolem objektů sypaninou se zhutněním</t>
  </si>
  <si>
    <t>" příprava území "     VYKOP111</t>
  </si>
  <si>
    <t>1131072136</t>
  </si>
  <si>
    <t>Odstranění podkladu pl přes 200 m2 z kameniva těženého tl 300 mm s případným použitím kameniva k zásypu nebo odvoz na skládku a poplatek za skládku</t>
  </si>
  <si>
    <t>" provizorní panelová cesta "     PANEL2</t>
  </si>
  <si>
    <t>11310624191</t>
  </si>
  <si>
    <t>Rozebrání - provizorních - vozovek ze silničních dílců, s očištěním,  naložením na dopravní prostředek, odvoz do skladu dodavatele</t>
  </si>
  <si>
    <t>" provizorní panelová cesta "     PANEL1</t>
  </si>
  <si>
    <t>11315311901</t>
  </si>
  <si>
    <t>Odstranění podkladů provizorních zpevněných ploch - demontáž separační geotextilie s naložením na dopravní prostředek</t>
  </si>
  <si>
    <t>" provizorní panelová cesta "     PANEL3</t>
  </si>
  <si>
    <t>997221561</t>
  </si>
  <si>
    <t>Vodorovná doprava suti z kusových materiálů do 1 km</t>
  </si>
  <si>
    <t>997221569</t>
  </si>
  <si>
    <t>Příplatek ZKD 1 km u vodorovné dopravy suti z kusových materiálů</t>
  </si>
  <si>
    <t>0,353*22 'Přepočtené koeficientem množství</t>
  </si>
  <si>
    <t>97909811</t>
  </si>
  <si>
    <t>183402121</t>
  </si>
  <si>
    <t>Rozrušení půdy souvislé plochy do 500 m2 hloubky do 150 mm v rovině a svahu do 1:5</t>
  </si>
  <si>
    <t>181301116</t>
  </si>
  <si>
    <t>Rozprostření ornice tl vrstvy do 400 mm pl přes 500 m2 v rovině nebo ve svahu do 1:5</t>
  </si>
  <si>
    <t>" rozprostření ornice okolo RN - dle TZ "     2473</t>
  </si>
  <si>
    <t>PLOCHAOR</t>
  </si>
  <si>
    <t>167101102</t>
  </si>
  <si>
    <t>Nakládání výkopku z hornin tř. 1 až 4 přes 100 m3</t>
  </si>
  <si>
    <t>" dovoz z mezideponie "     PLOCHAOR*0,4</t>
  </si>
  <si>
    <t>180402111</t>
  </si>
  <si>
    <t>Založení parkového trávníku výsevem v rovině a ve svahu do 1:5  =vč.zálivky a ošetřování do 1.seče (vč. seče) a odvozu odpadu, nejdéle však do 2měsíců</t>
  </si>
  <si>
    <t>" zelená plocha okolo RN "     PLOCHAOR</t>
  </si>
  <si>
    <t>TRAVA1</t>
  </si>
  <si>
    <t>0057242001</t>
  </si>
  <si>
    <t xml:space="preserve">osivo směs travní parková okrasná </t>
  </si>
  <si>
    <t>TRAVA1*0,035*1,03</t>
  </si>
  <si>
    <t>1834031591</t>
  </si>
  <si>
    <t>Obdělání půdy - plošná úprava nerovností, vyčištění zeminy, chem. odplevelení hrabání válení zalití vodou vč. dovozu vody</t>
  </si>
  <si>
    <t>" odvoz přebytečné zeminy z mezideponie na skládku "</t>
  </si>
  <si>
    <t>103,584</t>
  </si>
  <si>
    <t>ODVOZmd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</si>
  <si>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</si>
  <si>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</si>
  <si>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</si>
  <si>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</si>
  <si>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103,584*13 'Přepočtené koeficientem množství</t>
  </si>
  <si>
    <t>1712012112</t>
  </si>
  <si>
    <t>Poplatek za skládku výkopu</t>
  </si>
  <si>
    <t>Zemní práce kanalizace</t>
  </si>
  <si>
    <t>1711031016</t>
  </si>
  <si>
    <t>Zřízení zemní hrázky ve vodoteči pro stavební práve vč. její odstraněnní po ukončení, vč. čerpání prosakující vody</t>
  </si>
  <si>
    <t>" pro VO1A "     80,0</t>
  </si>
  <si>
    <t>114203103</t>
  </si>
  <si>
    <t>Rozebrání dlažeb z lomového kamene nebo betonových tvárnic do cementové malty</t>
  </si>
  <si>
    <t>" VO1A "</t>
  </si>
  <si>
    <t>" rovnanina "</t>
  </si>
  <si>
    <t>0,45*4,0*8,4</t>
  </si>
  <si>
    <t>0,45*7,1*1,7</t>
  </si>
  <si>
    <t>BROVNANINA</t>
  </si>
  <si>
    <t>161101151</t>
  </si>
  <si>
    <t>Svislé přemístění výkopku z horniny tř. 5 až 7 hl výkopu do 2,5 m</t>
  </si>
  <si>
    <t>162701155</t>
  </si>
  <si>
    <t>Vodorovné přemístění do 10000 m výkopku/sypaniny z horniny tř. 5 až 7</t>
  </si>
  <si>
    <t>162701159</t>
  </si>
  <si>
    <t>Příplatek k vodorovnému přemístění výkopku/sypaniny z horniny tř. 5 až 7 ZKD 1000 m přes 10000 m</t>
  </si>
  <si>
    <t>20,552*13 'Přepočtené koeficientem množství</t>
  </si>
  <si>
    <t>960111221</t>
  </si>
  <si>
    <t>Bourání vodních staveb z dílců prefabrikovaných betonových a železobetonových, z vodní hladiny</t>
  </si>
  <si>
    <t>" opevnění břehu betonovými prefa deskami - do sutě "</t>
  </si>
  <si>
    <t>0,25*2,3*(9,8+6,9)/2</t>
  </si>
  <si>
    <t>977211112</t>
  </si>
  <si>
    <t>Řezání ŽB kcí hl do 350 mm stěnovou pilou do průměru výztuže 16 mm</t>
  </si>
  <si>
    <t>" řezání stávajících prefa desek VO1A "</t>
  </si>
  <si>
    <t>9,8+6,9+2,3</t>
  </si>
  <si>
    <t>9601112211</t>
  </si>
  <si>
    <t>Bourání konstrukcí z dílců prefabrikovaných betonových a železobetonových pro zpětné použití vč. očištění</t>
  </si>
  <si>
    <t>0,25*1,5*1,5*6*4</t>
  </si>
  <si>
    <t>0,25*1,5*0,4*6*1</t>
  </si>
  <si>
    <t>-0,25*2,3*(9,8+6,9)/2</t>
  </si>
  <si>
    <t>961044111</t>
  </si>
  <si>
    <t>Bourání základů z betonu prostého</t>
  </si>
  <si>
    <t>" podkladní deska rovnaniny "</t>
  </si>
  <si>
    <t>" podkladní deska betonových prefa desek "</t>
  </si>
  <si>
    <t>0,25*0,45*1,5*6</t>
  </si>
  <si>
    <t>PODKLAD1</t>
  </si>
  <si>
    <t>997221551</t>
  </si>
  <si>
    <t>Vodorovná doprava suti ze sypkých materiálů do 1 km</t>
  </si>
  <si>
    <t>997221559</t>
  </si>
  <si>
    <t>Příplatek ZKD 1 km u vodorovné dopravy suti ze sypkých materiálů</t>
  </si>
  <si>
    <t>81,878*22 'Přepočtené koeficientem množství</t>
  </si>
  <si>
    <t>1132021111</t>
  </si>
  <si>
    <t>Vytrhání obrub krajníků obrubníků stojatých ponechaných k zpětnému použití</t>
  </si>
  <si>
    <t>" stoka B "                    2*2,0</t>
  </si>
  <si>
    <t>" stoka OS1A "             2*3,0</t>
  </si>
  <si>
    <t>BOBRUBNIK</t>
  </si>
  <si>
    <t>113107112</t>
  </si>
  <si>
    <t>Odstranění podkladu pl do 50 m2 z kameniva těženého tl 200 mm</t>
  </si>
  <si>
    <t>" betonová komunikace "    BBETONr</t>
  </si>
  <si>
    <t>113107122</t>
  </si>
  <si>
    <t>Odstranění podkladu pl do 50 m2 z kameniva drceného tl 200 mm</t>
  </si>
  <si>
    <t>113107123</t>
  </si>
  <si>
    <t>Odstranění podkladu pl do 50 m2 z kameniva drceného tl 300 mm</t>
  </si>
  <si>
    <t>" adfaltová vozovka "     BASFALT</t>
  </si>
  <si>
    <t>113107132</t>
  </si>
  <si>
    <t>Odstranění podkladu pl do 50 m2 z betonu prostého tl 300 mm</t>
  </si>
  <si>
    <t>" stoka B mezi Š1004.1 - Š2002 "</t>
  </si>
  <si>
    <t>1,3*(2,41-1,8/2)+1,8*1,8</t>
  </si>
  <si>
    <t>BBETONr</t>
  </si>
  <si>
    <t>919735124</t>
  </si>
  <si>
    <t>Řezání stávajícího betonového krytu hl do 200 mm</t>
  </si>
  <si>
    <t>2*(2,41-1,8/2)+1,8*4</t>
  </si>
  <si>
    <t>15,298*22 'Přepočtené koeficientem množství</t>
  </si>
  <si>
    <t>113107143</t>
  </si>
  <si>
    <t>Odstranění podkladu pl do 50 m2 živičných tl 150 mm</t>
  </si>
  <si>
    <t>" stoky a šachty "</t>
  </si>
  <si>
    <t>" stoka B "</t>
  </si>
  <si>
    <t>" kamenina DN400 "</t>
  </si>
  <si>
    <t>" Š1004.1-Š2002 "</t>
  </si>
  <si>
    <t>1,3*3,78</t>
  </si>
  <si>
    <t>BASFALTr</t>
  </si>
  <si>
    <t>" stoka OS1A "</t>
  </si>
  <si>
    <t>" ŽB trouba DN1400 "</t>
  </si>
  <si>
    <t>" VO1A-Š1806 "</t>
  </si>
  <si>
    <t>2,82*6,77</t>
  </si>
  <si>
    <t>BASFALTj</t>
  </si>
  <si>
    <t>BASFALT</t>
  </si>
  <si>
    <t>919735113</t>
  </si>
  <si>
    <t>Řezání stávajícího živičného krytu hl do 150 mm</t>
  </si>
  <si>
    <t>2*3,78</t>
  </si>
  <si>
    <t>2*6,77</t>
  </si>
  <si>
    <t>113154263</t>
  </si>
  <si>
    <t>Frézování živičného krytu tl 50 mm pruh š 2 m pl do 1000 m2 s překážkami v trase</t>
  </si>
  <si>
    <t>FREZA1</t>
  </si>
  <si>
    <t>" dle TZ "               726,0</t>
  </si>
  <si>
    <t>919735111</t>
  </si>
  <si>
    <t>Řezání stávajícího živičného krytu hl do 50 mm</t>
  </si>
  <si>
    <t>" pro odfrézování plochy "</t>
  </si>
  <si>
    <t>SPARAZ</t>
  </si>
  <si>
    <t>4,0*2+5,0</t>
  </si>
  <si>
    <t>100,514*5 'Přepočtené koeficientem množství</t>
  </si>
  <si>
    <t>97909812</t>
  </si>
  <si>
    <t>Poplatek za recyklaci (skládku) suti - živice</t>
  </si>
  <si>
    <t>11510120172</t>
  </si>
  <si>
    <t>" čerpání z hydrovrtů "     6*4176</t>
  </si>
  <si>
    <t>1151012012</t>
  </si>
  <si>
    <t>Čerpání vody na dopravní výšku do 10 m průměrný přítok do 150 l/min vč. pohotovosti záložního čerpadla, vodorovná vzdálenost převedení vody do 20 m</t>
  </si>
  <si>
    <t>" kanalizace - čerpání z rýhy "     4172</t>
  </si>
  <si>
    <t>1151019261</t>
  </si>
  <si>
    <t>Čerpání splaškových vod pod dobu výstavby  (Qhm - 100 l/s)</t>
  </si>
  <si>
    <t>" dle TZ "     1400</t>
  </si>
  <si>
    <t>111301116</t>
  </si>
  <si>
    <t>Sejmutí drnu tl do 100 mm s přemístěním do 50 m nebo naložením na dopravní prostředek</t>
  </si>
  <si>
    <t>ORNICEm2kanal</t>
  </si>
  <si>
    <t>" kanalizace (mimo přípravu území) "</t>
  </si>
  <si>
    <t>" u Š2002 "     1,3*1,34</t>
  </si>
  <si>
    <t>" u VO1A "      2,82*15,69</t>
  </si>
  <si>
    <t>" u Š2002 "     1,3*1,34*0,2</t>
  </si>
  <si>
    <t>" u VO1A "      2,82*15,69*0,2</t>
  </si>
  <si>
    <t>ORNICEm3kanal</t>
  </si>
  <si>
    <t>" odvoz na mezideponii "</t>
  </si>
  <si>
    <t>119001401</t>
  </si>
  <si>
    <t>Dočasné zajištění potrubí ocelového nebo litinového DN do 200</t>
  </si>
  <si>
    <t>" křížení voda "                      2,62*1</t>
  </si>
  <si>
    <t>POTRUBI1</t>
  </si>
  <si>
    <t>119001402</t>
  </si>
  <si>
    <t>Dočasné zajištění potrubí ocelového nebo litinového DN do 500</t>
  </si>
  <si>
    <t xml:space="preserve">" křížení plyn "              2,62+1,3              </t>
  </si>
  <si>
    <t>POTRUBI2</t>
  </si>
  <si>
    <t>119001421</t>
  </si>
  <si>
    <t>Dočasné zajištění kabelů a kabelových tratí ze 3 volně ložených kabelů</t>
  </si>
  <si>
    <t>" křížení kabelů "                   2,38</t>
  </si>
  <si>
    <t>KABEL</t>
  </si>
  <si>
    <t>130001101</t>
  </si>
  <si>
    <t>Příplatek za ztížení vykopávky v blízkosti podzemního vedení</t>
  </si>
  <si>
    <t>POTRUBI1*1,1*1,6</t>
  </si>
  <si>
    <t>POTRUBI2*1,32*1,82</t>
  </si>
  <si>
    <t>KABEL*1,5*1,0</t>
  </si>
  <si>
    <t>132201202</t>
  </si>
  <si>
    <t>Hloubení rýh š do 2000 mm v hornině tř. 3 objemu do 1000 m3</t>
  </si>
  <si>
    <t>" kamenina DN400 - Š1004.1-  Š2002 "</t>
  </si>
  <si>
    <t>1,3*(3,33+2,75)/2*(17,8-3,68)</t>
  </si>
  <si>
    <t>1,3*(2,75+1,91)/2*(22,0-17,8-1,8/2)</t>
  </si>
  <si>
    <t>" drenáž "     0,1*0,2*22,0</t>
  </si>
  <si>
    <t>" šachty "</t>
  </si>
  <si>
    <t>" Š2002 "       2,24*1,8*1,8</t>
  </si>
  <si>
    <t>VYKOPr1</t>
  </si>
  <si>
    <t>" odpočet povrchů "</t>
  </si>
  <si>
    <t>-BASFALTr*0,45</t>
  </si>
  <si>
    <t>-BBETONr*0,55</t>
  </si>
  <si>
    <t>" ornice mimo přípravu území "</t>
  </si>
  <si>
    <t>-0,3*1,3*1,34</t>
  </si>
  <si>
    <t>" ornice v rámci přípravy území "</t>
  </si>
  <si>
    <t>-0,4*1,3*(14,47-3,28/2)</t>
  </si>
  <si>
    <t>" stoka DN400 "     -PI*(0,486/2)^2*2,0</t>
  </si>
  <si>
    <t>" šachta "     -PI*(1,24/2)^2*1,5</t>
  </si>
  <si>
    <t>VYKOPr</t>
  </si>
  <si>
    <t>VYKOPr*0,62</t>
  </si>
  <si>
    <t>VYKOPr*0,62*0,5</t>
  </si>
  <si>
    <t>VYKOPr*0,30</t>
  </si>
  <si>
    <t>VYKOPr*0,3*0,5</t>
  </si>
  <si>
    <t>VYKOPr*0,08</t>
  </si>
  <si>
    <t>151201102</t>
  </si>
  <si>
    <t>Zřízení zátažného pažení a rozepření stěn rýh hl do 4 m</t>
  </si>
  <si>
    <t>2*(3,33+2,75)/2*(17,8-3,68)</t>
  </si>
  <si>
    <t>2*(2,75+1,91)/2*(22,0-17,8-1,8/2)</t>
  </si>
  <si>
    <t>" Š2002 "       2,24*1,8*4</t>
  </si>
  <si>
    <t>-2*0,4*(14,47-3,28/2)</t>
  </si>
  <si>
    <t>151201112</t>
  </si>
  <si>
    <t>Odstranění zátažného pažení a rozepření stěn rýh hl do 4 m</t>
  </si>
  <si>
    <t>161101102</t>
  </si>
  <si>
    <t>Svislé přemístění výkopku z horniny tř. 1 až 4 hl výkopu do 4 m</t>
  </si>
  <si>
    <t>VYKOPr*(0,62+0,3)*0,55</t>
  </si>
  <si>
    <t>161101152</t>
  </si>
  <si>
    <t>Svislé přemístění výkopku z horniny tř. 5 až 7 hl výkopu do 4 m</t>
  </si>
  <si>
    <t>VYKOPr*0,08*0,55</t>
  </si>
  <si>
    <t>131201203</t>
  </si>
  <si>
    <t>Hloubení jam zapažených v hornině tř. 3 objemu do 5000 m3</t>
  </si>
  <si>
    <t>" stoky kanalizace širší jak 2,0m "</t>
  </si>
  <si>
    <t>" stoka A "</t>
  </si>
  <si>
    <t>" trouba ŽB DN1400 - OK1A-Š1004 "</t>
  </si>
  <si>
    <t>2,82*(4,50+4,56)/2*(13,65-1,725)</t>
  </si>
  <si>
    <t>2,82*(4,56+4,48)/2*(23,0-13,65-6,46/2)</t>
  </si>
  <si>
    <t>" trouba ŽB DN1200 - Š1004-Š1004.1 "</t>
  </si>
  <si>
    <t>2,58*(4,48+4,38)/2*(35,0-23,0--6,46/2-3,68/2)</t>
  </si>
  <si>
    <t xml:space="preserve">" Š1004 "       </t>
  </si>
  <si>
    <t>4,89*6,46*5,06</t>
  </si>
  <si>
    <t xml:space="preserve">" Š1004.1 "       </t>
  </si>
  <si>
    <t>5,11*3,68*3,28</t>
  </si>
  <si>
    <t>" drenáž "     0,1*0,2*35,0</t>
  </si>
  <si>
    <t>" trouba ŽB DN1400 - VO1A-OS1A "</t>
  </si>
  <si>
    <t>2,82*(2,32+3,27)/2*3,48</t>
  </si>
  <si>
    <t>2,82*(3,27+3,27)/2*(5,07-3,48)</t>
  </si>
  <si>
    <t>2,82*(3,27+4,94)/2*(11,21-5,07)</t>
  </si>
  <si>
    <t>2,82*(4,94+4,94)/2*(31,0-11,21-3,68/2)</t>
  </si>
  <si>
    <t>2,82*(4,94+4,91)/2*(61,0-31,0-3,68/2*2)</t>
  </si>
  <si>
    <t>2,62*(4,91+4,89)/2*(67,675-61,0-3,68/2)</t>
  </si>
  <si>
    <t xml:space="preserve">" VO1A "       </t>
  </si>
  <si>
    <t>(2,53+0,6)/2*(2,3+0,6*2)*(10,399+7,402)/2</t>
  </si>
  <si>
    <t xml:space="preserve">" Š1806 "       </t>
  </si>
  <si>
    <t>5,25*3,68*3,38</t>
  </si>
  <si>
    <t xml:space="preserve">" Š1805 "       </t>
  </si>
  <si>
    <t>5,22*3,68*3,38</t>
  </si>
  <si>
    <t>" drenáž "     0,1*0,2*67,675</t>
  </si>
  <si>
    <t>VYKOPj1</t>
  </si>
  <si>
    <t>" asfalt. vozovka "     -0,45*2,82*6,77</t>
  </si>
  <si>
    <t>" odpočet vybouraný stávající beton u VO1A "</t>
  </si>
  <si>
    <t>-0,7*2,62*3,16</t>
  </si>
  <si>
    <t>" odpočet ornice sejmuté mimo přípravu území "</t>
  </si>
  <si>
    <t>-0,3*2,82*15,69</t>
  </si>
  <si>
    <t>" odpočet ornice sejmuté v přípravě území "</t>
  </si>
  <si>
    <t>-0,4*2,82*(23,0-1,725-6,46/2)</t>
  </si>
  <si>
    <t>-0,4*2,58*(35,0-23,0-6,46/2-3,68/2)</t>
  </si>
  <si>
    <t>-0,4*6,46*5,06</t>
  </si>
  <si>
    <t>-0,4*3,68*3,28</t>
  </si>
  <si>
    <t>-0,4*2,82*(43,78-3,68*2-1,725)</t>
  </si>
  <si>
    <t>-0,4*3,68*3,38*2</t>
  </si>
  <si>
    <t>" stoka DN800  "     -PI*(0,96/2)^2*26,0</t>
  </si>
  <si>
    <t>" stoka DN1200  "    -PI*(1,586/2)^2*41,0</t>
  </si>
  <si>
    <t>-1,6*1,6*2,1</t>
  </si>
  <si>
    <t>-2,1*1,9*2,1</t>
  </si>
  <si>
    <t>-PI*(1,24/2)^2*(3,0+1,5+1,5)</t>
  </si>
  <si>
    <t>VYKOPj</t>
  </si>
  <si>
    <t>VYKOPj*0,62</t>
  </si>
  <si>
    <t>131201209</t>
  </si>
  <si>
    <t>Příplatek za lepivost u hloubení jam zapažených v hornině tř. 3</t>
  </si>
  <si>
    <t>" 50% "     VYKOPj*0,62*0,5</t>
  </si>
  <si>
    <t>131301203</t>
  </si>
  <si>
    <t>Hloubení jam zapažených v hornině tř. 4 objemu do 5000 m3</t>
  </si>
  <si>
    <t>" 30% "     VYKOPj*0,30</t>
  </si>
  <si>
    <t>131301209</t>
  </si>
  <si>
    <t>Příplatek za lepivost u hloubení jam zapažených v hornině tř. 4</t>
  </si>
  <si>
    <t>" 50% "     VYKOPj*0,3*0,5</t>
  </si>
  <si>
    <t>131401203</t>
  </si>
  <si>
    <t>Hloubení jam zapažených v hornině tř. 5 objemu do 5000 m3</t>
  </si>
  <si>
    <t>" 8% "     VYKOPj*0,08</t>
  </si>
  <si>
    <t>1322012091</t>
  </si>
  <si>
    <t xml:space="preserve">Příplatek za vytěžení potrubí litinového DN80-100 </t>
  </si>
  <si>
    <t xml:space="preserve">" stávající vodovod "              </t>
  </si>
  <si>
    <t>" DN80 "          64,0</t>
  </si>
  <si>
    <t>997013111</t>
  </si>
  <si>
    <t>Vnitrostaveništní doprava suti a vybouraných hmot pro budovy v do 6 m s použitím mechanizace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</si>
  <si>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</si>
  <si>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</si>
  <si>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</si>
  <si>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</si>
  <si>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1,28*22 'Přepočtené koeficientem množství</t>
  </si>
  <si>
    <t>97909811.1</t>
  </si>
  <si>
    <t>151201202</t>
  </si>
  <si>
    <t>Zřízení zátažného pažení stěn výkopu hl do 8 m</t>
  </si>
  <si>
    <t>" stoky kanalizace širší jak 2,0m - mimo šachty "</t>
  </si>
  <si>
    <t>2*(4,50+4,56)/2*(13,65-1,725)</t>
  </si>
  <si>
    <t>2*(4,56+4,48)/2*(23,0-13,65-6,46/2)</t>
  </si>
  <si>
    <t>2*(4,48+4,38)/2*(35,0-23,0--6,46/2-3,68/2)</t>
  </si>
  <si>
    <t>2*(2,32+3,27)/2*3,48</t>
  </si>
  <si>
    <t>2*(3,27+3,27)/2*(5,07-3,48)</t>
  </si>
  <si>
    <t>2*(3,27+4,94)/2*(11,21-5,07)</t>
  </si>
  <si>
    <t>2*(4,94+4,94)/2*(31,0-11,21-3,68/2)</t>
  </si>
  <si>
    <t>2*(4,94+4,91)/2*(61,0-31,0-3,68/2*2)</t>
  </si>
  <si>
    <t>2*(4,91+4,89)/2*(67,675-61,0-3,68/2)</t>
  </si>
  <si>
    <t>" odpočet pažení v místě ornice sejmuté v přípravě území "</t>
  </si>
  <si>
    <t>-2*0,4*(23,0-1,725-6,46/2)</t>
  </si>
  <si>
    <t>-2*0,4*(35,0-23,0-6,46/2-3,68/2)</t>
  </si>
  <si>
    <t>-0,4*(6,46+5,06)*2</t>
  </si>
  <si>
    <t>-0,4*(3,68+3,28)*2</t>
  </si>
  <si>
    <t>-2*0,4*(43,78-3,68*2-1,725)</t>
  </si>
  <si>
    <t>-0,4*(3,68+3,38)*2*2</t>
  </si>
  <si>
    <t>151201212</t>
  </si>
  <si>
    <t>Odstranění pažení stěn zátažného hl do 8 m</t>
  </si>
  <si>
    <t>151201302</t>
  </si>
  <si>
    <t>Zřízení rozepření stěn při pažení zátažném hl do 8 m</t>
  </si>
  <si>
    <t>151101312</t>
  </si>
  <si>
    <t>Odstranění rozepření stěn při pažení příložném hl do 8 m</t>
  </si>
  <si>
    <t>154065421</t>
  </si>
  <si>
    <t>Pažení výrubu šachty ocelové pažnice do 1 roku suchá</t>
  </si>
  <si>
    <t>" Š1004 "          (4,89-3,8)*(6,46+5,06)*2</t>
  </si>
  <si>
    <t>" Š1004.1 "      (5,11-3,4)*(3,68+3,28)*2</t>
  </si>
  <si>
    <t>" Š1805 "         (5,22-3,4)*(3,68+3,38)*2</t>
  </si>
  <si>
    <t>" Š1806 "         (5,25-3,4)*(3,68+3,38)*2</t>
  </si>
  <si>
    <t>154065521</t>
  </si>
  <si>
    <t>Odpažení výrubu šachty ocelové pažnice suchá</t>
  </si>
  <si>
    <t>154065423</t>
  </si>
  <si>
    <t>Pažení výrubu šachty ocelové pažnice ponechané suchá</t>
  </si>
  <si>
    <t>" Š1004 "          3,8*(6,46+5,06)*2</t>
  </si>
  <si>
    <t>" Š1004.1 "      3,4*(3,68+3,28)*2</t>
  </si>
  <si>
    <t>" Š1805 "         3,4*(3,68+3,38)*2</t>
  </si>
  <si>
    <t>" Š1806 "         3,4*(3,68+3,38)*2</t>
  </si>
  <si>
    <t>154067341</t>
  </si>
  <si>
    <t>Konstrukce výstroje šachet netypová dočasně suchá montáž</t>
  </si>
  <si>
    <t>U28</t>
  </si>
  <si>
    <t>" Š1004 - rám typ U280 "      6197,76</t>
  </si>
  <si>
    <t>U241</t>
  </si>
  <si>
    <t>"Š1004.1 - rám typ U240 "   3182,70</t>
  </si>
  <si>
    <t>U242</t>
  </si>
  <si>
    <t>" Š1805 - rám typ U240 "     3233,38</t>
  </si>
  <si>
    <t>U243</t>
  </si>
  <si>
    <t>" Š1806 - rám typ U240 "     3233,38</t>
  </si>
  <si>
    <t>P806</t>
  </si>
  <si>
    <t>" závěsy pás.80/6 "             120,64+150,8*3</t>
  </si>
  <si>
    <t>OCEL2</t>
  </si>
  <si>
    <t>130108340</t>
  </si>
  <si>
    <t>ocel profilová UPN, v jakosti 11 375, h=280 mm</t>
  </si>
  <si>
    <t>" Š1004 "</t>
  </si>
  <si>
    <t>" ponecháno ve výkopu "     U28/6*4*1,03/1000</t>
  </si>
  <si>
    <t>1301083401</t>
  </si>
  <si>
    <t>ocel profilová UPN, v jakosti 11 375, h=280 mm   (obratovost)</t>
  </si>
  <si>
    <t>" ponecháno ve výkopu "     U28/6*2*1,03/1000</t>
  </si>
  <si>
    <t>OCELdem1</t>
  </si>
  <si>
    <t>130108300</t>
  </si>
  <si>
    <t>ocel profilová UPN, v jakosti 11 375, h=240 mm</t>
  </si>
  <si>
    <t>" ponecháno ve výkopu "</t>
  </si>
  <si>
    <t>" Š1004.1 "     U241/7*5*1,03/1000</t>
  </si>
  <si>
    <t>" Š1805 "     U242/7*5*1,03/1000</t>
  </si>
  <si>
    <t>" Š1806 "     U243/7*5*1,03/1000</t>
  </si>
  <si>
    <t>1301108301</t>
  </si>
  <si>
    <t>ocel profilová UPN, v jakosti 11 375, h=240 mm   (obratovost)</t>
  </si>
  <si>
    <t>" Š1004.1 "     U241/7*2*1,03/1000</t>
  </si>
  <si>
    <t>" Š1805 "     U242/7*2*1,03/1000</t>
  </si>
  <si>
    <t>" Š1806 "     U243/7*2*1,03/1000</t>
  </si>
  <si>
    <t>OCELdem2</t>
  </si>
  <si>
    <t>130102680</t>
  </si>
  <si>
    <t>tyč ocelová plochá, v jakosti 11 375, 80 x 6  mm</t>
  </si>
  <si>
    <t xml:space="preserve">" ponecháno ve výkopu "   </t>
  </si>
  <si>
    <t xml:space="preserve">" závěsy pás.80/6 "      </t>
  </si>
  <si>
    <t>" Š1004 "      120,64/4,89*3,8*1,03/1000</t>
  </si>
  <si>
    <t>"Š1004.1 "   150,80/5,11*3,4*1,03/1000</t>
  </si>
  <si>
    <t>" Š1805 "     150,80/5,22*3,4*1,03/1000</t>
  </si>
  <si>
    <t>" Š1806 "     150,80/5,25*3,4*1,03/1000</t>
  </si>
  <si>
    <t>1301026801</t>
  </si>
  <si>
    <t>tyč ocelová plochá, v jakosti 11 375, 80 x 6  mm   (obratovost)</t>
  </si>
  <si>
    <t xml:space="preserve">" demontováno "     </t>
  </si>
  <si>
    <t>" Š1004 "      120,64/4,89*(4,89-3,8)*1,03/1000</t>
  </si>
  <si>
    <t>"Š1004.1 "   150,80/5,11*(5,11-3,4)*1,03/1000</t>
  </si>
  <si>
    <t>" Š1805 "     150,80/5,22*(5,22-3,4)*1,03/1000</t>
  </si>
  <si>
    <t>" Š1806 "     150,80/5,25*(5,25-3,4)*1,03/1000</t>
  </si>
  <si>
    <t>OCELdem3</t>
  </si>
  <si>
    <t>154067342</t>
  </si>
  <si>
    <t>Konstrukce výstroje šachet netypová dočasně suchá demontáž</t>
  </si>
  <si>
    <t>" demontováno "</t>
  </si>
  <si>
    <t>OCELdem1/1,03*1000</t>
  </si>
  <si>
    <t>OCELdem2/1,03*1000</t>
  </si>
  <si>
    <t>OCELdem3/1,03*1000</t>
  </si>
  <si>
    <t>" 12% "</t>
  </si>
  <si>
    <t>VYKOPj*(0,62+0,3)*0,12</t>
  </si>
  <si>
    <t>VYKOPj*0,08*0,12</t>
  </si>
  <si>
    <t>" část odvezena na mezideponii "</t>
  </si>
  <si>
    <t>ZASYP12-ZASYPfr</t>
  </si>
  <si>
    <t>" zemina z hydrovrtů "    HV*PI*(0,4/2)^2</t>
  </si>
  <si>
    <t>ZEMINAHV</t>
  </si>
  <si>
    <t>" zbytek na skládku "</t>
  </si>
  <si>
    <t>VYKOPr+VYKOPj+ZEMINAHV</t>
  </si>
  <si>
    <t>" drn "     ORNICEm2kanal*0,1</t>
  </si>
  <si>
    <t>" odpočet zeminy použité zpět k zásypům "</t>
  </si>
  <si>
    <t>-(ZASYP12-ZASYPfr)</t>
  </si>
  <si>
    <t>" odpočet zeminy použité v přípravě území "</t>
  </si>
  <si>
    <t>VYKOP11-VYKOP111</t>
  </si>
  <si>
    <t>ODVOZ12</t>
  </si>
  <si>
    <t>" 62% + 30% "     ODVOZ12*(0,62+0,3)</t>
  </si>
  <si>
    <t>774,199*13 'Přepočtené koeficientem množství</t>
  </si>
  <si>
    <t>ODVOZ12*0,08</t>
  </si>
  <si>
    <t>67,322*13 'Přepočtené koeficientem množství</t>
  </si>
  <si>
    <t>" stoky, šachty "</t>
  </si>
  <si>
    <t>" prostor k zásypu "</t>
  </si>
  <si>
    <t>VYKOPr1+VYKOPj1</t>
  </si>
  <si>
    <t>" odpočet vestavěných konstrukcí "</t>
  </si>
  <si>
    <t xml:space="preserve">" kamenina DN400 "     </t>
  </si>
  <si>
    <t>-1,3*(0,08*2+0,12+0,4+0,043*2+0,3)*DN400</t>
  </si>
  <si>
    <t xml:space="preserve">" ŽB trouba DN1200 "     </t>
  </si>
  <si>
    <t>-2,58*(0,08+0,1+0,1+1,2+0,19*2+0,3)*DN1200</t>
  </si>
  <si>
    <t>-2,82*(0,08+0,1+0,1+1,4+0,21*2+0,3)*DN1400</t>
  </si>
  <si>
    <t>-2,3*((2,8+1,85)/2+0,6)/2*((10,399+7,402)/2-0,4)</t>
  </si>
  <si>
    <t>-(2,8+0,4*2+0,2)*6,46*5,06</t>
  </si>
  <si>
    <t>-0,3*2,04*2,04</t>
  </si>
  <si>
    <t>-(0,79-0,4)*1,6*1,6</t>
  </si>
  <si>
    <t>" Š1004.1 "</t>
  </si>
  <si>
    <t>-(2,6+0,3*2+0,2)*3,68*3,28</t>
  </si>
  <si>
    <t>-PI*(1,24/2)^2*0,91</t>
  </si>
  <si>
    <t>-(0,5-0,4)*1,6*1,6</t>
  </si>
  <si>
    <t>" Š2002 "</t>
  </si>
  <si>
    <t>-(1,55+0,2)*1,8*1,8</t>
  </si>
  <si>
    <t>" Š1805 "</t>
  </si>
  <si>
    <t>-(2,6+0,3*2+0,2)*3,68*3,38</t>
  </si>
  <si>
    <t>-PI*(1,24/2)^2*1,02</t>
  </si>
  <si>
    <t>" Š1806 "</t>
  </si>
  <si>
    <t>-PI*(1,24/2)^2*1,05</t>
  </si>
  <si>
    <t>-0,45*(1,3*3,78+2,82*6,77)</t>
  </si>
  <si>
    <t>-0,55*((2,41-1,8/2)+1,8*1,8)</t>
  </si>
  <si>
    <t>" ornice mimo celkovou plochu ornice "</t>
  </si>
  <si>
    <t>-0,3*1,3*(14,47-3,28/2)</t>
  </si>
  <si>
    <t>" ornice v rámci celkové plochy ornice "</t>
  </si>
  <si>
    <t>" stoka B "     -0,4*1,3*(14,47-3,28/2)</t>
  </si>
  <si>
    <t>-0,4*2,82*(43,78-1,725-3,68*2)</t>
  </si>
  <si>
    <t>ZASYP12</t>
  </si>
  <si>
    <t>5833120302</t>
  </si>
  <si>
    <t xml:space="preserve">zhutněný zásyp náhradním zásypovým materiálem  (plná frakce)   </t>
  </si>
  <si>
    <t>" zásyp v místě komunikace "</t>
  </si>
  <si>
    <t xml:space="preserve">" asfalt. vozovka "   </t>
  </si>
  <si>
    <t>1,3*(2,82-0,08*2-0,12-0,4-0,043*2-0,3-0,45)*3,78</t>
  </si>
  <si>
    <t>2,82*(4,94-0,08-0,1-0,1-1,4-0,21*2-0,3-0,45)*6,77</t>
  </si>
  <si>
    <t xml:space="preserve">" beton " </t>
  </si>
  <si>
    <t>1,3*(1,91-0,08*2-0,12-0,4-0,043*2-0,3-0,55)*(2,41-1,8/2)</t>
  </si>
  <si>
    <t>ZASYPfr</t>
  </si>
  <si>
    <t>ZASYPfr*1,05</t>
  </si>
  <si>
    <t>1751111091</t>
  </si>
  <si>
    <t>Příplatek k zásypům za prohození sypaniny</t>
  </si>
  <si>
    <t>116</t>
  </si>
  <si>
    <t>" naložení na mezideponii "</t>
  </si>
  <si>
    <t>117</t>
  </si>
  <si>
    <t>118</t>
  </si>
  <si>
    <t>175151101</t>
  </si>
  <si>
    <t>Obsypání potrubí strojně sypaninou bez prohození, uloženou do 3 m</t>
  </si>
  <si>
    <t xml:space="preserve">" ŽB trouba "                      </t>
  </si>
  <si>
    <t>DN1200*(1,666+2*0,2*(0,3+1,2+0,19*2+0,1-0,495))</t>
  </si>
  <si>
    <t>DN1400*(1,936+2*0,2*(0,3+1,4+0,21*2+0,1-0,555))</t>
  </si>
  <si>
    <t xml:space="preserve">" kameninová trouba "                      </t>
  </si>
  <si>
    <t>DN400*(0,582+0,1*2*(0,3+0,4+2*0,043+0,12-0,242))</t>
  </si>
  <si>
    <t>OBSYP1</t>
  </si>
  <si>
    <t>119</t>
  </si>
  <si>
    <t>5833134501</t>
  </si>
  <si>
    <t>kamenivo těžené drobné</t>
  </si>
  <si>
    <t>OBSYP1*1,8907</t>
  </si>
  <si>
    <t>120</t>
  </si>
  <si>
    <t>" přesun hmot "     OBSYP1</t>
  </si>
  <si>
    <t>121</t>
  </si>
  <si>
    <t>162201102</t>
  </si>
  <si>
    <t>Vodorovné přemístění do 50 m výkopku/sypaniny z horniny tř. 1 až 4</t>
  </si>
  <si>
    <t>122</t>
  </si>
  <si>
    <t>181301103</t>
  </si>
  <si>
    <t>Rozprostření ornice tl vrstvy do 200 mm pl do 500 m2 v rovině nebo ve svahu do 1:5</t>
  </si>
  <si>
    <t>" ornice mimo PÚ - kanalizace "</t>
  </si>
  <si>
    <t>2,82*15,69+1,3*1,34</t>
  </si>
  <si>
    <t>OR12</t>
  </si>
  <si>
    <t>123</t>
  </si>
  <si>
    <t>167101101</t>
  </si>
  <si>
    <t>Nakládání výkopku z hornin tř. 1 až 4 do 100 m3</t>
  </si>
  <si>
    <t>OR12*0,2</t>
  </si>
  <si>
    <t>124</t>
  </si>
  <si>
    <t>125</t>
  </si>
  <si>
    <t>181301101</t>
  </si>
  <si>
    <t>Rozprostření ornice tl vrstvy do 100 mm pl do 500 m2 v rovině nebo ve svahu do 1:5</t>
  </si>
  <si>
    <t>" ornice mimo PÚ - kanalizace "     OR12</t>
  </si>
  <si>
    <t>126</t>
  </si>
  <si>
    <t>1037150001r11</t>
  </si>
  <si>
    <t>katrovaná zemina humózní směs</t>
  </si>
  <si>
    <t>" ornice mimo PÚ - kanalizace "     ORNICEm2kanal*0,1*1,05</t>
  </si>
  <si>
    <t>127</t>
  </si>
  <si>
    <t>" přesun hmot "     OR12*0,1</t>
  </si>
  <si>
    <t>128</t>
  </si>
  <si>
    <t>129</t>
  </si>
  <si>
    <t>181411131</t>
  </si>
  <si>
    <t>Založení parkového trávníku výsevem plochy do 1000 m2 v rovině a ve svahu do 1:5</t>
  </si>
  <si>
    <t>" mimo RN - kanalizace "</t>
  </si>
  <si>
    <t>" u Š2002 "     3,3*1,34</t>
  </si>
  <si>
    <t>" u VO1A "      5,82*15,69</t>
  </si>
  <si>
    <t>TRAVA12</t>
  </si>
  <si>
    <t>TRAVA12*0,02*1,05</t>
  </si>
  <si>
    <t>131</t>
  </si>
  <si>
    <t>1834031601</t>
  </si>
  <si>
    <t>Obdělání půdy - plošná úprava nerovností, vyčištění zeminy hrabání válení</t>
  </si>
  <si>
    <t>" kanalizace mimo RN "</t>
  </si>
  <si>
    <t>Zemní práce RN</t>
  </si>
  <si>
    <t>132</t>
  </si>
  <si>
    <t>" RN - čerpání z jámy "               8640</t>
  </si>
  <si>
    <t>133</t>
  </si>
  <si>
    <t>1151019280</t>
  </si>
  <si>
    <t>Čerpání splaškových vod pod dobu výstavby  (Qhm - 80 l/s) vč. pohotovosti záložního čerpadla</t>
  </si>
  <si>
    <t>" jáma RN "              8640</t>
  </si>
  <si>
    <t>134</t>
  </si>
  <si>
    <t>115101204</t>
  </si>
  <si>
    <t>Čerpání vody na dopravní výšku do 10 m průměrný přítok do 4000 l/min</t>
  </si>
  <si>
    <t>" srážky - 200 l/s = 12.000 l/min "     1*90</t>
  </si>
  <si>
    <t>135</t>
  </si>
  <si>
    <t>115101209</t>
  </si>
  <si>
    <t>Příplatek ZKD 2000 l/min při čerpání vody na dopravní výšku do 10 m</t>
  </si>
  <si>
    <t>" srážky - 200 l/s = 12.000 l/min - 4.000 l/min = 8.000 l/min "     90*4</t>
  </si>
  <si>
    <t>136</t>
  </si>
  <si>
    <t>115101304</t>
  </si>
  <si>
    <t>Pohotovost čerpací soupravy pro dopravní výšku do 10 m přítok do 4000 l/min</t>
  </si>
  <si>
    <t>137</t>
  </si>
  <si>
    <t>115101309</t>
  </si>
  <si>
    <t>Příplatek ZKD 2000 l/min při pohotovosti čerpací soupravy pro dopravní výšku do 10 m</t>
  </si>
  <si>
    <t>360*4 'Přepočtené koeficientem množství</t>
  </si>
  <si>
    <t>138</t>
  </si>
  <si>
    <t>131201204</t>
  </si>
  <si>
    <t>Hloubení jam zapažených v hornině tř. 3 objemu přes 5000 m3</t>
  </si>
  <si>
    <t>" RN1A "</t>
  </si>
  <si>
    <t>" výpočet objemu zapažené části dle vzorce "</t>
  </si>
  <si>
    <t>" předmluvy ceníku Zemních prací "</t>
  </si>
  <si>
    <t>" V = 0,75 * d * v   -  d = délka po obvodu, v = hloubka výkopu "</t>
  </si>
  <si>
    <t>0,75*(64,083+0,29+24,5+0,29)*2*(243,05-236,80)</t>
  </si>
  <si>
    <t>0,75*(3,5+7,4)/2*2*(236,8-234,9)</t>
  </si>
  <si>
    <t>VYKOPRN1z</t>
  </si>
  <si>
    <t>VYKOPRNz</t>
  </si>
  <si>
    <t>VYKOPRNz*0,5</t>
  </si>
  <si>
    <t>139</t>
  </si>
  <si>
    <t>" 25% "</t>
  </si>
  <si>
    <t>VYKOPRNz*0,5*0,25</t>
  </si>
  <si>
    <t>140</t>
  </si>
  <si>
    <t>131301204</t>
  </si>
  <si>
    <t>Hloubení jam zapažených v hornině tř. 4 objemu přes 5000 m3</t>
  </si>
  <si>
    <t>" 45% "</t>
  </si>
  <si>
    <t>VYKOPRNz*0,45</t>
  </si>
  <si>
    <t>141</t>
  </si>
  <si>
    <t>VYKOPRNz*0,45*0,25</t>
  </si>
  <si>
    <t>142</t>
  </si>
  <si>
    <t>131401204</t>
  </si>
  <si>
    <t>Hloubení jam zapažených v hornině tř. 5 objemu přes 5000 m3</t>
  </si>
  <si>
    <t>" 5% "</t>
  </si>
  <si>
    <t>VYKOPRNz*0,05</t>
  </si>
  <si>
    <t>143</t>
  </si>
  <si>
    <t>131201104</t>
  </si>
  <si>
    <t>Hloubení jam nezapažených v hornině tř. 3 objemu přes 5000 m3</t>
  </si>
  <si>
    <t>(243,05-236,8)*(64,083+0,29)*(24,5+0,29)</t>
  </si>
  <si>
    <t>VYKOPRNp</t>
  </si>
  <si>
    <t>(236,8-234,9)*(3,5+7,4)/2*(24,5+0,29)</t>
  </si>
  <si>
    <t>" odpočet výkopu zapažené části "</t>
  </si>
  <si>
    <t>-VYKOPRN1z</t>
  </si>
  <si>
    <t>VYKOPRN1n</t>
  </si>
  <si>
    <t>" odpočet "</t>
  </si>
  <si>
    <t>" stoka DN800  "     -PI*(0,96/2)^2*65,0</t>
  </si>
  <si>
    <t>" stoka DN1200  "    -PI*(1,586/2)^2*34,0</t>
  </si>
  <si>
    <t>" vodovod DN80  "    -PI*(0,084/2)^2*64,0</t>
  </si>
  <si>
    <t>-3,8*2,6*2,1</t>
  </si>
  <si>
    <t>-PI*(1,24/2)^2*(3,0+3,2)</t>
  </si>
  <si>
    <t>VYKOPRNn</t>
  </si>
  <si>
    <t>VYKOPRNn*0,5</t>
  </si>
  <si>
    <t>144</t>
  </si>
  <si>
    <t>131201109</t>
  </si>
  <si>
    <t>Příplatek za lepivost u hloubení jam nezapažených v hornině tř. 3</t>
  </si>
  <si>
    <t>" 25% "     VYKOPRNn*0,5*0,25</t>
  </si>
  <si>
    <t>145</t>
  </si>
  <si>
    <t>131301104</t>
  </si>
  <si>
    <t>Hloubení jam nezapažených v hornině tř. 4 objemu přes 5000 m3</t>
  </si>
  <si>
    <t>" 45% "     VYKOPRNn*0,45</t>
  </si>
  <si>
    <t>146</t>
  </si>
  <si>
    <t>131301109</t>
  </si>
  <si>
    <t>Příplatek za lepivost u hloubení jam nezapažených v hornině tř. 4</t>
  </si>
  <si>
    <t>" 25% "     VYKOPRNn*0,45*0,25</t>
  </si>
  <si>
    <t>147</t>
  </si>
  <si>
    <t>131401104</t>
  </si>
  <si>
    <t>Hloubení jam nezapažených v hornině tř. 5 objemu přes 5000 m3</t>
  </si>
  <si>
    <t>" 5% "     VYKOPRNn*0,05</t>
  </si>
  <si>
    <t>148</t>
  </si>
  <si>
    <t>134702401</t>
  </si>
  <si>
    <t>Vykopávky do 4 m2 pro studny spouštěné v hornině tř. 1 - 4 mimo kašovité a tekoucí hl do 10 m</t>
  </si>
  <si>
    <t>" čerpací jímky "</t>
  </si>
  <si>
    <t>2,0*PI*(0,98/2)^2*12</t>
  </si>
  <si>
    <t>VYKOPjimka</t>
  </si>
  <si>
    <t>149</t>
  </si>
  <si>
    <t>161101104</t>
  </si>
  <si>
    <t>Svislé přemístění výkopku z horniny tř. 1 až 4 hl výkopu do 8 m</t>
  </si>
  <si>
    <t>" retenční nádrž "</t>
  </si>
  <si>
    <t>" výkop celkem "</t>
  </si>
  <si>
    <t>VYKOPRN</t>
  </si>
  <si>
    <t>VYKOPRNn+VYKOPRNz</t>
  </si>
  <si>
    <t>" 7% "     (VYKOPRN-VYKOP10m)*0,95*0,07</t>
  </si>
  <si>
    <t>150</t>
  </si>
  <si>
    <t>161101154</t>
  </si>
  <si>
    <t>Svislé přemístění výkopku z horniny tř. 5 až 7 hl výkopu do 8 m</t>
  </si>
  <si>
    <t>" 7% "     (VYKOPRN-VYKOP10m)*0,05*0,07</t>
  </si>
  <si>
    <t>151</t>
  </si>
  <si>
    <t>161101105</t>
  </si>
  <si>
    <t>Svislé přemístění výkopku z horniny tř. 1 až 4 hl výkopu do 10 m</t>
  </si>
  <si>
    <t>6,25*7,4*(24,5+0,29)+2,1*(3,5+7,4)/2*(24,5+0,29)</t>
  </si>
  <si>
    <t>VYKOP10m</t>
  </si>
  <si>
    <t>" 10% "     VYKOP10m*(0,5+0,45)*0,1</t>
  </si>
  <si>
    <t>152</t>
  </si>
  <si>
    <t>161101155</t>
  </si>
  <si>
    <t>Svislé přemístění výkopku z horniny tř. 5 až 7 hl výkopu do 10 m</t>
  </si>
  <si>
    <t>"  10% "     VYKOP10m*0,05*0,1</t>
  </si>
  <si>
    <t>153</t>
  </si>
  <si>
    <t>" odvoz na mezideponii pro zpětný zásyp RN "     ZASYPRN</t>
  </si>
  <si>
    <t>" odvoz vytěženého štěrku při výkopech na mezideponii pro zpětný zásyp U.Č.2 "     920+810-300</t>
  </si>
  <si>
    <t>154</t>
  </si>
  <si>
    <t>162701101</t>
  </si>
  <si>
    <t>Vodorovné přemístění do 6000 m výkopku/sypaniny z horniny tř. 1 až 4</t>
  </si>
  <si>
    <t>" bližší skládka "     100</t>
  </si>
  <si>
    <t>155</t>
  </si>
  <si>
    <t>1712012131</t>
  </si>
  <si>
    <t>Poplatek za skládku výkopu do 6km</t>
  </si>
  <si>
    <t>156</t>
  </si>
  <si>
    <t>" z hydrovrtů "    HV*PI*(0,4/2)^2</t>
  </si>
  <si>
    <t>157</t>
  </si>
  <si>
    <t>" odvoz zeminy na skládku "</t>
  </si>
  <si>
    <t>" z výkopů "</t>
  </si>
  <si>
    <t>" RN1A "     VYKOPRN</t>
  </si>
  <si>
    <t>" studny "     VYKOPjimka</t>
  </si>
  <si>
    <t>-ZASYPRN</t>
  </si>
  <si>
    <t>" odpočet zeminy odvezené na jinou skládku "     -100,0</t>
  </si>
  <si>
    <t>" odpočet zeminy (štěrku) odvezené na mezideponii pro U.Č.2 "     -(920+810-300)</t>
  </si>
  <si>
    <t>ODVOZRN</t>
  </si>
  <si>
    <t>" 95% "     ODVOZRN*(0,5+0,45)</t>
  </si>
  <si>
    <t>158</t>
  </si>
  <si>
    <t>5020,215*13 'Přepočtené koeficientem množství</t>
  </si>
  <si>
    <t>159</t>
  </si>
  <si>
    <t>" 5% "     ODVOZRN*0,05</t>
  </si>
  <si>
    <t>160</t>
  </si>
  <si>
    <t>264,222*13 'Přepočtené koeficientem množství</t>
  </si>
  <si>
    <t>161</t>
  </si>
  <si>
    <t>162</t>
  </si>
  <si>
    <t>" zásyp 40cm v místě sejmuté ornice "</t>
  </si>
  <si>
    <t>0,4*(4366,0-2473,0)</t>
  </si>
  <si>
    <t>" podkladní mazanina "</t>
  </si>
  <si>
    <t>-0,1*64,08*24,5</t>
  </si>
  <si>
    <t>" základová deska "</t>
  </si>
  <si>
    <t>-0,5*64,08*24,5</t>
  </si>
  <si>
    <t>" obestavěný prostor stěny a strop "</t>
  </si>
  <si>
    <t>-(0,5+4,0)*62,0*22,5</t>
  </si>
  <si>
    <t>" výlezy "</t>
  </si>
  <si>
    <t>" u řezu E-E "</t>
  </si>
  <si>
    <t>-(243,45-241,9)*2,6*(6,6+13,1)</t>
  </si>
  <si>
    <t>" u řezu G-G "</t>
  </si>
  <si>
    <t>-(243,45-241,9)*2,6*6,6*3</t>
  </si>
  <si>
    <t>" u řezu F-F "</t>
  </si>
  <si>
    <t>-(243,45-241,9)*2,75*1,55*3</t>
  </si>
  <si>
    <t>" výplň mezi ŽB stěnou a skružemi "</t>
  </si>
  <si>
    <t>-(243,45-241,9)*(0,2*6+0,3*2+0,15*6)</t>
  </si>
  <si>
    <t>" skruže "</t>
  </si>
  <si>
    <t>-(243,45-241,9)*PI*(1,24/2)^2*19</t>
  </si>
  <si>
    <t>ZASYPRN</t>
  </si>
  <si>
    <t>163</t>
  </si>
  <si>
    <t>1741111092</t>
  </si>
  <si>
    <t>Příplatek k zásypům za třídění zeminy vhodné k zásypům</t>
  </si>
  <si>
    <t>164</t>
  </si>
  <si>
    <t>" naložení a dovoz z mezideponie "</t>
  </si>
  <si>
    <t>165</t>
  </si>
  <si>
    <t>166</t>
  </si>
  <si>
    <t>153112901</t>
  </si>
  <si>
    <t>Beranící zkoušky před přípravou beranění štětové stěny</t>
  </si>
  <si>
    <t>167</t>
  </si>
  <si>
    <t>2261122901</t>
  </si>
  <si>
    <t>Vrty velkoprofilové svislé nezapažené D600 mm hl přes 5 m s ponecháním zeminy ve vrtu pro beranění štětovnic</t>
  </si>
  <si>
    <t>" cca 25% štětovnic "</t>
  </si>
  <si>
    <t>štětovnice bude nutné předvrtat téměř v celé délce</t>
  </si>
  <si>
    <t>(STET11+STET13)/0,6*0,25</t>
  </si>
  <si>
    <t>168</t>
  </si>
  <si>
    <t>153112112</t>
  </si>
  <si>
    <t>Nastražení ocelových štětovnic dl přes 10 m ve standardních podmínkách z terénu</t>
  </si>
  <si>
    <t>STET11+STET13</t>
  </si>
  <si>
    <t>169</t>
  </si>
  <si>
    <t>153112123</t>
  </si>
  <si>
    <t>Zaberanění ocelových štětovnic na dl do 12 m ve standardních podmínkách z terénu</t>
  </si>
  <si>
    <t>11,0*(64,083+0,29+24,5+0,29*2-8,8)*2</t>
  </si>
  <si>
    <t>-11,0*(1,217+1,939+1,661-4,441-4,045)</t>
  </si>
  <si>
    <t>STET12</t>
  </si>
  <si>
    <t>12,0*(4,441+4,045+0,29)</t>
  </si>
  <si>
    <t>STET11</t>
  </si>
  <si>
    <t>170</t>
  </si>
  <si>
    <t>153112124</t>
  </si>
  <si>
    <t>Zaberanění ocelových štětovnic na dl do 16 m ve standardních podmínkách z terénu</t>
  </si>
  <si>
    <t>13,0*8,8*2</t>
  </si>
  <si>
    <t>STET13</t>
  </si>
  <si>
    <t>171</t>
  </si>
  <si>
    <t>159202200</t>
  </si>
  <si>
    <t>štětovnice ZTV IIIn, EN 10248-2 zn. S240GP (1.0021) dle EN 10248-1</t>
  </si>
  <si>
    <t>" štětovnice ponechány u TI "</t>
  </si>
  <si>
    <t>STETp</t>
  </si>
  <si>
    <t>(11,0*5+12,0)*61,0/1000</t>
  </si>
  <si>
    <t>172</t>
  </si>
  <si>
    <t>1592022001</t>
  </si>
  <si>
    <t>štětovnice ZTV IIIn, EN 10248-2 zn. S240GP (1.0021) dle EN 10248-1  (obratovost)</t>
  </si>
  <si>
    <t>(STET11+STET13)*122/1000-STETp</t>
  </si>
  <si>
    <t>173</t>
  </si>
  <si>
    <t>234952919</t>
  </si>
  <si>
    <t>Příplatek za dopravné materiálu ve specifikaci zřízení tabulových stěn</t>
  </si>
  <si>
    <t>174</t>
  </si>
  <si>
    <t>153113113</t>
  </si>
  <si>
    <t>Vytažení ocelových štětovnic dl do 12 m zaberaněných do hl 12 m z terénu ve standardnich podmínkách</t>
  </si>
  <si>
    <t>-11,0*6*0,5</t>
  </si>
  <si>
    <t>(244,0-239,15+0,5)*0,5*2</t>
  </si>
  <si>
    <t>(244,0-239,2+0,5)*0,5*2</t>
  </si>
  <si>
    <t>(244,0-239,0+0,5)*0,5*2</t>
  </si>
  <si>
    <t>175</t>
  </si>
  <si>
    <t>1531131412</t>
  </si>
  <si>
    <t>Vytažení ocelových štětovnic dl nad 12m zaberaněných do hl  nad 12 m z terénu ve standardních podmínkách</t>
  </si>
  <si>
    <t>176</t>
  </si>
  <si>
    <t>153111111</t>
  </si>
  <si>
    <t>Příčné řezání ocelových štětovnic na skládce</t>
  </si>
  <si>
    <t>368+44</t>
  </si>
  <si>
    <t>177</t>
  </si>
  <si>
    <t>153111113</t>
  </si>
  <si>
    <t>Řezání otvorů v ocelových štětovnicích na skládce</t>
  </si>
  <si>
    <t>178</t>
  </si>
  <si>
    <t>153111112</t>
  </si>
  <si>
    <t>Podélné řezání ocelových štětovnic na skládce</t>
  </si>
  <si>
    <t>11,0*4</t>
  </si>
  <si>
    <t>179</t>
  </si>
  <si>
    <t>153116112</t>
  </si>
  <si>
    <t>Montáž ocelových kleštin nebo převázek hradicích stěn z terénu</t>
  </si>
  <si>
    <t>" převázky a rozpěry "</t>
  </si>
  <si>
    <t>U200</t>
  </si>
  <si>
    <t>" r1-r3 2xU200 "     545,468/1000</t>
  </si>
  <si>
    <t>OCEL1</t>
  </si>
  <si>
    <t>180</t>
  </si>
  <si>
    <t>1301082606</t>
  </si>
  <si>
    <t>ocel profilová UPN, v jakosti 11 375, h=200 mm     (obratovost)</t>
  </si>
  <si>
    <t>181</t>
  </si>
  <si>
    <t>153116111</t>
  </si>
  <si>
    <t>Opracování ocelových kleštin nebo převázek hradicích stěn z terénu</t>
  </si>
  <si>
    <t>182</t>
  </si>
  <si>
    <t>153116113</t>
  </si>
  <si>
    <t>Demontáž ocelových kleštin nebo převázek hradicích stěn z terénu</t>
  </si>
  <si>
    <t>183</t>
  </si>
  <si>
    <t>151712111</t>
  </si>
  <si>
    <t>Převázka ocelová zdvojená pro kotvení záporového pažení</t>
  </si>
  <si>
    <t xml:space="preserve">" p01-p35 "     </t>
  </si>
  <si>
    <t>PREVAZKA</t>
  </si>
  <si>
    <t>5,0*26+1,8+3,9+4,2+2,6*2+2,1*2+2,8*2+4,1+4,0</t>
  </si>
  <si>
    <t>184</t>
  </si>
  <si>
    <t>151712121</t>
  </si>
  <si>
    <t>Odstranění ocelové převázky zdvojené pro kotvení záporového pažení</t>
  </si>
  <si>
    <t>185</t>
  </si>
  <si>
    <t>153126121</t>
  </si>
  <si>
    <t>Montáž kleštiny nebo převázky pro stěny ze dřeva z terénu</t>
  </si>
  <si>
    <t>" vzepření štětovnic do ŽB konstrukce z důvodu kolize ocelové kotevní "</t>
  </si>
  <si>
    <t>"  převázky a nové ŽB konstrukce ve snížené části viz. řez F-F "</t>
  </si>
  <si>
    <t>H1414</t>
  </si>
  <si>
    <t>18*1,3*0,14*0,14</t>
  </si>
  <si>
    <t>186</t>
  </si>
  <si>
    <t>6051200101</t>
  </si>
  <si>
    <t xml:space="preserve">řezivo jehličnaté hranol </t>
  </si>
  <si>
    <t>H1414*1,08</t>
  </si>
  <si>
    <t>187</t>
  </si>
  <si>
    <t>153126112</t>
  </si>
  <si>
    <t>Opracování hranolů kleštiny nebo převázky pro stěny ze dřeva z terénu</t>
  </si>
  <si>
    <t>188</t>
  </si>
  <si>
    <t>153126131</t>
  </si>
  <si>
    <t>Demontáž kleštiny nebo převázky pro stěny ze dřeva z terénu</t>
  </si>
  <si>
    <t>189</t>
  </si>
  <si>
    <t>151713201</t>
  </si>
  <si>
    <t>Dočasně předpjaté pramencové kotvy z pramenců 4xLp15,5mm/1800MPa dl. 13m vč. vrtů injekční manžetová PVCtrubka a injektování, kořen kotvy - 7m délky, deaktivace kotev</t>
  </si>
  <si>
    <t>190</t>
  </si>
  <si>
    <t>151713202</t>
  </si>
  <si>
    <t>Dočasně předpjaté pramencové kotvy z pramenců 4xLp15,5mm/1800MPa dl. 14m vč. vrtů injekční manžetová PVCtrubka a injektování, kořen kotvy - 7m délky, deaktivace kotev</t>
  </si>
  <si>
    <t>" k10, k11a, k12a, k13, k35, k36a, k37a, k38 "     8</t>
  </si>
  <si>
    <t>191</t>
  </si>
  <si>
    <t>151713211</t>
  </si>
  <si>
    <t>Dočasně předpjaté pramencové kotvy z pramenců 6xLp15,5mm/1800MPa dl. 14m vč. vrtů injekční manžetová PVCtrubka a injektování, kořen kotvy - 7m délky, deaktivace kotev</t>
  </si>
  <si>
    <t>" k11b, k12b, k36b, k37b "    4</t>
  </si>
  <si>
    <t>192</t>
  </si>
  <si>
    <t>175101201</t>
  </si>
  <si>
    <t>Obsypání objektu nad přilehlým původním terénem sypaninou bez prohození, uloženou do 3 m</t>
  </si>
  <si>
    <t>" zásyp rýh po vytažení štětovnic "</t>
  </si>
  <si>
    <t>(STET11+STET13)*0,0098</t>
  </si>
  <si>
    <t>OBSYPP</t>
  </si>
  <si>
    <t>193</t>
  </si>
  <si>
    <t>OBSYPP*1,8907</t>
  </si>
  <si>
    <t>194</t>
  </si>
  <si>
    <t>" přesun hmot "     OBSYPP</t>
  </si>
  <si>
    <t>195</t>
  </si>
  <si>
    <t>181951102</t>
  </si>
  <si>
    <t>Úprava pláně v hornině tř. 1 až 4 se zhutněním</t>
  </si>
  <si>
    <t>" 95% "     24,5*(64,083-2,0*2)*0,95</t>
  </si>
  <si>
    <t>181951104</t>
  </si>
  <si>
    <t>Úprava pláně v hornině tř. 5 až 7 se zhutněním</t>
  </si>
  <si>
    <t>" 5% "     24,5*(64,083-2,0*2)*0,05</t>
  </si>
  <si>
    <t>198</t>
  </si>
  <si>
    <t>213141112</t>
  </si>
  <si>
    <t>Zřízení vrstvy z geotextilie v rovině nebo ve sklonu do 1:5 š do 6 m</t>
  </si>
  <si>
    <t>" provizorní panelová cesta "     (3,0+1,03*2+0,3*2)*(207,0+0,5*2)</t>
  </si>
  <si>
    <t>PANEL3</t>
  </si>
  <si>
    <t>199</t>
  </si>
  <si>
    <t>6931120101</t>
  </si>
  <si>
    <t>geotextilie 400g/m2</t>
  </si>
  <si>
    <t>1177,28*1,15 'Přepočtené koeficientem množství</t>
  </si>
  <si>
    <t>212755214</t>
  </si>
  <si>
    <t>Trativody z drenážních trubek plastových flexibilních D 100 mm bez lože</t>
  </si>
  <si>
    <t>" stoka A "             35,0</t>
  </si>
  <si>
    <t>" stoka B "             22,0</t>
  </si>
  <si>
    <t>" stoka OS1A "    69,4</t>
  </si>
  <si>
    <t>DRENAZ1</t>
  </si>
  <si>
    <t>2133111131</t>
  </si>
  <si>
    <t>Polštáře zhutněné pod základy z kameniva drceného frakce 16 až 32 mm</t>
  </si>
  <si>
    <t xml:space="preserve">" snížená část RN "     </t>
  </si>
  <si>
    <t>1,14*(24,5+0,29)</t>
  </si>
  <si>
    <t>" doplnění snížené části "</t>
  </si>
  <si>
    <t>1,4*(1,9+0,5)/2*(24,5+0,29)</t>
  </si>
  <si>
    <t>1,4*3,5*(1,0+0,29/2)*2</t>
  </si>
  <si>
    <t>242111111</t>
  </si>
  <si>
    <t>Osazení pláště kopané studny z betonových skruží celokruhových DN 0,8 m</t>
  </si>
  <si>
    <t>" 12 ks sběrných jímek pro čerpání vody "</t>
  </si>
  <si>
    <t>12*2,0</t>
  </si>
  <si>
    <t>592253310</t>
  </si>
  <si>
    <t>skruž betonová studňová kruhová TBS-Q.1 80/100/9 80x100x9 cm</t>
  </si>
  <si>
    <t>24*1,02 'Přepočtené koeficientem množství</t>
  </si>
  <si>
    <t>204</t>
  </si>
  <si>
    <t>" hydrovrty "          9,0*6</t>
  </si>
  <si>
    <t>HV</t>
  </si>
  <si>
    <t>HV*0,5</t>
  </si>
  <si>
    <t>205</t>
  </si>
  <si>
    <t>1433328001</t>
  </si>
  <si>
    <t>trubka ocelová  D820 výpažnice vrtu, započítat obratovost za vytažení pažnice</t>
  </si>
  <si>
    <t>9,55*1,01 'Přepočtené koeficientem množství</t>
  </si>
  <si>
    <t>" hydrovrty "                 HV</t>
  </si>
  <si>
    <t>208</t>
  </si>
  <si>
    <t>PVCPLNA</t>
  </si>
  <si>
    <t>5,0*6</t>
  </si>
  <si>
    <t>PVCPLNA*1,03</t>
  </si>
  <si>
    <t>PVCPER</t>
  </si>
  <si>
    <t>PVCPER*1,03</t>
  </si>
  <si>
    <t>211</t>
  </si>
  <si>
    <t>242941111</t>
  </si>
  <si>
    <t>Vytvoření filtru obalením zárubnice síťovinou</t>
  </si>
  <si>
    <t>" hydrovrty "                 PVCPER*PI*0,24</t>
  </si>
  <si>
    <t>212</t>
  </si>
  <si>
    <t>69365999</t>
  </si>
  <si>
    <t>geotextilie</t>
  </si>
  <si>
    <t>PVCPER*PI*0,24*1,1</t>
  </si>
  <si>
    <t>213</t>
  </si>
  <si>
    <t xml:space="preserve">" zásyp hydrovrtu po ukončení stavby  "       </t>
  </si>
  <si>
    <t>HV*PI*(0,2/2)^2</t>
  </si>
  <si>
    <t>214</t>
  </si>
  <si>
    <t>" hydrovrty "              0,846*6</t>
  </si>
  <si>
    <t>OBSYPHV</t>
  </si>
  <si>
    <t>215</t>
  </si>
  <si>
    <t>216</t>
  </si>
  <si>
    <t>2243111121</t>
  </si>
  <si>
    <t>Vrty maloprofilové D do 156 mm pro tryskovou injektáž vč. všech potřebných úkonů,  prací, přesunů a dopravy</t>
  </si>
  <si>
    <t>217</t>
  </si>
  <si>
    <t>2826060111</t>
  </si>
  <si>
    <t>Trysková injektáž sloupy D do 1000 mm standardní podmínky vč. všech potřebných úkonů,  prací, přesunů a dopravy</t>
  </si>
  <si>
    <t>218</t>
  </si>
  <si>
    <t>2826060121</t>
  </si>
  <si>
    <t>Trysková injektáž sloupy D do 1600 mm standardní podmínky vč. všech potřebných úkonů,  prací, přesunů a dopravy</t>
  </si>
  <si>
    <t>219</t>
  </si>
  <si>
    <t>153124111</t>
  </si>
  <si>
    <t>Zřízení stěn nasazených nebo tabulových ze dřeva mezi vodicí piloty z terénu</t>
  </si>
  <si>
    <t>" mezi ti1 + ti2 (řez C-C) "     1,5*2,7</t>
  </si>
  <si>
    <t>" mezi ti3 + ti4 (řez D-D) "     2,0*2,4</t>
  </si>
  <si>
    <t>" mezi ti6 + ti7 (řez D-D) "     1,8*2,85</t>
  </si>
  <si>
    <t>VYDREVA</t>
  </si>
  <si>
    <t>220</t>
  </si>
  <si>
    <t>VYDREVA*0,12*1,08</t>
  </si>
  <si>
    <t>221</t>
  </si>
  <si>
    <t>153125111</t>
  </si>
  <si>
    <t>Odstranění stěn dřevěných nasazených nebo tabulových mezi pilotami z terénu</t>
  </si>
  <si>
    <t>222</t>
  </si>
  <si>
    <t>223</t>
  </si>
  <si>
    <t>2612111111</t>
  </si>
  <si>
    <t>Obetonování potrubí - betonová stěna tl.do 300mm vč. dodávky betonu bednění a potřebných zemních prací</t>
  </si>
  <si>
    <t>" mezi ti1 + ti2 (řez C-C) "     1,5*1,2</t>
  </si>
  <si>
    <t>" mezi ti3 + ti4 (řez D-D) "     2,0*1,9</t>
  </si>
  <si>
    <t>" mezi ti6 + ti7 (řez D-D) "     1,8*1,55</t>
  </si>
  <si>
    <t>Svislé a kompletní konstrukce</t>
  </si>
  <si>
    <t>224</t>
  </si>
  <si>
    <t>3803216631</t>
  </si>
  <si>
    <t>Kompletní konstrukce ze ŽB tř. C 30/37-XC4-XA1 tl nad 300 mm pohledového tř.PB2</t>
  </si>
  <si>
    <t>" dno "</t>
  </si>
  <si>
    <t>0,5*64,08*24,5</t>
  </si>
  <si>
    <t>" snížená část - stěny "</t>
  </si>
  <si>
    <t>0,5*1,5*(2,5+22,5)*2</t>
  </si>
  <si>
    <t>0,5*(1,0+0,5)*(1,0+0,5*2)*3</t>
  </si>
  <si>
    <t>" strop "</t>
  </si>
  <si>
    <t>0,5*62,0*22,5</t>
  </si>
  <si>
    <t>" otvory "</t>
  </si>
  <si>
    <t>-0,5*2,0*6,0*6</t>
  </si>
  <si>
    <t>-0,5*0,6*0,9*6</t>
  </si>
  <si>
    <t>-0,5*PI*(1,0/2)^2*19</t>
  </si>
  <si>
    <t>" obvodové stěny "</t>
  </si>
  <si>
    <t>0,5*4,0*(62,0+22,5-0,5*2)*2</t>
  </si>
  <si>
    <t>" vnitřní stěny "</t>
  </si>
  <si>
    <t>0,5*4,0*((62,0-0,5*2)*3-2,0)</t>
  </si>
  <si>
    <t>0,5*1,5*2,5*3</t>
  </si>
  <si>
    <t>0,5*5,0*(6,0*5+2,0)</t>
  </si>
  <si>
    <t>" přelivné stěny 2,4,6 "</t>
  </si>
  <si>
    <t>0,5*(240,1-235,9)*6,0</t>
  </si>
  <si>
    <t>0,5*(240,3-235,9)*6,0*2</t>
  </si>
  <si>
    <t>" otvory stěny "</t>
  </si>
  <si>
    <t>" přelivná hrana č.1 "    -0,5*0,7*(2,75*2+2,6*5)</t>
  </si>
  <si>
    <t>" přelivná hrana č.3 "    -0,5*0,5*(2,75*2+2,6*5)</t>
  </si>
  <si>
    <t>" přelivná hrana č.5 "    -0,5*0,6*6,0*2</t>
  </si>
  <si>
    <t>" bezpečnostní přeliv "    -0,5*(0,6+0,4)/2*6,0</t>
  </si>
  <si>
    <t>" prostupy "</t>
  </si>
  <si>
    <t>" DN1400 "   -0,5*PI*(1,82/2)^2*2</t>
  </si>
  <si>
    <t>" DN800 "     -0,5*PI*(0,94/2)^2</t>
  </si>
  <si>
    <t>" DN800 "     -0,5*PI*(1,06/2)^2</t>
  </si>
  <si>
    <t>" klapka 180/90 "     -0,5*1,8*0,9</t>
  </si>
  <si>
    <t>" otvory pod přelivnou hranou č.5 "     -0,5*0,3*2,75*2</t>
  </si>
  <si>
    <t>" žlábek "     -0,1*0,5*6,0*6</t>
  </si>
  <si>
    <t>225</t>
  </si>
  <si>
    <t>3803262421</t>
  </si>
  <si>
    <t>Kompletní konstrukce ze ŽB tř. C 30/37-XC4-XF3-XA1 tl do 300 mm pohledového tř.PB2</t>
  </si>
  <si>
    <t>" nádstavba nad stropem - vlezy "</t>
  </si>
  <si>
    <t>0,3*2,65*(6,6+2,0)*2</t>
  </si>
  <si>
    <t>0,3*2,65*(13,1+2,0)*2+0,5*2,65*2,0</t>
  </si>
  <si>
    <t>0,3*2,65*(6,6+2,0)*2*3</t>
  </si>
  <si>
    <t>226</t>
  </si>
  <si>
    <t>380356211</t>
  </si>
  <si>
    <t>Bednění kompletních konstrukcí ČOV, nádrží nebo vodojemů omítaných ploch rovinných zřízení</t>
  </si>
  <si>
    <t>" část stěny obsypávána - obvodové konstrukce "</t>
  </si>
  <si>
    <t>0,5*(64,08+24,5)*2</t>
  </si>
  <si>
    <t>1,5*(3,5+22,5)*2</t>
  </si>
  <si>
    <t>0,5*(62,0+22,5)*2</t>
  </si>
  <si>
    <t>" řez A-A "  6,0*(62,0-0,5*3)</t>
  </si>
  <si>
    <t>" řez B-B "  2,0*(62,0-0,5*3)</t>
  </si>
  <si>
    <t>" řez C-C "  6,0*(62,0-0,5*3)</t>
  </si>
  <si>
    <t>" řez D-D "  6,0*(62,0-0,5*5)</t>
  </si>
  <si>
    <t>0,5*(2,0+6,0)*2*6</t>
  </si>
  <si>
    <t>2,0*6,0*6</t>
  </si>
  <si>
    <t>0,5*(0,6+0,9)*2*6</t>
  </si>
  <si>
    <t>0,5*PI*1,0*19</t>
  </si>
  <si>
    <t>4,5*(62,0+22,5)*2</t>
  </si>
  <si>
    <t>" DN1400 "   -PI*(1,82/2)^2</t>
  </si>
  <si>
    <t>(2,65-0,3)*(6,6+2,6)*2</t>
  </si>
  <si>
    <t>(2,65-0,3)*(13,1+2,6)*2</t>
  </si>
  <si>
    <t>(2,65-0,3)*(6,6+2,6)*2*3</t>
  </si>
  <si>
    <t>BEDvne</t>
  </si>
  <si>
    <t>227</t>
  </si>
  <si>
    <t>380356212</t>
  </si>
  <si>
    <t>Bednění kompletních konstrukcí ČOV, nádrží nebo vodojemů omítaných ploch rovinných odstranění</t>
  </si>
  <si>
    <t>228</t>
  </si>
  <si>
    <t>3803562311</t>
  </si>
  <si>
    <t>Bednění pohledového betonu kompletních konstrukcí ČOV, nádrží nebo vodojemů neomítaných ploch rovinných zřízení</t>
  </si>
  <si>
    <t>2*1,5*(2,5+22,5)*2</t>
  </si>
  <si>
    <t>2*(1,0+0,5)*(1,0+0,5*2)*3</t>
  </si>
  <si>
    <t>2*4,0*(62,0+22,5-0,5*2)*2</t>
  </si>
  <si>
    <t>2*4,0*((62,0-0,5*2)*3-2,0)</t>
  </si>
  <si>
    <t>2*1,5*2,5*3</t>
  </si>
  <si>
    <t>2*5,0*(6,0*5+2,0)</t>
  </si>
  <si>
    <t>2*(240,1-235,9)*6,0</t>
  </si>
  <si>
    <t>2*(240,3-235,9)*6,0*2</t>
  </si>
  <si>
    <t>" přelivná hrana č.1 "    0,5*(0,7*7+2,75*2+2,6*5)*2</t>
  </si>
  <si>
    <t>" přelivná hrana č.3 "    0,5*(0,5*7+2,75*2+2,6*5)*2</t>
  </si>
  <si>
    <t>" přelivná hrana č.5 "    0,5*(0,6+6,0)*2*2</t>
  </si>
  <si>
    <t>" přelivná hrana č.5 "    -2*0,6*6,0*2</t>
  </si>
  <si>
    <t>" bezpečnostní přeliv "    0,5*((0,6+0,4)/2+6,0)*2</t>
  </si>
  <si>
    <t>" bezpečnostní přeliv "    -0,6*6,0</t>
  </si>
  <si>
    <t>" DN1400 "   -2*PI*(1,82/2)^2*2</t>
  </si>
  <si>
    <t>" klapka 180/90 "     0,5*(1,8+0,9)*2</t>
  </si>
  <si>
    <t>" otvory pod přelivnou hranou č.5 "     0,5*(0,3+2,75)*2*2</t>
  </si>
  <si>
    <t>" žlábek "     (0,1+0,5)*2*6,0*6</t>
  </si>
  <si>
    <t>2*2,65*(6,6+2,0)*2</t>
  </si>
  <si>
    <t>2*2,65*(13,1+2,0)*2+0,5*2,65*2,0</t>
  </si>
  <si>
    <t>2*2,65*(6,6+2,0)*2*3</t>
  </si>
  <si>
    <t>" odpočet bednění obsypávaného "</t>
  </si>
  <si>
    <t>-BEDvne</t>
  </si>
  <si>
    <t>229</t>
  </si>
  <si>
    <t>3803562321</t>
  </si>
  <si>
    <t>Bednění pohledového betonu kompletních konstrukcí ČOV, nádrží nebo vodojemů neomítaných ploch rovinných odstranění</t>
  </si>
  <si>
    <t>230</t>
  </si>
  <si>
    <t>3803572001</t>
  </si>
  <si>
    <t>Příplatek za podpěrné konstrukce stropů</t>
  </si>
  <si>
    <t>231</t>
  </si>
  <si>
    <t>380361006</t>
  </si>
  <si>
    <t>Výztuž kompletních konstrukcí ČOV, nádrží nebo vodojemů z betonářské oceli 10 505</t>
  </si>
  <si>
    <t>" statika "     268,642</t>
  </si>
  <si>
    <t>232</t>
  </si>
  <si>
    <t>3813620211</t>
  </si>
  <si>
    <t>Výztuž kompletních konstrukcí svařovanými sítěmi Kari</t>
  </si>
  <si>
    <t>" výlezy 950/650 "     24*3*0,00444</t>
  </si>
  <si>
    <t>233</t>
  </si>
  <si>
    <t>3813620301</t>
  </si>
  <si>
    <t>Výztuž kompletních konstrukcí - příplatek za distanční prvky - systém prvků z vláknobetonu</t>
  </si>
  <si>
    <t>234</t>
  </si>
  <si>
    <t>3889952111</t>
  </si>
  <si>
    <t>Chránička kabelů z trub HDPE DN 80</t>
  </si>
  <si>
    <t>" RN1A "          70,0</t>
  </si>
  <si>
    <t>235</t>
  </si>
  <si>
    <t>3213211161</t>
  </si>
  <si>
    <t>Konstrukce vodních staveb ze ŽB mrazuvzdorného tř. C 30/37-XC4-XA1</t>
  </si>
  <si>
    <t>" VO1A - betonový blok "</t>
  </si>
  <si>
    <t>" deska "</t>
  </si>
  <si>
    <t>0,4*2,3*(10,399+7,402)/2</t>
  </si>
  <si>
    <t>" stěny "</t>
  </si>
  <si>
    <t>0,4*2,3*((2,8+2,05)/2-0,4)</t>
  </si>
  <si>
    <t>0,4*(2,8-0,4)/2*10,399</t>
  </si>
  <si>
    <t>0,4*(1,85-0,4)/2*7,402</t>
  </si>
  <si>
    <t>-0,4*PI*(1,82/2)^2</t>
  </si>
  <si>
    <t>236</t>
  </si>
  <si>
    <t>977211113</t>
  </si>
  <si>
    <t>Řezání ŽB kcí hl do 420 mm stěnovou pilou do průměru výztuže 16 mm</t>
  </si>
  <si>
    <t>" řezání výústního monoliticého bloku VO1A "</t>
  </si>
  <si>
    <t>9,2*2+2,6</t>
  </si>
  <si>
    <t>237</t>
  </si>
  <si>
    <t>321351010</t>
  </si>
  <si>
    <t>Bednění konstrukcí vodních staveb rovinné - zřízení</t>
  </si>
  <si>
    <t>0,4*(2,3+10,399+7,402+3,778)</t>
  </si>
  <si>
    <t>2*2,3*((2,8+1,85)/2-0,4)</t>
  </si>
  <si>
    <t>2*(2,8-0,4)/2*10,399</t>
  </si>
  <si>
    <t>2*(1,85-0,4)/2*7,402</t>
  </si>
  <si>
    <t>238</t>
  </si>
  <si>
    <t>321352010</t>
  </si>
  <si>
    <t>Bednění konstrukcí vodních staveb rovinné - odstranění</t>
  </si>
  <si>
    <t>239</t>
  </si>
  <si>
    <t>321361101</t>
  </si>
  <si>
    <t>Výztuž železobetonových konstrukcí vodních staveb z oceli 10 216 D do 12 mm</t>
  </si>
  <si>
    <t>2,3*(10,399+7,402)/2*0,75*6*0,000222</t>
  </si>
  <si>
    <t>2,3*((2,8+2,05)/2-0,4)*0,75*6*0,000222</t>
  </si>
  <si>
    <t>(2,8-0,4)/2*10,399*0,75*6*0,000222</t>
  </si>
  <si>
    <t>(1,85-0,4)/2*7,402*0,75*6*0,000222</t>
  </si>
  <si>
    <t>-PI*(1,82/2)^2*0,75*6*0,000222</t>
  </si>
  <si>
    <t>240</t>
  </si>
  <si>
    <t>3213661111</t>
  </si>
  <si>
    <t xml:space="preserve">Výztuž železobetonových konstrukcí vodních staveb z oceli 10 505 </t>
  </si>
  <si>
    <t>" VO1A "     1,799</t>
  </si>
  <si>
    <t>241</t>
  </si>
  <si>
    <t>894301101</t>
  </si>
  <si>
    <t>Bobtnavý pásek</t>
  </si>
  <si>
    <t>" DN1400 "  6,3</t>
  </si>
  <si>
    <t>242</t>
  </si>
  <si>
    <t>894301102</t>
  </si>
  <si>
    <t>Těsnící spárový pás</t>
  </si>
  <si>
    <t>" VO1A "     10,399+7,402+1,5+0,4</t>
  </si>
  <si>
    <t>243</t>
  </si>
  <si>
    <t>3513112011</t>
  </si>
  <si>
    <t>Zalití zálivkovou popílkocementovou suspenzí vč. všech potřebných pomocných prací a utěsnění</t>
  </si>
  <si>
    <t>" stávající stoky "</t>
  </si>
  <si>
    <t>" DN400 "       PI*(0,40/2)^2*33,0</t>
  </si>
  <si>
    <t>" DN1200 "       PI*(1,2/2)^2*37,0</t>
  </si>
  <si>
    <t>" stávající šachty "</t>
  </si>
  <si>
    <t>PI*(1,0/2)^2*(1,0+3,5-1,5)</t>
  </si>
  <si>
    <t>1,3*1,4*3,1</t>
  </si>
  <si>
    <t>" SŠ1801 "     4,14*1,55</t>
  </si>
  <si>
    <t>244</t>
  </si>
  <si>
    <t>3559311313</t>
  </si>
  <si>
    <t>Obložení dna stok zaoblených čedičovými radiálními tvarovkami  do tmelu 10 mm vč. zaspárování</t>
  </si>
  <si>
    <t>" Š1004 - R700 "</t>
  </si>
  <si>
    <t>R700</t>
  </si>
  <si>
    <t>PI*((1,2+1,4)/2)/2*5,0</t>
  </si>
  <si>
    <t>" Š1004.1 - R600 "</t>
  </si>
  <si>
    <t>R600</t>
  </si>
  <si>
    <t>PI*1,2/2*2,3</t>
  </si>
  <si>
    <t>R700RN</t>
  </si>
  <si>
    <t>1,5*48,5</t>
  </si>
  <si>
    <t>245</t>
  </si>
  <si>
    <t>6323160252</t>
  </si>
  <si>
    <t>radiální tvarovka R 600/250/30 - 24 st.</t>
  </si>
  <si>
    <t>R600*30*1,03</t>
  </si>
  <si>
    <t>246</t>
  </si>
  <si>
    <t>6323160253</t>
  </si>
  <si>
    <t>radiální tvarovka R 700/250/23 - 24 st.</t>
  </si>
  <si>
    <t>R700*36*1,03</t>
  </si>
  <si>
    <t>R700RN*36*1,03</t>
  </si>
  <si>
    <t>247</t>
  </si>
  <si>
    <t>3512311011</t>
  </si>
  <si>
    <t>Zdivo spodní části stok z cihel kanalizačních otevřený výkop</t>
  </si>
  <si>
    <t xml:space="preserve">" SŠ1801 "     </t>
  </si>
  <si>
    <t>0,6*1,92*(1,962+1,924+0,32)/2</t>
  </si>
  <si>
    <t>248</t>
  </si>
  <si>
    <t>3512311921</t>
  </si>
  <si>
    <t>Příplatek za práci ve štole nebo stávající šachtě při zřizování spodní části stok z cihel</t>
  </si>
  <si>
    <t>249</t>
  </si>
  <si>
    <t>358315114</t>
  </si>
  <si>
    <t>Bourání stoky kompletní nebo otvorů z prostého betonu plochy do 4 m2</t>
  </si>
  <si>
    <t>" SŠ1801 "     5,8</t>
  </si>
  <si>
    <t>" stoka DN1200 "     0,892*3,0</t>
  </si>
  <si>
    <t>" RN "</t>
  </si>
  <si>
    <t>" stoka DN800 "     0,612*65,0</t>
  </si>
  <si>
    <t>" stoka DN1200 "     0,892*34,0</t>
  </si>
  <si>
    <t>" odtěžit komín šachty "</t>
  </si>
  <si>
    <t>0,12*PI*1,2*(3,0+3,2)</t>
  </si>
  <si>
    <t>" vybourat konstrukci šachty "</t>
  </si>
  <si>
    <t>1,6*1,6*2,1-1,0*1,0*1,5</t>
  </si>
  <si>
    <t>3,8*2,6*2,1-3,2*2,0*1,5</t>
  </si>
  <si>
    <t>" kanalizace "</t>
  </si>
  <si>
    <t>" stoka DN400 "     0,241*1,0</t>
  </si>
  <si>
    <t>" stoka DN800 "     0,612*25,0</t>
  </si>
  <si>
    <t>" stoka DN1200 "     0,892*41,0</t>
  </si>
  <si>
    <t>0,12*PI*1,2*(3,0+1,5+1,5)</t>
  </si>
  <si>
    <t>1,9*2,1*2,1-1,3*1,5*1,5</t>
  </si>
  <si>
    <t>250</t>
  </si>
  <si>
    <t>251</t>
  </si>
  <si>
    <t>252</t>
  </si>
  <si>
    <t>353,254*22 'Přepočtené koeficientem množství</t>
  </si>
  <si>
    <t>253</t>
  </si>
  <si>
    <t>254</t>
  </si>
  <si>
    <t>4515731111</t>
  </si>
  <si>
    <t>Lože pod potrubí otevřený výkop ze štěrkopísku 0-16</t>
  </si>
  <si>
    <t>" stoky "</t>
  </si>
  <si>
    <t>(0,08*1,3+(0,25+0,13)/2*0,1)*DN400</t>
  </si>
  <si>
    <t>" ŽB trouba DN1200 "</t>
  </si>
  <si>
    <t>(0,08*2,58+(0,25+0,13)/2*0,1)*DN1200</t>
  </si>
  <si>
    <t>(0,08*2,82+(0,25+0,13)/2*0,1)*DN1400</t>
  </si>
  <si>
    <t>" šachty  "</t>
  </si>
  <si>
    <t>" Š1004 "            0,1*6,46*5,06</t>
  </si>
  <si>
    <t>" Š1004.1 "         0,1*3,68*3,28</t>
  </si>
  <si>
    <t>" Š2002 "            0,1*1,8*1,8</t>
  </si>
  <si>
    <t>" Š1805 "            0,1*3,68*3,38</t>
  </si>
  <si>
    <t>" Š1806 "            0,1*3,68*3,38</t>
  </si>
  <si>
    <t>LOZE1</t>
  </si>
  <si>
    <t>255</t>
  </si>
  <si>
    <t>" přesun hmot "     LOZE1</t>
  </si>
  <si>
    <t>256</t>
  </si>
  <si>
    <t>257</t>
  </si>
  <si>
    <t>" RN1A - snížená část "</t>
  </si>
  <si>
    <t>0,1*4,2*(24,5+0,29)</t>
  </si>
  <si>
    <t>LOZE2</t>
  </si>
  <si>
    <t>258</t>
  </si>
  <si>
    <t>" přesun hmot "     LOZE2</t>
  </si>
  <si>
    <t>259</t>
  </si>
  <si>
    <t>260</t>
  </si>
  <si>
    <t>452111111</t>
  </si>
  <si>
    <t>Osazení betonových pražců otevřený výkop pl do 25000 mm2</t>
  </si>
  <si>
    <t>" DN400 "   9*2</t>
  </si>
  <si>
    <t>261</t>
  </si>
  <si>
    <t>5922373403</t>
  </si>
  <si>
    <t xml:space="preserve">podkladek betonový pod hrdlové trouby  kameninové do DN 600 </t>
  </si>
  <si>
    <t>18*1,01 'Přepočtené koeficientem množství</t>
  </si>
  <si>
    <t>262</t>
  </si>
  <si>
    <t>452111121</t>
  </si>
  <si>
    <t>Osazení betonových pražců otevřený výkop pl do 50000 mm2</t>
  </si>
  <si>
    <t>" DN1200 "    4*2</t>
  </si>
  <si>
    <t>" DN1400 "    (27+9)*2</t>
  </si>
  <si>
    <t>263</t>
  </si>
  <si>
    <t>592237320</t>
  </si>
  <si>
    <t>podkladek betonový pod hrdlové trouby TBX-Q 120-100/15/17 100 x 17 x 15 cm</t>
  </si>
  <si>
    <t>80*1,01 'Přepočtené koeficientem množství</t>
  </si>
  <si>
    <t>264</t>
  </si>
  <si>
    <t>452311121</t>
  </si>
  <si>
    <t>Podkladní desky z betonu prostého tř. C 8/10 otevřený výkop</t>
  </si>
  <si>
    <t>0,08*1,3*DN400</t>
  </si>
  <si>
    <t>0,1*DN1200</t>
  </si>
  <si>
    <t>0,1*DN1400</t>
  </si>
  <si>
    <t>265</t>
  </si>
  <si>
    <t>452312131</t>
  </si>
  <si>
    <t>Sedlové lože z betonu prostého tř. C 12/15 otevřený výkop</t>
  </si>
  <si>
    <t>DN1200*(0,696+0,2*2*0,495)</t>
  </si>
  <si>
    <t>DN1400*(0,834+0,2*2*0,555)</t>
  </si>
  <si>
    <t>DN400*(0,229+0,1*2*0,242)</t>
  </si>
  <si>
    <t>266</t>
  </si>
  <si>
    <t>452112111</t>
  </si>
  <si>
    <t>Osazení betonových prstenců nebo rámů v do 100 mm</t>
  </si>
  <si>
    <t>" RN1A "        25</t>
  </si>
  <si>
    <t>" šachty "     1+0+1+0</t>
  </si>
  <si>
    <t>267</t>
  </si>
  <si>
    <t>59224174</t>
  </si>
  <si>
    <t>prstenec betonový vyrovnávací TBW-Q.1 625/40/120 62,5x4x12 cm</t>
  </si>
  <si>
    <t>1*1,01 'Přepočtené koeficientem množství</t>
  </si>
  <si>
    <t>268</t>
  </si>
  <si>
    <t>59224176</t>
  </si>
  <si>
    <t>prstenec betonový vyrovnávací TBW-Q.1 625/80/120 62,5x8x12 cm</t>
  </si>
  <si>
    <t>269</t>
  </si>
  <si>
    <t>59224177</t>
  </si>
  <si>
    <t>prstenec betonový vyrovnávací TBW-Q.1 625/100/120 62,5x10x12 cm</t>
  </si>
  <si>
    <t>13*1,01 'Přepočtené koeficientem množství</t>
  </si>
  <si>
    <t>270</t>
  </si>
  <si>
    <t>5922414061</t>
  </si>
  <si>
    <t>prstenec betonový vyrovnávací TBW-Q 60/800150</t>
  </si>
  <si>
    <t>6*1,01 'Přepočtené koeficientem množství</t>
  </si>
  <si>
    <t>271</t>
  </si>
  <si>
    <t>5922414101</t>
  </si>
  <si>
    <t>prstenec betonový vyrovnávací TBW-Q 100/800150</t>
  </si>
  <si>
    <t>272</t>
  </si>
  <si>
    <t>452112121</t>
  </si>
  <si>
    <t>Osazení betonových prstenců nebo rámů v do 200 mm</t>
  </si>
  <si>
    <t>" šachty "     5</t>
  </si>
  <si>
    <t>273</t>
  </si>
  <si>
    <t>59224178</t>
  </si>
  <si>
    <t>prstenec betonový vyrovnávací TBW-Q.1 625/120/120 62,5x12x12 cm</t>
  </si>
  <si>
    <t>5*1,01 'Přepočtené koeficientem množství</t>
  </si>
  <si>
    <t>274</t>
  </si>
  <si>
    <t>452386111</t>
  </si>
  <si>
    <t>Vyrovnávací prstence z betonu prostého tř. C 25/30 v do 100 mm</t>
  </si>
  <si>
    <t>" Š2002 "     1</t>
  </si>
  <si>
    <t>275</t>
  </si>
  <si>
    <t>4523131711</t>
  </si>
  <si>
    <t>Podkladní bloky z betonu prostého tř. C 30/37-XC4-XF3-XA1 otevřený výkop</t>
  </si>
  <si>
    <t>" obetonování horní části šachtových komínů "</t>
  </si>
  <si>
    <t>0,33*2,04*2,04</t>
  </si>
  <si>
    <t>1,272*1,6*1,6</t>
  </si>
  <si>
    <t>-PI*(1,24/2)^2*(0,5+0,25)</t>
  </si>
  <si>
    <t>-PI*(1,04/2)^2*0,65</t>
  </si>
  <si>
    <t>-PI*(0,84/2)^2*(0,33+1,272-0,5-0,25-0,65-0,12)</t>
  </si>
  <si>
    <t>-PI*(0,84/2)^2*0,12</t>
  </si>
  <si>
    <t>1,03*1,6*1,6</t>
  </si>
  <si>
    <t>-PI*(1,24/2)^2*0,59</t>
  </si>
  <si>
    <t>-PI*(0,84/2)^2*(0,33+1,03-0,59-0,65-0,12)</t>
  </si>
  <si>
    <t>0,96*1,6*1,6</t>
  </si>
  <si>
    <t>-PI*(1,24/2)^2*0,48</t>
  </si>
  <si>
    <t>-PI*(0,84/2)^2*(0,33+0,96-0,48-0,65-0,12)</t>
  </si>
  <si>
    <t>0,97*1,6*1,6</t>
  </si>
  <si>
    <t>-PI*(1,24/2)^2*0,45</t>
  </si>
  <si>
    <t>-PI*(0,84/2)^2*(0,33+0,97-0,45-0,65-0,12)</t>
  </si>
  <si>
    <t>276</t>
  </si>
  <si>
    <t>452353101</t>
  </si>
  <si>
    <t>Bednění podkladních bloků otevřený výkop</t>
  </si>
  <si>
    <t>0,33*2,04*4</t>
  </si>
  <si>
    <t>1,272*1,6*4</t>
  </si>
  <si>
    <t>1,03*1,6*4</t>
  </si>
  <si>
    <t>0,96*1,6*4</t>
  </si>
  <si>
    <t>0,97*1,6*4</t>
  </si>
  <si>
    <t>277</t>
  </si>
  <si>
    <t>451571311</t>
  </si>
  <si>
    <t>Lože pod dlažby z kameniva těženého drobného vrstva tl do 100 mm</t>
  </si>
  <si>
    <t>" pod desku "</t>
  </si>
  <si>
    <t>2,3*(10,399+7,402)/2</t>
  </si>
  <si>
    <t>278</t>
  </si>
  <si>
    <t>4513115113</t>
  </si>
  <si>
    <t>Podklad pro dlažbu z betonu prostého  tř. C8/10 vrstva tl do 100 mm</t>
  </si>
  <si>
    <t>279</t>
  </si>
  <si>
    <t>4523111611</t>
  </si>
  <si>
    <t>Podkladní desky z betonu prostého tř. C 25/30-XA1 otevřený výkop</t>
  </si>
  <si>
    <t>0,1*(64,08*24,5-3,5*22,5)</t>
  </si>
  <si>
    <t xml:space="preserve">" snížená část "   </t>
  </si>
  <si>
    <t>0,1*4,4*24,5</t>
  </si>
  <si>
    <t>280</t>
  </si>
  <si>
    <t>452351101</t>
  </si>
  <si>
    <t>Bednění podkladních desek nebo bloků nebo sedlového lože otevřený výkop</t>
  </si>
  <si>
    <t>0,1*(64,08+24,5)*2</t>
  </si>
  <si>
    <t>281</t>
  </si>
  <si>
    <t>463212121</t>
  </si>
  <si>
    <t>Rovnanina z lomového kamene s vyklínováním spár těženým kamenivem</t>
  </si>
  <si>
    <t>ROVNANINA</t>
  </si>
  <si>
    <t>282</t>
  </si>
  <si>
    <t>463212191</t>
  </si>
  <si>
    <t>Příplatek za vypracováni líce rovnaniny</t>
  </si>
  <si>
    <t>" VO1A "     7,1*1,7+4,0*8,4</t>
  </si>
  <si>
    <t>283</t>
  </si>
  <si>
    <t>4513115311</t>
  </si>
  <si>
    <t>Podklad pro dlažbu z betonu prostého C30/37 vrstva tl nad 150 do 200 mm</t>
  </si>
  <si>
    <t>465921225</t>
  </si>
  <si>
    <t>Kladení dlažby z desek a tvárnic hmotnosti do 60 kg na sucho se zalitím spár maltou tl 20 cm</t>
  </si>
  <si>
    <t>"  VO1A "</t>
  </si>
  <si>
    <t>" položení stáv. betonových desek "</t>
  </si>
  <si>
    <t>" nařezané tvary dle potřeby "</t>
  </si>
  <si>
    <t>0,2*0,3/2</t>
  </si>
  <si>
    <t>0,47*0,3/2</t>
  </si>
  <si>
    <t>PL1</t>
  </si>
  <si>
    <t>285</t>
  </si>
  <si>
    <t>465921511</t>
  </si>
  <si>
    <t>Kladení dlažby z desek a tvárnic hmotnosti nad 60 do 200 kg na sucho se zalitím spár maltou</t>
  </si>
  <si>
    <t>0,54*0,73/2</t>
  </si>
  <si>
    <t>0,87*0,62/2</t>
  </si>
  <si>
    <t>PL2</t>
  </si>
  <si>
    <t>286</t>
  </si>
  <si>
    <t>465923114</t>
  </si>
  <si>
    <t>Kladení dlažby z desek a tvárnic hmotnosti nad 200 do 1000 kg na sucho se zalitím spár maltou</t>
  </si>
  <si>
    <t>1,34*1,5/2</t>
  </si>
  <si>
    <t>1,5*1,5-1,2*0,96/2</t>
  </si>
  <si>
    <t>1,5*1,5-1,86*0,9/2+0,55*0,3/2</t>
  </si>
  <si>
    <t>1,5*1,5-0,6*(1,5+1,05)/2+1,05*0,5/2</t>
  </si>
  <si>
    <t>1,5*1,5-1,5*1,1/2</t>
  </si>
  <si>
    <t>" úzké díly dlažb 150/45 "</t>
  </si>
  <si>
    <t>0,45*1,5*6</t>
  </si>
  <si>
    <t>287</t>
  </si>
  <si>
    <t>465925114</t>
  </si>
  <si>
    <t>Kladení dlažby z desek a tvárnic hmotnosti nad 1000 kg na sucho se zalitím spár maltou</t>
  </si>
  <si>
    <t>1,5*1,5-0,77*0,63/2</t>
  </si>
  <si>
    <t>1,5*1,5-0,35*0,33/2</t>
  </si>
  <si>
    <t>1,5*1,5-0,80*0,62/2</t>
  </si>
  <si>
    <t>1,5*1,5-1,08*0,88/2</t>
  </si>
  <si>
    <t>" celé díly "</t>
  </si>
  <si>
    <t>1,5*1,5*9</t>
  </si>
  <si>
    <t>288</t>
  </si>
  <si>
    <t>4513115411</t>
  </si>
  <si>
    <t>Podklad pro dlažbu z betonu prostého C 30/37 vrstva tl nad 200 do 250 mm</t>
  </si>
  <si>
    <t>1,5*1,5*6*4</t>
  </si>
  <si>
    <t>-2,3*((10,399+7,402)/2-1,15)</t>
  </si>
  <si>
    <t>289</t>
  </si>
  <si>
    <t>2,6*2,75*1,55*3</t>
  </si>
  <si>
    <t>-2,6*0,95*0,65*6</t>
  </si>
  <si>
    <t>0,2*2,35*4</t>
  </si>
  <si>
    <t>0,3*2,35</t>
  </si>
  <si>
    <t>0,15*2,1*6</t>
  </si>
  <si>
    <t>0,2*2,35*2</t>
  </si>
  <si>
    <t>290</t>
  </si>
  <si>
    <t>2,6*(2,75+1,55)*2*3</t>
  </si>
  <si>
    <t>2*0,5*2,35*4</t>
  </si>
  <si>
    <t>2*0,7*2,35</t>
  </si>
  <si>
    <t>2*0,5*2,1*6</t>
  </si>
  <si>
    <t>2*0,5*2,35*2</t>
  </si>
  <si>
    <t>291</t>
  </si>
  <si>
    <t>564281111</t>
  </si>
  <si>
    <t>Podklad nebo podsyp ze štěrkopísku ŠP tl 300 mm</t>
  </si>
  <si>
    <t>" provizorní panelová cesta "     (3,0+1,03*2)*207,0</t>
  </si>
  <si>
    <t>PANEL2</t>
  </si>
  <si>
    <t>292</t>
  </si>
  <si>
    <t>" přesun hmot "     PANEL2*0,3</t>
  </si>
  <si>
    <t>293</t>
  </si>
  <si>
    <t>294</t>
  </si>
  <si>
    <t>584121111</t>
  </si>
  <si>
    <t>Osazení silničních dílců z ŽB do lože z kameniva těženého tl 40 mm</t>
  </si>
  <si>
    <t>" provizorní panelová cesta "     621</t>
  </si>
  <si>
    <t>PANEL1</t>
  </si>
  <si>
    <t>295</t>
  </si>
  <si>
    <t>5938118701</t>
  </si>
  <si>
    <t>panel silniční IZD    300x150x215 cm   20 tun - započítat obratovost za vícenásobné použití</t>
  </si>
  <si>
    <t>PANEL1/(3,0*1,5)*1,01</t>
  </si>
  <si>
    <t>296</t>
  </si>
  <si>
    <t>564251111</t>
  </si>
  <si>
    <t>Podklad nebo podsyp ze štěrkopísku ŠP tl 150 mm</t>
  </si>
  <si>
    <t>" zapravení vybouraných komunikací "</t>
  </si>
  <si>
    <t>" asfaltová "      BASFALT</t>
  </si>
  <si>
    <t>" betonová "     BBETONr</t>
  </si>
  <si>
    <t>SP15</t>
  </si>
  <si>
    <t>297</t>
  </si>
  <si>
    <t>564851111</t>
  </si>
  <si>
    <t>Podklad ze štěrkodrtě ŠD tl 150 mm</t>
  </si>
  <si>
    <t>" asfaltová "     BASFALT</t>
  </si>
  <si>
    <t>SD15</t>
  </si>
  <si>
    <t>298</t>
  </si>
  <si>
    <t>564861111</t>
  </si>
  <si>
    <t>Podklad ze štěrkodrtě ŠD tl 200 mm</t>
  </si>
  <si>
    <t>SD20</t>
  </si>
  <si>
    <t>299</t>
  </si>
  <si>
    <t xml:space="preserve">" přesun hmot "     </t>
  </si>
  <si>
    <t>SP15*0,15</t>
  </si>
  <si>
    <t>SD15*0,15</t>
  </si>
  <si>
    <t>SD20*0,20</t>
  </si>
  <si>
    <t>300</t>
  </si>
  <si>
    <t>301</t>
  </si>
  <si>
    <t>577144111</t>
  </si>
  <si>
    <t>Asfaltový beton vrstva obrusná ACO 11 (ABS) tř. I tl 50 mm š do 3 m z nemodifikovaného asfaltu</t>
  </si>
  <si>
    <t>" asfaltová komunikace "     BASFALT</t>
  </si>
  <si>
    <t>302</t>
  </si>
  <si>
    <t>577145112050</t>
  </si>
  <si>
    <t>Asfaltový beton vrstva vyrovnávací ložní ACL 16+ tř.1(ABH) spád průměrné tl 50 mm š do 3 m z nemodifikovaného asfaltu (ACL16+)</t>
  </si>
  <si>
    <t>303</t>
  </si>
  <si>
    <t>56513511116</t>
  </si>
  <si>
    <t>Asfaltový beton vrstva podkladní ACP 22+ (obalované kamenivo OKS) tl 50 mm š do 3 m</t>
  </si>
  <si>
    <t>304</t>
  </si>
  <si>
    <t>573211111102</t>
  </si>
  <si>
    <t>Postřik živičný spojovací z asfaltu v množství 0,20 kg/m2</t>
  </si>
  <si>
    <t>" asfaltová komunikace "     BASFALT*2</t>
  </si>
  <si>
    <t>305</t>
  </si>
  <si>
    <t>573211111107</t>
  </si>
  <si>
    <t>Postřik živičný spojovací z asfaltu v množství 0,70 kg/m2</t>
  </si>
  <si>
    <t>306</t>
  </si>
  <si>
    <t>581131115</t>
  </si>
  <si>
    <t>Kryt cementobetonový vozovek skupiny CB I tl 200 mm</t>
  </si>
  <si>
    <t>" betonová komunikace "     BBETONr</t>
  </si>
  <si>
    <t>307</t>
  </si>
  <si>
    <t>916131213</t>
  </si>
  <si>
    <t>Osazení silničního obrubníku betonového stojatého s boční opěrou do lože z betonu prostého</t>
  </si>
  <si>
    <t>308</t>
  </si>
  <si>
    <t>979024443</t>
  </si>
  <si>
    <t>Očištění vybouraných obrubníků a krajníků silničních</t>
  </si>
  <si>
    <t>309</t>
  </si>
  <si>
    <t>93890841102</t>
  </si>
  <si>
    <t>Očištění vozovky tlakovou vodou s kartáčováním  pojížděného živičného povrchu pod spojovací postřik obrusné vrstvy</t>
  </si>
  <si>
    <t>" celoplošně zapravované "                 ASFALTF</t>
  </si>
  <si>
    <t>310</t>
  </si>
  <si>
    <t>311</t>
  </si>
  <si>
    <t>577134221</t>
  </si>
  <si>
    <t>Asfaltový beton vrstva obrusná ACO 11 (ABS) tř. II tl 40 mm š přes 3 m z nemodifikovaného asfaltu</t>
  </si>
  <si>
    <t>" celoplošně zapravované nad kanalizací "     FREZA1</t>
  </si>
  <si>
    <t>ASFALTF</t>
  </si>
  <si>
    <t>312</t>
  </si>
  <si>
    <t>59914111101</t>
  </si>
  <si>
    <t xml:space="preserve">Vyplnění spáry zarovnávacího řezu v obrusné vrstvě živičnou modifikovanou zálivkou vč. očištění </t>
  </si>
  <si>
    <t>" zapravení spáry mezi dvěma asfaltovámi díly - frézovaná plocha "</t>
  </si>
  <si>
    <t>Úpravy povrchů, podlahy a osazování výplní</t>
  </si>
  <si>
    <t>313</t>
  </si>
  <si>
    <t>6166331111</t>
  </si>
  <si>
    <t>Stěrka z těsnící malty vnitřních stok světlé výšky do 1500 mm</t>
  </si>
  <si>
    <t>1,92*(0,6+1,962+1,924)</t>
  </si>
  <si>
    <t>314</t>
  </si>
  <si>
    <t>6346622112</t>
  </si>
  <si>
    <t>Výplň dilatačních spár š do 10 mm v beton. površích tmelem vhodným do RN</t>
  </si>
  <si>
    <t>" komora č.1-6 "          6,0*29</t>
  </si>
  <si>
    <t>315</t>
  </si>
  <si>
    <t>6349111241</t>
  </si>
  <si>
    <t>Řezání dilatačních spár š do 10 mm hl do 80 mm v čerstvé betonové mazanině</t>
  </si>
  <si>
    <t>316</t>
  </si>
  <si>
    <t>8001</t>
  </si>
  <si>
    <t>Pozn. -  Litinové trouby a tvarovky jsou s vnitřní cementovou vystélkou min. PN10</t>
  </si>
  <si>
    <t>317</t>
  </si>
  <si>
    <t>8002</t>
  </si>
  <si>
    <t>Pozn. -  Litinové trouby a tvarovky DN80 a DN 100 mají minimální tl. stěny 4,7mm</t>
  </si>
  <si>
    <t>318</t>
  </si>
  <si>
    <t>822522111</t>
  </si>
  <si>
    <t>Montáž potrubí z trub TZH s integrovaným těsněním otevřený výkop sklon do 20 % DN 1200</t>
  </si>
  <si>
    <t>" mezi Š1004-Š1004.1 "</t>
  </si>
  <si>
    <t>" délka stoky "     35,0-23,0-6,46/2-1,3</t>
  </si>
  <si>
    <t>DN1200</t>
  </si>
  <si>
    <t>" délka potrubí "     35,0-23,0-6,46/2+1,8-0,9</t>
  </si>
  <si>
    <t>DN1200p</t>
  </si>
  <si>
    <t>319</t>
  </si>
  <si>
    <t>5922245401</t>
  </si>
  <si>
    <t>trouba železobetonová hrdlová přímá s čedičovou vystýl. OC180° TZH-Q 1200/2500</t>
  </si>
  <si>
    <t>DN1200p/2,5*1,01</t>
  </si>
  <si>
    <t>320</t>
  </si>
  <si>
    <t>8245611116</t>
  </si>
  <si>
    <t>Montáž potrubí z trub TZH s integrovaným těsněním otevřený výkop sklon do 20 % DN 1400</t>
  </si>
  <si>
    <t>" délka stoky "</t>
  </si>
  <si>
    <t>" stoka A - mezi OK1A-Š1004 "     23,0-0,5-2,58</t>
  </si>
  <si>
    <t>" stoka OS1A - mezi VO1A-OS1A "     69,4-0,4-3,68-3,38-0,5</t>
  </si>
  <si>
    <t>DN1400</t>
  </si>
  <si>
    <t>" délka potrubí "</t>
  </si>
  <si>
    <t>DN1400če</t>
  </si>
  <si>
    <t>" stoka A - mezi OK1A-Š1004 "     23,0-1,85</t>
  </si>
  <si>
    <t>" stoka OS1A - mezi VO1A-OS1A "     69,4-0,4-0,76-1,2-1,15-0,97</t>
  </si>
  <si>
    <t>DN1400p</t>
  </si>
  <si>
    <t>321</t>
  </si>
  <si>
    <t>59222416014</t>
  </si>
  <si>
    <t>trouba velkorozměrová železobet. válcová s perem a polodrážkou TZP- Q 1400/2500</t>
  </si>
  <si>
    <t>(DN1400p-DN1400če)/2,5*1,01</t>
  </si>
  <si>
    <t>322</t>
  </si>
  <si>
    <t>59222419914</t>
  </si>
  <si>
    <t>trouba velkorozměrová železobet. s čedičovou vystýlkou válcová s perem a polodrážkou TZP- Q 1400/2500</t>
  </si>
  <si>
    <t>DN1400če/2,5*1,01</t>
  </si>
  <si>
    <t>323</t>
  </si>
  <si>
    <t>831392121</t>
  </si>
  <si>
    <t>Montáž potrubí z trub kameninových hrdlových s integrovaným těsněním výkop sklon do 20 % DN 400</t>
  </si>
  <si>
    <t>" mezi Š1004.1 - Š2002 "</t>
  </si>
  <si>
    <t>" délka stoky "     22,0-3,28/2-1,8/2</t>
  </si>
  <si>
    <t>DN400</t>
  </si>
  <si>
    <t>" délka potrubí "     22,0-2,1/2-1,8/2</t>
  </si>
  <si>
    <t>DN400p</t>
  </si>
  <si>
    <t>324</t>
  </si>
  <si>
    <t>597107010</t>
  </si>
  <si>
    <t>trouba kameninová glazovaná DN400mm L2,50m spojovací systém C Třída 160</t>
  </si>
  <si>
    <t>DN400p*1,015</t>
  </si>
  <si>
    <t>325</t>
  </si>
  <si>
    <t>8925511101</t>
  </si>
  <si>
    <t>Zkouška těsnosti kanalizace - úsek mezi šachtami</t>
  </si>
  <si>
    <t>326</t>
  </si>
  <si>
    <t>8943021141</t>
  </si>
  <si>
    <t>Dno šachet tl nad 200 mm ze ŽB tř. C 30/37-XC4-XA1</t>
  </si>
  <si>
    <t>" Š1004 "            0,4*6,46*5,06*1,035</t>
  </si>
  <si>
    <t>" Š1004.1 "         0,3*3,68*3,28*1,035</t>
  </si>
  <si>
    <t>" Š2002 "            0,3*1,8*1,8*1,035</t>
  </si>
  <si>
    <t>" Š1805 "            0,3*3,68*3,38*1,035</t>
  </si>
  <si>
    <t>" Š1806 "            0,3*3,68*3,38*1,035</t>
  </si>
  <si>
    <t>327</t>
  </si>
  <si>
    <t>8943021241</t>
  </si>
  <si>
    <t>Stěny šachet tl nad 200 mm ze ŽB tř. C 30/37-XC4-XA1</t>
  </si>
  <si>
    <t xml:space="preserve">" Š1004 "            </t>
  </si>
  <si>
    <t>2,8*(6,46*5,06-16,94)*1,035</t>
  </si>
  <si>
    <t>" DN800 "    -0,77*PI*(1,06/2)^2*1,035</t>
  </si>
  <si>
    <t>" DN1200 "  -1,34*PI*(1,58/2)^2*1,035</t>
  </si>
  <si>
    <t>" DN1400 "  -0,77*PI*(1,82/2)^2*1,035</t>
  </si>
  <si>
    <t>" výplň u stropu "     0,4*(6,46*5,06-5,8*4,4)*1,035</t>
  </si>
  <si>
    <t>2,6*(3,68*3,28-4,55)*1,035</t>
  </si>
  <si>
    <t>" DN1200 "  -(0,59+1,11)*PI*(1,58/2)^2*1,035</t>
  </si>
  <si>
    <t>" DN400 "   -0,59*PI*(0,486/2)^2*1,035</t>
  </si>
  <si>
    <t>" výplň u stropu "     0,3*(3,68*3,28-3,1*2,7)*1,035</t>
  </si>
  <si>
    <t xml:space="preserve">" Š2002 "           </t>
  </si>
  <si>
    <t>0,95*(1,8*1,8-1,0*1,0)*1,035</t>
  </si>
  <si>
    <t>" DN400 "   -0,4*PI*(0,486/2)^2*2*1,035</t>
  </si>
  <si>
    <t>" výplň u stropu "     0,3*(1,8*1,8-1,6*1,6)*1,035</t>
  </si>
  <si>
    <t xml:space="preserve">" Š1805 "          </t>
  </si>
  <si>
    <t>2,6*(3,68*3,38-5,04)*1,035</t>
  </si>
  <si>
    <t>" DN800 "    -0,59*PI*(1,06/2)^2*1,035</t>
  </si>
  <si>
    <t>" DN1400 "  -(0,59+0,93)*PI*(1,82/2)^2*1,035</t>
  </si>
  <si>
    <t>" výplň u stropu "     0,3*(3,6*3,38-3,1*2,8)*1,035</t>
  </si>
  <si>
    <t xml:space="preserve">" Š1806 "           </t>
  </si>
  <si>
    <t>2,6*(3,68*3,38-4,56)*1,035</t>
  </si>
  <si>
    <t>" DN1400 "  -(0,59+1,2)*PI*(1,82/2)^2*1,035</t>
  </si>
  <si>
    <t>328</t>
  </si>
  <si>
    <t>894502101</t>
  </si>
  <si>
    <t>Bednění stěn šachet pravoúhlých nebo vícehranných jednostranné</t>
  </si>
  <si>
    <t>" Š1004 "     2,8*16,39</t>
  </si>
  <si>
    <t>" Š1004.1 "  2,6*8,54</t>
  </si>
  <si>
    <t>" Š2002 "     0,95*1,0*4</t>
  </si>
  <si>
    <t>" Š1805 "     2,6*8,94</t>
  </si>
  <si>
    <t>" Š1806 "     2,6*8,60</t>
  </si>
  <si>
    <t>329</t>
  </si>
  <si>
    <t>894601111</t>
  </si>
  <si>
    <t>Výztuž šachet z betonářské oceli 10 216</t>
  </si>
  <si>
    <t>" šachty - dno "</t>
  </si>
  <si>
    <t>" Š1004 "            5,8*4,4*0,75*6*0,000222</t>
  </si>
  <si>
    <t>" Š1004.1 "         3,1*2,7*0,65*6*0,000222</t>
  </si>
  <si>
    <t>" Š1805 "            3,1*2,8*0,65*6*0,000222</t>
  </si>
  <si>
    <t>" Š1806 "            3,1*2,8*0,65*6*0,000222</t>
  </si>
  <si>
    <t>" šachty - stěny "</t>
  </si>
  <si>
    <t>2,8*(5,4+4,2)*2*0,75*6*0,000222</t>
  </si>
  <si>
    <t>2,6*(2,8+2,4)*2*0,65*6*0,000222</t>
  </si>
  <si>
    <t>2,6*(2,8+2,5)*2*0,65*6*0,000222</t>
  </si>
  <si>
    <t>330</t>
  </si>
  <si>
    <t>894608112</t>
  </si>
  <si>
    <t>Výztuž šachet z betonářské oceli 10 505</t>
  </si>
  <si>
    <t>" Š1004 "       3,215</t>
  </si>
  <si>
    <t>" Š1004.1 "   1,644</t>
  </si>
  <si>
    <t>" Š1805 "       1,694</t>
  </si>
  <si>
    <t>" Š1806 "       1,650</t>
  </si>
  <si>
    <t>331</t>
  </si>
  <si>
    <t>8946081911</t>
  </si>
  <si>
    <t>Výztuž šachet z Kari sítí</t>
  </si>
  <si>
    <t>0,6*(1,5+1,05)*4*0,00444</t>
  </si>
  <si>
    <t>332</t>
  </si>
  <si>
    <t>8942042613</t>
  </si>
  <si>
    <t>Žlaby šachet průřezu o poloměru nad 500 mm z betonu prostého tř. C 30/37 XC4 XA1</t>
  </si>
  <si>
    <t>1,22*16,94</t>
  </si>
  <si>
    <t>-(1,2*0,2+PI*(1,2/2)^2/2)*4,9</t>
  </si>
  <si>
    <t>-(0,4*0,8+PI*(0,8/2)^2/2)*2,1</t>
  </si>
  <si>
    <t>2,6*1,04+1,02*(4,55-1,04)</t>
  </si>
  <si>
    <t>-2,1*(0,2*1,2+PI*(1,2/2)^2/2)</t>
  </si>
  <si>
    <t>0,57*1,0*1,0</t>
  </si>
  <si>
    <t>-1,0*(0,2*0,4+PI*(0,4/2)^2/2)</t>
  </si>
  <si>
    <t>1,22*5,04</t>
  </si>
  <si>
    <t>-(1,4*0,2+PI*(1,4/2)^2/2)*2,1</t>
  </si>
  <si>
    <t>-(0,1*0,8+PI*(0,8/2)^2/2)*0,54</t>
  </si>
  <si>
    <t>1,22*4,56</t>
  </si>
  <si>
    <t>-(1,4*0,2+PI*(1,4/2)^2/2)*1,9</t>
  </si>
  <si>
    <t>" SŠ1801 "     8,2</t>
  </si>
  <si>
    <t>333</t>
  </si>
  <si>
    <t>351351111</t>
  </si>
  <si>
    <t>Vnitřní bednění spodní části stok světlé v do 1200 mm otevřený výkop</t>
  </si>
  <si>
    <t>(2*0,2+PI*1,3/2)*4,9</t>
  </si>
  <si>
    <t>2*0,5*2,1</t>
  </si>
  <si>
    <t>(2,6-1,05)*2,55</t>
  </si>
  <si>
    <t>2,1*0,2*2</t>
  </si>
  <si>
    <t>1,0*0,2*2</t>
  </si>
  <si>
    <t>(2*0,2+PI*1,4/2)*2,1</t>
  </si>
  <si>
    <t>(0,1*2+PI*0,8/2)*0,54</t>
  </si>
  <si>
    <t>(PI*1,4/2+0,2*2)*1,9</t>
  </si>
  <si>
    <t>" SŠ1801 "</t>
  </si>
  <si>
    <t>PI*1,2/2*(3,576+1,354+0,332)</t>
  </si>
  <si>
    <t>334</t>
  </si>
  <si>
    <t>" strop/stěny "</t>
  </si>
  <si>
    <t>" Š1004 "     (5,4+4,0)*2</t>
  </si>
  <si>
    <t>" Š1004.1 "  (2,8+2,4)*2</t>
  </si>
  <si>
    <t>" Š2002 "     1,3*4</t>
  </si>
  <si>
    <t>" Š1805 "     (2,8+2,5)*2</t>
  </si>
  <si>
    <t>" Š1806 "     (2,8+2,5)*2</t>
  </si>
  <si>
    <t>" potrubí/stěna "</t>
  </si>
  <si>
    <t>" DN800 "    3,2</t>
  </si>
  <si>
    <t>" DN1200 "  5,5</t>
  </si>
  <si>
    <t>" DN1200 "  5,5*2</t>
  </si>
  <si>
    <t>" DN400 "    1,6</t>
  </si>
  <si>
    <t>" DN400 "    1,6*2</t>
  </si>
  <si>
    <t>" DN1400 "  6,3*2</t>
  </si>
  <si>
    <t>" šachtové skruže "</t>
  </si>
  <si>
    <t>3,7*4+2,4</t>
  </si>
  <si>
    <t>335</t>
  </si>
  <si>
    <t>336</t>
  </si>
  <si>
    <t>8943030401</t>
  </si>
  <si>
    <t>Strop šachty Š1004 - 5800/4400/400 prefa ze ŽB vodostavební C30/37-XA1-XC4 s otvorem d=1,0m</t>
  </si>
  <si>
    <t>337</t>
  </si>
  <si>
    <t>8943030402</t>
  </si>
  <si>
    <t>Strop šachty Š1004.1 - 3100/2700/300 prefa ze ŽB vodostavební C30/37-XA1-XC4 s otvorem d=1,0m</t>
  </si>
  <si>
    <t>338</t>
  </si>
  <si>
    <t>8943030403</t>
  </si>
  <si>
    <t>Strop šachty Š2002 - 1600/1600/300 prefa ze ŽB vodostavební C30/37-XA1-XC4 s otvorem d=0,6m</t>
  </si>
  <si>
    <t>339</t>
  </si>
  <si>
    <t>8943030404</t>
  </si>
  <si>
    <t>Strop šachty Š1805 - 3100/2800/300 prefa ze ŽB vodostavební C30/37-XA1-XC4 s otvorem d=1,0m</t>
  </si>
  <si>
    <t>340</t>
  </si>
  <si>
    <t>8943030405</t>
  </si>
  <si>
    <t>Strop šachty Š1806 - 3100/2800/300 prefa ze ŽB vodostavební C30/37-XA1-XC4 s otvorem d=1,0m</t>
  </si>
  <si>
    <t>341</t>
  </si>
  <si>
    <t>894411311</t>
  </si>
  <si>
    <t>Osazení železobetonových dílců pro šachty skruží rovných</t>
  </si>
  <si>
    <t>" šachty "     1+4+3</t>
  </si>
  <si>
    <t>342</t>
  </si>
  <si>
    <t>592243050</t>
  </si>
  <si>
    <t>skruž betonová šachetní TBS-Q.1 100/25 D100x25x12 cm</t>
  </si>
  <si>
    <t>343</t>
  </si>
  <si>
    <t>592243060</t>
  </si>
  <si>
    <t>skruž betonová šachetní TBS-Q.1 100/50 D100x50x12 cm</t>
  </si>
  <si>
    <t>4*1,01 'Přepočtené koeficientem množství</t>
  </si>
  <si>
    <t>344</t>
  </si>
  <si>
    <t>592243070</t>
  </si>
  <si>
    <t>skruž betonová šachetní TBS-Q.1 100/100 D100x100x12 cm</t>
  </si>
  <si>
    <t>3*1,01 'Přepočtené koeficientem množství</t>
  </si>
  <si>
    <t>345</t>
  </si>
  <si>
    <t>592243480</t>
  </si>
  <si>
    <t>těsnění elastomerové pro spojení šachetních dílů EMT DN 1000</t>
  </si>
  <si>
    <t>8*1,02 'Přepočtené koeficientem množství</t>
  </si>
  <si>
    <t>346</t>
  </si>
  <si>
    <t>894412411</t>
  </si>
  <si>
    <t>Osazení železobetonových dílců pro šachty skruží přechodových</t>
  </si>
  <si>
    <t>" šachty "     4</t>
  </si>
  <si>
    <t>347</t>
  </si>
  <si>
    <t>592243120</t>
  </si>
  <si>
    <t>konus šachetní betonový TBR-Q.1 100-63/58/12 KPS 100x62,5x58 cm</t>
  </si>
  <si>
    <t>348</t>
  </si>
  <si>
    <t>4*1,02 'Přepočtené koeficientem množství</t>
  </si>
  <si>
    <t>349</t>
  </si>
  <si>
    <t>8944131101</t>
  </si>
  <si>
    <t>Příplatek pro osazení první skruže - vnější přibetonování skruže beton C30/37 a výplň zámku skruží tmelem průměr 60/70 mm</t>
  </si>
  <si>
    <t>" šachty "         4+1</t>
  </si>
  <si>
    <t>350</t>
  </si>
  <si>
    <t>8947014011</t>
  </si>
  <si>
    <t>Žlaby kameninové z půlené kameniny DN400</t>
  </si>
  <si>
    <t>" Š2002 "     1,0</t>
  </si>
  <si>
    <t>351</t>
  </si>
  <si>
    <t>8947018012</t>
  </si>
  <si>
    <t>Žlaby kameninové z půlené kameniny DN800</t>
  </si>
  <si>
    <t>" RN1A "     2,0</t>
  </si>
  <si>
    <t>" Š1014 "     2,8</t>
  </si>
  <si>
    <t>352</t>
  </si>
  <si>
    <t>87147211611</t>
  </si>
  <si>
    <t>Kameninová trouba DN 800 - dl.0,5m osazena do bednění před betonáží - M+D</t>
  </si>
  <si>
    <t>" RN1B - vnitřní stěna "     1</t>
  </si>
  <si>
    <t>353</t>
  </si>
  <si>
    <t>8713903301</t>
  </si>
  <si>
    <t>Provizorní obtok - převedení průtoku odpadních vod přes stavební jámu trouba ocel.PVC DN600 - zřízení, zajištění vč. všech potřebných stavebních prací, demontáž likvidace odvoz</t>
  </si>
  <si>
    <t>15+15+84</t>
  </si>
  <si>
    <t>354</t>
  </si>
  <si>
    <t>899102111</t>
  </si>
  <si>
    <t>Osazení poklopů litinových nebo ocelových včetně rámů hmotnosti nad 50 do 100 kg</t>
  </si>
  <si>
    <t>355</t>
  </si>
  <si>
    <t>5524344401</t>
  </si>
  <si>
    <t>poklop kruhový litinový 600 B 125</t>
  </si>
  <si>
    <t>356</t>
  </si>
  <si>
    <t>899104111</t>
  </si>
  <si>
    <t>Osazení poklopů litinových nebo ocelových včetně rámů hmotnosti nad 150 kg</t>
  </si>
  <si>
    <t>" šachty "     1</t>
  </si>
  <si>
    <t>357</t>
  </si>
  <si>
    <t>5524344201</t>
  </si>
  <si>
    <t>poklop na vstupní šachtu litinový 600 D400, vzor DIN</t>
  </si>
  <si>
    <t>358</t>
  </si>
  <si>
    <t>89950119</t>
  </si>
  <si>
    <t>Stupadla do šachet litinová vidlicová s PE povlakem</t>
  </si>
  <si>
    <t>" šachty "                  8+7+2+6+6</t>
  </si>
  <si>
    <t>359</t>
  </si>
  <si>
    <t>8941041111</t>
  </si>
  <si>
    <t>Žlaby šachet z cihel kanalizačních průměru do 500 mm</t>
  </si>
  <si>
    <t>" RN1A - žlab v řezu B "</t>
  </si>
  <si>
    <t>0,115*(PI*((1,4+0,8)/2+0,115)/2+0,2*2)*10,0</t>
  </si>
  <si>
    <t>360</t>
  </si>
  <si>
    <t>8942012261</t>
  </si>
  <si>
    <t>Výplňový beton šachet z prostého betonu bez zvýšených nároků na prostředí tř. C 25/30-XA1</t>
  </si>
  <si>
    <t>" výplňový beton - žlaby RN "</t>
  </si>
  <si>
    <t>" řez B "     1,8*2,0*(62,0-0,5*3)+1,5*2,0*2,5</t>
  </si>
  <si>
    <t>" řez E "     1,8*2,0*12,5+0,9*2,0*6,0</t>
  </si>
  <si>
    <t>" řez G/D "     1,5*2,5*6,0+1,7*1,5*6,0</t>
  </si>
  <si>
    <t>361</t>
  </si>
  <si>
    <t>8942041621</t>
  </si>
  <si>
    <t>Žlaby z houževnatého betonu prostého tř. C35/45-XA1-XM2</t>
  </si>
  <si>
    <t>" komora č. 1-5 "     10,9*6,0*5</t>
  </si>
  <si>
    <t>" komora č. 6 "         9,0*6,0</t>
  </si>
  <si>
    <t>" snížená část - řez F-F "</t>
  </si>
  <si>
    <t>(0,8+0,7)/2*1,0*4,5*6</t>
  </si>
  <si>
    <t xml:space="preserve">" řez B "     </t>
  </si>
  <si>
    <t>0,7*2,0*(62,0-0,5*3-2,0)</t>
  </si>
  <si>
    <t>-0,362*48,5</t>
  </si>
  <si>
    <t>-(PI*(0,8/2)^2/2+0,8*0,2+0,362)/2*(62,0-0,5*3-2,0-48,5)</t>
  </si>
  <si>
    <t xml:space="preserve">" řez B/E "     </t>
  </si>
  <si>
    <t>1,0*2,0*2,0</t>
  </si>
  <si>
    <t>-(PI*(0,8/2)^2/2+0,8*0,4)*2,0</t>
  </si>
  <si>
    <t xml:space="preserve">" řez A/E "     </t>
  </si>
  <si>
    <t>0,5*2,0*6,0</t>
  </si>
  <si>
    <t xml:space="preserve">" řez C+D/E "     </t>
  </si>
  <si>
    <t>0,3*2,0*12,5</t>
  </si>
  <si>
    <t xml:space="preserve">" řez D/G "     </t>
  </si>
  <si>
    <t>0,7*2,5*1,8+0,34*2,5*(6,0-1,8)</t>
  </si>
  <si>
    <t>0,33*1,5*6,0</t>
  </si>
  <si>
    <t>362</t>
  </si>
  <si>
    <t>" komora č. 1-6 "     (1,7+0,2)*6,0*6</t>
  </si>
  <si>
    <t>0,7*1,0*6</t>
  </si>
  <si>
    <t>1,6*48,5</t>
  </si>
  <si>
    <t>(PI*0,8/2+2*0,2+1,6)/2*(62,0-0,5*3-2,0-48,5)</t>
  </si>
  <si>
    <t>" řez A/E "     0,2*0,4*4</t>
  </si>
  <si>
    <t>(PI*0,8/2+2*0,4)*2,0</t>
  </si>
  <si>
    <t>0,4*2,5</t>
  </si>
  <si>
    <t>363</t>
  </si>
  <si>
    <t>8946082166</t>
  </si>
  <si>
    <t>Výztuž žlabů šachet ze svařovaných sítí typu Kari</t>
  </si>
  <si>
    <t>" komora č. 1-6 "     6,0*(28,0*5+25,0)*0,00444</t>
  </si>
  <si>
    <t>1,0*4,5*6*0,00444</t>
  </si>
  <si>
    <t>2,0*6,0*0,00444</t>
  </si>
  <si>
    <t>2,0*12,5*0,00444</t>
  </si>
  <si>
    <t>2,5*6,0*0,00444</t>
  </si>
  <si>
    <t>1,5*6,0*0,00444</t>
  </si>
  <si>
    <t>364</t>
  </si>
  <si>
    <t>" prostupujícíc potrubí "     47,0</t>
  </si>
  <si>
    <t>" skruže výlezových komínů "</t>
  </si>
  <si>
    <t>3,7*19</t>
  </si>
  <si>
    <t>365</t>
  </si>
  <si>
    <t>8993222021</t>
  </si>
  <si>
    <t>Poklopy litinový otvor 900/600    (s klíčem + 5100)</t>
  </si>
  <si>
    <t>366</t>
  </si>
  <si>
    <t>899323201</t>
  </si>
  <si>
    <t>Sestava kompozitních poklopů pro otvor 6000x2000 s rámem</t>
  </si>
  <si>
    <t>367</t>
  </si>
  <si>
    <t>" RN1A "     19+19+19</t>
  </si>
  <si>
    <t>368</t>
  </si>
  <si>
    <t>19*1,01 'Přepočtené koeficientem množství</t>
  </si>
  <si>
    <t>369</t>
  </si>
  <si>
    <t>370</t>
  </si>
  <si>
    <t>371</t>
  </si>
  <si>
    <t>57*1,02 'Přepočtené koeficientem množství</t>
  </si>
  <si>
    <t>372</t>
  </si>
  <si>
    <t>" RN1A "     19</t>
  </si>
  <si>
    <t>373</t>
  </si>
  <si>
    <t>374</t>
  </si>
  <si>
    <t>5922431301</t>
  </si>
  <si>
    <t>konus šachetní betonový TBR-Q 500/1000x800/120 SP</t>
  </si>
  <si>
    <t>375</t>
  </si>
  <si>
    <t>19*1,02 'Přepočtené koeficientem množství</t>
  </si>
  <si>
    <t>376</t>
  </si>
  <si>
    <t>" RN1A "         19</t>
  </si>
  <si>
    <t>377</t>
  </si>
  <si>
    <t>" RN1A "     7</t>
  </si>
  <si>
    <t>378</t>
  </si>
  <si>
    <t>379</t>
  </si>
  <si>
    <t>899103111</t>
  </si>
  <si>
    <t>Osazení poklopů litinových nebo ocelových včetně rámů hmotnosti nad 100 do 150 kg</t>
  </si>
  <si>
    <t>" RN1A "     6</t>
  </si>
  <si>
    <t>380</t>
  </si>
  <si>
    <t>5524345101</t>
  </si>
  <si>
    <t>poklop kruhový litinový d- 800mm D400 uzamykatelný</t>
  </si>
  <si>
    <t>381</t>
  </si>
  <si>
    <t>" RN1A "      6</t>
  </si>
  <si>
    <t>382</t>
  </si>
  <si>
    <t>383</t>
  </si>
  <si>
    <t xml:space="preserve">" RN1A "     </t>
  </si>
  <si>
    <t>12+6+9+7</t>
  </si>
  <si>
    <t>17*6+7</t>
  </si>
  <si>
    <t>7+9+8</t>
  </si>
  <si>
    <t>384</t>
  </si>
  <si>
    <t>899401112</t>
  </si>
  <si>
    <t>Osazení poklopů litinových šoupátkových</t>
  </si>
  <si>
    <t>" RN1A - poklop pro škrtící šoupě DN800 "</t>
  </si>
  <si>
    <t>385</t>
  </si>
  <si>
    <t>4229135201</t>
  </si>
  <si>
    <t>poklop litinový šoupátkový</t>
  </si>
  <si>
    <t>386</t>
  </si>
  <si>
    <t>89971218</t>
  </si>
  <si>
    <t>Orientační tabulky pro šoupátka, hydranty, ventily</t>
  </si>
  <si>
    <t>387</t>
  </si>
  <si>
    <t>857242121</t>
  </si>
  <si>
    <t>Montáž litinových tvarovek jednoosých přírubových otevřený výkop DN 80</t>
  </si>
  <si>
    <t>" AŠ "     6</t>
  </si>
  <si>
    <t>388</t>
  </si>
  <si>
    <t>0400080090161</t>
  </si>
  <si>
    <t>SPECIÁLNÍ PŘÍRUBA PROTI POSUNU DN 80/90</t>
  </si>
  <si>
    <t>389</t>
  </si>
  <si>
    <t>5525360801</t>
  </si>
  <si>
    <t>přechod přírubový FFR-kus litinový DN 80/50 mm</t>
  </si>
  <si>
    <t>390</t>
  </si>
  <si>
    <t>5525321901</t>
  </si>
  <si>
    <t>trouba přírubová litinová FF DN 50 mm délka 400 mm</t>
  </si>
  <si>
    <t>391</t>
  </si>
  <si>
    <t>981005000016</t>
  </si>
  <si>
    <t>MEZIKUS MONTÁŽNÍ DN 50</t>
  </si>
  <si>
    <t>392</t>
  </si>
  <si>
    <t>810005000116</t>
  </si>
  <si>
    <t>PŘÍRUBA VNITŘNÍ ZÁVIT DN 50-1''</t>
  </si>
  <si>
    <t>2*1,01 'Přepočtené koeficientem množství</t>
  </si>
  <si>
    <t>393</t>
  </si>
  <si>
    <t>857243131</t>
  </si>
  <si>
    <t>Montáž litinových tvarovek odbočných hrdlových otevřený výkop s integrovaným těsněním DN 80</t>
  </si>
  <si>
    <t>" AŠ "     2</t>
  </si>
  <si>
    <t>394</t>
  </si>
  <si>
    <t>5525350801</t>
  </si>
  <si>
    <t>tvarovka přírubová litinová s přírubovou odbočkou T-kus DN 80/50 mm</t>
  </si>
  <si>
    <t>395</t>
  </si>
  <si>
    <t>891241111</t>
  </si>
  <si>
    <t>Montáž vodovodních šoupátek otevřený výkop DN 80</t>
  </si>
  <si>
    <t>" RN "     1</t>
  </si>
  <si>
    <t>396</t>
  </si>
  <si>
    <t>42224397661</t>
  </si>
  <si>
    <t>šoupátko litinové DN80 s ručním kolem</t>
  </si>
  <si>
    <t>Ostatní konstrukce a práce-bourání</t>
  </si>
  <si>
    <t>397</t>
  </si>
  <si>
    <t>953312111</t>
  </si>
  <si>
    <t>Vložky do svislých dilatačních spár z fasádních polystyrénových desek tl 10 mm</t>
  </si>
  <si>
    <t>" komora č. 1-5 "     10,9*2*5+1,65*6,0*5</t>
  </si>
  <si>
    <t>" komora č. 6 "         9,0*2+1,65*6,0</t>
  </si>
  <si>
    <t>(0,8*1,0+(0,8+0,7)/2*4,5*2)*6</t>
  </si>
  <si>
    <t>0,7*(2,0+62,0-0,5*3-2,0)*2</t>
  </si>
  <si>
    <t>1,0*2,0*4</t>
  </si>
  <si>
    <t>0,5*(2,0+6,0)*2</t>
  </si>
  <si>
    <t>0,3*(2,0+12,5)*2</t>
  </si>
  <si>
    <t>0,7*(2,5+1,8*2)+0,34*(2,5+(6,0-1,8)*2)</t>
  </si>
  <si>
    <t>0,33*(1,5+6,0)*2</t>
  </si>
  <si>
    <t>" řez B "     1,8*(2,0+62,0-0,5*3)*2+1,5*(2,0+2,5)*2</t>
  </si>
  <si>
    <t>" řez E "     1,8*(2,0+12,5)*2+0,9*(2,0+6,0)*2</t>
  </si>
  <si>
    <t>" řez G/D "     1,5*(2,5+6,0)*2+1,7*(1,5+6,0)*2</t>
  </si>
  <si>
    <t>398</t>
  </si>
  <si>
    <t>9537311141</t>
  </si>
  <si>
    <t>Plastová chránička DN100 dlo. 2,4m osazena v bednění před betonáží</t>
  </si>
  <si>
    <t>" RN - pro táhlo zemní soupravy pro šoupátko "</t>
  </si>
  <si>
    <t>399</t>
  </si>
  <si>
    <t>9537316031</t>
  </si>
  <si>
    <t>Usměrňovací plech tl. 3,5mm - (1,2/0,2m)  vč. kotvení - nerez</t>
  </si>
  <si>
    <t>" RN - ochrana čerpadla "     6</t>
  </si>
  <si>
    <t>400</t>
  </si>
  <si>
    <t>959811251</t>
  </si>
  <si>
    <t>P1 - Vláknocementová prostupka d-125 dl. 500  s těsnícím profilem nerez zdvojený pro potrubí d-63</t>
  </si>
  <si>
    <t>401</t>
  </si>
  <si>
    <t>959811801</t>
  </si>
  <si>
    <t>P2 - Vláknocementová prostupka d-200 dl.400  s těsnícím profilem nerez zdvojený pro potrubí d-129</t>
  </si>
  <si>
    <t>402</t>
  </si>
  <si>
    <t>959813711</t>
  </si>
  <si>
    <t>Z1 - Těsnící plech min.š.120mm s oboustranným butylkaučukem</t>
  </si>
  <si>
    <t>403</t>
  </si>
  <si>
    <t>959813721</t>
  </si>
  <si>
    <t>Z2 - Těsnící plech křížový s oboustranným butylkaučukem v pracovní spáře</t>
  </si>
  <si>
    <t>404</t>
  </si>
  <si>
    <t>959813731</t>
  </si>
  <si>
    <t>Z3 - Těsnící plech min.š.120mm s oboustranným butylkaučukem</t>
  </si>
  <si>
    <t>405</t>
  </si>
  <si>
    <t>959821801</t>
  </si>
  <si>
    <t>Vláknocementová prostupka dl.500  s těsnícím profilem nerez zdvojený pro potrubí DN80</t>
  </si>
  <si>
    <t>406</t>
  </si>
  <si>
    <t>961801902</t>
  </si>
  <si>
    <t>Rošt nad jímkou 400/400 v armaturní šachtě</t>
  </si>
  <si>
    <t>407</t>
  </si>
  <si>
    <t>961802101</t>
  </si>
  <si>
    <t>Bezpečnostní žebřík 5,89m vč. kotvení</t>
  </si>
  <si>
    <t>408</t>
  </si>
  <si>
    <t>961802111</t>
  </si>
  <si>
    <t>Výbava k bezpečnostnímu žebříku - nasazovací madlo na kolejnici (příloha) L 1260, bezpečnostní jistící jezdec s karabinou, bezp. pás pro osoby na připojení k jističi</t>
  </si>
  <si>
    <t>409</t>
  </si>
  <si>
    <t>961802201</t>
  </si>
  <si>
    <t>Pochůzí lávka 1020/6000 vč. zábradlí</t>
  </si>
  <si>
    <t>Přesun hmot</t>
  </si>
  <si>
    <t>410</t>
  </si>
  <si>
    <t>998142251</t>
  </si>
  <si>
    <t>Přesun hmot pro nádrže, jímky, zásobníky a jámy betonové monolitické v do 25 m</t>
  </si>
  <si>
    <t>PSV</t>
  </si>
  <si>
    <t>Práce a dodávky PSV</t>
  </si>
  <si>
    <t>722</t>
  </si>
  <si>
    <t>Zdravotechnika - vnitřní vodovod</t>
  </si>
  <si>
    <t>411</t>
  </si>
  <si>
    <t>7221106363</t>
  </si>
  <si>
    <t>Spojka T110 63x2"</t>
  </si>
  <si>
    <t>" AŠ "     12</t>
  </si>
  <si>
    <t>412</t>
  </si>
  <si>
    <t>7222131141</t>
  </si>
  <si>
    <t>Zpětná klapka DN 80</t>
  </si>
  <si>
    <t>" AŠ "     1</t>
  </si>
  <si>
    <t>413</t>
  </si>
  <si>
    <t>7222241551</t>
  </si>
  <si>
    <t>Zahradní ventil 32/1"</t>
  </si>
  <si>
    <t>414</t>
  </si>
  <si>
    <t>7222301031</t>
  </si>
  <si>
    <t>Kulový uzávěr DN 25</t>
  </si>
  <si>
    <t>415</t>
  </si>
  <si>
    <t>7222301061</t>
  </si>
  <si>
    <t>Kulový uzávěr DN 50</t>
  </si>
  <si>
    <t>416</t>
  </si>
  <si>
    <t>7222312861</t>
  </si>
  <si>
    <t>Membránový elektromagnetický ventil DN50</t>
  </si>
  <si>
    <t>417</t>
  </si>
  <si>
    <t>72217702463</t>
  </si>
  <si>
    <t>Rozvody z trubek PE-100 SDR11 DA/DN  -  63/50</t>
  </si>
  <si>
    <t>" AŠ "     200</t>
  </si>
  <si>
    <t>418</t>
  </si>
  <si>
    <t>72217702490</t>
  </si>
  <si>
    <t>Rozvody z trubek PE-100 SDR11 DA/DN  -  90/80</t>
  </si>
  <si>
    <t>419</t>
  </si>
  <si>
    <t>7222902261</t>
  </si>
  <si>
    <t>Zkouška těsnosti vodovodního potrubí do DN 50</t>
  </si>
  <si>
    <t>420</t>
  </si>
  <si>
    <t>7222902291</t>
  </si>
  <si>
    <t>Zkouška těsnosti vodovodního potrubí do DN 100</t>
  </si>
  <si>
    <t>421</t>
  </si>
  <si>
    <t>722290234</t>
  </si>
  <si>
    <t>Proplach a dezinfekce vodovodního potrubí do DN 80</t>
  </si>
  <si>
    <t>422</t>
  </si>
  <si>
    <t>72217702432</t>
  </si>
  <si>
    <t>Rozvody z trubek PE-100 SDR11 DA/DN  -  32/25</t>
  </si>
  <si>
    <t>423</t>
  </si>
  <si>
    <t>7222241541</t>
  </si>
  <si>
    <t>Zahradní ventil DN20</t>
  </si>
  <si>
    <t>424</t>
  </si>
  <si>
    <t>7221163220</t>
  </si>
  <si>
    <t>Spojka T116 32x3/4"</t>
  </si>
  <si>
    <t>425</t>
  </si>
  <si>
    <t>998722101</t>
  </si>
  <si>
    <t>Přesun hmot tonážní pro vnitřní vodovod v objektech v do 6 m</t>
  </si>
  <si>
    <t>743</t>
  </si>
  <si>
    <t>Elektromontáže - hrubá montáž</t>
  </si>
  <si>
    <t>426</t>
  </si>
  <si>
    <t>7436111161</t>
  </si>
  <si>
    <t>Vodič - pás zemnící 30 x 4 mm FeZn vč. spopjovacího materiálu a příslušenství montáž a dodávka</t>
  </si>
  <si>
    <t>35-M</t>
  </si>
  <si>
    <t>Montáž čerpadel, kompr.a vodoh.zař.</t>
  </si>
  <si>
    <t>427</t>
  </si>
  <si>
    <t>3503406121</t>
  </si>
  <si>
    <t>Norná stěna  1100/6000 - komplet</t>
  </si>
  <si>
    <t>" RN1A "     1</t>
  </si>
  <si>
    <t>46-M</t>
  </si>
  <si>
    <t>Zemní práce při extr.mont.pracích</t>
  </si>
  <si>
    <t>428</t>
  </si>
  <si>
    <t>4604900111</t>
  </si>
  <si>
    <t>Krytí inženýrských sítí výstražnou fólií z PVC</t>
  </si>
  <si>
    <t>" křížení inž. sítí "</t>
  </si>
  <si>
    <t>KABEL+POTRUBI1+POTRUBI2</t>
  </si>
  <si>
    <t>429</t>
  </si>
  <si>
    <t>4605102101</t>
  </si>
  <si>
    <t>Žlab kabel prefa bet díl: dílce ADZ 13-50 +deska ADZ 200-500</t>
  </si>
  <si>
    <t>SO 10.4 - Přeložka trubní části odvodňovacího příkopu</t>
  </si>
  <si>
    <t>831 12</t>
  </si>
  <si>
    <t>" DN800 "     1,86*22,26</t>
  </si>
  <si>
    <t>TRAVA</t>
  </si>
  <si>
    <t>0,2*TRAVA</t>
  </si>
  <si>
    <t>ORNICE</t>
  </si>
  <si>
    <t>" odvoz na mezideponii "     TRAVA*0,2</t>
  </si>
  <si>
    <t>113107152</t>
  </si>
  <si>
    <t>Odstranění podkladu pl přes 50 do 200 m2 z kameniva těženého tl 200 mm</t>
  </si>
  <si>
    <t>ASFALT</t>
  </si>
  <si>
    <t>113107162</t>
  </si>
  <si>
    <t>Odstranění podkladu pl přes 50 do 200 m2 z kameniva drceného tl 200 mm</t>
  </si>
  <si>
    <t>53,157*22 'Přepočtené koeficientem množství</t>
  </si>
  <si>
    <t>97909811001</t>
  </si>
  <si>
    <t>Poplatek za skládku suti      (bez živice)</t>
  </si>
  <si>
    <t>113107183</t>
  </si>
  <si>
    <t>Odstranění podkladu pl přes 50 do 200 m2 živičných tl 150 mm</t>
  </si>
  <si>
    <t>" stávající asfaltová vozovka "</t>
  </si>
  <si>
    <t>" stoka "     1,86*(58,24-2,02-2,6/2)</t>
  </si>
  <si>
    <t>" šachta Š1804 "     2,02*2,32</t>
  </si>
  <si>
    <t>" šachta Š1803 "     2,6*2,6</t>
  </si>
  <si>
    <t>" stoka "     2*(58,24-2,02-2,6/2)</t>
  </si>
  <si>
    <t>" šachta Š1804 "     2*(2,02+2,32)</t>
  </si>
  <si>
    <t>" šachta Š1803 "     4*2,6</t>
  </si>
  <si>
    <t>35,363*5 'Přepočtené koeficientem množství</t>
  </si>
  <si>
    <t>997221845302C</t>
  </si>
  <si>
    <t>Poplatek za skládku suti - živice</t>
  </si>
  <si>
    <t>" křížení ing.sítí  "     1,86*1</t>
  </si>
  <si>
    <t>" křížení ing.sítí  "</t>
  </si>
  <si>
    <t>" DN400 "     1,86*2</t>
  </si>
  <si>
    <t>" křížení ing.sítí  "    1,86*1</t>
  </si>
  <si>
    <t>POTRUBI1*1,0*1,5</t>
  </si>
  <si>
    <t>POTRUBI2*1,45*1,95</t>
  </si>
  <si>
    <t>KABEL*1,0*1,5</t>
  </si>
  <si>
    <t>" stoka "</t>
  </si>
  <si>
    <t>1,86*(4,43+4,14)/2*37,85</t>
  </si>
  <si>
    <t>1,86*(4,14+4,14)/2*(48,5-37,85-2,02/2)</t>
  </si>
  <si>
    <t>1,86*(4,14+4,06)/2*(80,5-48,5-2,02/2-2,6/2)</t>
  </si>
  <si>
    <t>" Š1804 "     2,02*2,32*4,38</t>
  </si>
  <si>
    <t>" Š1803 "     2,6*2,6*4,3</t>
  </si>
  <si>
    <t>" výkop pro drenáž "</t>
  </si>
  <si>
    <t>DRENAZ*0,1*0,2</t>
  </si>
  <si>
    <t>-0,45*ASFALT</t>
  </si>
  <si>
    <t>-0,3*TRAVA</t>
  </si>
  <si>
    <t>" odpočet vybourané kanalizace "</t>
  </si>
  <si>
    <t>-PI*((0,8+0,13*2)/2)^2*2,5</t>
  </si>
  <si>
    <t>VYKOP1</t>
  </si>
  <si>
    <t>VYKOP1*0,62</t>
  </si>
  <si>
    <t>VYKOP1*0,62*0,5</t>
  </si>
  <si>
    <t>VYKOP1*0,3</t>
  </si>
  <si>
    <t>"  50%"</t>
  </si>
  <si>
    <t>VYKOP1*0,3*0,5</t>
  </si>
  <si>
    <t>" 8% "</t>
  </si>
  <si>
    <t>VYKOP1*0,08</t>
  </si>
  <si>
    <t>2*(4,43+4,14)/2*37,85</t>
  </si>
  <si>
    <t>2*(4,14+4,14)/2*(48,5-37,85-2,02/2)</t>
  </si>
  <si>
    <t>2*(4,14+4,06)/2*(80,5-48,5-2,02/2-2,6/2)</t>
  </si>
  <si>
    <t>" Š1804 "     2*(2,02+2,32)*(4,38+0,3-2,25)</t>
  </si>
  <si>
    <t>" Š1803 "     4*2,6*(4,3+0,3-2,35)</t>
  </si>
  <si>
    <t>" Š1804 "     2*(2,02+2,32)*2,25</t>
  </si>
  <si>
    <t>" Š1803 "     4*2,6*2,35</t>
  </si>
  <si>
    <t>" Š 1803 "</t>
  </si>
  <si>
    <t>U160</t>
  </si>
  <si>
    <t>" Š 1804 - rám typ U160 "     788,45</t>
  </si>
  <si>
    <t>" Š 1803 - rám typ U200 "   1451,76</t>
  </si>
  <si>
    <t>" Š1803,1804 - závěsy pás.80/6 "     120,64*2</t>
  </si>
  <si>
    <t>130108220</t>
  </si>
  <si>
    <t>ocel profilová UPN, v jakosti 11 375, h=160 mm</t>
  </si>
  <si>
    <t>" ponecháno ve výkopu "     U160/2*1,03/1000</t>
  </si>
  <si>
    <t>1301082201</t>
  </si>
  <si>
    <t>ocel profilová UPN, v jakosti 11 375, h=160 mm  (obratovost)</t>
  </si>
  <si>
    <t>" demontováno "     U160/2*1,03/1000</t>
  </si>
  <si>
    <t>130108260</t>
  </si>
  <si>
    <t>ocel profilová UPN, v jakosti 11 375, h=200 mm</t>
  </si>
  <si>
    <t>" ponecháno ve výkopu "     U200/2*1,03/1000</t>
  </si>
  <si>
    <t>1301082601</t>
  </si>
  <si>
    <t>ocel profilová UPN, v jakosti 11 375, h=200 mm   (obratovost)</t>
  </si>
  <si>
    <t>" demontováno "     U200/2*1,03/1000</t>
  </si>
  <si>
    <t>" ponecháno ve výkopu "     P806/2*1,03/1000</t>
  </si>
  <si>
    <t>" demontováno "     P806/2*1,03/1000</t>
  </si>
  <si>
    <t>" demontáž 3 rámů, 3 rámy ponechány "     OCEL1/2</t>
  </si>
  <si>
    <t>VYKOP1*0,6*0,92</t>
  </si>
  <si>
    <t>VYKOP1*0,6*0,08</t>
  </si>
  <si>
    <t>" odvoz vytěžené zeminy z mezideponie k zpětným zásypům "</t>
  </si>
  <si>
    <t>ZASYP1-ZASYPfr</t>
  </si>
  <si>
    <t>VYKOP1+TRAVA*0,1</t>
  </si>
  <si>
    <t>-(ZASYP1-ZASYPfr)</t>
  </si>
  <si>
    <t>ODVOZ1</t>
  </si>
  <si>
    <t>" 92% "</t>
  </si>
  <si>
    <t>ODVOZ1*0,92</t>
  </si>
  <si>
    <t>453,926*13 'Přepočtené koeficientem množství</t>
  </si>
  <si>
    <t>ODVOZ1*0,08</t>
  </si>
  <si>
    <t>39,472*13 'Přepočtené koeficientem množství</t>
  </si>
  <si>
    <t>" odpočet konstrikcí "</t>
  </si>
  <si>
    <t>-1,86*(0,08+0,1+0,1+0,8+0,13*2+0,3)*DN800</t>
  </si>
  <si>
    <t>" Š1804 "</t>
  </si>
  <si>
    <t>-(0,3+1,65+0,3+0,1*2)*2,02*2,32</t>
  </si>
  <si>
    <t>-PI*(1,24/2)^2*1,0</t>
  </si>
  <si>
    <t>-PI*(1,04/2)^2*(1,81+0,12-1,0-0,45)</t>
  </si>
  <si>
    <t>" Š1803 "</t>
  </si>
  <si>
    <t>-(2,35+0,2)*2,6*2,6</t>
  </si>
  <si>
    <t>-PI*(1,04/2)^2*(1,75-0,5-0,25-0,45)</t>
  </si>
  <si>
    <t>ZASYP1</t>
  </si>
  <si>
    <t>" dovoz vytěžené zeminy z mezideponie k zpětným zásypům "</t>
  </si>
  <si>
    <t>" odpočet zásypu mimo komunikaci "</t>
  </si>
  <si>
    <t>-1,86*(4,43+4,21)/2*22,26</t>
  </si>
  <si>
    <t>1,86*(0,08+0,1+0,1+0,8+0,13*2+0,3)*22,26</t>
  </si>
  <si>
    <t>0,3*TRAVA</t>
  </si>
  <si>
    <t>" přesun hmot "     ZASYPfr</t>
  </si>
  <si>
    <t>1741111091</t>
  </si>
  <si>
    <t>" potrubí DN800 "</t>
  </si>
  <si>
    <t>(1,108+2*0,1*(0,3+0,8+0,13*2+0,1-0,365))*DN800</t>
  </si>
  <si>
    <t>OBSYP</t>
  </si>
  <si>
    <t>5833736801</t>
  </si>
  <si>
    <t>štěrkopísek frakce netříděná zásyp</t>
  </si>
  <si>
    <t>OBSYP*1,89027</t>
  </si>
  <si>
    <t>" přesun hmot "     OBSYP</t>
  </si>
  <si>
    <t>" dovoz ornice z mezideponie k zpětným zásypům "</t>
  </si>
  <si>
    <t>TRAVA*0,2</t>
  </si>
  <si>
    <t>TRAVA*0,1*1,05</t>
  </si>
  <si>
    <t>TRAVA*0,02*1,05</t>
  </si>
  <si>
    <t>" drenáž "       DN800+2,0+2,5</t>
  </si>
  <si>
    <t>DRENAZ</t>
  </si>
  <si>
    <t>3512711041</t>
  </si>
  <si>
    <t xml:space="preserve">Zazdívka cihlami tl. 300 na maltu </t>
  </si>
  <si>
    <t>" úprava stáv. šachty ŠS1803 "</t>
  </si>
  <si>
    <t>0,3*PI*(0,8/2)^2*1,2</t>
  </si>
  <si>
    <t>3513112021</t>
  </si>
  <si>
    <t>D+M zaplnění stávajícího potrubí popílkocemontovou suspenzí vč. všech souvisejících prací</t>
  </si>
  <si>
    <t>" zaplněná stávajícího potrubí  "</t>
  </si>
  <si>
    <t>" DN800 "    PI*(0,8/2)^2*10,0</t>
  </si>
  <si>
    <t>358325114</t>
  </si>
  <si>
    <t>Bourání stoky kompletní nebo otvorů z železobetonu plochy do 4 m2</t>
  </si>
  <si>
    <t>" vybourání stáv. potrubí DN800 "</t>
  </si>
  <si>
    <t>0,13*PI*(0,8+0,13)*2,5</t>
  </si>
  <si>
    <t>997013211</t>
  </si>
  <si>
    <t>Vnitrostaveništní doprava suti a vybouraných hmot pro budovy v do 6 m ručně</t>
  </si>
  <si>
    <t>2,28*22 'Přepočtené koeficientem množství</t>
  </si>
  <si>
    <t>451572111</t>
  </si>
  <si>
    <t>Lože pod potrubí otevřený výkop z kameniva drobného těženého</t>
  </si>
  <si>
    <t>" stoka "     0,08*1,86*DN800</t>
  </si>
  <si>
    <t>" Š 1804 "     0,1*2,0*2,3</t>
  </si>
  <si>
    <t>" Š 1803 "     0,1*2,5*2,5</t>
  </si>
  <si>
    <t>" drenáž "     DRENAZ*0,1*0,2</t>
  </si>
  <si>
    <t>LOZE</t>
  </si>
  <si>
    <t>" přesun hmot "     LOZE</t>
  </si>
  <si>
    <t>DN800/2,5*2+0,2</t>
  </si>
  <si>
    <t>5922374104</t>
  </si>
  <si>
    <t>podkladek betonový pod hrdlové trouby IZX 12/80 pro trouby DN600,800</t>
  </si>
  <si>
    <t>62*1,01 'Přepočtené koeficientem množství</t>
  </si>
  <si>
    <t>592243200</t>
  </si>
  <si>
    <t>prstenec šachetní betonový vyrovnávací TBW-Q.1 63/6 62,5 x 12 x 6 cm</t>
  </si>
  <si>
    <t>592243230</t>
  </si>
  <si>
    <t>prstenec šachetní betonový vyrovnávací TBW-Q.1 63/10 62,5 x 12 x 10 cm</t>
  </si>
  <si>
    <t>" šachty "     2</t>
  </si>
  <si>
    <t>(0,433+2*0,1*0,365)*DN800</t>
  </si>
  <si>
    <t>0,1*1,86*DN800</t>
  </si>
  <si>
    <t>" Š1804 "        0,1*2,0*2,3</t>
  </si>
  <si>
    <t>" Š1803 "        0,1*2,5*2,5</t>
  </si>
  <si>
    <t>DESKA1</t>
  </si>
  <si>
    <t>564651111</t>
  </si>
  <si>
    <t>Podklad z kameniva hrubého drceného vel. 63-125 mm tl 150 mm</t>
  </si>
  <si>
    <t>" asfaltová vozovka "     ASFALT</t>
  </si>
  <si>
    <t>Š150</t>
  </si>
  <si>
    <t>ŠD150</t>
  </si>
  <si>
    <t>" přesun hmot "</t>
  </si>
  <si>
    <t>ŠD150*0,15</t>
  </si>
  <si>
    <t>Š150*0,15</t>
  </si>
  <si>
    <t>5651361111</t>
  </si>
  <si>
    <t>Asfaltový beton vrstva podkladní ACP 22+ (obalované kamenivo OKH ) tl 50 mm š do 3 m</t>
  </si>
  <si>
    <t>5771451121</t>
  </si>
  <si>
    <t xml:space="preserve">Asfaltový beton vrstva ložní ACL 16+ (ABH) tl 50 mm š do 3 m </t>
  </si>
  <si>
    <t>6176331111</t>
  </si>
  <si>
    <t xml:space="preserve">Omítka zdiva maltou </t>
  </si>
  <si>
    <t>PI*(0,8/2)^2*1,2</t>
  </si>
  <si>
    <t>822472111</t>
  </si>
  <si>
    <t>Montáž potrubí z trub TZH s integrovaným těsněním otevřený výkop sklon do 20 % DN 800</t>
  </si>
  <si>
    <t>" stoka "     80,5-2,0-2,5/2</t>
  </si>
  <si>
    <t>DN800</t>
  </si>
  <si>
    <t>" potrubí "     80,5-1,0-1,5/2</t>
  </si>
  <si>
    <t>DN800p</t>
  </si>
  <si>
    <t>592224120</t>
  </si>
  <si>
    <t>trouba hrdlová přímá železobet. s integrovaným těsněním DEHA TZH-Q 800/2500 80 x 250 x 11,5 cm</t>
  </si>
  <si>
    <t>DN800p/2,5*1,01</t>
  </si>
  <si>
    <t>8943021701</t>
  </si>
  <si>
    <t>Dno šachet tl nad 200 mm ze ŽB obyčejného tř. C 30/37-XC4- XA1</t>
  </si>
  <si>
    <t>" Š1804 "        0,3*2,0*2,3*1,035</t>
  </si>
  <si>
    <t>" Š1803 "        0,3*2,5*2,5*1,035</t>
  </si>
  <si>
    <t>8943021711</t>
  </si>
  <si>
    <t>Stěny šachet tl nad 200 mm ze ŽB obyčejného tř. C 30/37-XC4- XA1</t>
  </si>
  <si>
    <t>" Š1804 "        1,65*(2,0*2,3-1,0*1,3)*2*1,035</t>
  </si>
  <si>
    <t>" Š1803 "        1,75*(2,5*2,5-1,5*1,5)*2*1,035</t>
  </si>
  <si>
    <t>" Š1804 "        1,65*(1,3+1,0)*2</t>
  </si>
  <si>
    <t>" Š1803 "        1,75*1,5*4</t>
  </si>
  <si>
    <t>" Š1804 "        (2,0*2,3+1,65*(1,6+1,3)*2)*6*0,65*0,000222</t>
  </si>
  <si>
    <t>" Š1803 "        (2,1*2,1+1,75*1,8*4)*6*0,65*0,000222</t>
  </si>
  <si>
    <t>" Š1804 "     0,430</t>
  </si>
  <si>
    <t>" Š1803 "     0,538</t>
  </si>
  <si>
    <t>8942042611</t>
  </si>
  <si>
    <t>Žlaby šachet průřezu o poloměru nad 500 mm z betonu prostého tř. C 30/37 XA1</t>
  </si>
  <si>
    <t>0,75*1,0*1,3</t>
  </si>
  <si>
    <t>-PI*(0,8/2)^2/2*1,0</t>
  </si>
  <si>
    <t>-0,8*0,2*1,0</t>
  </si>
  <si>
    <t>0,75*1,5*1,5</t>
  </si>
  <si>
    <t>-PI*(0,8/2)^2/2*1,5</t>
  </si>
  <si>
    <t>-0,8*0,2*1,5</t>
  </si>
  <si>
    <t>PI*0,8/2*1,0</t>
  </si>
  <si>
    <t>2*0,2*1,0</t>
  </si>
  <si>
    <t>2*0,2*1,5</t>
  </si>
  <si>
    <t>" Š1803 "          1,5+0,4</t>
  </si>
  <si>
    <t>" Š1804 "          1,0</t>
  </si>
  <si>
    <t>Bobtnavý pásek tl. 6mm, š.30mm</t>
  </si>
  <si>
    <t>" Š1804 "        (1,3+1,6)*2+3,7+3,6*2</t>
  </si>
  <si>
    <t>" Š1803 "        1,8*4+3,7+3,6*2</t>
  </si>
  <si>
    <t>" Š1804 "        (1,3+1,6)*2</t>
  </si>
  <si>
    <t>" Š1803 "        1,8*4</t>
  </si>
  <si>
    <t>8943022121</t>
  </si>
  <si>
    <t>M+D Stropní deska prefa šachty Š1804 - 1600/1900/300 s otvorem d=1000 beton C30/37-XC4-XA1 vč.armování</t>
  </si>
  <si>
    <t>8943022122</t>
  </si>
  <si>
    <t>M+D Stropní deska prefa šachty Š1803 - 2100/2100/300 s otvorem d=1000 beton C30/37-XC4-XA1 vč.armování</t>
  </si>
  <si>
    <t>8714721116</t>
  </si>
  <si>
    <t>Montáž kanalizačního potrubí ze sklolaminátových trub DN 800  v otevřeném výkopu</t>
  </si>
  <si>
    <t>2864127201</t>
  </si>
  <si>
    <t>roury ze sklolaminátu  PN 1 SN 5000 DN 800 + spojka</t>
  </si>
  <si>
    <t>894401211</t>
  </si>
  <si>
    <t>Osazení betonových dílců pro šachty skruží rovných</t>
  </si>
  <si>
    <t>" výpis šachet "     1+1+1</t>
  </si>
  <si>
    <t>3*1,02 'Přepočtené koeficientem množství</t>
  </si>
  <si>
    <t>" šachty "         2</t>
  </si>
  <si>
    <t>894402211</t>
  </si>
  <si>
    <t>Osazení betonových dílců pro šachty skruží přechodových</t>
  </si>
  <si>
    <t>" výpis šachet "     2</t>
  </si>
  <si>
    <t>0,2*1,02 'Přepočtené koeficientem množství</t>
  </si>
  <si>
    <t>8995014111</t>
  </si>
  <si>
    <t>Stupadla do šachet vidlicová s PE povlakem s vysekáním otvoru v betonu</t>
  </si>
  <si>
    <t>" výpis šachet "     9</t>
  </si>
  <si>
    <t>998274101</t>
  </si>
  <si>
    <t>Přesun hmot pro trubní vedení z trub betonových otevřený výkop</t>
  </si>
  <si>
    <t>KABEL+POTRUBI1</t>
  </si>
  <si>
    <t>SO 20 - RETENČNÍ NÁDRŽ RN1B</t>
  </si>
  <si>
    <t>SO 20.1 - Retenční nádrž RN1B</t>
  </si>
  <si>
    <t>1,3*4,0*3,0*2</t>
  </si>
  <si>
    <t>VYKOPpu1</t>
  </si>
  <si>
    <t>" odpočet stáv. stok "</t>
  </si>
  <si>
    <t>" stoka DN400 "     -0,181*3,0</t>
  </si>
  <si>
    <t>" stoka DN700 "     -0,782*3,0</t>
  </si>
  <si>
    <t>VYKOPpu</t>
  </si>
  <si>
    <t>VYKOPpu*0,50</t>
  </si>
  <si>
    <t>VYKOPpu*0,50*0,3</t>
  </si>
  <si>
    <t>VYKOPpu*0,45</t>
  </si>
  <si>
    <t>VYKOPpu*0,45*0,3</t>
  </si>
  <si>
    <t>"  5% "</t>
  </si>
  <si>
    <t>VYKOPpu*0,05</t>
  </si>
  <si>
    <t>4,0*(1,3+3,0)*2*2</t>
  </si>
  <si>
    <t>" zásyp rýh v přípravě území "</t>
  </si>
  <si>
    <t>0,134*22 'Přepočtené koeficientem množství</t>
  </si>
  <si>
    <t xml:space="preserve">" zelená plocha "            </t>
  </si>
  <si>
    <t>TRAVApu</t>
  </si>
  <si>
    <t>TRAVApu*0,035*1,03</t>
  </si>
  <si>
    <t>VCP</t>
  </si>
  <si>
    <t>" čerpání z hydrovrtů "</t>
  </si>
  <si>
    <t>" 4 ks čerpadel přítok do každého 8l/s "</t>
  </si>
  <si>
    <t>2*1365</t>
  </si>
  <si>
    <t>4*1365</t>
  </si>
  <si>
    <t>doplnění 1ks hydrovrtu + dočasné čerpání ze studny</t>
  </si>
  <si>
    <t>" kanalizace dle TZ - 2l/s "     1283</t>
  </si>
  <si>
    <t>1151019210</t>
  </si>
  <si>
    <t>Čerpání splaškových vod pod dobu výstavby  (Qhm - 10 l/s)</t>
  </si>
  <si>
    <t>" dle TZ - stoky 6l/s"                 1283</t>
  </si>
  <si>
    <t>" ornice v m2 "</t>
  </si>
  <si>
    <t>" stoka sklolaminát "</t>
  </si>
  <si>
    <t>(1,22+0,1*2)*DN600</t>
  </si>
  <si>
    <t>(1,32+0,1*2)*DN700</t>
  </si>
  <si>
    <t>(1,42+0,1*2)*DN800</t>
  </si>
  <si>
    <t>" Š2003.1 "     2,6*2,6</t>
  </si>
  <si>
    <t>" Š2003.2 "     2,6*2,6</t>
  </si>
  <si>
    <t>" Š2802 "        2,6*2,6</t>
  </si>
  <si>
    <t>" OK1Bstáv. "    2,0*2,0</t>
  </si>
  <si>
    <t>" ornice v m3 "</t>
  </si>
  <si>
    <t>ORNICEm2kanal*0,2</t>
  </si>
  <si>
    <t>162301101</t>
  </si>
  <si>
    <t>Vodorovné přemístění do 500 m výkopku/sypaniny z horniny tř. 1 až 4</t>
  </si>
  <si>
    <t>" na mezideponii "    ORNICEm2kanal*0,2</t>
  </si>
  <si>
    <t>" DN400 - Š2003 - RN1B "</t>
  </si>
  <si>
    <t>1,23*1,0*(19,0-0,4*2)</t>
  </si>
  <si>
    <t>"DN700 - OK1B - Š2003.2 "</t>
  </si>
  <si>
    <t>1,52*(4,20+4,17)/2*(29,0-23,0-0,4-2,6/2)</t>
  </si>
  <si>
    <t>1,52*(4,17+4,21)/2*(43,0-29,0-2,6/2*2)</t>
  </si>
  <si>
    <t>"DN600 - ŠS2801stáv. - Š2802 "</t>
  </si>
  <si>
    <t>1,42*(4,71+4,96)/2*(9,5-1,0-2,5/2)</t>
  </si>
  <si>
    <t>"DN800 - Š2802 - OS1B "</t>
  </si>
  <si>
    <t>1,62*(4,96+5,28)/2*(16,0-9,5-2,5/2-0,4)</t>
  </si>
  <si>
    <t>" Š2003.1 "     4,61*2,6*2,6</t>
  </si>
  <si>
    <t>" Š2003.2 "     4,66*2,6*2,6</t>
  </si>
  <si>
    <t>" Š2802 "        4,67*2,6*2,6</t>
  </si>
  <si>
    <t>" OK1Bstáv. "  1,74*2,0*2,0</t>
  </si>
  <si>
    <t>DRENAZ1*0,1*0,2</t>
  </si>
  <si>
    <t>VYKOPkanal1</t>
  </si>
  <si>
    <t>-ORNICEm2kanal*0,3</t>
  </si>
  <si>
    <t>" stoka DN700 "     -0,782*6,0</t>
  </si>
  <si>
    <t>VYKOPkanal</t>
  </si>
  <si>
    <t>VYKOPkanal*0,50</t>
  </si>
  <si>
    <t>VYKOPkanal*0,50*0,3</t>
  </si>
  <si>
    <t>VYKOPkanal*0,45</t>
  </si>
  <si>
    <t>VYKOPkanal*0,45*0,3</t>
  </si>
  <si>
    <t>VYKOPkanal*0,05</t>
  </si>
  <si>
    <t>2*(4,20+4,17)/2*(29,0-23,0-0,4-2,6/2)</t>
  </si>
  <si>
    <t>2*(4,17+4,21)/2*(43,0-29,0-2,6/2*2)</t>
  </si>
  <si>
    <t>2*(4,71+4,96)/2*(9,5-1,0-2,5/2)</t>
  </si>
  <si>
    <t>2*(4,96+5,28)/2*(16,0-9,5-2,5/2-0,4)</t>
  </si>
  <si>
    <t>" OK1Bstáv. "  1,74*2,0*4</t>
  </si>
  <si>
    <t>" Š2003.1 "     (4,61+0,3-2,5)*2,6*4</t>
  </si>
  <si>
    <t>" Š2003.2 "     (4,66+0,3-2,5)*2,6*4</t>
  </si>
  <si>
    <t>" Š2802 "        (4,67+0,3-2,5)*2,6*4</t>
  </si>
  <si>
    <t>" Š2003.1 "     2,5*2,6*4</t>
  </si>
  <si>
    <t>" Š2003.2 "     2,5*2,6*4</t>
  </si>
  <si>
    <t>" Š2802 "        2,5*2,6*4</t>
  </si>
  <si>
    <t>" Š 2003.1,Š2003.2,Š2802 - rám typ U200 "   1451,76*3</t>
  </si>
  <si>
    <t>" Š1803,1804 - závěsy pás.80/6 "     120,64*3</t>
  </si>
  <si>
    <t>" demontáž 3 rámů, 3 rámy ponechány "     OCEL2/2</t>
  </si>
  <si>
    <t>VYKOPkanal*(0,50+0,45)*0,60</t>
  </si>
  <si>
    <t>VYKOPkanal*0,05*0,60</t>
  </si>
  <si>
    <t>" odvoz na mezideponiii "</t>
  </si>
  <si>
    <t>ZASYPkanal</t>
  </si>
  <si>
    <t>" kanalizace "     VYKOPkanal</t>
  </si>
  <si>
    <t>ORNICEm2kanal*0,1</t>
  </si>
  <si>
    <t>" zemina zpět do výkopů "</t>
  </si>
  <si>
    <t>-ZASYPkanal</t>
  </si>
  <si>
    <t>" zemina zpět do výkopů - příprava území "</t>
  </si>
  <si>
    <t>VYKOPpu-VYKOPpu1</t>
  </si>
  <si>
    <t>ODVOZkanal</t>
  </si>
  <si>
    <t>" 95% "     ODVOZkanal*(0,5+0,45)</t>
  </si>
  <si>
    <t>116,556*13 'Přepočtené koeficientem množství</t>
  </si>
  <si>
    <t>" 5% "     ODVOZkanal*0,05</t>
  </si>
  <si>
    <t>6,135*13 'Přepočtené koeficientem množství</t>
  </si>
  <si>
    <t>1712012010</t>
  </si>
  <si>
    <t>Poplatek za skládku zeminy</t>
  </si>
  <si>
    <t>" sklolaminát DN400 "</t>
  </si>
  <si>
    <t>-1,42*(0,15+0,616+0,3)*DN600</t>
  </si>
  <si>
    <t>-1,52*(0,15+0,718+0,3)*DN700</t>
  </si>
  <si>
    <t>-1,62*(0,15+0,820+0,3)*DN800</t>
  </si>
  <si>
    <t>" Š2003.1 "</t>
  </si>
  <si>
    <t>-(2,3+0,2)*2,6*2,6</t>
  </si>
  <si>
    <t>-0,3*2,1*2,1</t>
  </si>
  <si>
    <t>-0,5*1,6*1,6</t>
  </si>
  <si>
    <t>-PI*(1,24/2)^2*(1,9+0,11+0,1-0,8)</t>
  </si>
  <si>
    <t>" Š2003.2 "</t>
  </si>
  <si>
    <t>-PI*(1,24/2)^2*(1,75+0,73+0,08-0,4-0,8)</t>
  </si>
  <si>
    <t>" Š2802 "</t>
  </si>
  <si>
    <t>" OK1Bstáv. "</t>
  </si>
  <si>
    <t>-0,3*2,0*2,0</t>
  </si>
  <si>
    <t>-PI*(1,24/2)^2*(1,74-0,8)</t>
  </si>
  <si>
    <t>" dovoz z mezideponie "</t>
  </si>
  <si>
    <t>" sklolaminátové trouby - obsyp a sedlo "</t>
  </si>
  <si>
    <t>DN400*(1,2*0,8-PI*(0,427/2)^2)</t>
  </si>
  <si>
    <t>DN600*(0,819+2*0,1*(0,3+0,616))</t>
  </si>
  <si>
    <t>DN700*(0,939+2*0,1*(0,3+0,718))</t>
  </si>
  <si>
    <t>DN800*(1,062+2*0,1*(0,3+0,820))</t>
  </si>
  <si>
    <t>" stoky "     ORNICEm2kanal</t>
  </si>
  <si>
    <t>" substrát "</t>
  </si>
  <si>
    <t>SUBSTRATr</t>
  </si>
  <si>
    <t>1037150003</t>
  </si>
  <si>
    <t>substrát pěstební pod trávníky - zahradnická zemina kombinovaná s tříděným pískem</t>
  </si>
  <si>
    <t>SUBSTRATr*0,1*1,05</t>
  </si>
  <si>
    <t>" přesun hmot "     SUBSTRATr*0,1*1,05</t>
  </si>
  <si>
    <t>(1,52+3,0)*(29,0-24,525-2,6/2)</t>
  </si>
  <si>
    <t>(1,52+3,0)*(43,0-29,0-2,6/2*2)</t>
  </si>
  <si>
    <t>(1,42+3,0)*(9,5-1,0-2,6/2)</t>
  </si>
  <si>
    <t>(1,62+3,0)*(14,555-9,5-2,6/2-0,4)</t>
  </si>
  <si>
    <t>" Š2003.1 "     2,6*(2,6+3,0)</t>
  </si>
  <si>
    <t>" Š2003.2 "     2,6*(2,6+3,0)</t>
  </si>
  <si>
    <t>" Š2802 "         2,6*(2,6+3,0)</t>
  </si>
  <si>
    <t>" OK1Bstáv "  (2,0+3,0)*(2,0+3,0)</t>
  </si>
  <si>
    <t>TRAVAr</t>
  </si>
  <si>
    <t>TRAVAr*0,035*1,03</t>
  </si>
  <si>
    <t>1151012003</t>
  </si>
  <si>
    <t>Čerpání vody na dopravní výšku do 10 m průměrný přítok do 20 l/min vč. pohotovosti záložního čerpadla vodorovná vzdálenost převedení vody do 20 m</t>
  </si>
  <si>
    <t xml:space="preserve">" průměrný přítok RN - 2l/s = 120 l/min "                </t>
  </si>
  <si>
    <t>" 6 sběrných jímek = průměrný přítok do jedné jímky =  20l/min "</t>
  </si>
  <si>
    <t>" čerpání "     6*5760</t>
  </si>
  <si>
    <t>" dle TZ - RN 6l/s"                 5760</t>
  </si>
  <si>
    <t>" srážky - 217 l/s = 13.020 l/min "     1*90</t>
  </si>
  <si>
    <t>" srážky - 217 l/s = 13.020 l/min "     1*90*5</t>
  </si>
  <si>
    <t>240*5 'Přepočtené koeficientem množství</t>
  </si>
  <si>
    <t>ORNICEm2RN</t>
  </si>
  <si>
    <t>" RN1B "     27,063*6,69</t>
  </si>
  <si>
    <t>0,2*ORNICEm2RN</t>
  </si>
  <si>
    <t>ORNICEm3RN</t>
  </si>
  <si>
    <t xml:space="preserve">" odvoz na mezideponii "    </t>
  </si>
  <si>
    <t>ORNICEm2RN*0,2</t>
  </si>
  <si>
    <t>" RN1B "</t>
  </si>
  <si>
    <t>svahování u jámy RNB</t>
  </si>
  <si>
    <t>6,35*(27,063-0,29)*(6,69-0,29)</t>
  </si>
  <si>
    <t>hornina 3</t>
  </si>
  <si>
    <t>VYKOPRN1</t>
  </si>
  <si>
    <t>svah 5:3m, délka svahování 24m</t>
  </si>
  <si>
    <t>doplnit výpočet výměru zmenšit</t>
  </si>
  <si>
    <t>" snížená část "</t>
  </si>
  <si>
    <t>(236,95-235,85)*((3,187+0,29/2)*(4,1+0,29/2)+(3,187+0,29/2+1,1)*(4,1+0,29/2+1,1))/2</t>
  </si>
  <si>
    <t>" ornice "     -ORNICEm2RN*0,3</t>
  </si>
  <si>
    <t>" 40% "</t>
  </si>
  <si>
    <t>VYKOPRN*0,4</t>
  </si>
  <si>
    <t>" 20% "     VYKOPRN*0,4*0,2</t>
  </si>
  <si>
    <t>" 47% "     VYKOPRN*0,47</t>
  </si>
  <si>
    <t>50% svahování hornina 4</t>
  </si>
  <si>
    <t>50% rýhy pro odtěžení balvanitého podloží</t>
  </si>
  <si>
    <t>výkop zeminy pro sanaci tl. 45mm</t>
  </si>
  <si>
    <t>" 20% "     VYKOPRN*0,47*0,2</t>
  </si>
  <si>
    <t>" 13% "     VYKOPRN*0,13</t>
  </si>
  <si>
    <t>výkop rýhy pro odtěžení skalnatého podloží</t>
  </si>
  <si>
    <t>50% hornina 4, 50% hornina 5</t>
  </si>
  <si>
    <t>43,5*2*4</t>
  </si>
  <si>
    <t>143104115</t>
  </si>
  <si>
    <t>Ražení štol s ostěním z ocelových trub protlačením l do 100 m D nad 920 do 1020 mm I stupeň ražnosti</t>
  </si>
  <si>
    <t>" chránička "     1,7</t>
  </si>
  <si>
    <t>1433330001</t>
  </si>
  <si>
    <t>trubka ocelová DN1000 k protlačování</t>
  </si>
  <si>
    <t>2,0*PI*(0,98/2)^2*6</t>
  </si>
  <si>
    <t>" retenční nádrž - 19% "</t>
  </si>
  <si>
    <t>VYKOPRN*(0,4+0,47)*0,19</t>
  </si>
  <si>
    <t>" 26% "     VYKOPRN*0,13*0,19</t>
  </si>
  <si>
    <t>" z výkopů "     VYKOPRN</t>
  </si>
  <si>
    <t>" z výkopů "     VYKOPjimka</t>
  </si>
  <si>
    <t>" z výkopů "     ORNICEm2RN*0,1</t>
  </si>
  <si>
    <t>" odpočet zásyp "     -ZASYPRN</t>
  </si>
  <si>
    <t>" 87% "     ODVOZRN*(0,4+0,47)</t>
  </si>
  <si>
    <t>450,84*13 'Přepočtené koeficientem množství</t>
  </si>
  <si>
    <t>" 13% "     ODVOZRN*0,13</t>
  </si>
  <si>
    <t>67,367*13 'Přepočtené koeficientem množství</t>
  </si>
  <si>
    <t>STET1/0,6*0,25</t>
  </si>
  <si>
    <t>předvrtání štětovnic</t>
  </si>
  <si>
    <t>navýšení předvrtů</t>
  </si>
  <si>
    <t>vrty navíc kdy se nepodařilo dosáhnout projekční hloubky</t>
  </si>
  <si>
    <t>STET1</t>
  </si>
  <si>
    <t>část štětovnic bylo zaraženo, následně vytaženo a ve finále opět zaraženo</t>
  </si>
  <si>
    <t>odpočet štětovnic za zkrácení délek některých lazsen dle skutečosti</t>
  </si>
  <si>
    <t>10,0*(6,69+21,241*2)</t>
  </si>
  <si>
    <t>11,0*(6,69+5,241*2)</t>
  </si>
  <si>
    <t>STET1*122/1000</t>
  </si>
  <si>
    <t>odpočet za použití kratších štětovnic</t>
  </si>
  <si>
    <t>47+2+123+2</t>
  </si>
  <si>
    <t>10,0*2</t>
  </si>
  <si>
    <t>doplnění dodatečného rozpěrného rámu</t>
  </si>
  <si>
    <t>U18</t>
  </si>
  <si>
    <t>" 2xU180 "             2,7104*1,02</t>
  </si>
  <si>
    <t>IPE 300 - 21,6</t>
  </si>
  <si>
    <t>U26</t>
  </si>
  <si>
    <t>" 2xU260 "             5,761558*1,02</t>
  </si>
  <si>
    <t>U 200 - 12m</t>
  </si>
  <si>
    <t>1301082401</t>
  </si>
  <si>
    <t>ocel profilová UPN, v jakosti 11 375, h=180 mm    (obratovost)</t>
  </si>
  <si>
    <t>U18*1,03</t>
  </si>
  <si>
    <t>1301083201</t>
  </si>
  <si>
    <t>ocel profilová UPN, v jakosti 11 375, h=260 mm    (obratovost)</t>
  </si>
  <si>
    <t>U26*1,03</t>
  </si>
  <si>
    <t>STET1*0,013</t>
  </si>
  <si>
    <t>" prostor k zásypu (po dno ornice) "</t>
  </si>
  <si>
    <t>" ornice "     -ORNICEm2RN*0,2</t>
  </si>
  <si>
    <t>-(0,4+0,1)*(6,69-0,29)*(27,063-0,29)</t>
  </si>
  <si>
    <t>" svislé konstrukce "</t>
  </si>
  <si>
    <t>-3,8*(4,4*(4,8+2,3)+2,8*17,5)</t>
  </si>
  <si>
    <t>-1,85*2,6*(3,05*(4,0-1,4)+1,6*1,4)</t>
  </si>
  <si>
    <t>-1,85*(4,2*2,5+1,8*(4,3-2,5))</t>
  </si>
  <si>
    <t>" těleso stoky DN400 "</t>
  </si>
  <si>
    <t>-DN400*0,9*1,2</t>
  </si>
  <si>
    <t>" dovoz z mezideponie "     ZASYPRN</t>
  </si>
  <si>
    <t>" RN1B "     ORNICEm2RN</t>
  </si>
  <si>
    <t>-2,6*(3,05*(4,0-1,4)+1,6*1,4)</t>
  </si>
  <si>
    <t>-(4,2*2,5+1,8*(4,3-2,5))</t>
  </si>
  <si>
    <t>ZEMOR</t>
  </si>
  <si>
    <t>" dovoz z mezideponie "     ZEMOR*0,2</t>
  </si>
  <si>
    <t>" RN1B "     (27,063+3,0)*(6,69+3,0)</t>
  </si>
  <si>
    <t>TRAVARN</t>
  </si>
  <si>
    <t>TRAVARN*0,035*1,03</t>
  </si>
  <si>
    <t>" 87% "     ((27,063-0,29*2)*6,11-1,1*(4,1+3,187+1,1))*0,87</t>
  </si>
  <si>
    <t>" 13% "     ((27,063-0,29*2)*6,11-1,1*(4,1+3,187+1,1))*0,13</t>
  </si>
  <si>
    <t>" provizorní panelová cesta "     (3,0+1,03*2+0,3*2)*(78,0+0,5*2)</t>
  </si>
  <si>
    <t>447,14*1,15 'Přepočtené koeficientem množství</t>
  </si>
  <si>
    <t>" stoka B "     43,0</t>
  </si>
  <si>
    <t>" stoka OS1B "     16,0</t>
  </si>
  <si>
    <t>213141131</t>
  </si>
  <si>
    <t>Zřízení vrstvy z geotextilie ve sklonu do 1:1 š do 3 m</t>
  </si>
  <si>
    <t>" těleso stoky DN 400 u RN "</t>
  </si>
  <si>
    <t>DN400*(1,2*2+0,8*2+1,0)</t>
  </si>
  <si>
    <t>87,5*1,15 'Přepočtené koeficientem množství</t>
  </si>
  <si>
    <t>2133111431</t>
  </si>
  <si>
    <t xml:space="preserve">Polštáře zhutněné pod základy ze štěrkopísku </t>
  </si>
  <si>
    <t xml:space="preserve">" RN1B - snížená část " </t>
  </si>
  <si>
    <t>sanace celého podloží štěrkodrtí v tloušťce 40+5cm</t>
  </si>
  <si>
    <t>27*6,2*0,45</t>
  </si>
  <si>
    <t>-0,1*(3,187+0,29/2)*(4,1+0,29/2)</t>
  </si>
  <si>
    <t>-1,0*1,8*2,8</t>
  </si>
  <si>
    <t>LOZE4</t>
  </si>
  <si>
    <t>" hydrovrty "          9,0*4</t>
  </si>
  <si>
    <t>doplnění 1ks hydrovrtu navíc</t>
  </si>
  <si>
    <t>5,0*4</t>
  </si>
  <si>
    <t>" 6 ks sběrných jímek pro čerpání vody "</t>
  </si>
  <si>
    <t>6*2,0</t>
  </si>
  <si>
    <t>12*1,02 'Přepočtené koeficientem množství</t>
  </si>
  <si>
    <t>243571112</t>
  </si>
  <si>
    <t>Výplň na dně studny z kameniva hrubého těženého 16-32 mm</t>
  </si>
  <si>
    <t>" zásyp čerpacích jímek po uončení stavby "</t>
  </si>
  <si>
    <t>PI*(0,85/2)^2*2,0*6</t>
  </si>
  <si>
    <t>" hydrovrty "              0,846*4</t>
  </si>
  <si>
    <t>" DN700 "       PI*(0,70/2)^2*34,0</t>
  </si>
  <si>
    <t>1,8*2,1*2,0</t>
  </si>
  <si>
    <t>3803216621</t>
  </si>
  <si>
    <t>Kompletní konstrukce ze ŽB tř. C 30/37-XC4-XA1 tl do 300 mm  pohledového tř.PB2</t>
  </si>
  <si>
    <t>" strop RN1B tl. 300mm "</t>
  </si>
  <si>
    <t>0,3*4,4*(4,8+2,3)+0,3*2,8*17,5</t>
  </si>
  <si>
    <t>-0,3*0,6*0,9</t>
  </si>
  <si>
    <t>-0,3*PI*(1,0/2)^2*5</t>
  </si>
  <si>
    <t>-0,3*1,6*2,0</t>
  </si>
  <si>
    <t>" přelivná hrana "</t>
  </si>
  <si>
    <t>0,3*(3,5-0,35)*2,0</t>
  </si>
  <si>
    <t>" dno "     0,4*(6,69-0,29)*(27,063-0,29)</t>
  </si>
  <si>
    <t>0,4*1,1*(2,8+1,0)*2</t>
  </si>
  <si>
    <t>" obvodové stěny RN "</t>
  </si>
  <si>
    <t>0,4*3,5*(24,6+3,6+1,6)*2</t>
  </si>
  <si>
    <t>0,4*3,5*(2,0+1,5)</t>
  </si>
  <si>
    <t>" přelivné stěny "</t>
  </si>
  <si>
    <t>0,4*2,1*4,0</t>
  </si>
  <si>
    <t>" prostup DN400 "     -2*0,4*PI*(0,4/2)^2</t>
  </si>
  <si>
    <t>" prostup DN800 "     -2*0,4*PI*(0,82/2)^2</t>
  </si>
  <si>
    <t>" prostup DN700 "     -2*0,4*PI*(0,35/2)^2</t>
  </si>
  <si>
    <t>3803262521</t>
  </si>
  <si>
    <t>" nádstavba "</t>
  </si>
  <si>
    <t>0,3*2,2*(1,6+2,6)*2</t>
  </si>
  <si>
    <t>" dno "     0,4*(26,48+6,11)*2</t>
  </si>
  <si>
    <t>" snížená část "     1,1*(2,8+1,8)*2</t>
  </si>
  <si>
    <t>" obvodové stěny + strop  RN "</t>
  </si>
  <si>
    <t>(3,5+0,3)*(24,6+4,4+1,6)*2</t>
  </si>
  <si>
    <t>(2,21-0,3)*(2,2+2,6)*2</t>
  </si>
  <si>
    <t xml:space="preserve">" dno " </t>
  </si>
  <si>
    <t>0,4*(26,48+6,11)*2</t>
  </si>
  <si>
    <t>" snížená část - stěny "     2*1,1*(1,8+2,0)*2</t>
  </si>
  <si>
    <t>2*3,5*(24,6+3,6+1,6)*2</t>
  </si>
  <si>
    <t>2*3,5*(2,0+1,5)</t>
  </si>
  <si>
    <t>2*2,1*4,0</t>
  </si>
  <si>
    <t>3,6*4,0+1,5*1,2</t>
  </si>
  <si>
    <t>2,0*(1,5+17,5+0,4)</t>
  </si>
  <si>
    <t>0,3*(24,6+4,4+1,6)*2</t>
  </si>
  <si>
    <t>0,3*(0,6+0,9)*2</t>
  </si>
  <si>
    <t>0,3*(1,6+2,0)*2</t>
  </si>
  <si>
    <t>2*(3,5-0,35)*2,0</t>
  </si>
  <si>
    <t>2*2,2*(1,6+2,6)*2</t>
  </si>
  <si>
    <t>3803572002</t>
  </si>
  <si>
    <t>" strop "     2,0*(1,5+1,1+16,5)+1,5*1,2+4,0*3,6</t>
  </si>
  <si>
    <t>" statika "     27,007</t>
  </si>
  <si>
    <t>" okolo litinového poklopu 600/900 "</t>
  </si>
  <si>
    <t>zesílený podkladní beton vyztužen 2 vrstami kari sítí</t>
  </si>
  <si>
    <t>17*0,00444</t>
  </si>
  <si>
    <t>" RN1B "          3,71</t>
  </si>
  <si>
    <t>" vybourání stáv. stok při štětovnicích - příprava území "</t>
  </si>
  <si>
    <t>"DN400 "     0,210*3,0</t>
  </si>
  <si>
    <t>"DN700 "     0,561*3,0</t>
  </si>
  <si>
    <t>" vybourání stáv. stoky při kanalizaci "</t>
  </si>
  <si>
    <t>"DN700 "     0,561*6,0</t>
  </si>
  <si>
    <t>" vybourání stáv. stoky vRNi "</t>
  </si>
  <si>
    <t>"DN700 "     0,561*10,0</t>
  </si>
  <si>
    <t>" vstupní komín šachty "</t>
  </si>
  <si>
    <t>0,12*PI*1,12*1,5</t>
  </si>
  <si>
    <t>" úprava stáv. šachty ŠS2801 "</t>
  </si>
  <si>
    <t>" stěna "     0,3*1,0*1,0</t>
  </si>
  <si>
    <t>" dno "     0,45*1,0*1,0</t>
  </si>
  <si>
    <t>" OK1Bstáv. - vyborání otvoru ve stropu "</t>
  </si>
  <si>
    <t>0,3*0,6*0,6</t>
  </si>
  <si>
    <t>28,138*22 'Přepočtené koeficientem množství</t>
  </si>
  <si>
    <t>451573111</t>
  </si>
  <si>
    <t>Lože pod potrubí otevřený výkop ze štěrkopísku</t>
  </si>
  <si>
    <t>" Š2003.1 "          0,1*2,6*2,6</t>
  </si>
  <si>
    <t>" Š2003.2 "          0,1*2,6*2,6</t>
  </si>
  <si>
    <t>" Š2802 "             0,1*2,6*2,6</t>
  </si>
  <si>
    <t>45157311108</t>
  </si>
  <si>
    <t xml:space="preserve">Lože pod potrubí otevřený výkop z  písku fr. 0-8 </t>
  </si>
  <si>
    <t>0,1*1,2*DN400</t>
  </si>
  <si>
    <t>(0,15*(1,22+0,1*2)+(0,25+0,13)/2*0,1)*DN600</t>
  </si>
  <si>
    <t>(0,15*(1,32+0,1*2)+(0,25+0,13)/2*0,1)*DN700</t>
  </si>
  <si>
    <t>(0,15*(1,42+0,1*2)+(0,25+0,13)/2*0,1)*DN800</t>
  </si>
  <si>
    <t>" přesun hmot "     LOZE1+LOZE2</t>
  </si>
  <si>
    <t>" RN1B "     2*3+1</t>
  </si>
  <si>
    <t>" RN1B "     2</t>
  </si>
  <si>
    <t>7*1,01 'Přepočtené koeficientem množství</t>
  </si>
  <si>
    <t>" šachty "     3</t>
  </si>
  <si>
    <t>592241760</t>
  </si>
  <si>
    <t>prstenec betonový vyrovnávací TBW-Q 625/80/120 62,5x8x12 cm</t>
  </si>
  <si>
    <t>592241770</t>
  </si>
  <si>
    <t>prstenec betonový vyrovnávací TBW-Q 625/100/120 62,5x10x12 cm</t>
  </si>
  <si>
    <t>452313141</t>
  </si>
  <si>
    <t>Podkladní bloky z betonu prostého tř. C 16/20 otevřený výkop</t>
  </si>
  <si>
    <t>0,3*2,0*2,0</t>
  </si>
  <si>
    <t>0,5*1,6*1,6</t>
  </si>
  <si>
    <t>-PI*(1,04/2)^2*0,3</t>
  </si>
  <si>
    <t>-PI*(0,84/2)^2*0,5</t>
  </si>
  <si>
    <t>(0,5+0,4)*1,6*1,6</t>
  </si>
  <si>
    <t>-PI*(1,24/2)^2*0,3</t>
  </si>
  <si>
    <t>-PI*(1,04/2)^2*0,58</t>
  </si>
  <si>
    <t>-PI*(0,84/2)^2*(0,08+0,12)</t>
  </si>
  <si>
    <t>-PI*(0,84/2)^2*(0,12+0,1)</t>
  </si>
  <si>
    <t>0,3*2,0*2,0*1,035</t>
  </si>
  <si>
    <t>(0,5+0,11)*1,6*1,6</t>
  </si>
  <si>
    <t>-PI*(0,84/2)^2*(0,12+0,12)</t>
  </si>
  <si>
    <t>0,3*2,0*4</t>
  </si>
  <si>
    <t>0,5*1,6*4</t>
  </si>
  <si>
    <t>(0,5+0,4)*1,6*4</t>
  </si>
  <si>
    <t>(0,5+0,11)*1,6*4</t>
  </si>
  <si>
    <t>4523111512</t>
  </si>
  <si>
    <t>Podkladní desky z betonu prostého tř. C 25/30 XA1  otevřený výkop</t>
  </si>
  <si>
    <t>zesílení podkladního betonu v místě mikropilot o 10cm</t>
  </si>
  <si>
    <t xml:space="preserve">" dno - podkladní beton "  </t>
  </si>
  <si>
    <t>6,1*7*0,1</t>
  </si>
  <si>
    <t>0,1*(6,69-0,29)*(27,063-0,29)</t>
  </si>
  <si>
    <t>0,1*(4,1*3,187-1,8*2,8)</t>
  </si>
  <si>
    <t>" RN1B "     5</t>
  </si>
  <si>
    <t>2,21*2,6*(3,05*(4,0-1,4)+1,6*1,4)</t>
  </si>
  <si>
    <t>1,85*(4,2*2,5+1,8*(4,3-2,5))</t>
  </si>
  <si>
    <t>" odpočty výlezy "</t>
  </si>
  <si>
    <t>-1,85*0,9*0,6</t>
  </si>
  <si>
    <t>-PI*(1,24/2)^2*(1,0*5+0,25*3)</t>
  </si>
  <si>
    <t>-PI*(1,04/2)^2*0,65*4</t>
  </si>
  <si>
    <t>-PI*(1,04/2)^2*0,50</t>
  </si>
  <si>
    <t>-PI*(0,84/2)^2*(2,21-1,0-0,25-0,65)*3</t>
  </si>
  <si>
    <t>-PI*(1,04/2)^2*(1,85-0,8-0,6)*2</t>
  </si>
  <si>
    <t>2,21*(4,0+3,05)*2</t>
  </si>
  <si>
    <t>1,85*(4,2+4,3)*2</t>
  </si>
  <si>
    <t>" provizorní panelová cesta "     (3,0+1,03*2)*78,0</t>
  </si>
  <si>
    <t>" provizorní panelová cesta "     78*3</t>
  </si>
  <si>
    <t>234/(3,0*1,5)*1,01</t>
  </si>
  <si>
    <t>" komora č.1 "          2,0*4</t>
  </si>
  <si>
    <t>8713922116</t>
  </si>
  <si>
    <t>Montáž vodovodního potrubí ze sklolaminátových trub DN 400  v otevřeném výkopu</t>
  </si>
  <si>
    <t>" stoka - Š2003 - RN1B "     17,5</t>
  </si>
  <si>
    <t>" potrubí - Š2003 - RN1B "     17,5+0,4*2</t>
  </si>
  <si>
    <t>2864126406</t>
  </si>
  <si>
    <t>roury ze sklolaminátu  PN 1 SN 5000 DN 400 + spojka</t>
  </si>
  <si>
    <t>DN400p*1,03</t>
  </si>
  <si>
    <t>87139221601</t>
  </si>
  <si>
    <t>Žlab ze sklolaminátové trouby DN 400 půlené - M+D</t>
  </si>
  <si>
    <t>" RN1B - odtok "     1,5</t>
  </si>
  <si>
    <t>8714422116</t>
  </si>
  <si>
    <t>Montáž vodovodního potrubí ze sklolaminátových trub DN 600 v otevřeném výkopu</t>
  </si>
  <si>
    <t>" stoka - ŠS2801stáv. - Š2802 "     9,5-1,8/2-2,6/2</t>
  </si>
  <si>
    <t>DN600</t>
  </si>
  <si>
    <t>" potrubí - ŠS2801stáv. - Š2802 "     9,5-1,0/2-1,5/2</t>
  </si>
  <si>
    <t>DN600p</t>
  </si>
  <si>
    <t>2864127006</t>
  </si>
  <si>
    <t>roury ze sklolaminátu  PN 1 SN 5000 DN 600 + spojka</t>
  </si>
  <si>
    <t>DN600p*1,03</t>
  </si>
  <si>
    <t>8714622116</t>
  </si>
  <si>
    <t>Montáž vodovodního potrubí ze sklolaminátových trub DN 700 v otevřeném výkopu</t>
  </si>
  <si>
    <t>" stoka - OK1B - Š2003.2 "     43,0-23,0-0,4-2,6-2,6/2</t>
  </si>
  <si>
    <t>DN700</t>
  </si>
  <si>
    <t>" stoka - OK1B - Š2003.2 "     43,0-23,0-1,5-1,5/2</t>
  </si>
  <si>
    <t>DN700p</t>
  </si>
  <si>
    <t>2864127106</t>
  </si>
  <si>
    <t>roury ze sklolaminátu  PN 1 SN 5000 DN 700 + spojka</t>
  </si>
  <si>
    <t>DN700p*1,03</t>
  </si>
  <si>
    <t>" stoka - Š2802 - OS1B "     16,0-9,5-2,6/2-0,4</t>
  </si>
  <si>
    <t>" napojení odtoku DN400 z RN na stáv. troubu DN800 "</t>
  </si>
  <si>
    <t>1,5</t>
  </si>
  <si>
    <t>" potrubí - Š2802 - OS1B "     16,0-9,5-1,5/2</t>
  </si>
  <si>
    <t>3,5</t>
  </si>
  <si>
    <t>DN800p*1,03</t>
  </si>
  <si>
    <t>87147211601</t>
  </si>
  <si>
    <t>Sklolaminátová trouba DN 800 - dl.0,4m osazena do bednění před betonáží - M+D</t>
  </si>
  <si>
    <t>Úprava stáv. sklolam. trouby DN800 - napojení a osazení do stěny RN, zasunutí do ocel. chránička DN 1000 vč. vyplnění popílocement. suspenzí, zajištění trouby, úprava štětovnice a všechny potřebné zemní a stavební práce - M+D</t>
  </si>
  <si>
    <t>8713903166</t>
  </si>
  <si>
    <t>Provizorní obtok - převedení průtoku odpadních vod přes stavební jámu PVC DN400 - zřízení, demontáž</t>
  </si>
  <si>
    <t xml:space="preserve">" RN1B " </t>
  </si>
  <si>
    <t>" přítok "</t>
  </si>
  <si>
    <t>0,115*PI*((0,4+0,7)/2+0,115)*4,0*1,1</t>
  </si>
  <si>
    <t>Výplňový beton z prostého betonu bez zvýšených nároků na prostředí tř. C 25/30-XA1</t>
  </si>
  <si>
    <t>" výplňový beton - žlaby šachet "</t>
  </si>
  <si>
    <t>" řez A/C "     1,4*1,5*1,2</t>
  </si>
  <si>
    <t>" řez A/E "     1,4*4,0*1,2</t>
  </si>
  <si>
    <t>" řez B/C "     1,2*2,0*(1,5+1,1)</t>
  </si>
  <si>
    <t>Žlaby z houževnatého betonu prostého tř. C 35/45-XA1-XM2</t>
  </si>
  <si>
    <t>" žlaby RN "</t>
  </si>
  <si>
    <t>" řez A/C "     0,59*1,5*1,2-(0,2*0,4+PI*(0,4/2)^2/2)*1,5</t>
  </si>
  <si>
    <t>" řez A/E "     (0,44+0,23)*4,0*1,2-(0,2*(0,7+0,4)/2+PI*((0,4+0,7)/2/2)^2/2)*4,0</t>
  </si>
  <si>
    <t>" řez B/E "     (0,7+0,65)/2*1,0*1,0</t>
  </si>
  <si>
    <t>" řez B/C "     0,31*2,0*1,5+0,4*2,0*1,1</t>
  </si>
  <si>
    <t>" řez B/D "     6,166*2,0</t>
  </si>
  <si>
    <t>" řez A/C "     0,2*1,5*2</t>
  </si>
  <si>
    <t>" řez A/E "     0,2*4,0*2</t>
  </si>
  <si>
    <t>" řez B/E "     0,65*1,0</t>
  </si>
  <si>
    <t>" řez B/D "     2,0*(1,2+0,1)</t>
  </si>
  <si>
    <t>" řez B/E "     1,0*1,0*0,00444</t>
  </si>
  <si>
    <t>" řez B/C "     2,0*(1,5+1,1)*0,00444</t>
  </si>
  <si>
    <t>" řez B/D "     2,0*(16,5+3,0)*0,00444</t>
  </si>
  <si>
    <t>Dno šachet tl nad 200 mm ze ŽB vodostavebního tř. C 30/37-XC4-XA1</t>
  </si>
  <si>
    <t>" Š2003.1 "          0,3*2,6*2,6*1,035</t>
  </si>
  <si>
    <t>" Š2003.2 "          0,3*2,6*2,6*1,035</t>
  </si>
  <si>
    <t>" Š2802 "             0,3*2,6*2,6*1,035</t>
  </si>
  <si>
    <t>Stěny šachet tl nad 200 mm ze ŽB vodostavebního tř. C 30/37-XC4-XA1</t>
  </si>
  <si>
    <t>0,55*(1,6+0,1)*(2,6+1,5)*2*1,035</t>
  </si>
  <si>
    <t>-0,55*PI*(0,718/2)^2*2</t>
  </si>
  <si>
    <t>-0,55*PI*(0,82/2)^2</t>
  </si>
  <si>
    <t>-0,55*PI*(0,616/2)^2</t>
  </si>
  <si>
    <t>351231101</t>
  </si>
  <si>
    <t>" OK1Bstáv. "     0,45*2,07*1,5</t>
  </si>
  <si>
    <t>616633112</t>
  </si>
  <si>
    <t>Stěrka z těsnící malty dvouvrstvá vnitřních stok světlé výšky do 2000 mm</t>
  </si>
  <si>
    <t>" OK1Bstáv. "     2*2,07*1,5</t>
  </si>
  <si>
    <t>" Š2003.1 "          (1,6+0,1)*1,5*4</t>
  </si>
  <si>
    <t>" Š2003.2 "          (1,6+0,1)*1,5*4</t>
  </si>
  <si>
    <t>" Š2802 "              (1,6+0,1)*1,5*4</t>
  </si>
  <si>
    <t>" Š2003.1 "         2,1*2,1*0,65*6*0,000222</t>
  </si>
  <si>
    <t>" Š2003.2 "         2,1*2,1*0,65*6*0,000222</t>
  </si>
  <si>
    <t>" Š2802 "            2,1*2,1*0,65*6*0,000222</t>
  </si>
  <si>
    <t>" šachty - stěny  "</t>
  </si>
  <si>
    <t>" Š2003.1 "         1,7*1,8*4*0,65*6*0,000222</t>
  </si>
  <si>
    <t>" Š2003.2 "         1,7*1,8*4*0,65*6*0,000222</t>
  </si>
  <si>
    <t>" Š2802 "            1,7*1,8*4*0,65*6*0,000222</t>
  </si>
  <si>
    <t>" Š2003.1 "     0,535</t>
  </si>
  <si>
    <t>" Š2003.2 "     0,535</t>
  </si>
  <si>
    <t>" Š2802 "        0,535</t>
  </si>
  <si>
    <t>1,605*0,127 'Přepočtené koeficientem množství</t>
  </si>
  <si>
    <t>0,55*1,5*1,5</t>
  </si>
  <si>
    <t>-1,5*(PI*(0,7/2)^2/2+0,1*0,7)</t>
  </si>
  <si>
    <t>-1,5*(PI*(0,8/2)^2/2+0,1*0,8)</t>
  </si>
  <si>
    <t>" Š2003.1 "     0,1*1,5*2</t>
  </si>
  <si>
    <t>" Š2003.2 "     0,1*1,5*2</t>
  </si>
  <si>
    <t>" Š2802 "        0,1*1,5*2</t>
  </si>
  <si>
    <t>" RN1B "     45,0</t>
  </si>
  <si>
    <t>" výlezy "             3,7*5</t>
  </si>
  <si>
    <t>" Š2003.1 "         1,8*4+3,7+2,8*2</t>
  </si>
  <si>
    <t>" Š2003.2 "         1,8*4+3,7+2,8*2</t>
  </si>
  <si>
    <t>" Š2802 "            1,8*4+3,7+3,2+2,4</t>
  </si>
  <si>
    <t>" Š2003.1 "          1,8*4</t>
  </si>
  <si>
    <t>" Š2003.2 "          1,8*4</t>
  </si>
  <si>
    <t>" Š2802 "             1,8*4</t>
  </si>
  <si>
    <t>8943030021</t>
  </si>
  <si>
    <t>Strop šachty Š2003.1 - 2100/2100/300 prefa ze ŽB vodostavební C30/37-XA1-XC4 s otvorem d=1,0m</t>
  </si>
  <si>
    <t>8943030022</t>
  </si>
  <si>
    <t>Strop šachty Š2003.2 - 2100/2100/300 prefa ze ŽB vodostavební C30/37-XA1-XC4 s otvorem d=1,0m</t>
  </si>
  <si>
    <t>8943030023</t>
  </si>
  <si>
    <t>Strop šachty Š2802 - 2100/2100/300 prefa ze ŽB vodostavební C30/37-XA1-XC4 s otvorem d=1,0m</t>
  </si>
  <si>
    <t>899323102</t>
  </si>
  <si>
    <t>Kompozitní poklop s rámem pro otvor 600x900mm uzamykatelný vodotěsný</t>
  </si>
  <si>
    <t>899323103</t>
  </si>
  <si>
    <t>Sestava kompozitních poklopů pro otvor 2000/1600</t>
  </si>
  <si>
    <t>" RN1B "     3+5</t>
  </si>
  <si>
    <t>5*1,02 'Přepočtené koeficientem množství</t>
  </si>
  <si>
    <t>" šachty "         4</t>
  </si>
  <si>
    <t>" šachty "     2+3+3+1</t>
  </si>
  <si>
    <t>9*1,02 'Přepočtené koeficientem množství</t>
  </si>
  <si>
    <t>8947015511</t>
  </si>
  <si>
    <t>Žlaby z půlené sklolaminátové trouby DN 700</t>
  </si>
  <si>
    <t>" Š2003.1 "     1,6</t>
  </si>
  <si>
    <t>" Š2003.2 "     1,6</t>
  </si>
  <si>
    <t>8947018512</t>
  </si>
  <si>
    <t>Žlaby z půlené sklolaminátové trouby DN 800</t>
  </si>
  <si>
    <t>" Š2802 "     1,6</t>
  </si>
  <si>
    <t>" RN1B "       4</t>
  </si>
  <si>
    <t>" RN1B "     1</t>
  </si>
  <si>
    <t>" RN1B "                  6+7+8+9</t>
  </si>
  <si>
    <t>" šachty "                5+5+5+9</t>
  </si>
  <si>
    <t>8572629161</t>
  </si>
  <si>
    <t>Demontáž armatur - šoupě DN300 se zemní soupravou v OK1B vč. příslušenství</t>
  </si>
  <si>
    <t>899103211</t>
  </si>
  <si>
    <t>Demontáž poklopů litinových nebo ocelových včetně rámů hmotnosti přes 100 do 150 kg</t>
  </si>
  <si>
    <t>" poklop bouraného komínu šachty "     1</t>
  </si>
  <si>
    <t>9790811211</t>
  </si>
  <si>
    <t>Odvoz suti a vybouraných hmot  ZKD 1 km přes 1 km  (na místo určené majitelem)</t>
  </si>
  <si>
    <t>0,32*9 'Přepočtené koeficientem množství</t>
  </si>
  <si>
    <t>" spádový beton RN podél ŽB konstrukce "</t>
  </si>
  <si>
    <t>" řez A/C "     (1,4+0,59)*(1,5+1,2)*2</t>
  </si>
  <si>
    <t>" řez A/E "     (1,4+0,44)*(4,0+1,2)*2</t>
  </si>
  <si>
    <t>" řez B/E "     (0,7+0,65)/2*1,0*2+1,0*0,7</t>
  </si>
  <si>
    <t>" řez B/C "     (1,2+0,31)*(2,0+1,5)*2+(0,4+1,2)*(2,0+1,1)*2</t>
  </si>
  <si>
    <t>" řez B/D "     6,166*2+1,45*2,0</t>
  </si>
  <si>
    <t>953331112</t>
  </si>
  <si>
    <t>Vložky do svislých dilatačních spár z lepenky pískované kladené volně</t>
  </si>
  <si>
    <t>" separační folie mezi bedněním na štětovnici a monolitickým betonem "</t>
  </si>
  <si>
    <t>0,7*(27,063+6,69)*2*2,5</t>
  </si>
  <si>
    <t>9537311131</t>
  </si>
  <si>
    <t>Plastová chránička DN100 dlo. 2,15m osazena v bednění před betonáží</t>
  </si>
  <si>
    <t>Usměrňovací plech tl. 3,5mm - (1,2/0,2 m)  vč. kotvení - nerez</t>
  </si>
  <si>
    <t>" RN - ochrana čerpadla "</t>
  </si>
  <si>
    <t>959811281</t>
  </si>
  <si>
    <t>P1 - Vláknocementová prostupka d-125 dl. 400  s těsnícím profilem nerez zdvojený pro potrubí d-63</t>
  </si>
  <si>
    <t>959811881</t>
  </si>
  <si>
    <t>959813761</t>
  </si>
  <si>
    <t>959813771</t>
  </si>
  <si>
    <t>961802102</t>
  </si>
  <si>
    <t>Bezpečnostní žebřík 5,05 m vč. kotvení</t>
  </si>
  <si>
    <t>3503406001</t>
  </si>
  <si>
    <t>Norná stěna  1600/2000 -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</si>
</sst>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"/>
    <numFmt numFmtId="167" formatCode="0.000"/>
  </numFmts>
  <fonts count="33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8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Trebuchet MS"/>
      <family val="2"/>
    </font>
    <font>
      <i/>
      <sz val="8"/>
      <color theme="1" tint="0.49998000264167786"/>
      <name val="Trebuchet MS"/>
      <family val="2"/>
    </font>
    <font>
      <sz val="8"/>
      <color rgb="FF0000A8"/>
      <name val="Trebuchet MS"/>
      <family val="2"/>
    </font>
  </fonts>
  <fills count="9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>
        <color rgb="FF969696"/>
      </top>
      <bottom/>
    </border>
    <border>
      <left/>
      <right style="thin"/>
      <top style="hair">
        <color rgb="FF969696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69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2" borderId="0" xfId="0" applyFill="1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left" vertical="center"/>
      <protection/>
    </xf>
    <xf numFmtId="0" fontId="5" fillId="3" borderId="9" xfId="0" applyFont="1" applyFill="1" applyBorder="1" applyAlignment="1" applyProtection="1">
      <alignment horizontal="right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/>
    </xf>
    <xf numFmtId="0" fontId="0" fillId="3" borderId="3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66" fontId="0" fillId="0" borderId="12" xfId="0" applyNumberFormat="1" applyFont="1" applyBorder="1" applyAlignment="1" applyProtection="1">
      <alignment vertical="center"/>
      <protection/>
    </xf>
    <xf numFmtId="4" fontId="0" fillId="0" borderId="12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6" fontId="11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0" fillId="0" borderId="0" xfId="0" applyNumberFormat="1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166" fontId="19" fillId="0" borderId="12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2" fillId="2" borderId="13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1" fillId="2" borderId="14" xfId="0" applyFont="1" applyFill="1" applyBorder="1" applyAlignment="1">
      <alignment horizontal="left" vertical="center"/>
    </xf>
    <xf numFmtId="0" fontId="23" fillId="2" borderId="14" xfId="20" applyFont="1" applyFill="1" applyBorder="1" applyAlignment="1">
      <alignment vertical="center"/>
    </xf>
    <xf numFmtId="0" fontId="22" fillId="2" borderId="14" xfId="0" applyFont="1" applyFill="1" applyBorder="1" applyAlignment="1" applyProtection="1">
      <alignment vertical="center"/>
      <protection locked="0"/>
    </xf>
    <xf numFmtId="0" fontId="21" fillId="2" borderId="15" xfId="0" applyFont="1" applyFill="1" applyBorder="1" applyAlignment="1">
      <alignment horizontal="left" vertical="center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 applyProtection="1">
      <protection/>
    </xf>
    <xf numFmtId="0" fontId="0" fillId="0" borderId="17" xfId="0" applyBorder="1" applyProtection="1">
      <protection/>
    </xf>
    <xf numFmtId="0" fontId="0" fillId="0" borderId="16" xfId="0" applyBorder="1" applyProtection="1"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3" borderId="17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9" fontId="25" fillId="0" borderId="0" xfId="22" applyNumberFormat="1" applyFont="1" applyAlignment="1">
      <alignment horizontal="left" vertical="center"/>
      <protection/>
    </xf>
    <xf numFmtId="0" fontId="24" fillId="0" borderId="0" xfId="22" applyAlignment="1">
      <alignment vertical="center"/>
      <protection/>
    </xf>
    <xf numFmtId="0" fontId="24" fillId="0" borderId="0" xfId="22" applyBorder="1" applyAlignment="1">
      <alignment vertical="center"/>
      <protection/>
    </xf>
    <xf numFmtId="0" fontId="1" fillId="0" borderId="0" xfId="23">
      <alignment/>
      <protection/>
    </xf>
    <xf numFmtId="49" fontId="26" fillId="0" borderId="0" xfId="22" applyNumberFormat="1" applyFont="1" applyAlignment="1">
      <alignment horizontal="left" vertical="center"/>
      <protection/>
    </xf>
    <xf numFmtId="0" fontId="26" fillId="0" borderId="0" xfId="22" applyFont="1" applyAlignment="1">
      <alignment vertical="center"/>
      <protection/>
    </xf>
    <xf numFmtId="0" fontId="27" fillId="0" borderId="0" xfId="23" applyFont="1">
      <alignment/>
      <protection/>
    </xf>
    <xf numFmtId="49" fontId="28" fillId="0" borderId="0" xfId="22" applyNumberFormat="1" applyFont="1" applyAlignment="1">
      <alignment horizontal="left" vertical="center"/>
      <protection/>
    </xf>
    <xf numFmtId="49" fontId="29" fillId="0" borderId="0" xfId="22" applyNumberFormat="1" applyFont="1" applyAlignment="1">
      <alignment horizontal="left" vertical="center"/>
      <protection/>
    </xf>
    <xf numFmtId="0" fontId="29" fillId="0" borderId="0" xfId="22" applyFont="1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24" fillId="0" borderId="0" xfId="22" applyFont="1" applyAlignment="1">
      <alignment vertical="center"/>
      <protection/>
    </xf>
    <xf numFmtId="0" fontId="4" fillId="0" borderId="0" xfId="24" applyFont="1" applyAlignment="1" applyProtection="1">
      <alignment horizontal="left" vertical="center"/>
      <protection/>
    </xf>
    <xf numFmtId="0" fontId="2" fillId="0" borderId="0" xfId="24" applyAlignment="1" applyProtection="1">
      <alignment horizontal="left" vertical="center"/>
      <protection/>
    </xf>
    <xf numFmtId="0" fontId="2" fillId="0" borderId="0" xfId="24" applyFont="1" applyAlignment="1" applyProtection="1">
      <alignment horizontal="left" vertical="center"/>
      <protection/>
    </xf>
    <xf numFmtId="49" fontId="24" fillId="0" borderId="0" xfId="22" applyNumberFormat="1" applyFont="1" applyAlignment="1">
      <alignment horizontal="left" vertical="center"/>
      <protection/>
    </xf>
    <xf numFmtId="49" fontId="24" fillId="0" borderId="22" xfId="22" applyNumberFormat="1" applyFont="1" applyBorder="1" applyAlignment="1">
      <alignment horizontal="left" vertical="center"/>
      <protection/>
    </xf>
    <xf numFmtId="0" fontId="24" fillId="0" borderId="23" xfId="22" applyBorder="1" applyAlignment="1">
      <alignment vertical="center"/>
      <protection/>
    </xf>
    <xf numFmtId="0" fontId="24" fillId="0" borderId="24" xfId="22" applyBorder="1" applyAlignment="1">
      <alignment vertical="center"/>
      <protection/>
    </xf>
    <xf numFmtId="49" fontId="24" fillId="0" borderId="25" xfId="22" applyNumberFormat="1" applyFont="1" applyBorder="1" applyAlignment="1">
      <alignment horizontal="left" vertical="center"/>
      <protection/>
    </xf>
    <xf numFmtId="0" fontId="24" fillId="0" borderId="26" xfId="22" applyBorder="1" applyAlignment="1">
      <alignment vertical="center"/>
      <protection/>
    </xf>
    <xf numFmtId="0" fontId="24" fillId="0" borderId="26" xfId="22" applyBorder="1" applyAlignment="1">
      <alignment horizontal="center" vertical="center"/>
      <protection/>
    </xf>
    <xf numFmtId="0" fontId="24" fillId="0" borderId="27" xfId="22" applyBorder="1" applyAlignment="1">
      <alignment vertical="center"/>
      <protection/>
    </xf>
    <xf numFmtId="49" fontId="24" fillId="0" borderId="28" xfId="22" applyNumberFormat="1" applyFont="1" applyBorder="1" applyAlignment="1">
      <alignment horizontal="left" vertical="center"/>
      <protection/>
    </xf>
    <xf numFmtId="0" fontId="24" fillId="0" borderId="29" xfId="22" applyBorder="1" applyAlignment="1">
      <alignment vertical="center"/>
      <protection/>
    </xf>
    <xf numFmtId="0" fontId="24" fillId="0" borderId="29" xfId="22" applyBorder="1" applyAlignment="1">
      <alignment horizontal="center" vertical="center"/>
      <protection/>
    </xf>
    <xf numFmtId="0" fontId="24" fillId="0" borderId="30" xfId="22" applyBorder="1" applyAlignment="1">
      <alignment vertical="center"/>
      <protection/>
    </xf>
    <xf numFmtId="49" fontId="24" fillId="0" borderId="31" xfId="22" applyNumberFormat="1" applyFont="1" applyBorder="1" applyAlignment="1">
      <alignment horizontal="left" vertical="center"/>
      <protection/>
    </xf>
    <xf numFmtId="0" fontId="24" fillId="0" borderId="32" xfId="22" applyBorder="1" applyAlignment="1">
      <alignment vertical="center" wrapText="1"/>
      <protection/>
    </xf>
    <xf numFmtId="0" fontId="24" fillId="0" borderId="32" xfId="22" applyBorder="1" applyAlignment="1">
      <alignment horizontal="center" vertical="center"/>
      <protection/>
    </xf>
    <xf numFmtId="0" fontId="24" fillId="0" borderId="33" xfId="22" applyBorder="1" applyAlignment="1">
      <alignment vertical="center"/>
      <protection/>
    </xf>
    <xf numFmtId="0" fontId="14" fillId="0" borderId="14" xfId="25" applyFont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4" borderId="12" xfId="0" applyFont="1" applyFill="1" applyBorder="1" applyAlignment="1" applyProtection="1">
      <alignment horizontal="left" vertical="center" wrapText="1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6" fontId="0" fillId="4" borderId="12" xfId="0" applyNumberFormat="1" applyFont="1" applyFill="1" applyBorder="1" applyAlignment="1" applyProtection="1">
      <alignment vertical="center"/>
      <protection/>
    </xf>
    <xf numFmtId="4" fontId="0" fillId="4" borderId="12" xfId="0" applyNumberFormat="1" applyFont="1" applyFill="1" applyBorder="1" applyAlignment="1" applyProtection="1">
      <alignment vertical="center"/>
      <protection locked="0"/>
    </xf>
    <xf numFmtId="4" fontId="0" fillId="4" borderId="12" xfId="0" applyNumberFormat="1" applyFont="1" applyFill="1" applyBorder="1" applyAlignment="1" applyProtection="1">
      <alignment vertical="center"/>
      <protection/>
    </xf>
    <xf numFmtId="0" fontId="30" fillId="0" borderId="0" xfId="25" applyFont="1">
      <alignment/>
      <protection/>
    </xf>
    <xf numFmtId="0" fontId="0" fillId="0" borderId="34" xfId="25" applyBorder="1">
      <alignment/>
      <protection/>
    </xf>
    <xf numFmtId="0" fontId="0" fillId="4" borderId="34" xfId="25" applyFill="1" applyBorder="1">
      <alignment/>
      <protection/>
    </xf>
    <xf numFmtId="0" fontId="0" fillId="5" borderId="34" xfId="25" applyFill="1" applyBorder="1">
      <alignment/>
      <protection/>
    </xf>
    <xf numFmtId="0" fontId="0" fillId="6" borderId="34" xfId="25" applyFill="1" applyBorder="1">
      <alignment/>
      <protection/>
    </xf>
    <xf numFmtId="0" fontId="0" fillId="7" borderId="34" xfId="25" applyFill="1" applyBorder="1">
      <alignment/>
      <protection/>
    </xf>
    <xf numFmtId="0" fontId="0" fillId="0" borderId="0" xfId="25">
      <alignment/>
      <protection/>
    </xf>
    <xf numFmtId="0" fontId="19" fillId="4" borderId="12" xfId="0" applyFont="1" applyFill="1" applyBorder="1" applyAlignment="1" applyProtection="1">
      <alignment horizontal="center" vertical="center"/>
      <protection/>
    </xf>
    <xf numFmtId="49" fontId="19" fillId="4" borderId="12" xfId="0" applyNumberFormat="1" applyFont="1" applyFill="1" applyBorder="1" applyAlignment="1" applyProtection="1">
      <alignment horizontal="left" vertical="center" wrapText="1"/>
      <protection/>
    </xf>
    <xf numFmtId="0" fontId="19" fillId="4" borderId="12" xfId="0" applyFont="1" applyFill="1" applyBorder="1" applyAlignment="1" applyProtection="1">
      <alignment horizontal="left" vertical="center" wrapText="1"/>
      <protection/>
    </xf>
    <xf numFmtId="0" fontId="19" fillId="4" borderId="12" xfId="0" applyFont="1" applyFill="1" applyBorder="1" applyAlignment="1" applyProtection="1">
      <alignment horizontal="center" vertical="center" wrapText="1"/>
      <protection/>
    </xf>
    <xf numFmtId="166" fontId="19" fillId="4" borderId="12" xfId="0" applyNumberFormat="1" applyFont="1" applyFill="1" applyBorder="1" applyAlignment="1" applyProtection="1">
      <alignment vertical="center"/>
      <protection/>
    </xf>
    <xf numFmtId="4" fontId="19" fillId="4" borderId="12" xfId="0" applyNumberFormat="1" applyFont="1" applyFill="1" applyBorder="1" applyAlignment="1" applyProtection="1">
      <alignment vertical="center"/>
      <protection locked="0"/>
    </xf>
    <xf numFmtId="4" fontId="19" fillId="4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66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49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166" fontId="19" fillId="0" borderId="12" xfId="0" applyNumberFormat="1" applyFont="1" applyFill="1" applyBorder="1" applyAlignment="1" applyProtection="1">
      <alignment vertical="center"/>
      <protection/>
    </xf>
    <xf numFmtId="4" fontId="19" fillId="0" borderId="12" xfId="0" applyNumberFormat="1" applyFont="1" applyFill="1" applyBorder="1" applyAlignment="1" applyProtection="1">
      <alignment vertical="center"/>
      <protection/>
    </xf>
    <xf numFmtId="14" fontId="24" fillId="0" borderId="26" xfId="22" applyNumberFormat="1" applyBorder="1" applyAlignment="1">
      <alignment horizontal="center" vertical="center"/>
      <protection/>
    </xf>
    <xf numFmtId="14" fontId="24" fillId="0" borderId="29" xfId="22" applyNumberFormat="1" applyBorder="1" applyAlignment="1">
      <alignment horizontal="center" vertical="center"/>
      <protection/>
    </xf>
    <xf numFmtId="14" fontId="24" fillId="0" borderId="32" xfId="22" applyNumberFormat="1" applyBorder="1" applyAlignment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23" fillId="2" borderId="14" xfId="2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4" xfId="0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4" fontId="15" fillId="0" borderId="17" xfId="0" applyNumberFormat="1" applyFont="1" applyBorder="1" applyAlignment="1" applyProtection="1">
      <alignment/>
      <protection/>
    </xf>
    <xf numFmtId="4" fontId="6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/>
      <protection/>
    </xf>
    <xf numFmtId="4" fontId="0" fillId="0" borderId="35" xfId="0" applyNumberFormat="1" applyFont="1" applyBorder="1" applyAlignment="1" applyProtection="1">
      <alignment vertical="center"/>
      <protection/>
    </xf>
    <xf numFmtId="166" fontId="0" fillId="0" borderId="36" xfId="0" applyNumberFormat="1" applyFont="1" applyBorder="1" applyAlignment="1" applyProtection="1">
      <alignment vertical="center"/>
      <protection/>
    </xf>
    <xf numFmtId="4" fontId="0" fillId="0" borderId="37" xfId="0" applyNumberFormat="1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vertical="center"/>
      <protection/>
    </xf>
    <xf numFmtId="166" fontId="10" fillId="0" borderId="16" xfId="0" applyNumberFormat="1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6" fontId="11" fillId="0" borderId="16" xfId="0" applyNumberFormat="1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4" fontId="19" fillId="0" borderId="35" xfId="0" applyNumberFormat="1" applyFont="1" applyBorder="1" applyAlignment="1" applyProtection="1">
      <alignment vertical="center"/>
      <protection/>
    </xf>
    <xf numFmtId="166" fontId="19" fillId="0" borderId="36" xfId="0" applyNumberFormat="1" applyFont="1" applyBorder="1" applyAlignment="1" applyProtection="1">
      <alignment vertical="center"/>
      <protection/>
    </xf>
    <xf numFmtId="4" fontId="19" fillId="0" borderId="37" xfId="0" applyNumberFormat="1" applyFont="1" applyBorder="1" applyAlignment="1" applyProtection="1">
      <alignment vertical="center"/>
      <protection/>
    </xf>
    <xf numFmtId="0" fontId="8" fillId="0" borderId="16" xfId="25" applyFont="1" applyBorder="1" applyAlignment="1" applyProtection="1">
      <alignment/>
      <protection/>
    </xf>
    <xf numFmtId="0" fontId="8" fillId="0" borderId="0" xfId="25" applyFont="1" applyBorder="1" applyAlignment="1" applyProtection="1">
      <alignment/>
      <protection/>
    </xf>
    <xf numFmtId="0" fontId="8" fillId="0" borderId="0" xfId="25" applyFont="1" applyBorder="1" applyAlignment="1" applyProtection="1">
      <alignment horizontal="left"/>
      <protection/>
    </xf>
    <xf numFmtId="0" fontId="7" fillId="0" borderId="0" xfId="25" applyFont="1" applyBorder="1" applyAlignment="1" applyProtection="1">
      <alignment horizontal="left"/>
      <protection/>
    </xf>
    <xf numFmtId="0" fontId="8" fillId="0" borderId="0" xfId="25" applyFont="1" applyFill="1" applyBorder="1" applyAlignment="1" applyProtection="1">
      <alignment/>
      <protection locked="0"/>
    </xf>
    <xf numFmtId="4" fontId="7" fillId="0" borderId="17" xfId="25" applyNumberFormat="1" applyFont="1" applyBorder="1" applyAlignment="1" applyProtection="1">
      <alignment/>
      <protection/>
    </xf>
    <xf numFmtId="0" fontId="8" fillId="0" borderId="0" xfId="25" applyFont="1" applyAlignment="1">
      <alignment/>
      <protection/>
    </xf>
    <xf numFmtId="0" fontId="0" fillId="0" borderId="16" xfId="25" applyFont="1" applyBorder="1" applyAlignment="1" applyProtection="1">
      <alignment vertical="center"/>
      <protection/>
    </xf>
    <xf numFmtId="0" fontId="0" fillId="0" borderId="12" xfId="25" applyFont="1" applyBorder="1" applyAlignment="1" applyProtection="1">
      <alignment horizontal="center" vertical="center"/>
      <protection/>
    </xf>
    <xf numFmtId="49" fontId="0" fillId="0" borderId="12" xfId="25" applyNumberFormat="1" applyFont="1" applyBorder="1" applyAlignment="1" applyProtection="1">
      <alignment horizontal="left" vertical="center" wrapText="1"/>
      <protection/>
    </xf>
    <xf numFmtId="0" fontId="0" fillId="0" borderId="12" xfId="25" applyFont="1" applyBorder="1" applyAlignment="1" applyProtection="1">
      <alignment horizontal="left" vertical="center" wrapText="1"/>
      <protection/>
    </xf>
    <xf numFmtId="0" fontId="0" fillId="0" borderId="12" xfId="25" applyFont="1" applyBorder="1" applyAlignment="1" applyProtection="1">
      <alignment horizontal="center" vertical="center" wrapText="1"/>
      <protection/>
    </xf>
    <xf numFmtId="166" fontId="0" fillId="0" borderId="12" xfId="25" applyNumberFormat="1" applyFont="1" applyBorder="1" applyAlignment="1" applyProtection="1">
      <alignment vertical="center"/>
      <protection/>
    </xf>
    <xf numFmtId="4" fontId="0" fillId="0" borderId="12" xfId="25" applyNumberFormat="1" applyFont="1" applyFill="1" applyBorder="1" applyAlignment="1" applyProtection="1">
      <alignment vertical="center"/>
      <protection locked="0"/>
    </xf>
    <xf numFmtId="166" fontId="0" fillId="0" borderId="36" xfId="25" applyNumberFormat="1" applyFont="1" applyBorder="1" applyAlignment="1" applyProtection="1">
      <alignment vertical="center"/>
      <protection/>
    </xf>
    <xf numFmtId="4" fontId="0" fillId="0" borderId="37" xfId="25" applyNumberFormat="1" applyFont="1" applyBorder="1" applyAlignment="1" applyProtection="1">
      <alignment vertical="center"/>
      <protection/>
    </xf>
    <xf numFmtId="0" fontId="0" fillId="0" borderId="0" xfId="25" applyFont="1" applyAlignment="1">
      <alignment vertical="center"/>
      <protection/>
    </xf>
    <xf numFmtId="0" fontId="19" fillId="0" borderId="12" xfId="25" applyFont="1" applyBorder="1" applyAlignment="1" applyProtection="1">
      <alignment horizontal="center" vertical="center"/>
      <protection/>
    </xf>
    <xf numFmtId="49" fontId="19" fillId="0" borderId="12" xfId="25" applyNumberFormat="1" applyFont="1" applyBorder="1" applyAlignment="1" applyProtection="1">
      <alignment horizontal="left" vertical="center" wrapText="1"/>
      <protection/>
    </xf>
    <xf numFmtId="0" fontId="19" fillId="0" borderId="12" xfId="25" applyFont="1" applyBorder="1" applyAlignment="1" applyProtection="1">
      <alignment horizontal="center" vertical="center" wrapText="1"/>
      <protection/>
    </xf>
    <xf numFmtId="166" fontId="19" fillId="0" borderId="12" xfId="25" applyNumberFormat="1" applyFont="1" applyBorder="1" applyAlignment="1" applyProtection="1">
      <alignment vertical="center"/>
      <protection/>
    </xf>
    <xf numFmtId="4" fontId="19" fillId="0" borderId="12" xfId="25" applyNumberFormat="1" applyFont="1" applyFill="1" applyBorder="1" applyAlignment="1" applyProtection="1">
      <alignment vertical="center"/>
      <protection locked="0"/>
    </xf>
    <xf numFmtId="166" fontId="19" fillId="0" borderId="36" xfId="25" applyNumberFormat="1" applyFont="1" applyBorder="1" applyAlignment="1" applyProtection="1">
      <alignment vertical="center"/>
      <protection/>
    </xf>
    <xf numFmtId="4" fontId="19" fillId="0" borderId="37" xfId="25" applyNumberFormat="1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0" xfId="25" applyFill="1" applyBorder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66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66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 wrapText="1"/>
      <protection/>
    </xf>
    <xf numFmtId="167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25" applyFont="1" applyFill="1" applyBorder="1" applyAlignment="1" applyProtection="1">
      <alignment vertical="center"/>
      <protection/>
    </xf>
    <xf numFmtId="0" fontId="0" fillId="0" borderId="12" xfId="25" applyFont="1" applyFill="1" applyBorder="1" applyAlignment="1" applyProtection="1">
      <alignment horizontal="center" vertical="center"/>
      <protection/>
    </xf>
    <xf numFmtId="49" fontId="0" fillId="0" borderId="12" xfId="25" applyNumberFormat="1" applyFont="1" applyFill="1" applyBorder="1" applyAlignment="1" applyProtection="1">
      <alignment horizontal="left" vertical="center" wrapText="1"/>
      <protection/>
    </xf>
    <xf numFmtId="0" fontId="0" fillId="0" borderId="12" xfId="25" applyFont="1" applyFill="1" applyBorder="1" applyAlignment="1" applyProtection="1">
      <alignment horizontal="center" vertical="center" wrapText="1"/>
      <protection/>
    </xf>
    <xf numFmtId="166" fontId="0" fillId="0" borderId="12" xfId="25" applyNumberFormat="1" applyFont="1" applyFill="1" applyBorder="1" applyAlignment="1" applyProtection="1">
      <alignment vertical="center"/>
      <protection/>
    </xf>
    <xf numFmtId="166" fontId="0" fillId="0" borderId="36" xfId="25" applyNumberFormat="1" applyFont="1" applyFill="1" applyBorder="1" applyAlignment="1" applyProtection="1">
      <alignment vertical="center"/>
      <protection/>
    </xf>
    <xf numFmtId="4" fontId="0" fillId="0" borderId="37" xfId="25" applyNumberFormat="1" applyFont="1" applyFill="1" applyBorder="1" applyAlignment="1" applyProtection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9" fillId="0" borderId="12" xfId="25" applyFont="1" applyFill="1" applyBorder="1" applyAlignment="1" applyProtection="1">
      <alignment horizontal="center" vertical="center"/>
      <protection/>
    </xf>
    <xf numFmtId="49" fontId="19" fillId="0" borderId="12" xfId="25" applyNumberFormat="1" applyFont="1" applyFill="1" applyBorder="1" applyAlignment="1" applyProtection="1">
      <alignment horizontal="left" vertical="center" wrapText="1"/>
      <protection/>
    </xf>
    <xf numFmtId="0" fontId="19" fillId="0" borderId="12" xfId="25" applyFont="1" applyFill="1" applyBorder="1" applyAlignment="1" applyProtection="1">
      <alignment horizontal="center" vertical="center" wrapText="1"/>
      <protection/>
    </xf>
    <xf numFmtId="166" fontId="19" fillId="0" borderId="12" xfId="25" applyNumberFormat="1" applyFont="1" applyFill="1" applyBorder="1" applyAlignment="1" applyProtection="1">
      <alignment vertical="center"/>
      <protection/>
    </xf>
    <xf numFmtId="166" fontId="19" fillId="0" borderId="36" xfId="25" applyNumberFormat="1" applyFont="1" applyFill="1" applyBorder="1" applyAlignment="1" applyProtection="1">
      <alignment vertical="center"/>
      <protection/>
    </xf>
    <xf numFmtId="4" fontId="19" fillId="0" borderId="37" xfId="25" applyNumberFormat="1" applyFont="1" applyFill="1" applyBorder="1" applyAlignment="1" applyProtection="1">
      <alignment vertical="center"/>
      <protection/>
    </xf>
    <xf numFmtId="4" fontId="0" fillId="4" borderId="35" xfId="0" applyNumberFormat="1" applyFont="1" applyFill="1" applyBorder="1" applyAlignment="1" applyProtection="1">
      <alignment vertical="center"/>
      <protection/>
    </xf>
    <xf numFmtId="166" fontId="0" fillId="4" borderId="36" xfId="0" applyNumberFormat="1" applyFont="1" applyFill="1" applyBorder="1" applyAlignment="1" applyProtection="1">
      <alignment vertical="center"/>
      <protection/>
    </xf>
    <xf numFmtId="4" fontId="0" fillId="4" borderId="37" xfId="0" applyNumberFormat="1" applyFont="1" applyFill="1" applyBorder="1" applyAlignment="1" applyProtection="1">
      <alignment vertical="center"/>
      <protection/>
    </xf>
    <xf numFmtId="4" fontId="19" fillId="4" borderId="35" xfId="0" applyNumberFormat="1" applyFont="1" applyFill="1" applyBorder="1" applyAlignment="1" applyProtection="1">
      <alignment vertical="center"/>
      <protection/>
    </xf>
    <xf numFmtId="166" fontId="19" fillId="4" borderId="36" xfId="0" applyNumberFormat="1" applyFont="1" applyFill="1" applyBorder="1" applyAlignment="1" applyProtection="1">
      <alignment vertical="center"/>
      <protection/>
    </xf>
    <xf numFmtId="4" fontId="19" fillId="4" borderId="37" xfId="0" applyNumberFormat="1" applyFont="1" applyFill="1" applyBorder="1" applyAlignment="1" applyProtection="1">
      <alignment vertical="center"/>
      <protection/>
    </xf>
    <xf numFmtId="0" fontId="0" fillId="2" borderId="0" xfId="25" applyFill="1">
      <alignment/>
      <protection/>
    </xf>
    <xf numFmtId="0" fontId="22" fillId="2" borderId="13" xfId="25" applyFont="1" applyFill="1" applyBorder="1" applyAlignment="1">
      <alignment vertical="center"/>
      <protection/>
    </xf>
    <xf numFmtId="0" fontId="22" fillId="2" borderId="14" xfId="25" applyFont="1" applyFill="1" applyBorder="1" applyAlignment="1">
      <alignment vertical="center"/>
      <protection/>
    </xf>
    <xf numFmtId="0" fontId="21" fillId="2" borderId="14" xfId="25" applyFont="1" applyFill="1" applyBorder="1" applyAlignment="1">
      <alignment horizontal="left" vertical="center"/>
      <protection/>
    </xf>
    <xf numFmtId="0" fontId="22" fillId="2" borderId="14" xfId="25" applyFont="1" applyFill="1" applyBorder="1" applyAlignment="1" applyProtection="1">
      <alignment vertical="center"/>
      <protection locked="0"/>
    </xf>
    <xf numFmtId="0" fontId="0" fillId="0" borderId="16" xfId="25" applyBorder="1">
      <alignment/>
      <protection/>
    </xf>
    <xf numFmtId="0" fontId="0" fillId="0" borderId="0" xfId="25" applyBorder="1">
      <alignment/>
      <protection/>
    </xf>
    <xf numFmtId="0" fontId="0" fillId="0" borderId="0" xfId="25" applyBorder="1" applyProtection="1">
      <alignment/>
      <protection locked="0"/>
    </xf>
    <xf numFmtId="0" fontId="0" fillId="0" borderId="18" xfId="25" applyBorder="1" applyProtection="1">
      <alignment/>
      <protection/>
    </xf>
    <xf numFmtId="0" fontId="0" fillId="0" borderId="1" xfId="25" applyBorder="1" applyProtection="1">
      <alignment/>
      <protection/>
    </xf>
    <xf numFmtId="0" fontId="0" fillId="0" borderId="1" xfId="25" applyBorder="1" applyProtection="1">
      <alignment/>
      <protection locked="0"/>
    </xf>
    <xf numFmtId="0" fontId="0" fillId="0" borderId="16" xfId="25" applyBorder="1" applyProtection="1">
      <alignment/>
      <protection/>
    </xf>
    <xf numFmtId="0" fontId="0" fillId="0" borderId="0" xfId="25" applyBorder="1" applyProtection="1">
      <alignment/>
      <protection/>
    </xf>
    <xf numFmtId="0" fontId="12" fillId="0" borderId="0" xfId="25" applyFont="1" applyBorder="1" applyAlignment="1" applyProtection="1">
      <alignment horizontal="left" vertical="center"/>
      <protection/>
    </xf>
    <xf numFmtId="0" fontId="13" fillId="0" borderId="0" xfId="25" applyFont="1" applyBorder="1" applyAlignment="1" applyProtection="1">
      <alignment horizontal="left" vertical="center"/>
      <protection/>
    </xf>
    <xf numFmtId="0" fontId="0" fillId="0" borderId="0" xfId="25" applyFont="1" applyBorder="1" applyAlignment="1" applyProtection="1">
      <alignment vertical="center"/>
      <protection/>
    </xf>
    <xf numFmtId="0" fontId="0" fillId="0" borderId="0" xfId="25" applyFont="1" applyBorder="1" applyAlignment="1" applyProtection="1">
      <alignment vertical="center"/>
      <protection locked="0"/>
    </xf>
    <xf numFmtId="0" fontId="4" fillId="0" borderId="0" xfId="25" applyFont="1" applyBorder="1" applyAlignment="1" applyProtection="1">
      <alignment horizontal="left" vertical="center"/>
      <protection/>
    </xf>
    <xf numFmtId="0" fontId="13" fillId="0" borderId="0" xfId="25" applyFont="1" applyBorder="1" applyAlignment="1" applyProtection="1">
      <alignment horizontal="left" vertical="center"/>
      <protection locked="0"/>
    </xf>
    <xf numFmtId="165" fontId="4" fillId="0" borderId="0" xfId="25" applyNumberFormat="1" applyFont="1" applyBorder="1" applyAlignment="1" applyProtection="1">
      <alignment horizontal="left" vertical="center"/>
      <protection/>
    </xf>
    <xf numFmtId="0" fontId="0" fillId="0" borderId="16" xfId="25" applyFont="1" applyBorder="1" applyAlignment="1" applyProtection="1">
      <alignment vertical="center" wrapText="1"/>
      <protection/>
    </xf>
    <xf numFmtId="0" fontId="0" fillId="0" borderId="0" xfId="25" applyFont="1" applyBorder="1" applyAlignment="1" applyProtection="1">
      <alignment vertical="center" wrapText="1"/>
      <protection/>
    </xf>
    <xf numFmtId="0" fontId="0" fillId="0" borderId="0" xfId="25" applyFont="1" applyBorder="1" applyAlignment="1" applyProtection="1">
      <alignment vertical="center" wrapText="1"/>
      <protection locked="0"/>
    </xf>
    <xf numFmtId="0" fontId="0" fillId="0" borderId="0" xfId="25" applyFont="1" applyAlignment="1">
      <alignment vertical="center" wrapText="1"/>
      <protection/>
    </xf>
    <xf numFmtId="0" fontId="0" fillId="0" borderId="6" xfId="25" applyFont="1" applyBorder="1" applyAlignment="1" applyProtection="1">
      <alignment vertical="center"/>
      <protection/>
    </xf>
    <xf numFmtId="0" fontId="0" fillId="0" borderId="6" xfId="25" applyFont="1" applyBorder="1" applyAlignment="1" applyProtection="1">
      <alignment vertical="center"/>
      <protection locked="0"/>
    </xf>
    <xf numFmtId="0" fontId="14" fillId="0" borderId="0" xfId="25" applyFont="1" applyBorder="1" applyAlignment="1" applyProtection="1">
      <alignment horizontal="left" vertical="center"/>
      <protection/>
    </xf>
    <xf numFmtId="4" fontId="15" fillId="0" borderId="0" xfId="25" applyNumberFormat="1" applyFont="1" applyBorder="1" applyAlignment="1" applyProtection="1">
      <alignment vertical="center"/>
      <protection/>
    </xf>
    <xf numFmtId="0" fontId="3" fillId="0" borderId="0" xfId="25" applyFont="1" applyBorder="1" applyAlignment="1" applyProtection="1">
      <alignment horizontal="right" vertical="center"/>
      <protection/>
    </xf>
    <xf numFmtId="0" fontId="3" fillId="0" borderId="0" xfId="25" applyFont="1" applyBorder="1" applyAlignment="1" applyProtection="1">
      <alignment horizontal="right" vertical="center"/>
      <protection locked="0"/>
    </xf>
    <xf numFmtId="0" fontId="3" fillId="0" borderId="0" xfId="25" applyFont="1" applyBorder="1" applyAlignment="1" applyProtection="1">
      <alignment horizontal="left" vertical="center"/>
      <protection/>
    </xf>
    <xf numFmtId="4" fontId="3" fillId="0" borderId="0" xfId="25" applyNumberFormat="1" applyFont="1" applyBorder="1" applyAlignment="1" applyProtection="1">
      <alignment vertical="center"/>
      <protection/>
    </xf>
    <xf numFmtId="164" fontId="3" fillId="0" borderId="0" xfId="25" applyNumberFormat="1" applyFont="1" applyBorder="1" applyAlignment="1" applyProtection="1">
      <alignment horizontal="right" vertical="center"/>
      <protection locked="0"/>
    </xf>
    <xf numFmtId="0" fontId="0" fillId="3" borderId="0" xfId="25" applyFont="1" applyFill="1" applyBorder="1" applyAlignment="1" applyProtection="1">
      <alignment vertical="center"/>
      <protection/>
    </xf>
    <xf numFmtId="0" fontId="5" fillId="3" borderId="8" xfId="25" applyFont="1" applyFill="1" applyBorder="1" applyAlignment="1" applyProtection="1">
      <alignment horizontal="left" vertical="center"/>
      <protection/>
    </xf>
    <xf numFmtId="0" fontId="0" fillId="3" borderId="9" xfId="25" applyFont="1" applyFill="1" applyBorder="1" applyAlignment="1" applyProtection="1">
      <alignment vertical="center"/>
      <protection/>
    </xf>
    <xf numFmtId="0" fontId="5" fillId="3" borderId="9" xfId="25" applyFont="1" applyFill="1" applyBorder="1" applyAlignment="1" applyProtection="1">
      <alignment horizontal="right" vertical="center"/>
      <protection/>
    </xf>
    <xf numFmtId="0" fontId="5" fillId="3" borderId="9" xfId="25" applyFont="1" applyFill="1" applyBorder="1" applyAlignment="1" applyProtection="1">
      <alignment horizontal="center" vertical="center"/>
      <protection/>
    </xf>
    <xf numFmtId="0" fontId="0" fillId="3" borderId="9" xfId="25" applyFont="1" applyFill="1" applyBorder="1" applyAlignment="1" applyProtection="1">
      <alignment vertical="center"/>
      <protection locked="0"/>
    </xf>
    <xf numFmtId="4" fontId="5" fillId="3" borderId="9" xfId="25" applyNumberFormat="1" applyFont="1" applyFill="1" applyBorder="1" applyAlignment="1" applyProtection="1">
      <alignment vertical="center"/>
      <protection/>
    </xf>
    <xf numFmtId="0" fontId="0" fillId="0" borderId="19" xfId="25" applyFont="1" applyBorder="1" applyAlignment="1" applyProtection="1">
      <alignment vertical="center"/>
      <protection/>
    </xf>
    <xf numFmtId="0" fontId="0" fillId="0" borderId="4" xfId="25" applyFont="1" applyBorder="1" applyAlignment="1" applyProtection="1">
      <alignment vertical="center"/>
      <protection/>
    </xf>
    <xf numFmtId="0" fontId="0" fillId="0" borderId="4" xfId="25" applyFont="1" applyBorder="1" applyAlignment="1" applyProtection="1">
      <alignment vertical="center"/>
      <protection locked="0"/>
    </xf>
    <xf numFmtId="0" fontId="0" fillId="0" borderId="18" xfId="25" applyFont="1" applyBorder="1" applyAlignment="1">
      <alignment vertical="center"/>
      <protection/>
    </xf>
    <xf numFmtId="0" fontId="0" fillId="0" borderId="1" xfId="25" applyFont="1" applyBorder="1" applyAlignment="1">
      <alignment vertical="center"/>
      <protection/>
    </xf>
    <xf numFmtId="0" fontId="0" fillId="0" borderId="1" xfId="25" applyFont="1" applyBorder="1" applyAlignment="1" applyProtection="1">
      <alignment vertical="center"/>
      <protection locked="0"/>
    </xf>
    <xf numFmtId="0" fontId="4" fillId="3" borderId="0" xfId="25" applyFont="1" applyFill="1" applyBorder="1" applyAlignment="1" applyProtection="1">
      <alignment horizontal="left" vertical="center"/>
      <protection/>
    </xf>
    <xf numFmtId="0" fontId="0" fillId="3" borderId="0" xfId="25" applyFont="1" applyFill="1" applyBorder="1" applyAlignment="1" applyProtection="1">
      <alignment vertical="center"/>
      <protection locked="0"/>
    </xf>
    <xf numFmtId="0" fontId="4" fillId="3" borderId="0" xfId="25" applyFont="1" applyFill="1" applyBorder="1" applyAlignment="1" applyProtection="1">
      <alignment horizontal="right" vertical="center"/>
      <protection/>
    </xf>
    <xf numFmtId="0" fontId="16" fillId="0" borderId="0" xfId="25" applyFont="1" applyBorder="1" applyAlignment="1" applyProtection="1">
      <alignment horizontal="left" vertical="center"/>
      <protection/>
    </xf>
    <xf numFmtId="0" fontId="6" fillId="0" borderId="16" xfId="25" applyFont="1" applyBorder="1" applyAlignment="1" applyProtection="1">
      <alignment vertical="center"/>
      <protection/>
    </xf>
    <xf numFmtId="0" fontId="6" fillId="0" borderId="0" xfId="25" applyFont="1" applyBorder="1" applyAlignment="1" applyProtection="1">
      <alignment vertical="center"/>
      <protection/>
    </xf>
    <xf numFmtId="0" fontId="6" fillId="0" borderId="11" xfId="25" applyFont="1" applyBorder="1" applyAlignment="1" applyProtection="1">
      <alignment horizontal="left" vertical="center"/>
      <protection/>
    </xf>
    <xf numFmtId="0" fontId="6" fillId="0" borderId="11" xfId="25" applyFont="1" applyBorder="1" applyAlignment="1" applyProtection="1">
      <alignment vertical="center"/>
      <protection/>
    </xf>
    <xf numFmtId="0" fontId="6" fillId="0" borderId="11" xfId="25" applyFont="1" applyBorder="1" applyAlignment="1" applyProtection="1">
      <alignment vertical="center"/>
      <protection locked="0"/>
    </xf>
    <xf numFmtId="4" fontId="6" fillId="0" borderId="11" xfId="25" applyNumberFormat="1" applyFont="1" applyBorder="1" applyAlignment="1" applyProtection="1">
      <alignment vertical="center"/>
      <protection/>
    </xf>
    <xf numFmtId="0" fontId="6" fillId="0" borderId="0" xfId="25" applyFont="1" applyAlignment="1">
      <alignment vertical="center"/>
      <protection/>
    </xf>
    <xf numFmtId="0" fontId="7" fillId="0" borderId="16" xfId="25" applyFont="1" applyBorder="1" applyAlignment="1" applyProtection="1">
      <alignment vertical="center"/>
      <protection/>
    </xf>
    <xf numFmtId="0" fontId="7" fillId="0" borderId="0" xfId="25" applyFont="1" applyBorder="1" applyAlignment="1" applyProtection="1">
      <alignment vertical="center"/>
      <protection/>
    </xf>
    <xf numFmtId="0" fontId="7" fillId="0" borderId="11" xfId="25" applyFont="1" applyBorder="1" applyAlignment="1" applyProtection="1">
      <alignment horizontal="left" vertical="center"/>
      <protection/>
    </xf>
    <xf numFmtId="0" fontId="7" fillId="0" borderId="11" xfId="25" applyFont="1" applyBorder="1" applyAlignment="1" applyProtection="1">
      <alignment vertical="center"/>
      <protection/>
    </xf>
    <xf numFmtId="0" fontId="7" fillId="0" borderId="11" xfId="25" applyFont="1" applyBorder="1" applyAlignment="1" applyProtection="1">
      <alignment vertical="center"/>
      <protection locked="0"/>
    </xf>
    <xf numFmtId="4" fontId="7" fillId="0" borderId="11" xfId="25" applyNumberFormat="1" applyFont="1" applyBorder="1" applyAlignment="1" applyProtection="1">
      <alignment vertical="center"/>
      <protection/>
    </xf>
    <xf numFmtId="0" fontId="7" fillId="0" borderId="0" xfId="25" applyFont="1" applyAlignment="1">
      <alignment vertical="center"/>
      <protection/>
    </xf>
    <xf numFmtId="0" fontId="0" fillId="0" borderId="18" xfId="25" applyFont="1" applyBorder="1" applyAlignment="1" applyProtection="1">
      <alignment vertical="center"/>
      <protection/>
    </xf>
    <xf numFmtId="0" fontId="0" fillId="0" borderId="1" xfId="25" applyFont="1" applyBorder="1" applyAlignment="1" applyProtection="1">
      <alignment vertical="center"/>
      <protection/>
    </xf>
    <xf numFmtId="0" fontId="0" fillId="0" borderId="13" xfId="25" applyFont="1" applyBorder="1" applyAlignment="1" applyProtection="1">
      <alignment horizontal="center" vertical="center" wrapText="1"/>
      <protection/>
    </xf>
    <xf numFmtId="0" fontId="0" fillId="0" borderId="0" xfId="25" applyFont="1" applyAlignment="1">
      <alignment horizontal="center" vertical="center" wrapText="1"/>
      <protection/>
    </xf>
    <xf numFmtId="0" fontId="15" fillId="0" borderId="0" xfId="25" applyFont="1" applyBorder="1" applyAlignment="1" applyProtection="1">
      <alignment horizontal="left" vertical="center"/>
      <protection/>
    </xf>
    <xf numFmtId="4" fontId="15" fillId="0" borderId="17" xfId="25" applyNumberFormat="1" applyFont="1" applyBorder="1" applyAlignment="1" applyProtection="1">
      <alignment/>
      <protection/>
    </xf>
    <xf numFmtId="0" fontId="6" fillId="0" borderId="0" xfId="25" applyFont="1" applyBorder="1" applyAlignment="1" applyProtection="1">
      <alignment horizontal="left"/>
      <protection/>
    </xf>
    <xf numFmtId="4" fontId="6" fillId="0" borderId="17" xfId="25" applyNumberFormat="1" applyFont="1" applyBorder="1" applyAlignment="1" applyProtection="1">
      <alignment/>
      <protection/>
    </xf>
    <xf numFmtId="0" fontId="7" fillId="0" borderId="0" xfId="25" applyFont="1" applyBorder="1" applyAlignment="1" applyProtection="1">
      <alignment horizontal="left" indent="1"/>
      <protection/>
    </xf>
    <xf numFmtId="49" fontId="0" fillId="0" borderId="12" xfId="25" applyNumberFormat="1" applyFont="1" applyBorder="1" applyAlignment="1" applyProtection="1">
      <alignment horizontal="left" vertical="center" wrapText="1" indent="1"/>
      <protection/>
    </xf>
    <xf numFmtId="0" fontId="0" fillId="0" borderId="12" xfId="25" applyFont="1" applyBorder="1" applyAlignment="1" applyProtection="1">
      <alignment horizontal="left" vertical="center" wrapText="1" indent="1"/>
      <protection/>
    </xf>
    <xf numFmtId="0" fontId="9" fillId="0" borderId="16" xfId="25" applyFont="1" applyBorder="1" applyAlignment="1" applyProtection="1">
      <alignment vertical="center"/>
      <protection/>
    </xf>
    <xf numFmtId="0" fontId="9" fillId="0" borderId="0" xfId="25" applyFont="1" applyBorder="1" applyAlignment="1" applyProtection="1">
      <alignment vertical="center"/>
      <protection/>
    </xf>
    <xf numFmtId="0" fontId="18" fillId="0" borderId="0" xfId="25" applyFont="1" applyBorder="1" applyAlignment="1" applyProtection="1">
      <alignment horizontal="left" vertical="center"/>
      <protection/>
    </xf>
    <xf numFmtId="0" fontId="9" fillId="0" borderId="0" xfId="25" applyFont="1" applyBorder="1" applyAlignment="1" applyProtection="1">
      <alignment horizontal="left" vertical="center" indent="1"/>
      <protection/>
    </xf>
    <xf numFmtId="0" fontId="9" fillId="0" borderId="0" xfId="25" applyFont="1" applyBorder="1" applyAlignment="1" applyProtection="1">
      <alignment horizontal="left" vertical="center" wrapText="1" indent="1"/>
      <protection/>
    </xf>
    <xf numFmtId="0" fontId="9" fillId="0" borderId="0" xfId="25" applyFont="1" applyBorder="1" applyAlignment="1" applyProtection="1">
      <alignment horizontal="left" vertical="center"/>
      <protection/>
    </xf>
    <xf numFmtId="0" fontId="9" fillId="0" borderId="0" xfId="25" applyFont="1" applyFill="1" applyBorder="1" applyAlignment="1" applyProtection="1">
      <alignment vertical="center"/>
      <protection locked="0"/>
    </xf>
    <xf numFmtId="0" fontId="9" fillId="0" borderId="17" xfId="25" applyFont="1" applyBorder="1" applyAlignment="1" applyProtection="1">
      <alignment vertical="center"/>
      <protection/>
    </xf>
    <xf numFmtId="0" fontId="9" fillId="0" borderId="16" xfId="25" applyFont="1" applyBorder="1" applyAlignment="1" applyProtection="1">
      <alignment horizontal="left" vertical="center"/>
      <protection/>
    </xf>
    <xf numFmtId="0" fontId="9" fillId="0" borderId="0" xfId="25" applyFont="1" applyAlignment="1">
      <alignment vertical="center"/>
      <protection/>
    </xf>
    <xf numFmtId="0" fontId="10" fillId="0" borderId="16" xfId="25" applyFont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horizontal="left" vertical="center" indent="1"/>
      <protection/>
    </xf>
    <xf numFmtId="0" fontId="10" fillId="0" borderId="0" xfId="25" applyFont="1" applyBorder="1" applyAlignment="1" applyProtection="1">
      <alignment horizontal="left" vertical="center" wrapText="1" indent="1"/>
      <protection/>
    </xf>
    <xf numFmtId="166" fontId="10" fillId="0" borderId="0" xfId="25" applyNumberFormat="1" applyFont="1" applyBorder="1" applyAlignment="1" applyProtection="1">
      <alignment vertical="center"/>
      <protection/>
    </xf>
    <xf numFmtId="0" fontId="10" fillId="0" borderId="0" xfId="25" applyFont="1" applyFill="1" applyBorder="1" applyAlignment="1" applyProtection="1">
      <alignment vertical="center"/>
      <protection locked="0"/>
    </xf>
    <xf numFmtId="0" fontId="10" fillId="0" borderId="17" xfId="25" applyFont="1" applyBorder="1" applyAlignment="1" applyProtection="1">
      <alignment vertical="center"/>
      <protection/>
    </xf>
    <xf numFmtId="166" fontId="10" fillId="0" borderId="16" xfId="25" applyNumberFormat="1" applyFont="1" applyBorder="1" applyAlignment="1" applyProtection="1">
      <alignment vertical="center"/>
      <protection/>
    </xf>
    <xf numFmtId="0" fontId="10" fillId="0" borderId="0" xfId="25" applyFont="1" applyAlignment="1">
      <alignment vertical="center"/>
      <protection/>
    </xf>
    <xf numFmtId="0" fontId="11" fillId="0" borderId="16" xfId="25" applyFont="1" applyBorder="1" applyAlignment="1" applyProtection="1">
      <alignment vertical="center"/>
      <protection/>
    </xf>
    <xf numFmtId="0" fontId="11" fillId="0" borderId="0" xfId="25" applyFont="1" applyBorder="1" applyAlignment="1" applyProtection="1">
      <alignment vertical="center"/>
      <protection/>
    </xf>
    <xf numFmtId="0" fontId="11" fillId="0" borderId="0" xfId="25" applyFont="1" applyBorder="1" applyAlignment="1" applyProtection="1">
      <alignment horizontal="left" vertical="center" indent="1"/>
      <protection/>
    </xf>
    <xf numFmtId="0" fontId="11" fillId="0" borderId="0" xfId="25" applyFont="1" applyBorder="1" applyAlignment="1" applyProtection="1">
      <alignment horizontal="left" vertical="center" wrapText="1" indent="1"/>
      <protection/>
    </xf>
    <xf numFmtId="166" fontId="11" fillId="0" borderId="0" xfId="25" applyNumberFormat="1" applyFont="1" applyBorder="1" applyAlignment="1" applyProtection="1">
      <alignment vertical="center"/>
      <protection/>
    </xf>
    <xf numFmtId="0" fontId="11" fillId="0" borderId="0" xfId="25" applyFont="1" applyFill="1" applyBorder="1" applyAlignment="1" applyProtection="1">
      <alignment vertical="center"/>
      <protection locked="0"/>
    </xf>
    <xf numFmtId="0" fontId="11" fillId="0" borderId="17" xfId="25" applyFont="1" applyBorder="1" applyAlignment="1" applyProtection="1">
      <alignment vertical="center"/>
      <protection/>
    </xf>
    <xf numFmtId="166" fontId="11" fillId="0" borderId="16" xfId="25" applyNumberFormat="1" applyFont="1" applyBorder="1" applyAlignment="1" applyProtection="1">
      <alignment vertical="center"/>
      <protection/>
    </xf>
    <xf numFmtId="0" fontId="11" fillId="0" borderId="0" xfId="25" applyFont="1" applyAlignment="1">
      <alignment vertical="center"/>
      <protection/>
    </xf>
    <xf numFmtId="0" fontId="32" fillId="0" borderId="16" xfId="25" applyFont="1" applyBorder="1" applyAlignment="1" applyProtection="1">
      <alignment vertical="center"/>
      <protection/>
    </xf>
    <xf numFmtId="0" fontId="32" fillId="0" borderId="0" xfId="25" applyFont="1" applyAlignment="1">
      <alignment vertical="center"/>
      <protection/>
    </xf>
    <xf numFmtId="0" fontId="32" fillId="0" borderId="0" xfId="25" applyFont="1" applyBorder="1" applyAlignment="1" applyProtection="1">
      <alignment vertical="center"/>
      <protection/>
    </xf>
    <xf numFmtId="0" fontId="32" fillId="0" borderId="0" xfId="25" applyFont="1" applyBorder="1" applyAlignment="1" applyProtection="1">
      <alignment horizontal="left" vertical="center" indent="1"/>
      <protection/>
    </xf>
    <xf numFmtId="0" fontId="32" fillId="0" borderId="0" xfId="25" applyFont="1" applyBorder="1" applyAlignment="1" applyProtection="1">
      <alignment horizontal="left" vertical="center" wrapText="1" indent="1"/>
      <protection/>
    </xf>
    <xf numFmtId="166" fontId="32" fillId="0" borderId="0" xfId="25" applyNumberFormat="1" applyFont="1" applyBorder="1" applyAlignment="1" applyProtection="1">
      <alignment vertical="center"/>
      <protection/>
    </xf>
    <xf numFmtId="0" fontId="32" fillId="0" borderId="0" xfId="25" applyFont="1" applyFill="1" applyBorder="1" applyAlignment="1" applyProtection="1">
      <alignment vertical="center"/>
      <protection locked="0"/>
    </xf>
    <xf numFmtId="0" fontId="32" fillId="0" borderId="17" xfId="25" applyFont="1" applyBorder="1" applyAlignment="1" applyProtection="1">
      <alignment vertical="center"/>
      <protection/>
    </xf>
    <xf numFmtId="166" fontId="32" fillId="0" borderId="16" xfId="25" applyNumberFormat="1" applyFont="1" applyBorder="1" applyAlignment="1" applyProtection="1">
      <alignment vertical="center"/>
      <protection/>
    </xf>
    <xf numFmtId="49" fontId="19" fillId="0" borderId="12" xfId="25" applyNumberFormat="1" applyFont="1" applyBorder="1" applyAlignment="1" applyProtection="1">
      <alignment horizontal="left" vertical="center" wrapText="1" indent="1"/>
      <protection/>
    </xf>
    <xf numFmtId="0" fontId="19" fillId="0" borderId="12" xfId="25" applyFont="1" applyBorder="1" applyAlignment="1" applyProtection="1">
      <alignment horizontal="left" vertical="center" wrapText="1" indent="1"/>
      <protection/>
    </xf>
    <xf numFmtId="0" fontId="10" fillId="0" borderId="0" xfId="25" applyFont="1" applyBorder="1" applyAlignment="1" applyProtection="1">
      <alignment horizontal="left" vertical="center"/>
      <protection/>
    </xf>
    <xf numFmtId="0" fontId="32" fillId="0" borderId="0" xfId="25" applyFont="1" applyBorder="1" applyAlignment="1" applyProtection="1">
      <alignment horizontal="left" vertical="center"/>
      <protection/>
    </xf>
    <xf numFmtId="0" fontId="11" fillId="0" borderId="0" xfId="25" applyFont="1" applyBorder="1" applyAlignment="1" applyProtection="1">
      <alignment horizontal="left" vertical="center"/>
      <protection/>
    </xf>
    <xf numFmtId="4" fontId="9" fillId="0" borderId="16" xfId="25" applyNumberFormat="1" applyFont="1" applyBorder="1" applyAlignment="1" applyProtection="1">
      <alignment horizontal="left" vertical="center"/>
      <protection/>
    </xf>
    <xf numFmtId="0" fontId="0" fillId="0" borderId="12" xfId="25" applyFont="1" applyFill="1" applyBorder="1" applyAlignment="1" applyProtection="1">
      <alignment horizontal="left" vertical="center" wrapText="1" indent="1"/>
      <protection/>
    </xf>
    <xf numFmtId="0" fontId="10" fillId="0" borderId="16" xfId="25" applyFont="1" applyFill="1" applyBorder="1" applyAlignment="1" applyProtection="1">
      <alignment vertical="center"/>
      <protection/>
    </xf>
    <xf numFmtId="0" fontId="10" fillId="0" borderId="0" xfId="25" applyFont="1" applyFill="1" applyBorder="1" applyAlignment="1" applyProtection="1">
      <alignment vertical="center"/>
      <protection/>
    </xf>
    <xf numFmtId="0" fontId="18" fillId="0" borderId="0" xfId="25" applyFont="1" applyFill="1" applyBorder="1" applyAlignment="1" applyProtection="1">
      <alignment horizontal="left" vertical="center"/>
      <protection/>
    </xf>
    <xf numFmtId="0" fontId="10" fillId="0" borderId="0" xfId="25" applyFont="1" applyFill="1" applyBorder="1" applyAlignment="1" applyProtection="1">
      <alignment horizontal="left" vertical="center"/>
      <protection/>
    </xf>
    <xf numFmtId="0" fontId="10" fillId="0" borderId="0" xfId="25" applyFont="1" applyFill="1" applyBorder="1" applyAlignment="1" applyProtection="1">
      <alignment horizontal="left" vertical="center" wrapText="1" indent="1"/>
      <protection/>
    </xf>
    <xf numFmtId="166" fontId="10" fillId="0" borderId="0" xfId="25" applyNumberFormat="1" applyFont="1" applyFill="1" applyBorder="1" applyAlignment="1" applyProtection="1">
      <alignment vertical="center"/>
      <protection/>
    </xf>
    <xf numFmtId="0" fontId="10" fillId="0" borderId="17" xfId="25" applyFont="1" applyFill="1" applyBorder="1" applyAlignment="1" applyProtection="1">
      <alignment vertical="center"/>
      <protection/>
    </xf>
    <xf numFmtId="166" fontId="10" fillId="0" borderId="16" xfId="25" applyNumberFormat="1" applyFont="1" applyFill="1" applyBorder="1" applyAlignment="1" applyProtection="1">
      <alignment vertical="center"/>
      <protection/>
    </xf>
    <xf numFmtId="0" fontId="10" fillId="0" borderId="0" xfId="25" applyFont="1" applyFill="1" applyAlignment="1">
      <alignment vertical="center"/>
      <protection/>
    </xf>
    <xf numFmtId="0" fontId="11" fillId="0" borderId="16" xfId="25" applyFont="1" applyFill="1" applyBorder="1" applyAlignment="1" applyProtection="1">
      <alignment vertical="center"/>
      <protection/>
    </xf>
    <xf numFmtId="0" fontId="11" fillId="0" borderId="0" xfId="25" applyFont="1" applyFill="1" applyBorder="1" applyAlignment="1" applyProtection="1">
      <alignment vertical="center"/>
      <protection/>
    </xf>
    <xf numFmtId="0" fontId="11" fillId="0" borderId="0" xfId="25" applyFont="1" applyFill="1" applyBorder="1" applyAlignment="1" applyProtection="1">
      <alignment horizontal="left" vertical="center"/>
      <protection/>
    </xf>
    <xf numFmtId="0" fontId="11" fillId="0" borderId="0" xfId="25" applyFont="1" applyFill="1" applyBorder="1" applyAlignment="1" applyProtection="1">
      <alignment horizontal="left" vertical="center" wrapText="1" indent="1"/>
      <protection/>
    </xf>
    <xf numFmtId="166" fontId="11" fillId="0" borderId="0" xfId="25" applyNumberFormat="1" applyFont="1" applyFill="1" applyBorder="1" applyAlignment="1" applyProtection="1">
      <alignment vertical="center"/>
      <protection/>
    </xf>
    <xf numFmtId="0" fontId="11" fillId="0" borderId="17" xfId="25" applyFont="1" applyFill="1" applyBorder="1" applyAlignment="1" applyProtection="1">
      <alignment vertical="center"/>
      <protection/>
    </xf>
    <xf numFmtId="166" fontId="11" fillId="0" borderId="16" xfId="25" applyNumberFormat="1" applyFont="1" applyFill="1" applyBorder="1" applyAlignment="1" applyProtection="1">
      <alignment vertical="center"/>
      <protection/>
    </xf>
    <xf numFmtId="0" fontId="11" fillId="0" borderId="0" xfId="25" applyFont="1" applyFill="1" applyAlignment="1">
      <alignment vertical="center"/>
      <protection/>
    </xf>
    <xf numFmtId="0" fontId="19" fillId="0" borderId="12" xfId="25" applyFont="1" applyFill="1" applyBorder="1" applyAlignment="1" applyProtection="1">
      <alignment horizontal="left" vertical="center" wrapText="1" indent="1"/>
      <protection/>
    </xf>
    <xf numFmtId="0" fontId="9" fillId="0" borderId="16" xfId="25" applyFont="1" applyFill="1" applyBorder="1" applyAlignment="1" applyProtection="1">
      <alignment vertical="center"/>
      <protection/>
    </xf>
    <xf numFmtId="0" fontId="9" fillId="0" borderId="0" xfId="25" applyFont="1" applyFill="1" applyBorder="1" applyAlignment="1" applyProtection="1">
      <alignment vertical="center"/>
      <protection/>
    </xf>
    <xf numFmtId="0" fontId="9" fillId="0" borderId="0" xfId="25" applyFont="1" applyFill="1" applyBorder="1" applyAlignment="1" applyProtection="1">
      <alignment horizontal="left" vertical="center"/>
      <protection/>
    </xf>
    <xf numFmtId="0" fontId="9" fillId="0" borderId="0" xfId="25" applyFont="1" applyFill="1" applyBorder="1" applyAlignment="1" applyProtection="1">
      <alignment horizontal="left" vertical="center" wrapText="1" indent="1"/>
      <protection/>
    </xf>
    <xf numFmtId="0" fontId="9" fillId="0" borderId="17" xfId="25" applyFont="1" applyFill="1" applyBorder="1" applyAlignment="1" applyProtection="1">
      <alignment vertical="center"/>
      <protection/>
    </xf>
    <xf numFmtId="0" fontId="9" fillId="0" borderId="16" xfId="25" applyFont="1" applyFill="1" applyBorder="1" applyAlignment="1" applyProtection="1">
      <alignment horizontal="left" vertical="center"/>
      <protection/>
    </xf>
    <xf numFmtId="0" fontId="9" fillId="0" borderId="0" xfId="25" applyFont="1" applyFill="1" applyAlignment="1">
      <alignment vertical="center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5" applyFont="1" applyBorder="1" applyAlignment="1" applyProtection="1">
      <alignment horizontal="left" vertical="center" wrapText="1"/>
      <protection/>
    </xf>
    <xf numFmtId="0" fontId="0" fillId="0" borderId="20" xfId="25" applyFont="1" applyBorder="1" applyAlignment="1" applyProtection="1">
      <alignment vertical="center"/>
      <protection/>
    </xf>
    <xf numFmtId="0" fontId="0" fillId="0" borderId="21" xfId="25" applyFont="1" applyBorder="1" applyAlignment="1" applyProtection="1">
      <alignment vertical="center"/>
      <protection/>
    </xf>
    <xf numFmtId="0" fontId="0" fillId="0" borderId="21" xfId="25" applyFont="1" applyFill="1" applyBorder="1" applyAlignment="1" applyProtection="1">
      <alignment vertical="center"/>
      <protection locked="0"/>
    </xf>
    <xf numFmtId="0" fontId="0" fillId="0" borderId="38" xfId="25" applyFont="1" applyBorder="1" applyAlignment="1" applyProtection="1">
      <alignment vertical="center"/>
      <protection/>
    </xf>
    <xf numFmtId="0" fontId="0" fillId="0" borderId="0" xfId="25" applyFill="1" applyProtection="1">
      <alignment/>
      <protection locked="0"/>
    </xf>
    <xf numFmtId="0" fontId="0" fillId="0" borderId="0" xfId="25" applyProtection="1">
      <alignment/>
      <protection locked="0"/>
    </xf>
    <xf numFmtId="49" fontId="0" fillId="0" borderId="12" xfId="25" applyNumberFormat="1" applyFont="1" applyFill="1" applyBorder="1" applyAlignment="1" applyProtection="1">
      <alignment horizontal="left" vertical="center" wrapText="1" indent="1"/>
      <protection/>
    </xf>
    <xf numFmtId="0" fontId="9" fillId="0" borderId="0" xfId="25" applyFont="1" applyFill="1" applyBorder="1" applyAlignment="1" applyProtection="1">
      <alignment horizontal="left" vertical="center" indent="1"/>
      <protection/>
    </xf>
    <xf numFmtId="0" fontId="10" fillId="0" borderId="0" xfId="25" applyFont="1" applyFill="1" applyBorder="1" applyAlignment="1" applyProtection="1">
      <alignment horizontal="left" vertical="center" indent="1"/>
      <protection/>
    </xf>
    <xf numFmtId="0" fontId="32" fillId="0" borderId="16" xfId="25" applyFont="1" applyFill="1" applyBorder="1" applyAlignment="1" applyProtection="1">
      <alignment vertical="center"/>
      <protection/>
    </xf>
    <xf numFmtId="0" fontId="32" fillId="0" borderId="0" xfId="25" applyFont="1" applyFill="1" applyBorder="1" applyAlignment="1" applyProtection="1">
      <alignment vertical="center"/>
      <protection/>
    </xf>
    <xf numFmtId="0" fontId="32" fillId="0" borderId="0" xfId="25" applyFont="1" applyFill="1" applyBorder="1" applyAlignment="1" applyProtection="1">
      <alignment horizontal="left" vertical="center" indent="1"/>
      <protection/>
    </xf>
    <xf numFmtId="0" fontId="32" fillId="0" borderId="0" xfId="25" applyFont="1" applyFill="1" applyBorder="1" applyAlignment="1" applyProtection="1">
      <alignment horizontal="left" vertical="center" wrapText="1" indent="1"/>
      <protection/>
    </xf>
    <xf numFmtId="166" fontId="32" fillId="0" borderId="0" xfId="25" applyNumberFormat="1" applyFont="1" applyFill="1" applyBorder="1" applyAlignment="1" applyProtection="1">
      <alignment vertical="center"/>
      <protection/>
    </xf>
    <xf numFmtId="0" fontId="32" fillId="0" borderId="17" xfId="25" applyFont="1" applyFill="1" applyBorder="1" applyAlignment="1" applyProtection="1">
      <alignment vertical="center"/>
      <protection/>
    </xf>
    <xf numFmtId="166" fontId="32" fillId="0" borderId="16" xfId="25" applyNumberFormat="1" applyFont="1" applyFill="1" applyBorder="1" applyAlignment="1" applyProtection="1">
      <alignment vertical="center"/>
      <protection/>
    </xf>
    <xf numFmtId="0" fontId="32" fillId="0" borderId="0" xfId="25" applyFont="1" applyFill="1" applyAlignment="1">
      <alignment vertical="center"/>
      <protection/>
    </xf>
    <xf numFmtId="0" fontId="11" fillId="0" borderId="0" xfId="25" applyFont="1" applyFill="1" applyBorder="1" applyAlignment="1" applyProtection="1">
      <alignment horizontal="left" vertical="center" indent="1"/>
      <protection/>
    </xf>
    <xf numFmtId="0" fontId="32" fillId="0" borderId="16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166" fontId="32" fillId="0" borderId="0" xfId="0" applyNumberFormat="1" applyFont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locked="0"/>
    </xf>
    <xf numFmtId="166" fontId="32" fillId="0" borderId="16" xfId="0" applyNumberFormat="1" applyFont="1" applyBorder="1" applyAlignment="1" applyProtection="1">
      <alignment vertical="center"/>
      <protection/>
    </xf>
    <xf numFmtId="0" fontId="32" fillId="0" borderId="17" xfId="0" applyFont="1" applyBorder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10" fillId="4" borderId="0" xfId="0" applyFont="1" applyFill="1" applyBorder="1" applyAlignment="1" applyProtection="1">
      <alignment horizontal="left" vertical="center" wrapText="1"/>
      <protection/>
    </xf>
    <xf numFmtId="0" fontId="10" fillId="4" borderId="0" xfId="0" applyFont="1" applyFill="1" applyBorder="1" applyAlignment="1" applyProtection="1">
      <alignment vertical="center"/>
      <protection/>
    </xf>
    <xf numFmtId="166" fontId="10" fillId="4" borderId="0" xfId="0" applyNumberFormat="1" applyFont="1" applyFill="1" applyBorder="1" applyAlignment="1" applyProtection="1">
      <alignment vertical="center"/>
      <protection/>
    </xf>
    <xf numFmtId="166" fontId="10" fillId="4" borderId="16" xfId="0" applyNumberFormat="1" applyFont="1" applyFill="1" applyBorder="1" applyAlignment="1" applyProtection="1">
      <alignment vertical="center"/>
      <protection/>
    </xf>
    <xf numFmtId="0" fontId="0" fillId="8" borderId="34" xfId="25" applyFill="1" applyBorder="1">
      <alignment/>
      <protection/>
    </xf>
    <xf numFmtId="0" fontId="0" fillId="0" borderId="0" xfId="25" applyFont="1">
      <alignment/>
      <protection/>
    </xf>
    <xf numFmtId="4" fontId="19" fillId="0" borderId="35" xfId="0" applyNumberFormat="1" applyFont="1" applyFill="1" applyBorder="1" applyAlignment="1" applyProtection="1">
      <alignment vertical="center"/>
      <protection/>
    </xf>
    <xf numFmtId="166" fontId="19" fillId="0" borderId="36" xfId="0" applyNumberFormat="1" applyFont="1" applyFill="1" applyBorder="1" applyAlignment="1" applyProtection="1">
      <alignment vertical="center"/>
      <protection/>
    </xf>
    <xf numFmtId="4" fontId="19" fillId="0" borderId="37" xfId="0" applyNumberFormat="1" applyFont="1" applyFill="1" applyBorder="1" applyAlignment="1" applyProtection="1">
      <alignment vertical="center"/>
      <protection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4" fillId="3" borderId="40" xfId="0" applyFont="1" applyFill="1" applyBorder="1" applyAlignment="1" applyProtection="1">
      <alignment horizontal="center" vertical="center" wrapText="1"/>
      <protection/>
    </xf>
    <xf numFmtId="0" fontId="4" fillId="3" borderId="39" xfId="25" applyFont="1" applyFill="1" applyBorder="1" applyAlignment="1" applyProtection="1">
      <alignment horizontal="center" vertical="center" wrapText="1"/>
      <protection/>
    </xf>
    <xf numFmtId="0" fontId="17" fillId="3" borderId="40" xfId="25" applyFont="1" applyFill="1" applyBorder="1" applyAlignment="1" applyProtection="1">
      <alignment horizontal="center" vertical="center" wrapText="1"/>
      <protection locked="0"/>
    </xf>
    <xf numFmtId="0" fontId="4" fillId="3" borderId="41" xfId="25" applyFont="1" applyFill="1" applyBorder="1" applyAlignment="1" applyProtection="1">
      <alignment horizontal="center" vertical="center" wrapText="1"/>
      <protection/>
    </xf>
    <xf numFmtId="0" fontId="0" fillId="0" borderId="0" xfId="25" applyFont="1" applyBorder="1" applyAlignment="1" applyProtection="1">
      <alignment vertical="center" wrapText="1"/>
      <protection/>
    </xf>
    <xf numFmtId="0" fontId="23" fillId="2" borderId="14" xfId="20" applyFont="1" applyFill="1" applyBorder="1" applyAlignment="1">
      <alignment vertical="center"/>
    </xf>
    <xf numFmtId="0" fontId="0" fillId="0" borderId="0" xfId="25" applyBorder="1" applyProtection="1">
      <alignment/>
      <protection/>
    </xf>
    <xf numFmtId="0" fontId="3" fillId="0" borderId="0" xfId="25" applyFont="1" applyBorder="1" applyAlignment="1" applyProtection="1">
      <alignment horizontal="left" vertical="center"/>
      <protection/>
    </xf>
    <xf numFmtId="0" fontId="0" fillId="0" borderId="0" xfId="25" applyFont="1" applyBorder="1" applyAlignment="1" applyProtection="1">
      <alignment vertical="center"/>
      <protection/>
    </xf>
    <xf numFmtId="0" fontId="14" fillId="0" borderId="14" xfId="25" applyFont="1" applyBorder="1" applyAlignment="1" applyProtection="1">
      <alignment horizontal="center" vertical="center"/>
      <protection/>
    </xf>
    <xf numFmtId="0" fontId="23" fillId="2" borderId="0" xfId="20" applyFont="1" applyFill="1" applyBorder="1" applyAlignment="1">
      <alignment vertical="center"/>
    </xf>
    <xf numFmtId="4" fontId="5" fillId="3" borderId="0" xfId="25" applyNumberFormat="1" applyFont="1" applyFill="1" applyBorder="1" applyAlignment="1" applyProtection="1">
      <alignment vertical="center"/>
      <protection/>
    </xf>
    <xf numFmtId="0" fontId="0" fillId="0" borderId="0" xfId="25" applyFont="1" applyBorder="1" applyAlignment="1">
      <alignment vertical="center"/>
      <protection/>
    </xf>
    <xf numFmtId="4" fontId="6" fillId="0" borderId="0" xfId="25" applyNumberFormat="1" applyFont="1" applyBorder="1" applyAlignment="1" applyProtection="1">
      <alignment vertical="center"/>
      <protection/>
    </xf>
    <xf numFmtId="4" fontId="7" fillId="0" borderId="0" xfId="25" applyNumberFormat="1" applyFont="1" applyBorder="1" applyAlignment="1" applyProtection="1">
      <alignment vertical="center"/>
      <protection/>
    </xf>
    <xf numFmtId="0" fontId="0" fillId="0" borderId="13" xfId="25" applyFont="1" applyBorder="1" applyAlignment="1" applyProtection="1">
      <alignment vertical="center"/>
      <protection/>
    </xf>
    <xf numFmtId="0" fontId="0" fillId="0" borderId="14" xfId="25" applyFont="1" applyBorder="1" applyAlignment="1" applyProtection="1">
      <alignment vertical="center"/>
      <protection/>
    </xf>
    <xf numFmtId="0" fontId="0" fillId="0" borderId="14" xfId="25" applyFont="1" applyBorder="1" applyAlignment="1" applyProtection="1">
      <alignment vertical="center"/>
      <protection locked="0"/>
    </xf>
    <xf numFmtId="0" fontId="0" fillId="0" borderId="14" xfId="25" applyFont="1" applyBorder="1" applyAlignment="1">
      <alignment vertical="center"/>
      <protection/>
    </xf>
    <xf numFmtId="0" fontId="0" fillId="0" borderId="15" xfId="25" applyFont="1" applyBorder="1" applyAlignment="1">
      <alignment vertical="center"/>
      <protection/>
    </xf>
    <xf numFmtId="0" fontId="0" fillId="0" borderId="17" xfId="25" applyFont="1" applyBorder="1" applyAlignment="1">
      <alignment vertical="center"/>
      <protection/>
    </xf>
    <xf numFmtId="0" fontId="0" fillId="0" borderId="17" xfId="25" applyBorder="1">
      <alignment/>
      <protection/>
    </xf>
    <xf numFmtId="0" fontId="0" fillId="0" borderId="16" xfId="25" applyFont="1" applyBorder="1" applyAlignment="1" applyProtection="1">
      <alignment horizontal="center" vertical="center" wrapText="1"/>
      <protection/>
    </xf>
    <xf numFmtId="0" fontId="0" fillId="0" borderId="17" xfId="25" applyFont="1" applyBorder="1" applyAlignment="1">
      <alignment horizontal="center" vertical="center" wrapText="1"/>
      <protection/>
    </xf>
    <xf numFmtId="0" fontId="0" fillId="0" borderId="0" xfId="25" applyFont="1" applyFill="1" applyBorder="1" applyAlignment="1" applyProtection="1">
      <alignment vertical="center"/>
      <protection locked="0"/>
    </xf>
    <xf numFmtId="4" fontId="15" fillId="0" borderId="0" xfId="25" applyNumberFormat="1" applyFont="1" applyBorder="1" applyAlignment="1" applyProtection="1">
      <alignment/>
      <protection/>
    </xf>
    <xf numFmtId="4" fontId="6" fillId="0" borderId="0" xfId="25" applyNumberFormat="1" applyFont="1" applyBorder="1" applyAlignment="1" applyProtection="1">
      <alignment/>
      <protection/>
    </xf>
    <xf numFmtId="0" fontId="8" fillId="0" borderId="17" xfId="25" applyFont="1" applyBorder="1" applyAlignment="1">
      <alignment/>
      <protection/>
    </xf>
    <xf numFmtId="4" fontId="7" fillId="0" borderId="0" xfId="25" applyNumberFormat="1" applyFont="1" applyBorder="1" applyAlignment="1" applyProtection="1">
      <alignment/>
      <protection/>
    </xf>
    <xf numFmtId="4" fontId="0" fillId="0" borderId="12" xfId="25" applyNumberFormat="1" applyFont="1" applyBorder="1" applyAlignment="1" applyProtection="1">
      <alignment vertical="center"/>
      <protection/>
    </xf>
    <xf numFmtId="0" fontId="9" fillId="0" borderId="17" xfId="25" applyFont="1" applyBorder="1" applyAlignment="1">
      <alignment vertical="center"/>
      <protection/>
    </xf>
    <xf numFmtId="0" fontId="10" fillId="0" borderId="17" xfId="25" applyFont="1" applyBorder="1" applyAlignment="1">
      <alignment vertical="center"/>
      <protection/>
    </xf>
    <xf numFmtId="0" fontId="32" fillId="0" borderId="0" xfId="25" applyFont="1" applyBorder="1" applyAlignment="1" applyProtection="1">
      <alignment horizontal="left" vertical="center" wrapText="1"/>
      <protection/>
    </xf>
    <xf numFmtId="0" fontId="32" fillId="0" borderId="17" xfId="25" applyFont="1" applyBorder="1" applyAlignment="1">
      <alignment vertical="center"/>
      <protection/>
    </xf>
    <xf numFmtId="0" fontId="11" fillId="0" borderId="0" xfId="25" applyFont="1" applyBorder="1" applyAlignment="1" applyProtection="1">
      <alignment horizontal="left" vertical="center" wrapText="1"/>
      <protection/>
    </xf>
    <xf numFmtId="0" fontId="11" fillId="0" borderId="17" xfId="25" applyFont="1" applyBorder="1" applyAlignment="1">
      <alignment vertical="center"/>
      <protection/>
    </xf>
    <xf numFmtId="0" fontId="0" fillId="4" borderId="12" xfId="25" applyFont="1" applyFill="1" applyBorder="1" applyAlignment="1" applyProtection="1">
      <alignment horizontal="center" vertical="center"/>
      <protection/>
    </xf>
    <xf numFmtId="49" fontId="0" fillId="4" borderId="12" xfId="25" applyNumberFormat="1" applyFont="1" applyFill="1" applyBorder="1" applyAlignment="1" applyProtection="1">
      <alignment horizontal="left" vertical="center" wrapText="1"/>
      <protection/>
    </xf>
    <xf numFmtId="0" fontId="0" fillId="4" borderId="12" xfId="25" applyFont="1" applyFill="1" applyBorder="1" applyAlignment="1" applyProtection="1">
      <alignment horizontal="left" vertical="center" wrapText="1"/>
      <protection/>
    </xf>
    <xf numFmtId="0" fontId="0" fillId="4" borderId="12" xfId="25" applyFont="1" applyFill="1" applyBorder="1" applyAlignment="1" applyProtection="1">
      <alignment horizontal="center" vertical="center" wrapText="1"/>
      <protection/>
    </xf>
    <xf numFmtId="166" fontId="0" fillId="4" borderId="12" xfId="25" applyNumberFormat="1" applyFont="1" applyFill="1" applyBorder="1" applyAlignment="1" applyProtection="1">
      <alignment vertical="center"/>
      <protection/>
    </xf>
    <xf numFmtId="4" fontId="0" fillId="4" borderId="12" xfId="25" applyNumberFormat="1" applyFont="1" applyFill="1" applyBorder="1" applyAlignment="1" applyProtection="1">
      <alignment vertical="center"/>
      <protection locked="0"/>
    </xf>
    <xf numFmtId="4" fontId="0" fillId="4" borderId="12" xfId="25" applyNumberFormat="1" applyFont="1" applyFill="1" applyBorder="1" applyAlignment="1" applyProtection="1">
      <alignment vertical="center"/>
      <protection/>
    </xf>
    <xf numFmtId="0" fontId="10" fillId="4" borderId="0" xfId="25" applyFont="1" applyFill="1" applyBorder="1" applyAlignment="1" applyProtection="1">
      <alignment vertical="center"/>
      <protection/>
    </xf>
    <xf numFmtId="0" fontId="18" fillId="4" borderId="0" xfId="25" applyFont="1" applyFill="1" applyBorder="1" applyAlignment="1" applyProtection="1">
      <alignment horizontal="left" vertical="center"/>
      <protection/>
    </xf>
    <xf numFmtId="0" fontId="10" fillId="4" borderId="0" xfId="25" applyFont="1" applyFill="1" applyBorder="1" applyAlignment="1" applyProtection="1">
      <alignment horizontal="left" vertical="center"/>
      <protection/>
    </xf>
    <xf numFmtId="0" fontId="10" fillId="4" borderId="0" xfId="25" applyFont="1" applyFill="1" applyBorder="1" applyAlignment="1" applyProtection="1">
      <alignment horizontal="left" vertical="center" wrapText="1"/>
      <protection/>
    </xf>
    <xf numFmtId="166" fontId="10" fillId="4" borderId="0" xfId="25" applyNumberFormat="1" applyFont="1" applyFill="1" applyBorder="1" applyAlignment="1" applyProtection="1">
      <alignment vertical="center"/>
      <protection/>
    </xf>
    <xf numFmtId="0" fontId="10" fillId="4" borderId="0" xfId="25" applyFont="1" applyFill="1" applyBorder="1" applyAlignment="1" applyProtection="1">
      <alignment vertical="center"/>
      <protection locked="0"/>
    </xf>
    <xf numFmtId="0" fontId="19" fillId="0" borderId="12" xfId="25" applyFont="1" applyBorder="1" applyAlignment="1" applyProtection="1">
      <alignment horizontal="left" vertical="center" wrapText="1"/>
      <protection/>
    </xf>
    <xf numFmtId="4" fontId="19" fillId="0" borderId="12" xfId="25" applyNumberFormat="1" applyFont="1" applyBorder="1" applyAlignment="1" applyProtection="1">
      <alignment vertical="center"/>
      <protection/>
    </xf>
    <xf numFmtId="0" fontId="9" fillId="4" borderId="0" xfId="25" applyFont="1" applyFill="1" applyBorder="1" applyAlignment="1" applyProtection="1">
      <alignment vertical="center"/>
      <protection/>
    </xf>
    <xf numFmtId="0" fontId="9" fillId="4" borderId="0" xfId="25" applyFont="1" applyFill="1" applyBorder="1" applyAlignment="1" applyProtection="1">
      <alignment horizontal="left" vertical="center"/>
      <protection/>
    </xf>
    <xf numFmtId="0" fontId="9" fillId="4" borderId="0" xfId="25" applyFont="1" applyFill="1" applyBorder="1" applyAlignment="1" applyProtection="1">
      <alignment horizontal="left" vertical="center" wrapText="1"/>
      <protection/>
    </xf>
    <xf numFmtId="0" fontId="9" fillId="4" borderId="0" xfId="25" applyFont="1" applyFill="1" applyBorder="1" applyAlignment="1" applyProtection="1">
      <alignment vertical="center"/>
      <protection locked="0"/>
    </xf>
    <xf numFmtId="166" fontId="32" fillId="4" borderId="0" xfId="25" applyNumberFormat="1" applyFont="1" applyFill="1" applyBorder="1" applyAlignment="1" applyProtection="1">
      <alignment vertical="center"/>
      <protection/>
    </xf>
    <xf numFmtId="0" fontId="32" fillId="4" borderId="0" xfId="25" applyFont="1" applyFill="1" applyBorder="1" applyAlignment="1" applyProtection="1">
      <alignment vertical="center"/>
      <protection/>
    </xf>
    <xf numFmtId="0" fontId="32" fillId="4" borderId="0" xfId="25" applyFont="1" applyFill="1" applyBorder="1" applyAlignment="1" applyProtection="1">
      <alignment horizontal="left" vertical="center"/>
      <protection/>
    </xf>
    <xf numFmtId="0" fontId="32" fillId="4" borderId="0" xfId="25" applyFont="1" applyFill="1" applyBorder="1" applyAlignment="1" applyProtection="1">
      <alignment horizontal="left" vertical="center" wrapText="1"/>
      <protection/>
    </xf>
    <xf numFmtId="0" fontId="32" fillId="4" borderId="0" xfId="25" applyFont="1" applyFill="1" applyBorder="1" applyAlignment="1" applyProtection="1">
      <alignment vertical="center"/>
      <protection locked="0"/>
    </xf>
    <xf numFmtId="0" fontId="11" fillId="4" borderId="0" xfId="25" applyFont="1" applyFill="1" applyBorder="1" applyAlignment="1" applyProtection="1">
      <alignment vertical="center"/>
      <protection/>
    </xf>
    <xf numFmtId="0" fontId="11" fillId="4" borderId="0" xfId="25" applyFont="1" applyFill="1" applyBorder="1" applyAlignment="1" applyProtection="1">
      <alignment horizontal="left" vertical="center"/>
      <protection/>
    </xf>
    <xf numFmtId="0" fontId="11" fillId="4" borderId="0" xfId="25" applyFont="1" applyFill="1" applyBorder="1" applyAlignment="1" applyProtection="1">
      <alignment horizontal="left" vertical="center" wrapText="1"/>
      <protection/>
    </xf>
    <xf numFmtId="166" fontId="11" fillId="4" borderId="0" xfId="25" applyNumberFormat="1" applyFont="1" applyFill="1" applyBorder="1" applyAlignment="1" applyProtection="1">
      <alignment vertical="center"/>
      <protection/>
    </xf>
    <xf numFmtId="0" fontId="11" fillId="4" borderId="0" xfId="25" applyFont="1" applyFill="1" applyBorder="1" applyAlignment="1" applyProtection="1">
      <alignment vertical="center"/>
      <protection locked="0"/>
    </xf>
    <xf numFmtId="0" fontId="19" fillId="4" borderId="12" xfId="25" applyFont="1" applyFill="1" applyBorder="1" applyAlignment="1" applyProtection="1">
      <alignment horizontal="center" vertical="center"/>
      <protection/>
    </xf>
    <xf numFmtId="49" fontId="19" fillId="4" borderId="12" xfId="25" applyNumberFormat="1" applyFont="1" applyFill="1" applyBorder="1" applyAlignment="1" applyProtection="1">
      <alignment horizontal="left" vertical="center" wrapText="1"/>
      <protection/>
    </xf>
    <xf numFmtId="0" fontId="19" fillId="4" borderId="12" xfId="25" applyFont="1" applyFill="1" applyBorder="1" applyAlignment="1" applyProtection="1">
      <alignment horizontal="left" vertical="center" wrapText="1"/>
      <protection/>
    </xf>
    <xf numFmtId="0" fontId="19" fillId="4" borderId="12" xfId="25" applyFont="1" applyFill="1" applyBorder="1" applyAlignment="1" applyProtection="1">
      <alignment horizontal="center" vertical="center" wrapText="1"/>
      <protection/>
    </xf>
    <xf numFmtId="166" fontId="19" fillId="4" borderId="12" xfId="25" applyNumberFormat="1" applyFont="1" applyFill="1" applyBorder="1" applyAlignment="1" applyProtection="1">
      <alignment vertical="center"/>
      <protection/>
    </xf>
    <xf numFmtId="4" fontId="19" fillId="4" borderId="12" xfId="25" applyNumberFormat="1" applyFont="1" applyFill="1" applyBorder="1" applyAlignment="1" applyProtection="1">
      <alignment vertical="center"/>
      <protection locked="0"/>
    </xf>
    <xf numFmtId="4" fontId="19" fillId="4" borderId="12" xfId="25" applyNumberFormat="1" applyFont="1" applyFill="1" applyBorder="1" applyAlignment="1" applyProtection="1">
      <alignment vertical="center"/>
      <protection/>
    </xf>
    <xf numFmtId="0" fontId="9" fillId="4" borderId="0" xfId="25" applyFont="1" applyFill="1" applyBorder="1" applyAlignment="1" applyProtection="1">
      <alignment horizontal="right" vertical="center"/>
      <protection/>
    </xf>
    <xf numFmtId="0" fontId="0" fillId="0" borderId="38" xfId="25" applyFont="1" applyBorder="1" applyAlignment="1">
      <alignment vertical="center"/>
      <protection/>
    </xf>
    <xf numFmtId="0" fontId="0" fillId="0" borderId="12" xfId="25" applyFont="1" applyFill="1" applyBorder="1" applyAlignment="1" applyProtection="1">
      <alignment horizontal="left" vertical="center" wrapText="1"/>
      <protection/>
    </xf>
    <xf numFmtId="4" fontId="0" fillId="0" borderId="12" xfId="25" applyNumberFormat="1" applyFont="1" applyFill="1" applyBorder="1" applyAlignment="1" applyProtection="1">
      <alignment vertical="center"/>
      <protection/>
    </xf>
    <xf numFmtId="0" fontId="10" fillId="0" borderId="0" xfId="25" applyFont="1" applyFill="1" applyBorder="1" applyAlignment="1" applyProtection="1">
      <alignment horizontal="left" vertical="center" wrapText="1"/>
      <protection/>
    </xf>
    <xf numFmtId="0" fontId="0" fillId="0" borderId="17" xfId="25" applyFont="1" applyFill="1" applyBorder="1" applyAlignment="1">
      <alignment vertical="center"/>
      <protection/>
    </xf>
    <xf numFmtId="0" fontId="9" fillId="0" borderId="0" xfId="25" applyFont="1" applyFill="1" applyBorder="1" applyAlignment="1" applyProtection="1">
      <alignment horizontal="left" vertical="center" wrapText="1"/>
      <protection/>
    </xf>
    <xf numFmtId="0" fontId="32" fillId="0" borderId="0" xfId="25" applyFont="1" applyFill="1" applyBorder="1" applyAlignment="1" applyProtection="1">
      <alignment horizontal="left" vertical="center"/>
      <protection/>
    </xf>
    <xf numFmtId="0" fontId="32" fillId="0" borderId="0" xfId="25" applyFont="1" applyFill="1" applyBorder="1" applyAlignment="1" applyProtection="1">
      <alignment horizontal="left" vertical="center" wrapText="1"/>
      <protection/>
    </xf>
    <xf numFmtId="0" fontId="11" fillId="0" borderId="0" xfId="25" applyFont="1" applyFill="1" applyBorder="1" applyAlignment="1" applyProtection="1">
      <alignment horizontal="left" vertical="center" wrapText="1"/>
      <protection/>
    </xf>
    <xf numFmtId="166" fontId="10" fillId="0" borderId="0" xfId="25" applyNumberFormat="1" applyFont="1" applyFill="1" applyBorder="1" applyAlignment="1" applyProtection="1">
      <alignment horizontal="left" vertical="center"/>
      <protection/>
    </xf>
    <xf numFmtId="0" fontId="19" fillId="0" borderId="12" xfId="25" applyFont="1" applyFill="1" applyBorder="1" applyAlignment="1" applyProtection="1">
      <alignment horizontal="left" vertical="center" wrapText="1"/>
      <protection/>
    </xf>
    <xf numFmtId="4" fontId="19" fillId="0" borderId="12" xfId="25" applyNumberFormat="1" applyFont="1" applyFill="1" applyBorder="1" applyAlignment="1" applyProtection="1">
      <alignment vertical="center"/>
      <protection/>
    </xf>
    <xf numFmtId="0" fontId="9" fillId="0" borderId="17" xfId="25" applyFont="1" applyFill="1" applyBorder="1" applyAlignment="1">
      <alignment vertical="center"/>
      <protection/>
    </xf>
    <xf numFmtId="0" fontId="10" fillId="0" borderId="17" xfId="25" applyFont="1" applyFill="1" applyBorder="1" applyAlignment="1">
      <alignment vertical="center"/>
      <protection/>
    </xf>
    <xf numFmtId="0" fontId="11" fillId="0" borderId="17" xfId="25" applyFont="1" applyFill="1" applyBorder="1" applyAlignment="1">
      <alignment vertical="center"/>
      <protection/>
    </xf>
    <xf numFmtId="0" fontId="32" fillId="0" borderId="17" xfId="25" applyFont="1" applyFill="1" applyBorder="1" applyAlignment="1">
      <alignment vertical="center"/>
      <protection/>
    </xf>
    <xf numFmtId="0" fontId="9" fillId="0" borderId="0" xfId="25" applyFont="1" applyFill="1" applyBorder="1" applyAlignment="1" applyProtection="1">
      <alignment horizontal="center" vertical="center"/>
      <protection/>
    </xf>
    <xf numFmtId="0" fontId="18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17" xfId="0" applyFont="1" applyFill="1" applyBorder="1" applyAlignment="1" applyProtection="1">
      <alignment vertical="center"/>
      <protection/>
    </xf>
    <xf numFmtId="4" fontId="0" fillId="4" borderId="35" xfId="25" applyNumberFormat="1" applyFont="1" applyFill="1" applyBorder="1" applyAlignment="1" applyProtection="1">
      <alignment vertical="center"/>
      <protection/>
    </xf>
    <xf numFmtId="166" fontId="0" fillId="4" borderId="36" xfId="25" applyNumberFormat="1" applyFont="1" applyFill="1" applyBorder="1" applyAlignment="1" applyProtection="1">
      <alignment vertical="center"/>
      <protection/>
    </xf>
    <xf numFmtId="4" fontId="0" fillId="4" borderId="37" xfId="25" applyNumberFormat="1" applyFont="1" applyFill="1" applyBorder="1" applyAlignment="1" applyProtection="1">
      <alignment vertical="center"/>
      <protection/>
    </xf>
    <xf numFmtId="4" fontId="19" fillId="4" borderId="35" xfId="25" applyNumberFormat="1" applyFont="1" applyFill="1" applyBorder="1" applyAlignment="1" applyProtection="1">
      <alignment vertical="center"/>
      <protection/>
    </xf>
    <xf numFmtId="166" fontId="19" fillId="4" borderId="36" xfId="25" applyNumberFormat="1" applyFont="1" applyFill="1" applyBorder="1" applyAlignment="1" applyProtection="1">
      <alignment vertical="center"/>
      <protection/>
    </xf>
    <xf numFmtId="4" fontId="19" fillId="4" borderId="37" xfId="25" applyNumberFormat="1" applyFont="1" applyFill="1" applyBorder="1" applyAlignment="1" applyProtection="1">
      <alignment vertical="center"/>
      <protection/>
    </xf>
    <xf numFmtId="4" fontId="0" fillId="0" borderId="35" xfId="0" applyNumberFormat="1" applyFont="1" applyFill="1" applyBorder="1" applyAlignment="1" applyProtection="1">
      <alignment vertical="center"/>
      <protection/>
    </xf>
    <xf numFmtId="166" fontId="0" fillId="0" borderId="36" xfId="0" applyNumberFormat="1" applyFont="1" applyFill="1" applyBorder="1" applyAlignment="1" applyProtection="1">
      <alignment vertical="center"/>
      <protection/>
    </xf>
    <xf numFmtId="4" fontId="0" fillId="0" borderId="37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166" fontId="10" fillId="0" borderId="16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66" fontId="11" fillId="0" borderId="16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4" fontId="0" fillId="0" borderId="35" xfId="25" applyNumberFormat="1" applyFont="1" applyFill="1" applyBorder="1" applyAlignment="1" applyProtection="1">
      <alignment vertical="center"/>
      <protection/>
    </xf>
    <xf numFmtId="4" fontId="19" fillId="0" borderId="35" xfId="25" applyNumberFormat="1" applyFont="1" applyFill="1" applyBorder="1" applyAlignment="1" applyProtection="1">
      <alignment vertical="center"/>
      <protection/>
    </xf>
    <xf numFmtId="0" fontId="32" fillId="4" borderId="0" xfId="0" applyFont="1" applyFill="1" applyBorder="1" applyAlignment="1" applyProtection="1">
      <alignment vertical="center"/>
      <protection/>
    </xf>
    <xf numFmtId="0" fontId="32" fillId="4" borderId="0" xfId="0" applyFont="1" applyFill="1" applyBorder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166" fontId="32" fillId="4" borderId="0" xfId="0" applyNumberFormat="1" applyFont="1" applyFill="1" applyBorder="1" applyAlignment="1" applyProtection="1">
      <alignment vertical="center"/>
      <protection/>
    </xf>
    <xf numFmtId="0" fontId="32" fillId="4" borderId="0" xfId="0" applyFont="1" applyFill="1" applyBorder="1" applyAlignment="1" applyProtection="1">
      <alignment vertical="center"/>
      <protection locked="0"/>
    </xf>
    <xf numFmtId="166" fontId="32" fillId="4" borderId="16" xfId="0" applyNumberFormat="1" applyFont="1" applyFill="1" applyBorder="1" applyAlignment="1" applyProtection="1">
      <alignment vertical="center"/>
      <protection/>
    </xf>
    <xf numFmtId="0" fontId="32" fillId="4" borderId="17" xfId="0" applyFont="1" applyFill="1" applyBorder="1" applyAlignment="1" applyProtection="1">
      <alignment vertical="center"/>
      <protection/>
    </xf>
    <xf numFmtId="0" fontId="0" fillId="4" borderId="12" xfId="25" applyFont="1" applyFill="1" applyBorder="1" applyAlignment="1" applyProtection="1">
      <alignment horizontal="left" vertical="center" wrapText="1" indent="1"/>
      <protection/>
    </xf>
    <xf numFmtId="0" fontId="9" fillId="4" borderId="0" xfId="25" applyFont="1" applyFill="1" applyBorder="1" applyAlignment="1" applyProtection="1">
      <alignment horizontal="left" vertical="center" wrapText="1" indent="1"/>
      <protection/>
    </xf>
    <xf numFmtId="0" fontId="9" fillId="4" borderId="17" xfId="25" applyFont="1" applyFill="1" applyBorder="1" applyAlignment="1" applyProtection="1">
      <alignment vertical="center"/>
      <protection/>
    </xf>
    <xf numFmtId="0" fontId="9" fillId="4" borderId="16" xfId="25" applyFont="1" applyFill="1" applyBorder="1" applyAlignment="1" applyProtection="1">
      <alignment horizontal="left" vertical="center"/>
      <protection/>
    </xf>
    <xf numFmtId="0" fontId="10" fillId="4" borderId="0" xfId="25" applyFont="1" applyFill="1" applyBorder="1" applyAlignment="1" applyProtection="1">
      <alignment horizontal="left" vertical="center" wrapText="1" indent="1"/>
      <protection/>
    </xf>
    <xf numFmtId="0" fontId="10" fillId="4" borderId="17" xfId="25" applyFont="1" applyFill="1" applyBorder="1" applyAlignment="1" applyProtection="1">
      <alignment vertical="center"/>
      <protection/>
    </xf>
    <xf numFmtId="166" fontId="10" fillId="4" borderId="16" xfId="25" applyNumberFormat="1" applyFont="1" applyFill="1" applyBorder="1" applyAlignment="1" applyProtection="1">
      <alignment vertical="center"/>
      <protection/>
    </xf>
    <xf numFmtId="0" fontId="11" fillId="4" borderId="0" xfId="25" applyFont="1" applyFill="1" applyBorder="1" applyAlignment="1" applyProtection="1">
      <alignment horizontal="left" vertical="center" wrapText="1" indent="1"/>
      <protection/>
    </xf>
    <xf numFmtId="0" fontId="11" fillId="4" borderId="17" xfId="25" applyFont="1" applyFill="1" applyBorder="1" applyAlignment="1" applyProtection="1">
      <alignment vertical="center"/>
      <protection/>
    </xf>
    <xf numFmtId="166" fontId="11" fillId="4" borderId="16" xfId="25" applyNumberFormat="1" applyFont="1" applyFill="1" applyBorder="1" applyAlignment="1" applyProtection="1">
      <alignment vertical="center"/>
      <protection/>
    </xf>
    <xf numFmtId="0" fontId="19" fillId="4" borderId="12" xfId="25" applyFont="1" applyFill="1" applyBorder="1" applyAlignment="1" applyProtection="1">
      <alignment horizontal="left" vertical="center" wrapText="1" indent="1"/>
      <protection/>
    </xf>
    <xf numFmtId="4" fontId="0" fillId="0" borderId="35" xfId="25" applyNumberFormat="1" applyFont="1" applyBorder="1" applyAlignment="1" applyProtection="1">
      <alignment vertical="center"/>
      <protection/>
    </xf>
    <xf numFmtId="4" fontId="19" fillId="0" borderId="35" xfId="25" applyNumberFormat="1" applyFont="1" applyBorder="1" applyAlignment="1" applyProtection="1">
      <alignment vertical="center"/>
      <protection/>
    </xf>
    <xf numFmtId="166" fontId="0" fillId="0" borderId="42" xfId="25" applyNumberFormat="1" applyFont="1" applyBorder="1" applyAlignment="1" applyProtection="1">
      <alignment vertical="center"/>
      <protection/>
    </xf>
    <xf numFmtId="166" fontId="0" fillId="0" borderId="42" xfId="25" applyNumberFormat="1" applyFont="1" applyFill="1" applyBorder="1" applyAlignment="1" applyProtection="1">
      <alignment vertical="center"/>
      <protection/>
    </xf>
    <xf numFmtId="166" fontId="19" fillId="0" borderId="42" xfId="25" applyNumberFormat="1" applyFont="1" applyBorder="1" applyAlignment="1" applyProtection="1">
      <alignment vertical="center"/>
      <protection/>
    </xf>
    <xf numFmtId="166" fontId="19" fillId="0" borderId="42" xfId="25" applyNumberFormat="1" applyFont="1" applyFill="1" applyBorder="1" applyAlignment="1" applyProtection="1">
      <alignment vertical="center"/>
      <protection/>
    </xf>
    <xf numFmtId="166" fontId="19" fillId="4" borderId="42" xfId="25" applyNumberFormat="1" applyFont="1" applyFill="1" applyBorder="1" applyAlignment="1" applyProtection="1">
      <alignment vertical="center"/>
      <protection/>
    </xf>
    <xf numFmtId="166" fontId="0" fillId="4" borderId="42" xfId="25" applyNumberFormat="1" applyFont="1" applyFill="1" applyBorder="1" applyAlignment="1" applyProtection="1">
      <alignment vertical="center"/>
      <protection/>
    </xf>
    <xf numFmtId="0" fontId="10" fillId="0" borderId="16" xfId="25" applyFont="1" applyBorder="1" applyAlignment="1" applyProtection="1">
      <alignment horizontal="left" vertical="center" wrapText="1"/>
      <protection/>
    </xf>
    <xf numFmtId="9" fontId="9" fillId="0" borderId="16" xfId="25" applyNumberFormat="1" applyFont="1" applyFill="1" applyBorder="1" applyAlignment="1" applyProtection="1">
      <alignment horizontal="right" vertical="center"/>
      <protection/>
    </xf>
    <xf numFmtId="166" fontId="10" fillId="0" borderId="16" xfId="25" applyNumberFormat="1" applyFont="1" applyFill="1" applyBorder="1" applyAlignment="1" applyProtection="1">
      <alignment horizontal="left" vertical="center"/>
      <protection/>
    </xf>
    <xf numFmtId="0" fontId="9" fillId="0" borderId="16" xfId="25" applyFont="1" applyFill="1" applyBorder="1" applyAlignment="1" applyProtection="1">
      <alignment horizontal="center" vertical="center"/>
      <protection/>
    </xf>
    <xf numFmtId="0" fontId="9" fillId="4" borderId="16" xfId="25" applyFont="1" applyFill="1" applyBorder="1" applyAlignment="1" applyProtection="1">
      <alignment horizontal="right" vertical="center"/>
      <protection/>
    </xf>
    <xf numFmtId="166" fontId="32" fillId="4" borderId="16" xfId="25" applyNumberFormat="1" applyFont="1" applyFill="1" applyBorder="1" applyAlignment="1" applyProtection="1">
      <alignment vertical="center"/>
      <protection/>
    </xf>
    <xf numFmtId="0" fontId="32" fillId="4" borderId="17" xfId="25" applyFont="1" applyFill="1" applyBorder="1" applyAlignment="1" applyProtection="1">
      <alignment vertical="center"/>
      <protection/>
    </xf>
    <xf numFmtId="166" fontId="10" fillId="0" borderId="17" xfId="25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0" fillId="4" borderId="35" xfId="0" applyFont="1" applyFill="1" applyBorder="1" applyAlignment="1" applyProtection="1">
      <alignment horizontal="left" vertical="center" wrapText="1"/>
      <protection/>
    </xf>
    <xf numFmtId="0" fontId="19" fillId="4" borderId="35" xfId="0" applyFont="1" applyFill="1" applyBorder="1" applyAlignment="1" applyProtection="1">
      <alignment horizontal="left" vertical="center" wrapText="1"/>
      <protection/>
    </xf>
    <xf numFmtId="0" fontId="19" fillId="0" borderId="35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/>
      <protection/>
    </xf>
    <xf numFmtId="0" fontId="4" fillId="3" borderId="40" xfId="25" applyFont="1" applyFill="1" applyBorder="1" applyAlignment="1" applyProtection="1">
      <alignment horizontal="center" vertical="center" wrapText="1"/>
      <protection/>
    </xf>
    <xf numFmtId="0" fontId="29" fillId="0" borderId="43" xfId="22" applyFont="1" applyBorder="1" applyAlignment="1">
      <alignment horizontal="left" vertical="center" wrapText="1"/>
      <protection/>
    </xf>
    <xf numFmtId="0" fontId="29" fillId="0" borderId="44" xfId="22" applyFont="1" applyBorder="1" applyAlignment="1">
      <alignment horizontal="left" vertical="center"/>
      <protection/>
    </xf>
    <xf numFmtId="0" fontId="29" fillId="0" borderId="45" xfId="22" applyFont="1" applyBorder="1" applyAlignment="1">
      <alignment horizontal="left" vertical="center"/>
      <protection/>
    </xf>
    <xf numFmtId="4" fontId="24" fillId="0" borderId="43" xfId="22" applyNumberFormat="1" applyBorder="1" applyAlignment="1">
      <alignment horizontal="center" vertical="center"/>
      <protection/>
    </xf>
    <xf numFmtId="0" fontId="24" fillId="0" borderId="45" xfId="22" applyBorder="1" applyAlignment="1">
      <alignment horizontal="center" vertical="center"/>
      <protection/>
    </xf>
    <xf numFmtId="4" fontId="29" fillId="0" borderId="43" xfId="22" applyNumberFormat="1" applyFont="1" applyBorder="1" applyAlignment="1">
      <alignment horizontal="center" vertical="center"/>
      <protection/>
    </xf>
    <xf numFmtId="4" fontId="29" fillId="0" borderId="45" xfId="22" applyNumberFormat="1" applyFont="1" applyBorder="1" applyAlignment="1">
      <alignment horizontal="center" vertical="center"/>
      <protection/>
    </xf>
    <xf numFmtId="0" fontId="29" fillId="0" borderId="44" xfId="22" applyFont="1" applyBorder="1" applyAlignment="1">
      <alignment horizontal="left" vertical="center" wrapText="1"/>
      <protection/>
    </xf>
    <xf numFmtId="0" fontId="29" fillId="0" borderId="45" xfId="22" applyFont="1" applyBorder="1" applyAlignment="1">
      <alignment horizontal="left" vertical="center" wrapText="1"/>
      <protection/>
    </xf>
    <xf numFmtId="0" fontId="4" fillId="0" borderId="0" xfId="25" applyFont="1" applyBorder="1" applyAlignment="1" applyProtection="1">
      <alignment horizontal="left" vertical="center" wrapText="1"/>
      <protection/>
    </xf>
    <xf numFmtId="0" fontId="0" fillId="0" borderId="0" xfId="25" applyFont="1" applyBorder="1" applyAlignment="1" applyProtection="1">
      <alignment vertical="center" wrapText="1"/>
      <protection/>
    </xf>
    <xf numFmtId="0" fontId="23" fillId="2" borderId="14" xfId="20" applyFont="1" applyFill="1" applyBorder="1" applyAlignment="1">
      <alignment vertical="center"/>
    </xf>
    <xf numFmtId="0" fontId="13" fillId="0" borderId="0" xfId="25" applyFont="1" applyBorder="1" applyAlignment="1" applyProtection="1">
      <alignment horizontal="left" vertical="center" wrapText="1"/>
      <protection/>
    </xf>
    <xf numFmtId="0" fontId="0" fillId="0" borderId="0" xfId="25" applyBorder="1" applyProtection="1">
      <alignment/>
      <protection/>
    </xf>
    <xf numFmtId="0" fontId="3" fillId="0" borderId="0" xfId="25" applyFont="1" applyBorder="1" applyAlignment="1" applyProtection="1">
      <alignment horizontal="left" vertical="center"/>
      <protection/>
    </xf>
    <xf numFmtId="0" fontId="0" fillId="0" borderId="0" xfId="25" applyFont="1" applyBorder="1" applyAlignment="1" applyProtection="1">
      <alignment vertical="center"/>
      <protection/>
    </xf>
    <xf numFmtId="0" fontId="5" fillId="0" borderId="0" xfId="25" applyFont="1" applyBorder="1" applyAlignment="1" applyProtection="1">
      <alignment horizontal="left" vertical="center" wrapText="1"/>
      <protection/>
    </xf>
    <xf numFmtId="0" fontId="14" fillId="0" borderId="39" xfId="25" applyFont="1" applyBorder="1" applyAlignment="1" applyProtection="1">
      <alignment horizontal="center" vertical="center"/>
      <protection/>
    </xf>
    <xf numFmtId="0" fontId="14" fillId="0" borderId="40" xfId="25" applyFont="1" applyBorder="1" applyAlignment="1" applyProtection="1">
      <alignment horizontal="center" vertical="center"/>
      <protection/>
    </xf>
    <xf numFmtId="0" fontId="14" fillId="0" borderId="41" xfId="25" applyFont="1" applyBorder="1" applyAlignment="1" applyProtection="1">
      <alignment horizontal="center" vertical="center"/>
      <protection/>
    </xf>
    <xf numFmtId="0" fontId="31" fillId="0" borderId="46" xfId="25" applyFont="1" applyFill="1" applyBorder="1" applyAlignment="1" applyProtection="1">
      <alignment horizontal="left" vertical="center" wrapText="1"/>
      <protection/>
    </xf>
    <xf numFmtId="0" fontId="31" fillId="0" borderId="6" xfId="25" applyFont="1" applyFill="1" applyBorder="1" applyAlignment="1" applyProtection="1">
      <alignment horizontal="left" vertical="center" wrapText="1"/>
      <protection/>
    </xf>
    <xf numFmtId="0" fontId="31" fillId="0" borderId="47" xfId="25" applyFont="1" applyFill="1" applyBorder="1" applyAlignment="1" applyProtection="1">
      <alignment horizontal="left" vertical="center" wrapText="1"/>
      <protection/>
    </xf>
    <xf numFmtId="0" fontId="14" fillId="0" borderId="13" xfId="25" applyFont="1" applyBorder="1" applyAlignment="1" applyProtection="1">
      <alignment horizontal="center" vertical="center"/>
      <protection/>
    </xf>
    <xf numFmtId="0" fontId="14" fillId="0" borderId="14" xfId="25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15" xfId="25" applyFont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  <cellStyle name="Normální 3" xfId="23"/>
    <cellStyle name="Normální 111" xfId="24"/>
    <cellStyle name="Normální 112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val&#269;ov%20kultur&#225;k\Rozpo&#269;et\Polo&#382;kov&#253;%20rozpo&#269;et%20KD%20Chval&#269;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Akce\Hotel%20u%20sportovn&#237;ho%20are&#225;lu%20V&#233;ska\V&#233;ska%20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rnyi.OHLZS\Documents\VBA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ekm\Desktop\Hranice_retencni_nad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Kulturní dům Chvalčov - oprava</v>
          </cell>
        </row>
        <row r="7">
          <cell r="A7" t="str">
            <v>92-2005</v>
          </cell>
          <cell r="C7" t="str">
            <v>Kulturní dům Chvalčov - oprava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.VŠE"/>
      <sheetName val="SO01 Základní rozpočet"/>
      <sheetName val="Rekapitulace (silno)"/>
      <sheetName val="Rozvaděče a TR"/>
      <sheetName val="Specifikace rozvaděčů"/>
      <sheetName val="Svítidla"/>
      <sheetName val="Materiál"/>
      <sheetName val="Montáž"/>
      <sheetName val="Hromosvody"/>
      <sheetName val="Rek.(slabo)"/>
      <sheetName val="EPS"/>
      <sheetName val="EZS"/>
      <sheetName val="SK"/>
      <sheetName val="STA"/>
      <sheetName val="CCTV"/>
      <sheetName val="REKAPITULACE (VZT)"/>
      <sheetName val="VZT"/>
      <sheetName val="Rekapitulace (KLIMA)"/>
      <sheetName val="KLIMA"/>
      <sheetName val="Rekapitulace (MaR)"/>
      <sheetName val="MaR"/>
      <sheetName val="ZTI"/>
      <sheetName val="ZTI Položky"/>
      <sheetName val="Rek.(ÚT)"/>
      <sheetName val="Rek.(BARY)"/>
      <sheetName val="Bar 1.PP"/>
      <sheetName val="Bar 1.NP"/>
      <sheetName val="Bar 4.NP"/>
      <sheetName val="Kuchyně"/>
      <sheetName val="SO02 Domovní přípojka vody"/>
      <sheetName val="SO04 Závlahy"/>
      <sheetName val="SO05 Přípojka splaškových vod"/>
      <sheetName val="SO06 Odlučovač tuku"/>
      <sheetName val="SO07 Dešťová kanalizace"/>
      <sheetName val="Rekapitulace (TRAFO)"/>
      <sheetName val="TRAFO"/>
      <sheetName val="Rekapitulace (VO)"/>
      <sheetName val="SO09 VO"/>
      <sheetName val="VO Zemní práce"/>
      <sheetName val="Rek. (SO10 přípojka tel.)"/>
      <sheetName val="Materiál a montáž"/>
      <sheetName val="Zemní práce"/>
      <sheetName val="M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E12">
            <v>687098</v>
          </cell>
          <cell r="F12">
            <v>1743257</v>
          </cell>
          <cell r="G12">
            <v>0</v>
          </cell>
          <cell r="H1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BA2"/>
      <sheetName val="ÚT Položky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.1 - Retenční nádrž ..."/>
      <sheetName val="SO 10.2 - Vodovodní přípojka"/>
      <sheetName val="SO 10.3 - Přípojka NN"/>
      <sheetName val="SO 10.4 - Přeložka trubní..."/>
      <sheetName val="SO 10.5 - Přeložka vodovo..."/>
      <sheetName val="SO 10.6 - Obslužná vozovka"/>
      <sheetName val="PS 10.1 - Strojně technol..."/>
      <sheetName val="PS 10.2 - Elektro část a ASŘ"/>
      <sheetName val="PS 10.3 - Přenos dat"/>
      <sheetName val="SO 20.1 - Retenční nádrž ..."/>
      <sheetName val="SO 20.2 - Vrtaná studna VS1"/>
      <sheetName val="SO 20.3 - Přípojka NN"/>
      <sheetName val="PS 20.1 - Strojně technol..."/>
      <sheetName val="PS 20.2 - Elektro část a ASŘ"/>
      <sheetName val="PS 20.3 - Přenos dat"/>
      <sheetName val="SO 40.11 - Retenční nádrž..."/>
      <sheetName val="SO 40.12 - Retenční nádrž..."/>
      <sheetName val="SO 40.2 - Vodovodní přípojka"/>
      <sheetName val="SO 40.3 - Přípojka NN"/>
      <sheetName val="SO 40.4 - Přeložka vodovo..."/>
      <sheetName val="SO 40.5 - Přeložka kabelů..."/>
      <sheetName val="SO 40.6 - Přeložka kabelů..."/>
      <sheetName val="PS 40.1 - Strojně technol..."/>
      <sheetName val="PS 40.2 - Elektro část a ASŘ"/>
      <sheetName val="PS 40.3 - Přenos dat"/>
      <sheetName val="991 - OSTATNÍ NÁKLADY"/>
      <sheetName val="00 - OSTATNÍ"/>
      <sheetName val="SO 01.1 - splašková kanal..."/>
      <sheetName val="SO 01.2 - přeložka vodovodu"/>
      <sheetName val="SO 02 - TLAKOVÁ KANALIZACE"/>
      <sheetName val="SO 03, 04 - ČERPACÍ STANI..."/>
      <sheetName val="00 - OSTATNÍ NÁKLADY"/>
      <sheetName val="SO 01.1 - splašková kanal..._01"/>
      <sheetName val="SO 01.2 - kanalizační odb..."/>
      <sheetName val="SO 03,04,05 - SPLAŠKOVÁ K..."/>
    </sheetNames>
    <sheetDataSet>
      <sheetData sheetId="0">
        <row r="8">
          <cell r="G8" t="str">
            <v>6.4.2016</v>
          </cell>
        </row>
        <row r="13">
          <cell r="G13" t="str">
            <v>46342796</v>
          </cell>
        </row>
        <row r="14">
          <cell r="G14" t="str">
            <v>CZ46342796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tabSelected="1" view="pageBreakPreview" zoomScale="85" zoomScaleSheetLayoutView="85" workbookViewId="0" topLeftCell="A1">
      <selection activeCell="H24" sqref="H24"/>
    </sheetView>
  </sheetViews>
  <sheetFormatPr defaultColWidth="9.33203125" defaultRowHeight="13.5"/>
  <cols>
    <col min="1" max="1" width="0.82421875" style="151" customWidth="1"/>
    <col min="2" max="2" width="24.83203125" style="151" customWidth="1"/>
    <col min="3" max="3" width="30.16015625" style="151" customWidth="1"/>
    <col min="4" max="7" width="23.83203125" style="151" customWidth="1"/>
    <col min="8" max="16384" width="9.16015625" style="151" customWidth="1"/>
  </cols>
  <sheetData>
    <row r="1" spans="2:7" ht="26.25" customHeight="1">
      <c r="B1" s="148" t="s">
        <v>818</v>
      </c>
      <c r="C1" s="149"/>
      <c r="D1" s="150"/>
      <c r="E1" s="94"/>
      <c r="F1" s="94"/>
      <c r="G1" s="149"/>
    </row>
    <row r="2" spans="2:7" s="154" customFormat="1" ht="10.2">
      <c r="B2" s="152"/>
      <c r="C2" s="153"/>
      <c r="D2" s="153"/>
      <c r="E2" s="153"/>
      <c r="F2" s="153"/>
      <c r="G2" s="153"/>
    </row>
    <row r="3" spans="2:7" s="154" customFormat="1" ht="10.2">
      <c r="B3" s="152"/>
      <c r="C3" s="153"/>
      <c r="D3" s="153"/>
      <c r="E3" s="153"/>
      <c r="F3" s="153"/>
      <c r="G3" s="153"/>
    </row>
    <row r="4" spans="2:7" ht="16.2" thickBot="1">
      <c r="B4" s="155"/>
      <c r="C4" s="149"/>
      <c r="D4" s="149"/>
      <c r="E4" s="149"/>
      <c r="F4" s="149"/>
      <c r="G4" s="149"/>
    </row>
    <row r="5" spans="2:7" ht="28.5" customHeight="1" thickBot="1">
      <c r="B5" s="156" t="s">
        <v>3</v>
      </c>
      <c r="C5" s="157"/>
      <c r="D5" s="660" t="s">
        <v>784</v>
      </c>
      <c r="E5" s="661"/>
      <c r="F5" s="662"/>
      <c r="G5" s="149"/>
    </row>
    <row r="6" spans="2:7" ht="13.8" thickBot="1">
      <c r="B6" s="156"/>
      <c r="C6" s="150"/>
      <c r="D6" s="149"/>
      <c r="E6" s="149"/>
      <c r="F6" s="149"/>
      <c r="G6" s="149"/>
    </row>
    <row r="7" spans="2:7" ht="43.2" customHeight="1" thickBot="1">
      <c r="B7" s="156" t="s">
        <v>785</v>
      </c>
      <c r="C7" s="157"/>
      <c r="D7" s="660" t="s">
        <v>819</v>
      </c>
      <c r="E7" s="667"/>
      <c r="F7" s="668"/>
      <c r="G7" s="149"/>
    </row>
    <row r="8" spans="2:7" ht="13.5">
      <c r="B8" s="156"/>
      <c r="C8" s="158"/>
      <c r="D8" s="159"/>
      <c r="E8" s="149"/>
      <c r="F8" s="149"/>
      <c r="G8" s="149"/>
    </row>
    <row r="9" spans="2:7" ht="14.4">
      <c r="B9" s="160" t="s">
        <v>786</v>
      </c>
      <c r="C9" s="161"/>
      <c r="D9" s="161" t="s">
        <v>787</v>
      </c>
      <c r="E9" s="149"/>
      <c r="F9" s="149"/>
      <c r="G9" s="149"/>
    </row>
    <row r="10" spans="2:7" ht="14.4">
      <c r="B10" s="160" t="s">
        <v>788</v>
      </c>
      <c r="C10" s="161"/>
      <c r="D10" s="162" t="s">
        <v>789</v>
      </c>
      <c r="E10" s="149"/>
      <c r="F10" s="149"/>
      <c r="G10" s="149"/>
    </row>
    <row r="11" spans="2:7" ht="14.4">
      <c r="B11" s="160"/>
      <c r="C11" s="161"/>
      <c r="D11" s="161"/>
      <c r="E11" s="149"/>
      <c r="F11" s="149"/>
      <c r="G11" s="149"/>
    </row>
    <row r="12" spans="2:7" ht="13.5">
      <c r="B12" s="163"/>
      <c r="C12" s="149"/>
      <c r="D12" s="149"/>
      <c r="E12" s="149"/>
      <c r="F12" s="149"/>
      <c r="G12" s="149"/>
    </row>
    <row r="13" spans="2:7" ht="13.5">
      <c r="B13" s="156" t="s">
        <v>790</v>
      </c>
      <c r="C13" s="149"/>
      <c r="D13" s="149"/>
      <c r="E13" s="149"/>
      <c r="F13" s="149"/>
      <c r="G13" s="149"/>
    </row>
    <row r="14" spans="2:7" ht="13.8" thickBot="1">
      <c r="B14" s="163"/>
      <c r="C14" s="149"/>
      <c r="D14" s="149"/>
      <c r="E14" s="149"/>
      <c r="F14" s="149"/>
      <c r="G14" s="149"/>
    </row>
    <row r="15" spans="2:7" ht="13.8" thickBot="1">
      <c r="B15" s="163" t="s">
        <v>791</v>
      </c>
      <c r="C15" s="149"/>
      <c r="D15" s="149"/>
      <c r="E15" s="663">
        <f>'SO 10.1 - Retenční nádrž ...'!M107+'SO 10.4 - Přeložka trubní.. '!L99+'SO 20.1 - Retenční nádrž ...'!N105+'SO 01.1 - splašková kanal...'!N98+'SO 01.1 - splašková kanal..._01'!M97</f>
        <v>29674.839999999997</v>
      </c>
      <c r="F15" s="664"/>
      <c r="G15" s="149"/>
    </row>
    <row r="16" spans="2:7" s="154" customFormat="1" ht="10.8" thickBot="1">
      <c r="B16" s="152"/>
      <c r="C16" s="153"/>
      <c r="D16" s="153"/>
      <c r="E16" s="153"/>
      <c r="F16" s="153"/>
      <c r="G16" s="153"/>
    </row>
    <row r="17" spans="2:7" ht="13.8" thickBot="1">
      <c r="B17" s="163" t="s">
        <v>792</v>
      </c>
      <c r="C17" s="149"/>
      <c r="D17" s="149"/>
      <c r="E17" s="663">
        <f>'SO 10.1 - Retenční nádrž ...'!P107+'SO 10.4 - Přeložka trubní.. '!O99+'SO 20.1 - Retenční nádrž ...'!Q105+'SO 01.1 - splašková kanal...'!Q98+'SO 01.1 - splašková kanal..._01'!P97</f>
        <v>-112812.04000000001</v>
      </c>
      <c r="F17" s="664"/>
      <c r="G17" s="149"/>
    </row>
    <row r="18" spans="2:7" s="154" customFormat="1" ht="10.8" thickBot="1">
      <c r="B18" s="152"/>
      <c r="C18" s="153"/>
      <c r="D18" s="153"/>
      <c r="E18" s="153"/>
      <c r="F18" s="153"/>
      <c r="G18" s="153"/>
    </row>
    <row r="19" spans="2:7" ht="13.8" thickBot="1">
      <c r="B19" s="156" t="s">
        <v>793</v>
      </c>
      <c r="C19" s="149"/>
      <c r="D19" s="149"/>
      <c r="E19" s="665">
        <f>SUM(E15+E17)</f>
        <v>-83137.20000000001</v>
      </c>
      <c r="F19" s="666"/>
      <c r="G19" s="149"/>
    </row>
    <row r="20" spans="2:7" ht="13.5">
      <c r="B20" s="156"/>
      <c r="C20" s="149"/>
      <c r="D20" s="149"/>
      <c r="E20" s="149"/>
      <c r="F20" s="149"/>
      <c r="G20" s="149"/>
    </row>
    <row r="21" ht="13.5">
      <c r="B21" s="156" t="s">
        <v>794</v>
      </c>
    </row>
    <row r="22" ht="13.8" thickBot="1">
      <c r="B22" s="156"/>
    </row>
    <row r="23" spans="2:7" ht="13.5">
      <c r="B23" s="164" t="s">
        <v>795</v>
      </c>
      <c r="C23" s="165" t="s">
        <v>796</v>
      </c>
      <c r="D23" s="165" t="s">
        <v>797</v>
      </c>
      <c r="E23" s="165" t="s">
        <v>798</v>
      </c>
      <c r="F23" s="166" t="s">
        <v>799</v>
      </c>
      <c r="G23" s="149"/>
    </row>
    <row r="24" spans="2:7" ht="50.1" customHeight="1">
      <c r="B24" s="167" t="s">
        <v>800</v>
      </c>
      <c r="C24" s="168" t="s">
        <v>801</v>
      </c>
      <c r="D24" s="169" t="s">
        <v>802</v>
      </c>
      <c r="E24" s="215">
        <v>43262</v>
      </c>
      <c r="F24" s="170"/>
      <c r="G24" s="149"/>
    </row>
    <row r="25" spans="2:7" ht="50.1" customHeight="1">
      <c r="B25" s="171" t="s">
        <v>803</v>
      </c>
      <c r="C25" s="172" t="s">
        <v>804</v>
      </c>
      <c r="D25" s="173" t="s">
        <v>802</v>
      </c>
      <c r="E25" s="216">
        <v>43262</v>
      </c>
      <c r="F25" s="174"/>
      <c r="G25" s="149"/>
    </row>
    <row r="26" spans="2:7" ht="50.1" customHeight="1">
      <c r="B26" s="171" t="s">
        <v>805</v>
      </c>
      <c r="C26" s="172" t="s">
        <v>806</v>
      </c>
      <c r="D26" s="173" t="s">
        <v>802</v>
      </c>
      <c r="E26" s="216">
        <v>43262</v>
      </c>
      <c r="F26" s="174"/>
      <c r="G26" s="149"/>
    </row>
    <row r="27" spans="2:7" ht="50.1" customHeight="1" thickBot="1">
      <c r="B27" s="175" t="s">
        <v>807</v>
      </c>
      <c r="C27" s="176" t="s">
        <v>820</v>
      </c>
      <c r="D27" s="177" t="s">
        <v>802</v>
      </c>
      <c r="E27" s="217">
        <v>43262</v>
      </c>
      <c r="F27" s="178"/>
      <c r="G27" s="149"/>
    </row>
    <row r="28" spans="2:7" ht="13.5">
      <c r="B28" s="163"/>
      <c r="C28" s="149"/>
      <c r="D28" s="149"/>
      <c r="E28" s="149"/>
      <c r="F28" s="149"/>
      <c r="G28" s="149"/>
    </row>
  </sheetData>
  <mergeCells count="5">
    <mergeCell ref="D5:F5"/>
    <mergeCell ref="E15:F15"/>
    <mergeCell ref="E17:F17"/>
    <mergeCell ref="E19:F19"/>
    <mergeCell ref="D7:F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W1955"/>
  <sheetViews>
    <sheetView showGridLines="0" zoomScale="85" zoomScaleNormal="85" workbookViewId="0" topLeftCell="A1">
      <pane ySplit="1" topLeftCell="A2" activePane="bottomLeft" state="frozen"/>
      <selection pane="bottomLeft" activeCell="M98" sqref="M98"/>
    </sheetView>
  </sheetViews>
  <sheetFormatPr defaultColWidth="9.33203125" defaultRowHeight="13.5" outlineLevelRow="3"/>
  <cols>
    <col min="1" max="1" width="8.33203125" style="193" customWidth="1"/>
    <col min="2" max="2" width="1.66796875" style="193" customWidth="1"/>
    <col min="3" max="3" width="4.16015625" style="193" customWidth="1"/>
    <col min="4" max="4" width="4.33203125" style="193" customWidth="1"/>
    <col min="5" max="5" width="17.16015625" style="193" customWidth="1"/>
    <col min="6" max="6" width="73.66015625" style="193" customWidth="1"/>
    <col min="7" max="7" width="8.66015625" style="193" customWidth="1"/>
    <col min="8" max="8" width="11.16015625" style="193" customWidth="1"/>
    <col min="9" max="9" width="12.66015625" style="473" customWidth="1"/>
    <col min="10" max="10" width="23.5" style="193" customWidth="1"/>
    <col min="11" max="11" width="11.16015625" style="193" customWidth="1"/>
    <col min="12" max="12" width="12.66015625" style="473" hidden="1" customWidth="1"/>
    <col min="13" max="13" width="23.5" style="193" customWidth="1"/>
    <col min="14" max="14" width="13.5" style="193" customWidth="1"/>
    <col min="15" max="15" width="12.66015625" style="473" hidden="1" customWidth="1"/>
    <col min="16" max="16" width="21.16015625" style="193" customWidth="1"/>
    <col min="17" max="17" width="11.16015625" style="193" customWidth="1"/>
    <col min="18" max="18" width="12.66015625" style="473" hidden="1" customWidth="1"/>
    <col min="19" max="19" width="23.5" style="193" customWidth="1"/>
    <col min="20" max="16384" width="9.16015625" style="193" customWidth="1"/>
  </cols>
  <sheetData>
    <row r="1" spans="1:23" ht="21.75" customHeight="1" hidden="1">
      <c r="A1" s="322"/>
      <c r="B1" s="323"/>
      <c r="C1" s="324"/>
      <c r="D1" s="325" t="s">
        <v>0</v>
      </c>
      <c r="E1" s="324"/>
      <c r="F1" s="221" t="s">
        <v>780</v>
      </c>
      <c r="G1" s="671" t="s">
        <v>781</v>
      </c>
      <c r="H1" s="671"/>
      <c r="I1" s="326"/>
      <c r="J1" s="221" t="s">
        <v>782</v>
      </c>
      <c r="K1" s="322"/>
      <c r="L1" s="326"/>
      <c r="M1" s="221" t="s">
        <v>782</v>
      </c>
      <c r="N1" s="322"/>
      <c r="O1" s="326"/>
      <c r="P1" s="221" t="s">
        <v>782</v>
      </c>
      <c r="Q1" s="322"/>
      <c r="R1" s="326"/>
      <c r="S1" s="221" t="s">
        <v>782</v>
      </c>
      <c r="T1" s="322"/>
      <c r="U1" s="322"/>
      <c r="V1" s="322"/>
      <c r="W1" s="322"/>
    </row>
    <row r="2" spans="2:19" ht="36.9" customHeight="1" hidden="1">
      <c r="B2" s="327"/>
      <c r="C2" s="328"/>
      <c r="D2" s="328"/>
      <c r="E2" s="328"/>
      <c r="F2" s="328"/>
      <c r="G2" s="328"/>
      <c r="H2" s="328"/>
      <c r="I2" s="329"/>
      <c r="J2" s="328"/>
      <c r="K2" s="328"/>
      <c r="L2" s="329"/>
      <c r="M2" s="328"/>
      <c r="N2" s="328"/>
      <c r="O2" s="329"/>
      <c r="P2" s="328"/>
      <c r="Q2" s="328"/>
      <c r="R2" s="329"/>
      <c r="S2" s="328"/>
    </row>
    <row r="3" spans="2:19" ht="6.9" customHeight="1" hidden="1">
      <c r="B3" s="330"/>
      <c r="C3" s="331"/>
      <c r="D3" s="331"/>
      <c r="E3" s="331"/>
      <c r="F3" s="331"/>
      <c r="G3" s="331"/>
      <c r="H3" s="331"/>
      <c r="I3" s="332"/>
      <c r="J3" s="331"/>
      <c r="K3" s="331"/>
      <c r="L3" s="332"/>
      <c r="M3" s="331"/>
      <c r="N3" s="331"/>
      <c r="O3" s="332"/>
      <c r="P3" s="331"/>
      <c r="Q3" s="331"/>
      <c r="R3" s="332"/>
      <c r="S3" s="331"/>
    </row>
    <row r="4" spans="2:19" ht="36.9" customHeight="1" hidden="1">
      <c r="B4" s="333"/>
      <c r="C4" s="334"/>
      <c r="D4" s="335" t="s">
        <v>41</v>
      </c>
      <c r="E4" s="334"/>
      <c r="F4" s="334"/>
      <c r="G4" s="334"/>
      <c r="H4" s="334"/>
      <c r="I4" s="329"/>
      <c r="J4" s="334"/>
      <c r="K4" s="334"/>
      <c r="L4" s="329"/>
      <c r="M4" s="334"/>
      <c r="N4" s="334"/>
      <c r="O4" s="329"/>
      <c r="P4" s="334"/>
      <c r="Q4" s="334"/>
      <c r="R4" s="329"/>
      <c r="S4" s="334"/>
    </row>
    <row r="5" spans="2:19" ht="6.9" customHeight="1" hidden="1">
      <c r="B5" s="333"/>
      <c r="C5" s="334"/>
      <c r="D5" s="334"/>
      <c r="E5" s="334"/>
      <c r="F5" s="334"/>
      <c r="G5" s="334"/>
      <c r="H5" s="334"/>
      <c r="I5" s="329"/>
      <c r="J5" s="334"/>
      <c r="K5" s="334"/>
      <c r="L5" s="329"/>
      <c r="M5" s="334"/>
      <c r="N5" s="334"/>
      <c r="O5" s="329"/>
      <c r="P5" s="334"/>
      <c r="Q5" s="334"/>
      <c r="R5" s="329"/>
      <c r="S5" s="334"/>
    </row>
    <row r="6" spans="2:19" ht="13.2" hidden="1">
      <c r="B6" s="333"/>
      <c r="C6" s="334"/>
      <c r="D6" s="336" t="s">
        <v>3</v>
      </c>
      <c r="E6" s="334"/>
      <c r="F6" s="334"/>
      <c r="G6" s="334"/>
      <c r="H6" s="334"/>
      <c r="I6" s="329"/>
      <c r="J6" s="334"/>
      <c r="K6" s="334"/>
      <c r="L6" s="329"/>
      <c r="M6" s="334"/>
      <c r="N6" s="334"/>
      <c r="O6" s="329"/>
      <c r="P6" s="334"/>
      <c r="Q6" s="334"/>
      <c r="R6" s="329"/>
      <c r="S6" s="334"/>
    </row>
    <row r="7" spans="2:19" ht="22.5" customHeight="1" hidden="1">
      <c r="B7" s="333"/>
      <c r="C7" s="334"/>
      <c r="D7" s="334"/>
      <c r="E7" s="672" t="e">
        <v>#REF!</v>
      </c>
      <c r="F7" s="673"/>
      <c r="G7" s="673"/>
      <c r="H7" s="673"/>
      <c r="I7" s="329"/>
      <c r="J7" s="334"/>
      <c r="L7" s="329"/>
      <c r="M7" s="334"/>
      <c r="O7" s="329"/>
      <c r="P7" s="334"/>
      <c r="R7" s="329"/>
      <c r="S7" s="334"/>
    </row>
    <row r="8" spans="2:19" ht="13.2" hidden="1">
      <c r="B8" s="333"/>
      <c r="C8" s="334"/>
      <c r="D8" s="336" t="s">
        <v>42</v>
      </c>
      <c r="E8" s="334"/>
      <c r="F8" s="334"/>
      <c r="G8" s="334"/>
      <c r="H8" s="334"/>
      <c r="I8" s="329"/>
      <c r="J8" s="334"/>
      <c r="K8" s="334"/>
      <c r="L8" s="329"/>
      <c r="M8" s="334"/>
      <c r="N8" s="334"/>
      <c r="O8" s="329"/>
      <c r="P8" s="334"/>
      <c r="Q8" s="334"/>
      <c r="R8" s="329"/>
      <c r="S8" s="334"/>
    </row>
    <row r="9" spans="2:19" ht="22.5" customHeight="1" hidden="1">
      <c r="B9" s="333"/>
      <c r="C9" s="334"/>
      <c r="D9" s="334"/>
      <c r="E9" s="672" t="s">
        <v>1056</v>
      </c>
      <c r="F9" s="673"/>
      <c r="G9" s="673"/>
      <c r="H9" s="673"/>
      <c r="I9" s="329"/>
      <c r="J9" s="334"/>
      <c r="L9" s="329"/>
      <c r="M9" s="334"/>
      <c r="O9" s="329"/>
      <c r="P9" s="334"/>
      <c r="R9" s="329"/>
      <c r="S9" s="334"/>
    </row>
    <row r="10" spans="2:19" ht="13.2" hidden="1">
      <c r="B10" s="333"/>
      <c r="C10" s="334"/>
      <c r="D10" s="336" t="s">
        <v>43</v>
      </c>
      <c r="E10" s="334"/>
      <c r="F10" s="334"/>
      <c r="G10" s="334"/>
      <c r="H10" s="334"/>
      <c r="I10" s="329"/>
      <c r="J10" s="334"/>
      <c r="K10" s="334"/>
      <c r="L10" s="329"/>
      <c r="M10" s="334"/>
      <c r="N10" s="334"/>
      <c r="O10" s="329"/>
      <c r="P10" s="334"/>
      <c r="Q10" s="334"/>
      <c r="R10" s="329"/>
      <c r="S10" s="334"/>
    </row>
    <row r="11" spans="2:19" s="264" customFormat="1" ht="22.5" customHeight="1" hidden="1">
      <c r="B11" s="255"/>
      <c r="C11" s="337"/>
      <c r="D11" s="337"/>
      <c r="E11" s="674" t="s">
        <v>1057</v>
      </c>
      <c r="F11" s="675"/>
      <c r="G11" s="675"/>
      <c r="H11" s="675"/>
      <c r="I11" s="338"/>
      <c r="J11" s="337"/>
      <c r="L11" s="338"/>
      <c r="M11" s="337"/>
      <c r="O11" s="338"/>
      <c r="P11" s="337"/>
      <c r="R11" s="338"/>
      <c r="S11" s="337"/>
    </row>
    <row r="12" spans="2:19" s="264" customFormat="1" ht="13.2" hidden="1">
      <c r="B12" s="255"/>
      <c r="C12" s="337"/>
      <c r="D12" s="336" t="s">
        <v>44</v>
      </c>
      <c r="E12" s="337"/>
      <c r="F12" s="337"/>
      <c r="G12" s="337"/>
      <c r="H12" s="337"/>
      <c r="I12" s="338"/>
      <c r="J12" s="337"/>
      <c r="K12" s="337"/>
      <c r="L12" s="338"/>
      <c r="M12" s="337"/>
      <c r="N12" s="337"/>
      <c r="O12" s="338"/>
      <c r="P12" s="337"/>
      <c r="Q12" s="337"/>
      <c r="R12" s="338"/>
      <c r="S12" s="337"/>
    </row>
    <row r="13" spans="2:19" s="264" customFormat="1" ht="36.9" customHeight="1" hidden="1">
      <c r="B13" s="255"/>
      <c r="C13" s="337"/>
      <c r="D13" s="337"/>
      <c r="E13" s="676" t="s">
        <v>1058</v>
      </c>
      <c r="F13" s="675"/>
      <c r="G13" s="675"/>
      <c r="H13" s="675"/>
      <c r="I13" s="338"/>
      <c r="J13" s="337"/>
      <c r="L13" s="338"/>
      <c r="M13" s="337"/>
      <c r="O13" s="338"/>
      <c r="P13" s="337"/>
      <c r="R13" s="338"/>
      <c r="S13" s="337"/>
    </row>
    <row r="14" spans="2:19" s="264" customFormat="1" ht="13.5" hidden="1">
      <c r="B14" s="255"/>
      <c r="C14" s="337"/>
      <c r="D14" s="337"/>
      <c r="E14" s="337"/>
      <c r="F14" s="337"/>
      <c r="G14" s="337"/>
      <c r="H14" s="337"/>
      <c r="I14" s="338"/>
      <c r="J14" s="337"/>
      <c r="K14" s="337"/>
      <c r="L14" s="338"/>
      <c r="M14" s="337"/>
      <c r="N14" s="337"/>
      <c r="O14" s="338"/>
      <c r="P14" s="337"/>
      <c r="Q14" s="337"/>
      <c r="R14" s="338"/>
      <c r="S14" s="337"/>
    </row>
    <row r="15" spans="2:19" s="264" customFormat="1" ht="14.4" customHeight="1" hidden="1">
      <c r="B15" s="255"/>
      <c r="C15" s="337"/>
      <c r="D15" s="336" t="s">
        <v>5</v>
      </c>
      <c r="E15" s="337"/>
      <c r="F15" s="339" t="s">
        <v>1059</v>
      </c>
      <c r="G15" s="337"/>
      <c r="H15" s="337"/>
      <c r="I15" s="340" t="s">
        <v>6</v>
      </c>
      <c r="J15" s="339" t="s">
        <v>15</v>
      </c>
      <c r="K15" s="337"/>
      <c r="L15" s="340" t="s">
        <v>6</v>
      </c>
      <c r="M15" s="339" t="s">
        <v>15</v>
      </c>
      <c r="N15" s="337"/>
      <c r="O15" s="340" t="s">
        <v>6</v>
      </c>
      <c r="P15" s="339" t="s">
        <v>15</v>
      </c>
      <c r="Q15" s="337"/>
      <c r="R15" s="340" t="s">
        <v>6</v>
      </c>
      <c r="S15" s="339" t="s">
        <v>15</v>
      </c>
    </row>
    <row r="16" spans="2:19" s="264" customFormat="1" ht="14.4" customHeight="1" hidden="1">
      <c r="B16" s="255"/>
      <c r="C16" s="337"/>
      <c r="D16" s="336" t="s">
        <v>8</v>
      </c>
      <c r="E16" s="337"/>
      <c r="F16" s="339" t="s">
        <v>9</v>
      </c>
      <c r="G16" s="337"/>
      <c r="H16" s="337"/>
      <c r="I16" s="340" t="s">
        <v>10</v>
      </c>
      <c r="J16" s="341" t="s">
        <v>1060</v>
      </c>
      <c r="K16" s="337"/>
      <c r="L16" s="340" t="s">
        <v>10</v>
      </c>
      <c r="M16" s="341">
        <v>0</v>
      </c>
      <c r="N16" s="337"/>
      <c r="O16" s="340" t="s">
        <v>10</v>
      </c>
      <c r="P16" s="341">
        <v>0</v>
      </c>
      <c r="Q16" s="337"/>
      <c r="R16" s="340" t="s">
        <v>10</v>
      </c>
      <c r="S16" s="341">
        <v>0</v>
      </c>
    </row>
    <row r="17" spans="2:19" s="264" customFormat="1" ht="10.95" customHeight="1" hidden="1">
      <c r="B17" s="255"/>
      <c r="C17" s="337"/>
      <c r="D17" s="337"/>
      <c r="E17" s="337"/>
      <c r="F17" s="337"/>
      <c r="G17" s="337"/>
      <c r="H17" s="337"/>
      <c r="I17" s="338"/>
      <c r="J17" s="337"/>
      <c r="K17" s="337"/>
      <c r="L17" s="338"/>
      <c r="M17" s="337"/>
      <c r="N17" s="337"/>
      <c r="O17" s="338"/>
      <c r="P17" s="337"/>
      <c r="Q17" s="337"/>
      <c r="R17" s="338"/>
      <c r="S17" s="337"/>
    </row>
    <row r="18" spans="2:19" s="264" customFormat="1" ht="14.4" customHeight="1" hidden="1">
      <c r="B18" s="255"/>
      <c r="C18" s="337"/>
      <c r="D18" s="336" t="s">
        <v>13</v>
      </c>
      <c r="E18" s="337"/>
      <c r="F18" s="337"/>
      <c r="G18" s="337"/>
      <c r="H18" s="337"/>
      <c r="I18" s="340" t="s">
        <v>14</v>
      </c>
      <c r="J18" s="339" t="s">
        <v>15</v>
      </c>
      <c r="K18" s="337"/>
      <c r="L18" s="340" t="s">
        <v>14</v>
      </c>
      <c r="M18" s="339" t="s">
        <v>15</v>
      </c>
      <c r="N18" s="337"/>
      <c r="O18" s="340" t="s">
        <v>14</v>
      </c>
      <c r="P18" s="339" t="s">
        <v>15</v>
      </c>
      <c r="Q18" s="337"/>
      <c r="R18" s="340" t="s">
        <v>14</v>
      </c>
      <c r="S18" s="339" t="s">
        <v>15</v>
      </c>
    </row>
    <row r="19" spans="2:19" s="264" customFormat="1" ht="18" customHeight="1" hidden="1">
      <c r="B19" s="255"/>
      <c r="C19" s="337"/>
      <c r="D19" s="337"/>
      <c r="E19" s="339" t="s">
        <v>16</v>
      </c>
      <c r="F19" s="337"/>
      <c r="G19" s="337"/>
      <c r="H19" s="337"/>
      <c r="I19" s="340" t="s">
        <v>17</v>
      </c>
      <c r="J19" s="339" t="s">
        <v>15</v>
      </c>
      <c r="K19" s="337"/>
      <c r="L19" s="340" t="s">
        <v>17</v>
      </c>
      <c r="M19" s="339" t="s">
        <v>15</v>
      </c>
      <c r="N19" s="337"/>
      <c r="O19" s="340" t="s">
        <v>17</v>
      </c>
      <c r="P19" s="339" t="s">
        <v>15</v>
      </c>
      <c r="Q19" s="337"/>
      <c r="R19" s="340" t="s">
        <v>17</v>
      </c>
      <c r="S19" s="339" t="s">
        <v>15</v>
      </c>
    </row>
    <row r="20" spans="2:19" s="264" customFormat="1" ht="6.9" customHeight="1" hidden="1">
      <c r="B20" s="255"/>
      <c r="C20" s="337"/>
      <c r="D20" s="337"/>
      <c r="E20" s="337"/>
      <c r="F20" s="337"/>
      <c r="G20" s="337"/>
      <c r="H20" s="337"/>
      <c r="I20" s="338"/>
      <c r="J20" s="337"/>
      <c r="K20" s="337"/>
      <c r="L20" s="338"/>
      <c r="M20" s="337"/>
      <c r="N20" s="337"/>
      <c r="O20" s="338"/>
      <c r="P20" s="337"/>
      <c r="Q20" s="337"/>
      <c r="R20" s="338"/>
      <c r="S20" s="337"/>
    </row>
    <row r="21" spans="2:19" s="264" customFormat="1" ht="14.4" customHeight="1" hidden="1">
      <c r="B21" s="255"/>
      <c r="C21" s="337"/>
      <c r="D21" s="336" t="s">
        <v>18</v>
      </c>
      <c r="E21" s="337"/>
      <c r="F21" s="337"/>
      <c r="G21" s="337"/>
      <c r="H21" s="337"/>
      <c r="I21" s="340" t="s">
        <v>14</v>
      </c>
      <c r="J21" s="339" t="s">
        <v>1061</v>
      </c>
      <c r="K21" s="337"/>
      <c r="L21" s="340" t="s">
        <v>14</v>
      </c>
      <c r="M21" s="339" t="s">
        <v>15</v>
      </c>
      <c r="N21" s="337"/>
      <c r="O21" s="340" t="s">
        <v>14</v>
      </c>
      <c r="P21" s="339" t="s">
        <v>15</v>
      </c>
      <c r="Q21" s="337"/>
      <c r="R21" s="340" t="s">
        <v>14</v>
      </c>
      <c r="S21" s="339" t="s">
        <v>15</v>
      </c>
    </row>
    <row r="22" spans="2:19" s="264" customFormat="1" ht="18" customHeight="1" hidden="1">
      <c r="B22" s="255"/>
      <c r="C22" s="337"/>
      <c r="D22" s="337"/>
      <c r="E22" s="339" t="e">
        <v>#REF!</v>
      </c>
      <c r="F22" s="337"/>
      <c r="G22" s="337"/>
      <c r="H22" s="337"/>
      <c r="I22" s="340" t="s">
        <v>17</v>
      </c>
      <c r="J22" s="339" t="s">
        <v>1062</v>
      </c>
      <c r="K22" s="337"/>
      <c r="L22" s="340" t="s">
        <v>17</v>
      </c>
      <c r="M22" s="339" t="s">
        <v>15</v>
      </c>
      <c r="N22" s="337"/>
      <c r="O22" s="340" t="s">
        <v>17</v>
      </c>
      <c r="P22" s="339" t="s">
        <v>15</v>
      </c>
      <c r="Q22" s="337"/>
      <c r="R22" s="340" t="s">
        <v>17</v>
      </c>
      <c r="S22" s="339" t="s">
        <v>15</v>
      </c>
    </row>
    <row r="23" spans="2:19" s="264" customFormat="1" ht="6.9" customHeight="1" hidden="1">
      <c r="B23" s="255"/>
      <c r="C23" s="337"/>
      <c r="D23" s="337"/>
      <c r="E23" s="337"/>
      <c r="F23" s="337"/>
      <c r="G23" s="337"/>
      <c r="H23" s="337"/>
      <c r="I23" s="338"/>
      <c r="J23" s="337"/>
      <c r="K23" s="337"/>
      <c r="L23" s="338"/>
      <c r="M23" s="337"/>
      <c r="N23" s="337"/>
      <c r="O23" s="338"/>
      <c r="P23" s="337"/>
      <c r="Q23" s="337"/>
      <c r="R23" s="338"/>
      <c r="S23" s="337"/>
    </row>
    <row r="24" spans="2:19" s="264" customFormat="1" ht="14.4" customHeight="1" hidden="1">
      <c r="B24" s="255"/>
      <c r="C24" s="337"/>
      <c r="D24" s="336" t="s">
        <v>19</v>
      </c>
      <c r="E24" s="337"/>
      <c r="F24" s="337"/>
      <c r="G24" s="337"/>
      <c r="H24" s="337"/>
      <c r="I24" s="340" t="s">
        <v>14</v>
      </c>
      <c r="J24" s="339" t="s">
        <v>15</v>
      </c>
      <c r="K24" s="337"/>
      <c r="L24" s="340" t="s">
        <v>14</v>
      </c>
      <c r="M24" s="339" t="s">
        <v>15</v>
      </c>
      <c r="N24" s="337"/>
      <c r="O24" s="340" t="s">
        <v>14</v>
      </c>
      <c r="P24" s="339" t="s">
        <v>15</v>
      </c>
      <c r="Q24" s="337"/>
      <c r="R24" s="340" t="s">
        <v>14</v>
      </c>
      <c r="S24" s="339" t="s">
        <v>15</v>
      </c>
    </row>
    <row r="25" spans="2:19" s="264" customFormat="1" ht="18" customHeight="1" hidden="1">
      <c r="B25" s="255"/>
      <c r="C25" s="337"/>
      <c r="D25" s="337"/>
      <c r="E25" s="339" t="s">
        <v>1063</v>
      </c>
      <c r="F25" s="337"/>
      <c r="G25" s="337"/>
      <c r="H25" s="337"/>
      <c r="I25" s="340" t="s">
        <v>17</v>
      </c>
      <c r="J25" s="339" t="s">
        <v>15</v>
      </c>
      <c r="K25" s="337"/>
      <c r="L25" s="340" t="s">
        <v>17</v>
      </c>
      <c r="M25" s="339" t="s">
        <v>15</v>
      </c>
      <c r="N25" s="337"/>
      <c r="O25" s="340" t="s">
        <v>17</v>
      </c>
      <c r="P25" s="339" t="s">
        <v>15</v>
      </c>
      <c r="Q25" s="337"/>
      <c r="R25" s="340" t="s">
        <v>17</v>
      </c>
      <c r="S25" s="339" t="s">
        <v>15</v>
      </c>
    </row>
    <row r="26" spans="2:19" s="264" customFormat="1" ht="6.9" customHeight="1" hidden="1">
      <c r="B26" s="255"/>
      <c r="C26" s="337"/>
      <c r="D26" s="337"/>
      <c r="E26" s="337"/>
      <c r="F26" s="337"/>
      <c r="G26" s="337"/>
      <c r="H26" s="337"/>
      <c r="I26" s="338"/>
      <c r="J26" s="337"/>
      <c r="K26" s="337"/>
      <c r="L26" s="338"/>
      <c r="M26" s="337"/>
      <c r="N26" s="337"/>
      <c r="O26" s="338"/>
      <c r="P26" s="337"/>
      <c r="Q26" s="337"/>
      <c r="R26" s="338"/>
      <c r="S26" s="337"/>
    </row>
    <row r="27" spans="2:19" s="264" customFormat="1" ht="14.4" customHeight="1" hidden="1">
      <c r="B27" s="255"/>
      <c r="C27" s="337"/>
      <c r="D27" s="336" t="s">
        <v>20</v>
      </c>
      <c r="E27" s="337"/>
      <c r="F27" s="337"/>
      <c r="G27" s="337"/>
      <c r="H27" s="337"/>
      <c r="I27" s="338"/>
      <c r="J27" s="337"/>
      <c r="K27" s="337"/>
      <c r="L27" s="338"/>
      <c r="M27" s="337"/>
      <c r="N27" s="337"/>
      <c r="O27" s="338"/>
      <c r="P27" s="337"/>
      <c r="Q27" s="337"/>
      <c r="R27" s="338"/>
      <c r="S27" s="337"/>
    </row>
    <row r="28" spans="2:19" s="345" customFormat="1" ht="22.5" customHeight="1" hidden="1">
      <c r="B28" s="342"/>
      <c r="C28" s="343"/>
      <c r="D28" s="343"/>
      <c r="E28" s="669" t="s">
        <v>15</v>
      </c>
      <c r="F28" s="670"/>
      <c r="G28" s="670"/>
      <c r="H28" s="670"/>
      <c r="I28" s="344"/>
      <c r="J28" s="343"/>
      <c r="L28" s="344"/>
      <c r="M28" s="343"/>
      <c r="O28" s="344"/>
      <c r="P28" s="343"/>
      <c r="R28" s="344"/>
      <c r="S28" s="343"/>
    </row>
    <row r="29" spans="2:19" s="264" customFormat="1" ht="6.9" customHeight="1" hidden="1">
      <c r="B29" s="255"/>
      <c r="C29" s="337"/>
      <c r="D29" s="337"/>
      <c r="E29" s="337"/>
      <c r="F29" s="337"/>
      <c r="G29" s="337"/>
      <c r="H29" s="337"/>
      <c r="I29" s="338"/>
      <c r="J29" s="337"/>
      <c r="K29" s="337"/>
      <c r="L29" s="338"/>
      <c r="M29" s="337"/>
      <c r="N29" s="337"/>
      <c r="O29" s="338"/>
      <c r="P29" s="337"/>
      <c r="Q29" s="337"/>
      <c r="R29" s="338"/>
      <c r="S29" s="337"/>
    </row>
    <row r="30" spans="2:19" s="264" customFormat="1" ht="6.9" customHeight="1" hidden="1">
      <c r="B30" s="255"/>
      <c r="C30" s="337"/>
      <c r="D30" s="346"/>
      <c r="E30" s="346"/>
      <c r="F30" s="346"/>
      <c r="G30" s="346"/>
      <c r="H30" s="346"/>
      <c r="I30" s="347"/>
      <c r="J30" s="346"/>
      <c r="K30" s="346"/>
      <c r="L30" s="347"/>
      <c r="M30" s="346"/>
      <c r="N30" s="346"/>
      <c r="O30" s="347"/>
      <c r="P30" s="346"/>
      <c r="Q30" s="346"/>
      <c r="R30" s="347"/>
      <c r="S30" s="346"/>
    </row>
    <row r="31" spans="2:19" s="264" customFormat="1" ht="25.35" customHeight="1" hidden="1">
      <c r="B31" s="255"/>
      <c r="C31" s="337"/>
      <c r="D31" s="348" t="s">
        <v>21</v>
      </c>
      <c r="E31" s="337"/>
      <c r="F31" s="337"/>
      <c r="G31" s="337"/>
      <c r="H31" s="337"/>
      <c r="I31" s="338"/>
      <c r="J31" s="349">
        <f>ROUND(J107,2)</f>
        <v>60177864.98</v>
      </c>
      <c r="K31" s="337"/>
      <c r="L31" s="338"/>
      <c r="M31" s="349">
        <f>ROUND(M107,2)</f>
        <v>0</v>
      </c>
      <c r="N31" s="337"/>
      <c r="O31" s="338"/>
      <c r="P31" s="349">
        <f>ROUND(P107,2)</f>
        <v>-79010.1</v>
      </c>
      <c r="Q31" s="337"/>
      <c r="R31" s="338"/>
      <c r="S31" s="349">
        <f>ROUND(S107,2)</f>
        <v>60177864.98</v>
      </c>
    </row>
    <row r="32" spans="2:19" s="264" customFormat="1" ht="6.9" customHeight="1" hidden="1">
      <c r="B32" s="255"/>
      <c r="C32" s="337"/>
      <c r="D32" s="346"/>
      <c r="E32" s="346"/>
      <c r="F32" s="346"/>
      <c r="G32" s="346"/>
      <c r="H32" s="346"/>
      <c r="I32" s="347"/>
      <c r="J32" s="346"/>
      <c r="K32" s="346"/>
      <c r="L32" s="347"/>
      <c r="M32" s="346"/>
      <c r="N32" s="346"/>
      <c r="O32" s="347"/>
      <c r="P32" s="346"/>
      <c r="Q32" s="346"/>
      <c r="R32" s="347"/>
      <c r="S32" s="346"/>
    </row>
    <row r="33" spans="2:19" s="264" customFormat="1" ht="14.4" customHeight="1" hidden="1">
      <c r="B33" s="255"/>
      <c r="C33" s="337"/>
      <c r="D33" s="337"/>
      <c r="E33" s="337"/>
      <c r="F33" s="350" t="s">
        <v>23</v>
      </c>
      <c r="G33" s="337"/>
      <c r="H33" s="337"/>
      <c r="I33" s="351" t="s">
        <v>22</v>
      </c>
      <c r="J33" s="350" t="s">
        <v>24</v>
      </c>
      <c r="K33" s="337"/>
      <c r="L33" s="351" t="s">
        <v>22</v>
      </c>
      <c r="M33" s="350" t="s">
        <v>24</v>
      </c>
      <c r="N33" s="337"/>
      <c r="O33" s="351" t="s">
        <v>22</v>
      </c>
      <c r="P33" s="350" t="s">
        <v>24</v>
      </c>
      <c r="Q33" s="337"/>
      <c r="R33" s="351" t="s">
        <v>22</v>
      </c>
      <c r="S33" s="350" t="s">
        <v>24</v>
      </c>
    </row>
    <row r="34" spans="2:19" s="264" customFormat="1" ht="14.4" customHeight="1" hidden="1">
      <c r="B34" s="255"/>
      <c r="C34" s="337"/>
      <c r="D34" s="352" t="s">
        <v>25</v>
      </c>
      <c r="E34" s="352" t="s">
        <v>26</v>
      </c>
      <c r="F34" s="353" t="e">
        <f>ROUND(SUM(#REF!),2)</f>
        <v>#REF!</v>
      </c>
      <c r="G34" s="337"/>
      <c r="H34" s="337"/>
      <c r="I34" s="354">
        <v>0.21</v>
      </c>
      <c r="J34" s="353" t="e">
        <f>ROUND(ROUND((SUM(#REF!)),2)*I34,2)</f>
        <v>#REF!</v>
      </c>
      <c r="K34" s="337"/>
      <c r="L34" s="354">
        <v>0.21</v>
      </c>
      <c r="M34" s="353" t="e">
        <f>ROUND(ROUND((SUM(#REF!)),2)*L34,2)</f>
        <v>#REF!</v>
      </c>
      <c r="N34" s="337"/>
      <c r="O34" s="354">
        <v>0.21</v>
      </c>
      <c r="P34" s="353" t="e">
        <f>ROUND(ROUND((SUM(#REF!)),2)*O34,2)</f>
        <v>#REF!</v>
      </c>
      <c r="Q34" s="337"/>
      <c r="R34" s="354">
        <v>0.21</v>
      </c>
      <c r="S34" s="353" t="e">
        <f>ROUND(ROUND((SUM(#REF!)),2)*R34,2)</f>
        <v>#REF!</v>
      </c>
    </row>
    <row r="35" spans="2:19" s="264" customFormat="1" ht="14.4" customHeight="1" hidden="1">
      <c r="B35" s="255"/>
      <c r="C35" s="337"/>
      <c r="D35" s="337"/>
      <c r="E35" s="352" t="s">
        <v>27</v>
      </c>
      <c r="F35" s="353" t="e">
        <f>ROUND(SUM(#REF!),2)</f>
        <v>#REF!</v>
      </c>
      <c r="G35" s="337"/>
      <c r="H35" s="337"/>
      <c r="I35" s="354">
        <v>0.15</v>
      </c>
      <c r="J35" s="353" t="e">
        <f>ROUND(ROUND((SUM(#REF!)),2)*I35,2)</f>
        <v>#REF!</v>
      </c>
      <c r="K35" s="337"/>
      <c r="L35" s="354">
        <v>0.15</v>
      </c>
      <c r="M35" s="353" t="e">
        <f>ROUND(ROUND((SUM(#REF!)),2)*L35,2)</f>
        <v>#REF!</v>
      </c>
      <c r="N35" s="337"/>
      <c r="O35" s="354">
        <v>0.15</v>
      </c>
      <c r="P35" s="353" t="e">
        <f>ROUND(ROUND((SUM(#REF!)),2)*O35,2)</f>
        <v>#REF!</v>
      </c>
      <c r="Q35" s="337"/>
      <c r="R35" s="354">
        <v>0.15</v>
      </c>
      <c r="S35" s="353" t="e">
        <f>ROUND(ROUND((SUM(#REF!)),2)*R35,2)</f>
        <v>#REF!</v>
      </c>
    </row>
    <row r="36" spans="2:19" s="264" customFormat="1" ht="14.4" customHeight="1" hidden="1">
      <c r="B36" s="255"/>
      <c r="C36" s="337"/>
      <c r="D36" s="337"/>
      <c r="E36" s="352" t="s">
        <v>28</v>
      </c>
      <c r="F36" s="353" t="e">
        <f>ROUND(SUM(#REF!),2)</f>
        <v>#REF!</v>
      </c>
      <c r="G36" s="337"/>
      <c r="H36" s="337"/>
      <c r="I36" s="354">
        <v>0.21</v>
      </c>
      <c r="J36" s="353">
        <v>0</v>
      </c>
      <c r="K36" s="337"/>
      <c r="L36" s="354">
        <v>0.21</v>
      </c>
      <c r="M36" s="353">
        <v>0</v>
      </c>
      <c r="N36" s="337"/>
      <c r="O36" s="354">
        <v>0.21</v>
      </c>
      <c r="P36" s="353">
        <v>0</v>
      </c>
      <c r="Q36" s="337"/>
      <c r="R36" s="354">
        <v>0.21</v>
      </c>
      <c r="S36" s="353">
        <v>0</v>
      </c>
    </row>
    <row r="37" spans="2:19" s="264" customFormat="1" ht="14.4" customHeight="1" hidden="1">
      <c r="B37" s="255"/>
      <c r="C37" s="337"/>
      <c r="D37" s="337"/>
      <c r="E37" s="352" t="s">
        <v>29</v>
      </c>
      <c r="F37" s="353" t="e">
        <f>ROUND(SUM(#REF!),2)</f>
        <v>#REF!</v>
      </c>
      <c r="G37" s="337"/>
      <c r="H37" s="337"/>
      <c r="I37" s="354">
        <v>0.15</v>
      </c>
      <c r="J37" s="353">
        <v>0</v>
      </c>
      <c r="K37" s="337"/>
      <c r="L37" s="354">
        <v>0.15</v>
      </c>
      <c r="M37" s="353">
        <v>0</v>
      </c>
      <c r="N37" s="337"/>
      <c r="O37" s="354">
        <v>0.15</v>
      </c>
      <c r="P37" s="353">
        <v>0</v>
      </c>
      <c r="Q37" s="337"/>
      <c r="R37" s="354">
        <v>0.15</v>
      </c>
      <c r="S37" s="353">
        <v>0</v>
      </c>
    </row>
    <row r="38" spans="2:19" s="264" customFormat="1" ht="14.4" customHeight="1" hidden="1">
      <c r="B38" s="255"/>
      <c r="C38" s="337"/>
      <c r="D38" s="337"/>
      <c r="E38" s="352" t="s">
        <v>30</v>
      </c>
      <c r="F38" s="353" t="e">
        <f>ROUND(SUM(#REF!),2)</f>
        <v>#REF!</v>
      </c>
      <c r="G38" s="337"/>
      <c r="H38" s="337"/>
      <c r="I38" s="354">
        <v>0</v>
      </c>
      <c r="J38" s="353">
        <v>0</v>
      </c>
      <c r="K38" s="337"/>
      <c r="L38" s="354">
        <v>0</v>
      </c>
      <c r="M38" s="353">
        <v>0</v>
      </c>
      <c r="N38" s="337"/>
      <c r="O38" s="354">
        <v>0</v>
      </c>
      <c r="P38" s="353">
        <v>0</v>
      </c>
      <c r="Q38" s="337"/>
      <c r="R38" s="354">
        <v>0</v>
      </c>
      <c r="S38" s="353">
        <v>0</v>
      </c>
    </row>
    <row r="39" spans="2:19" s="264" customFormat="1" ht="6.9" customHeight="1" hidden="1">
      <c r="B39" s="255"/>
      <c r="C39" s="337"/>
      <c r="D39" s="337"/>
      <c r="E39" s="337"/>
      <c r="F39" s="337"/>
      <c r="G39" s="337"/>
      <c r="H39" s="337"/>
      <c r="I39" s="338"/>
      <c r="J39" s="337"/>
      <c r="K39" s="337"/>
      <c r="L39" s="338"/>
      <c r="M39" s="337"/>
      <c r="N39" s="337"/>
      <c r="O39" s="338"/>
      <c r="P39" s="337"/>
      <c r="Q39" s="337"/>
      <c r="R39" s="338"/>
      <c r="S39" s="337"/>
    </row>
    <row r="40" spans="2:19" s="264" customFormat="1" ht="25.35" customHeight="1" hidden="1">
      <c r="B40" s="255"/>
      <c r="C40" s="355"/>
      <c r="D40" s="356" t="s">
        <v>31</v>
      </c>
      <c r="E40" s="357"/>
      <c r="F40" s="357"/>
      <c r="G40" s="358" t="s">
        <v>32</v>
      </c>
      <c r="H40" s="359" t="s">
        <v>33</v>
      </c>
      <c r="I40" s="360"/>
      <c r="J40" s="361" t="e">
        <f>SUM(J31:J38)</f>
        <v>#REF!</v>
      </c>
      <c r="K40" s="359" t="s">
        <v>33</v>
      </c>
      <c r="L40" s="360"/>
      <c r="M40" s="361" t="e">
        <f>SUM(M31:M38)</f>
        <v>#REF!</v>
      </c>
      <c r="N40" s="359" t="s">
        <v>33</v>
      </c>
      <c r="O40" s="360"/>
      <c r="P40" s="361" t="e">
        <f>SUM(P31:P38)</f>
        <v>#REF!</v>
      </c>
      <c r="Q40" s="359" t="s">
        <v>33</v>
      </c>
      <c r="R40" s="360"/>
      <c r="S40" s="361" t="e">
        <f>SUM(S31:S38)</f>
        <v>#REF!</v>
      </c>
    </row>
    <row r="41" spans="2:19" s="264" customFormat="1" ht="14.4" customHeight="1" hidden="1">
      <c r="B41" s="362"/>
      <c r="C41" s="363"/>
      <c r="D41" s="363"/>
      <c r="E41" s="363"/>
      <c r="F41" s="363"/>
      <c r="G41" s="363"/>
      <c r="H41" s="363"/>
      <c r="I41" s="364"/>
      <c r="J41" s="363"/>
      <c r="K41" s="363"/>
      <c r="L41" s="364"/>
      <c r="M41" s="363"/>
      <c r="N41" s="363"/>
      <c r="O41" s="364"/>
      <c r="P41" s="363"/>
      <c r="Q41" s="363"/>
      <c r="R41" s="364"/>
      <c r="S41" s="363"/>
    </row>
    <row r="42" spans="2:19" ht="13.5" hidden="1">
      <c r="B42" s="327"/>
      <c r="C42" s="328"/>
      <c r="D42" s="328"/>
      <c r="E42" s="328"/>
      <c r="F42" s="328"/>
      <c r="G42" s="328"/>
      <c r="H42" s="328"/>
      <c r="I42" s="329"/>
      <c r="J42" s="328"/>
      <c r="K42" s="328"/>
      <c r="L42" s="329"/>
      <c r="M42" s="328"/>
      <c r="N42" s="328"/>
      <c r="O42" s="329"/>
      <c r="P42" s="328"/>
      <c r="Q42" s="328"/>
      <c r="R42" s="329"/>
      <c r="S42" s="328"/>
    </row>
    <row r="43" spans="2:19" ht="13.5" hidden="1">
      <c r="B43" s="327"/>
      <c r="C43" s="328"/>
      <c r="D43" s="328"/>
      <c r="E43" s="328"/>
      <c r="F43" s="328"/>
      <c r="G43" s="328"/>
      <c r="H43" s="328"/>
      <c r="I43" s="329"/>
      <c r="J43" s="328"/>
      <c r="K43" s="328"/>
      <c r="L43" s="329"/>
      <c r="M43" s="328"/>
      <c r="N43" s="328"/>
      <c r="O43" s="329"/>
      <c r="P43" s="328"/>
      <c r="Q43" s="328"/>
      <c r="R43" s="329"/>
      <c r="S43" s="328"/>
    </row>
    <row r="44" spans="2:19" ht="13.5" hidden="1">
      <c r="B44" s="327"/>
      <c r="C44" s="328"/>
      <c r="D44" s="328"/>
      <c r="E44" s="328"/>
      <c r="F44" s="328"/>
      <c r="G44" s="328"/>
      <c r="H44" s="328"/>
      <c r="I44" s="329"/>
      <c r="J44" s="328"/>
      <c r="K44" s="328"/>
      <c r="L44" s="329"/>
      <c r="M44" s="328"/>
      <c r="N44" s="328"/>
      <c r="O44" s="329"/>
      <c r="P44" s="328"/>
      <c r="Q44" s="328"/>
      <c r="R44" s="329"/>
      <c r="S44" s="328"/>
    </row>
    <row r="45" spans="2:19" s="264" customFormat="1" ht="6.9" customHeight="1" hidden="1">
      <c r="B45" s="365"/>
      <c r="C45" s="366"/>
      <c r="D45" s="366"/>
      <c r="E45" s="366"/>
      <c r="F45" s="366"/>
      <c r="G45" s="366"/>
      <c r="H45" s="366"/>
      <c r="I45" s="367"/>
      <c r="J45" s="366"/>
      <c r="K45" s="366"/>
      <c r="L45" s="367"/>
      <c r="M45" s="366"/>
      <c r="N45" s="366"/>
      <c r="O45" s="367"/>
      <c r="P45" s="366"/>
      <c r="Q45" s="366"/>
      <c r="R45" s="367"/>
      <c r="S45" s="366"/>
    </row>
    <row r="46" spans="2:19" s="264" customFormat="1" ht="36.9" customHeight="1" hidden="1">
      <c r="B46" s="255"/>
      <c r="C46" s="335" t="s">
        <v>47</v>
      </c>
      <c r="D46" s="337"/>
      <c r="E46" s="337"/>
      <c r="F46" s="337"/>
      <c r="G46" s="337"/>
      <c r="H46" s="337"/>
      <c r="I46" s="338"/>
      <c r="J46" s="337"/>
      <c r="K46" s="337"/>
      <c r="L46" s="338"/>
      <c r="M46" s="337"/>
      <c r="N46" s="337"/>
      <c r="O46" s="338"/>
      <c r="P46" s="337"/>
      <c r="Q46" s="337"/>
      <c r="R46" s="338"/>
      <c r="S46" s="337"/>
    </row>
    <row r="47" spans="2:19" s="264" customFormat="1" ht="6.9" customHeight="1" hidden="1">
      <c r="B47" s="255"/>
      <c r="C47" s="337"/>
      <c r="D47" s="337"/>
      <c r="E47" s="337"/>
      <c r="F47" s="337"/>
      <c r="G47" s="337"/>
      <c r="H47" s="337"/>
      <c r="I47" s="338"/>
      <c r="J47" s="337"/>
      <c r="K47" s="337"/>
      <c r="L47" s="338"/>
      <c r="M47" s="337"/>
      <c r="N47" s="337"/>
      <c r="O47" s="338"/>
      <c r="P47" s="337"/>
      <c r="Q47" s="337"/>
      <c r="R47" s="338"/>
      <c r="S47" s="337"/>
    </row>
    <row r="48" spans="2:19" s="264" customFormat="1" ht="14.4" customHeight="1" hidden="1">
      <c r="B48" s="255"/>
      <c r="C48" s="336" t="s">
        <v>3</v>
      </c>
      <c r="D48" s="337"/>
      <c r="E48" s="337"/>
      <c r="F48" s="337"/>
      <c r="G48" s="337"/>
      <c r="H48" s="337"/>
      <c r="I48" s="338"/>
      <c r="J48" s="337"/>
      <c r="K48" s="337"/>
      <c r="L48" s="338"/>
      <c r="M48" s="337"/>
      <c r="N48" s="337"/>
      <c r="O48" s="338"/>
      <c r="P48" s="337"/>
      <c r="Q48" s="337"/>
      <c r="R48" s="338"/>
      <c r="S48" s="337"/>
    </row>
    <row r="49" spans="2:19" s="264" customFormat="1" ht="22.5" customHeight="1" hidden="1">
      <c r="B49" s="255"/>
      <c r="C49" s="337"/>
      <c r="D49" s="337"/>
      <c r="E49" s="672" t="e">
        <f>E7</f>
        <v>#REF!</v>
      </c>
      <c r="F49" s="675"/>
      <c r="G49" s="675"/>
      <c r="H49" s="675"/>
      <c r="I49" s="338"/>
      <c r="J49" s="337"/>
      <c r="L49" s="338"/>
      <c r="M49" s="337"/>
      <c r="O49" s="338"/>
      <c r="P49" s="337"/>
      <c r="R49" s="338"/>
      <c r="S49" s="337"/>
    </row>
    <row r="50" spans="2:19" ht="13.2" hidden="1">
      <c r="B50" s="333"/>
      <c r="C50" s="336" t="s">
        <v>42</v>
      </c>
      <c r="D50" s="334"/>
      <c r="E50" s="334"/>
      <c r="F50" s="334"/>
      <c r="G50" s="334"/>
      <c r="H50" s="334"/>
      <c r="I50" s="329"/>
      <c r="J50" s="334"/>
      <c r="K50" s="334"/>
      <c r="L50" s="329"/>
      <c r="M50" s="334"/>
      <c r="N50" s="334"/>
      <c r="O50" s="329"/>
      <c r="P50" s="334"/>
      <c r="Q50" s="334"/>
      <c r="R50" s="329"/>
      <c r="S50" s="334"/>
    </row>
    <row r="51" spans="2:19" ht="22.5" customHeight="1" hidden="1">
      <c r="B51" s="333"/>
      <c r="C51" s="334"/>
      <c r="D51" s="334"/>
      <c r="E51" s="672" t="s">
        <v>1056</v>
      </c>
      <c r="F51" s="673"/>
      <c r="G51" s="673"/>
      <c r="H51" s="673"/>
      <c r="I51" s="329"/>
      <c r="J51" s="334"/>
      <c r="L51" s="329"/>
      <c r="M51" s="334"/>
      <c r="O51" s="329"/>
      <c r="P51" s="334"/>
      <c r="R51" s="329"/>
      <c r="S51" s="334"/>
    </row>
    <row r="52" spans="2:19" ht="13.2" hidden="1">
      <c r="B52" s="333"/>
      <c r="C52" s="336" t="s">
        <v>43</v>
      </c>
      <c r="D52" s="334"/>
      <c r="E52" s="334"/>
      <c r="F52" s="334"/>
      <c r="G52" s="334"/>
      <c r="H52" s="334"/>
      <c r="I52" s="329"/>
      <c r="J52" s="334"/>
      <c r="K52" s="334"/>
      <c r="L52" s="329"/>
      <c r="M52" s="334"/>
      <c r="N52" s="334"/>
      <c r="O52" s="329"/>
      <c r="P52" s="334"/>
      <c r="Q52" s="334"/>
      <c r="R52" s="329"/>
      <c r="S52" s="334"/>
    </row>
    <row r="53" spans="2:19" s="264" customFormat="1" ht="22.5" customHeight="1" hidden="1">
      <c r="B53" s="255"/>
      <c r="C53" s="337"/>
      <c r="D53" s="337"/>
      <c r="E53" s="674" t="s">
        <v>1057</v>
      </c>
      <c r="F53" s="675"/>
      <c r="G53" s="675"/>
      <c r="H53" s="675"/>
      <c r="I53" s="338"/>
      <c r="J53" s="337"/>
      <c r="L53" s="338"/>
      <c r="M53" s="337"/>
      <c r="O53" s="338"/>
      <c r="P53" s="337"/>
      <c r="R53" s="338"/>
      <c r="S53" s="337"/>
    </row>
    <row r="54" spans="2:19" s="264" customFormat="1" ht="14.4" customHeight="1" hidden="1">
      <c r="B54" s="255"/>
      <c r="C54" s="336" t="s">
        <v>44</v>
      </c>
      <c r="D54" s="337"/>
      <c r="E54" s="337"/>
      <c r="F54" s="337"/>
      <c r="G54" s="337"/>
      <c r="H54" s="337"/>
      <c r="I54" s="338"/>
      <c r="J54" s="337"/>
      <c r="K54" s="337"/>
      <c r="L54" s="338"/>
      <c r="M54" s="337"/>
      <c r="N54" s="337"/>
      <c r="O54" s="338"/>
      <c r="P54" s="337"/>
      <c r="Q54" s="337"/>
      <c r="R54" s="338"/>
      <c r="S54" s="337"/>
    </row>
    <row r="55" spans="2:19" s="264" customFormat="1" ht="23.25" customHeight="1" hidden="1">
      <c r="B55" s="255"/>
      <c r="C55" s="337"/>
      <c r="D55" s="337"/>
      <c r="E55" s="676" t="str">
        <f>E13</f>
        <v>SO 10.1 - Retenční nádrž RN1A</v>
      </c>
      <c r="F55" s="675"/>
      <c r="G55" s="675"/>
      <c r="H55" s="675"/>
      <c r="I55" s="338"/>
      <c r="J55" s="337"/>
      <c r="L55" s="338"/>
      <c r="M55" s="337"/>
      <c r="O55" s="338"/>
      <c r="P55" s="337"/>
      <c r="R55" s="338"/>
      <c r="S55" s="337"/>
    </row>
    <row r="56" spans="2:19" s="264" customFormat="1" ht="6.9" customHeight="1" hidden="1">
      <c r="B56" s="255"/>
      <c r="C56" s="337"/>
      <c r="D56" s="337"/>
      <c r="E56" s="337"/>
      <c r="F56" s="337"/>
      <c r="G56" s="337"/>
      <c r="H56" s="337"/>
      <c r="I56" s="338"/>
      <c r="J56" s="337"/>
      <c r="K56" s="337"/>
      <c r="L56" s="338"/>
      <c r="M56" s="337"/>
      <c r="N56" s="337"/>
      <c r="O56" s="338"/>
      <c r="P56" s="337"/>
      <c r="Q56" s="337"/>
      <c r="R56" s="338"/>
      <c r="S56" s="337"/>
    </row>
    <row r="57" spans="2:19" s="264" customFormat="1" ht="18" customHeight="1" hidden="1">
      <c r="B57" s="255"/>
      <c r="C57" s="336" t="s">
        <v>8</v>
      </c>
      <c r="D57" s="337"/>
      <c r="E57" s="337"/>
      <c r="F57" s="339" t="str">
        <f>F16</f>
        <v>HRANICE - DRAHOTUŠE</v>
      </c>
      <c r="G57" s="337"/>
      <c r="H57" s="337"/>
      <c r="I57" s="340" t="s">
        <v>10</v>
      </c>
      <c r="J57" s="341" t="str">
        <f>IF(J16="","",J16)</f>
        <v>6.4.2016</v>
      </c>
      <c r="K57" s="337"/>
      <c r="L57" s="340" t="s">
        <v>10</v>
      </c>
      <c r="M57" s="341">
        <f>IF(M16="","",M16)</f>
        <v>0</v>
      </c>
      <c r="N57" s="337"/>
      <c r="O57" s="340" t="s">
        <v>10</v>
      </c>
      <c r="P57" s="341">
        <f>IF(P16="","",P16)</f>
        <v>0</v>
      </c>
      <c r="Q57" s="337"/>
      <c r="R57" s="340" t="s">
        <v>10</v>
      </c>
      <c r="S57" s="341">
        <f>IF(S16="","",S16)</f>
        <v>0</v>
      </c>
    </row>
    <row r="58" spans="2:19" s="264" customFormat="1" ht="6.9" customHeight="1" hidden="1">
      <c r="B58" s="255"/>
      <c r="C58" s="337"/>
      <c r="D58" s="337"/>
      <c r="E58" s="337"/>
      <c r="F58" s="337"/>
      <c r="G58" s="337"/>
      <c r="H58" s="337"/>
      <c r="I58" s="338"/>
      <c r="J58" s="337"/>
      <c r="K58" s="337"/>
      <c r="L58" s="338"/>
      <c r="M58" s="337"/>
      <c r="N58" s="337"/>
      <c r="O58" s="338"/>
      <c r="P58" s="337"/>
      <c r="Q58" s="337"/>
      <c r="R58" s="338"/>
      <c r="S58" s="337"/>
    </row>
    <row r="59" spans="2:19" s="264" customFormat="1" ht="13.2" hidden="1">
      <c r="B59" s="255"/>
      <c r="C59" s="336" t="s">
        <v>13</v>
      </c>
      <c r="D59" s="337"/>
      <c r="E59" s="337"/>
      <c r="F59" s="339" t="str">
        <f>E19</f>
        <v>VODOVODY A KANALIZACE PŘEROV a.s.</v>
      </c>
      <c r="G59" s="337"/>
      <c r="H59" s="337"/>
      <c r="I59" s="340" t="s">
        <v>19</v>
      </c>
      <c r="J59" s="339" t="str">
        <f>E25</f>
        <v>JV PROJEKT VH s.r.o., BRNO</v>
      </c>
      <c r="K59" s="337"/>
      <c r="L59" s="340" t="s">
        <v>19</v>
      </c>
      <c r="M59" s="339">
        <f>H25</f>
        <v>0</v>
      </c>
      <c r="N59" s="337"/>
      <c r="O59" s="340" t="s">
        <v>19</v>
      </c>
      <c r="P59" s="339">
        <f>K25</f>
        <v>0</v>
      </c>
      <c r="Q59" s="337"/>
      <c r="R59" s="340" t="s">
        <v>19</v>
      </c>
      <c r="S59" s="339">
        <f>N25</f>
        <v>0</v>
      </c>
    </row>
    <row r="60" spans="2:19" s="264" customFormat="1" ht="14.4" customHeight="1" hidden="1">
      <c r="B60" s="255"/>
      <c r="C60" s="336" t="s">
        <v>18</v>
      </c>
      <c r="D60" s="337"/>
      <c r="E60" s="337"/>
      <c r="F60" s="339" t="e">
        <f>IF(E22="","",E22)</f>
        <v>#REF!</v>
      </c>
      <c r="G60" s="337"/>
      <c r="H60" s="337"/>
      <c r="I60" s="338"/>
      <c r="J60" s="337"/>
      <c r="K60" s="337"/>
      <c r="L60" s="338"/>
      <c r="M60" s="337"/>
      <c r="N60" s="337"/>
      <c r="O60" s="338"/>
      <c r="P60" s="337"/>
      <c r="Q60" s="337"/>
      <c r="R60" s="338"/>
      <c r="S60" s="337"/>
    </row>
    <row r="61" spans="2:19" s="264" customFormat="1" ht="10.35" customHeight="1" hidden="1">
      <c r="B61" s="255"/>
      <c r="C61" s="337"/>
      <c r="D61" s="337"/>
      <c r="E61" s="337"/>
      <c r="F61" s="337"/>
      <c r="G61" s="337"/>
      <c r="H61" s="337"/>
      <c r="I61" s="338"/>
      <c r="J61" s="337"/>
      <c r="K61" s="337"/>
      <c r="L61" s="338"/>
      <c r="M61" s="337"/>
      <c r="N61" s="337"/>
      <c r="O61" s="338"/>
      <c r="P61" s="337"/>
      <c r="Q61" s="337"/>
      <c r="R61" s="338"/>
      <c r="S61" s="337"/>
    </row>
    <row r="62" spans="2:19" s="264" customFormat="1" ht="29.25" customHeight="1" hidden="1">
      <c r="B62" s="255"/>
      <c r="C62" s="368" t="s">
        <v>49</v>
      </c>
      <c r="D62" s="355"/>
      <c r="E62" s="355"/>
      <c r="F62" s="355"/>
      <c r="G62" s="355"/>
      <c r="H62" s="355"/>
      <c r="I62" s="369"/>
      <c r="J62" s="370" t="s">
        <v>50</v>
      </c>
      <c r="K62" s="355"/>
      <c r="L62" s="369"/>
      <c r="M62" s="370" t="s">
        <v>50</v>
      </c>
      <c r="N62" s="355"/>
      <c r="O62" s="369"/>
      <c r="P62" s="370" t="s">
        <v>50</v>
      </c>
      <c r="Q62" s="355"/>
      <c r="R62" s="369"/>
      <c r="S62" s="370" t="s">
        <v>50</v>
      </c>
    </row>
    <row r="63" spans="2:19" s="264" customFormat="1" ht="10.35" customHeight="1" hidden="1">
      <c r="B63" s="255"/>
      <c r="C63" s="337"/>
      <c r="D63" s="337"/>
      <c r="E63" s="337"/>
      <c r="F63" s="337"/>
      <c r="G63" s="337"/>
      <c r="H63" s="337"/>
      <c r="I63" s="338"/>
      <c r="J63" s="337"/>
      <c r="K63" s="337"/>
      <c r="L63" s="338"/>
      <c r="M63" s="337"/>
      <c r="N63" s="337"/>
      <c r="O63" s="338"/>
      <c r="P63" s="337"/>
      <c r="Q63" s="337"/>
      <c r="R63" s="338"/>
      <c r="S63" s="337"/>
    </row>
    <row r="64" spans="2:19" s="264" customFormat="1" ht="29.25" customHeight="1" hidden="1">
      <c r="B64" s="255"/>
      <c r="C64" s="371" t="s">
        <v>51</v>
      </c>
      <c r="D64" s="337"/>
      <c r="E64" s="337"/>
      <c r="F64" s="337"/>
      <c r="G64" s="337"/>
      <c r="H64" s="337"/>
      <c r="I64" s="338"/>
      <c r="J64" s="349">
        <f>J107</f>
        <v>60177864.979999974</v>
      </c>
      <c r="K64" s="337"/>
      <c r="L64" s="338"/>
      <c r="M64" s="349">
        <f>M107</f>
        <v>0</v>
      </c>
      <c r="N64" s="337"/>
      <c r="O64" s="338"/>
      <c r="P64" s="349">
        <f>P107</f>
        <v>-79010.1</v>
      </c>
      <c r="Q64" s="337"/>
      <c r="R64" s="338"/>
      <c r="S64" s="349">
        <f>S107</f>
        <v>60177864.979999974</v>
      </c>
    </row>
    <row r="65" spans="2:19" s="378" customFormat="1" ht="24.9" customHeight="1" hidden="1">
      <c r="B65" s="372"/>
      <c r="C65" s="373"/>
      <c r="D65" s="374" t="s">
        <v>52</v>
      </c>
      <c r="E65" s="375"/>
      <c r="F65" s="375"/>
      <c r="G65" s="375"/>
      <c r="H65" s="375"/>
      <c r="I65" s="376"/>
      <c r="J65" s="377">
        <f>J108</f>
        <v>59968411.53999998</v>
      </c>
      <c r="K65" s="375"/>
      <c r="L65" s="376"/>
      <c r="M65" s="377">
        <f>M108</f>
        <v>0</v>
      </c>
      <c r="N65" s="375"/>
      <c r="O65" s="376"/>
      <c r="P65" s="377">
        <f>P108</f>
        <v>-79010.1</v>
      </c>
      <c r="Q65" s="375"/>
      <c r="R65" s="376"/>
      <c r="S65" s="377">
        <f>S108</f>
        <v>59968411.53999998</v>
      </c>
    </row>
    <row r="66" spans="2:19" s="385" customFormat="1" ht="19.95" customHeight="1" hidden="1">
      <c r="B66" s="379"/>
      <c r="C66" s="380"/>
      <c r="D66" s="381" t="s">
        <v>53</v>
      </c>
      <c r="E66" s="382"/>
      <c r="F66" s="382"/>
      <c r="G66" s="382"/>
      <c r="H66" s="382"/>
      <c r="I66" s="383"/>
      <c r="J66" s="384">
        <f>J109</f>
        <v>25973879.54999999</v>
      </c>
      <c r="K66" s="382"/>
      <c r="L66" s="383"/>
      <c r="M66" s="384">
        <f>M109</f>
        <v>0</v>
      </c>
      <c r="N66" s="382"/>
      <c r="O66" s="383"/>
      <c r="P66" s="384">
        <f>P109</f>
        <v>0</v>
      </c>
      <c r="Q66" s="382"/>
      <c r="R66" s="383"/>
      <c r="S66" s="384">
        <f>S109</f>
        <v>25973879.54999999</v>
      </c>
    </row>
    <row r="67" spans="2:19" s="385" customFormat="1" ht="14.85" customHeight="1" hidden="1">
      <c r="B67" s="379"/>
      <c r="C67" s="380"/>
      <c r="D67" s="381" t="s">
        <v>1064</v>
      </c>
      <c r="E67" s="382"/>
      <c r="F67" s="382"/>
      <c r="G67" s="382"/>
      <c r="H67" s="382"/>
      <c r="I67" s="383"/>
      <c r="J67" s="384">
        <f>J110</f>
        <v>1004771.46</v>
      </c>
      <c r="K67" s="382"/>
      <c r="L67" s="383"/>
      <c r="M67" s="384">
        <f>M110</f>
        <v>0</v>
      </c>
      <c r="N67" s="382"/>
      <c r="O67" s="383"/>
      <c r="P67" s="384">
        <f>P110</f>
        <v>0</v>
      </c>
      <c r="Q67" s="382"/>
      <c r="R67" s="383"/>
      <c r="S67" s="384">
        <f>S110</f>
        <v>1004771.46</v>
      </c>
    </row>
    <row r="68" spans="2:19" s="385" customFormat="1" ht="14.85" customHeight="1" hidden="1">
      <c r="B68" s="379"/>
      <c r="C68" s="380"/>
      <c r="D68" s="381" t="s">
        <v>1065</v>
      </c>
      <c r="E68" s="382"/>
      <c r="F68" s="382"/>
      <c r="G68" s="382"/>
      <c r="H68" s="382"/>
      <c r="I68" s="383"/>
      <c r="J68" s="384">
        <f>J189</f>
        <v>5173283.479999999</v>
      </c>
      <c r="K68" s="382"/>
      <c r="L68" s="383"/>
      <c r="M68" s="384">
        <f>M189</f>
        <v>0</v>
      </c>
      <c r="N68" s="382"/>
      <c r="O68" s="383"/>
      <c r="P68" s="384">
        <f>P189</f>
        <v>0</v>
      </c>
      <c r="Q68" s="382"/>
      <c r="R68" s="383"/>
      <c r="S68" s="384">
        <f>S189</f>
        <v>5173283.479999999</v>
      </c>
    </row>
    <row r="69" spans="2:19" s="385" customFormat="1" ht="14.85" customHeight="1" hidden="1">
      <c r="B69" s="379"/>
      <c r="C69" s="380"/>
      <c r="D69" s="381" t="s">
        <v>1066</v>
      </c>
      <c r="E69" s="382"/>
      <c r="F69" s="382"/>
      <c r="G69" s="382"/>
      <c r="H69" s="382"/>
      <c r="I69" s="383"/>
      <c r="J69" s="384">
        <f>J695</f>
        <v>19795824.609999992</v>
      </c>
      <c r="K69" s="382"/>
      <c r="L69" s="383"/>
      <c r="M69" s="384">
        <f>M695</f>
        <v>0</v>
      </c>
      <c r="N69" s="382"/>
      <c r="O69" s="383"/>
      <c r="P69" s="384">
        <f>P695</f>
        <v>0</v>
      </c>
      <c r="Q69" s="382"/>
      <c r="R69" s="383"/>
      <c r="S69" s="384">
        <f>S695</f>
        <v>19795824.609999992</v>
      </c>
    </row>
    <row r="70" spans="2:19" s="385" customFormat="1" ht="19.95" customHeight="1" hidden="1">
      <c r="B70" s="379"/>
      <c r="C70" s="380"/>
      <c r="D70" s="381" t="s">
        <v>1067</v>
      </c>
      <c r="E70" s="382"/>
      <c r="F70" s="382"/>
      <c r="G70" s="382"/>
      <c r="H70" s="382"/>
      <c r="I70" s="383"/>
      <c r="J70" s="384">
        <f>J914</f>
        <v>782203.68</v>
      </c>
      <c r="K70" s="382"/>
      <c r="L70" s="383"/>
      <c r="M70" s="384">
        <f>M914</f>
        <v>0</v>
      </c>
      <c r="N70" s="382"/>
      <c r="O70" s="383"/>
      <c r="P70" s="384">
        <f>P914</f>
        <v>0</v>
      </c>
      <c r="Q70" s="382"/>
      <c r="R70" s="383"/>
      <c r="S70" s="384">
        <f>S914</f>
        <v>782203.68</v>
      </c>
    </row>
    <row r="71" spans="2:19" s="385" customFormat="1" ht="19.95" customHeight="1" hidden="1">
      <c r="B71" s="379"/>
      <c r="C71" s="380"/>
      <c r="D71" s="381" t="s">
        <v>1068</v>
      </c>
      <c r="E71" s="382"/>
      <c r="F71" s="382"/>
      <c r="G71" s="382"/>
      <c r="H71" s="382"/>
      <c r="I71" s="383"/>
      <c r="J71" s="384">
        <f>J985</f>
        <v>22672774.110000003</v>
      </c>
      <c r="K71" s="382"/>
      <c r="L71" s="383"/>
      <c r="M71" s="384">
        <f>M985</f>
        <v>0</v>
      </c>
      <c r="N71" s="382"/>
      <c r="O71" s="383"/>
      <c r="P71" s="384">
        <f>P985</f>
        <v>0</v>
      </c>
      <c r="Q71" s="382"/>
      <c r="R71" s="383"/>
      <c r="S71" s="384">
        <f>S985</f>
        <v>22672774.110000003</v>
      </c>
    </row>
    <row r="72" spans="2:19" s="385" customFormat="1" ht="19.95" customHeight="1" hidden="1">
      <c r="B72" s="379"/>
      <c r="C72" s="380"/>
      <c r="D72" s="381" t="s">
        <v>54</v>
      </c>
      <c r="E72" s="382"/>
      <c r="F72" s="382"/>
      <c r="G72" s="382"/>
      <c r="H72" s="382"/>
      <c r="I72" s="383"/>
      <c r="J72" s="384">
        <f>J1236</f>
        <v>1340641.7400000002</v>
      </c>
      <c r="K72" s="382"/>
      <c r="L72" s="383"/>
      <c r="M72" s="384">
        <f>M1236</f>
        <v>0</v>
      </c>
      <c r="N72" s="382"/>
      <c r="O72" s="383"/>
      <c r="P72" s="384">
        <f>P1236</f>
        <v>0</v>
      </c>
      <c r="Q72" s="382"/>
      <c r="R72" s="383"/>
      <c r="S72" s="384">
        <f>S1236</f>
        <v>1340641.7400000002</v>
      </c>
    </row>
    <row r="73" spans="2:19" s="385" customFormat="1" ht="19.95" customHeight="1" hidden="1">
      <c r="B73" s="379"/>
      <c r="C73" s="380"/>
      <c r="D73" s="381" t="s">
        <v>55</v>
      </c>
      <c r="E73" s="382"/>
      <c r="F73" s="382"/>
      <c r="G73" s="382"/>
      <c r="H73" s="382"/>
      <c r="I73" s="383"/>
      <c r="J73" s="384">
        <f>J1462</f>
        <v>949746.0099999999</v>
      </c>
      <c r="K73" s="382"/>
      <c r="L73" s="383"/>
      <c r="M73" s="384">
        <f>M1462</f>
        <v>0</v>
      </c>
      <c r="N73" s="382"/>
      <c r="O73" s="383"/>
      <c r="P73" s="384">
        <f>P1462</f>
        <v>0</v>
      </c>
      <c r="Q73" s="382"/>
      <c r="R73" s="383"/>
      <c r="S73" s="384">
        <f>S1462</f>
        <v>949746.0099999999</v>
      </c>
    </row>
    <row r="74" spans="2:19" s="385" customFormat="1" ht="19.95" customHeight="1" hidden="1">
      <c r="B74" s="379"/>
      <c r="C74" s="380"/>
      <c r="D74" s="381" t="s">
        <v>1069</v>
      </c>
      <c r="E74" s="382"/>
      <c r="F74" s="382"/>
      <c r="G74" s="382"/>
      <c r="H74" s="382"/>
      <c r="I74" s="383"/>
      <c r="J74" s="384">
        <f>J1520</f>
        <v>49038.689999999995</v>
      </c>
      <c r="K74" s="382"/>
      <c r="L74" s="383"/>
      <c r="M74" s="384">
        <f>M1520</f>
        <v>0</v>
      </c>
      <c r="N74" s="382"/>
      <c r="O74" s="383"/>
      <c r="P74" s="384">
        <f>P1520</f>
        <v>0</v>
      </c>
      <c r="Q74" s="382"/>
      <c r="R74" s="383"/>
      <c r="S74" s="384">
        <f>S1520</f>
        <v>49038.689999999995</v>
      </c>
    </row>
    <row r="75" spans="2:19" s="385" customFormat="1" ht="19.95" customHeight="1" hidden="1">
      <c r="B75" s="379"/>
      <c r="C75" s="380"/>
      <c r="D75" s="381" t="s">
        <v>56</v>
      </c>
      <c r="E75" s="382"/>
      <c r="F75" s="382"/>
      <c r="G75" s="382"/>
      <c r="H75" s="382"/>
      <c r="I75" s="383"/>
      <c r="J75" s="384">
        <f>J1528</f>
        <v>6582881.299999999</v>
      </c>
      <c r="K75" s="382"/>
      <c r="L75" s="383"/>
      <c r="M75" s="384">
        <f>M1528</f>
        <v>0</v>
      </c>
      <c r="N75" s="382"/>
      <c r="O75" s="383"/>
      <c r="P75" s="384">
        <f>P1528</f>
        <v>-79010.1</v>
      </c>
      <c r="Q75" s="382"/>
      <c r="R75" s="383"/>
      <c r="S75" s="384">
        <f>S1528</f>
        <v>6582881.299999999</v>
      </c>
    </row>
    <row r="76" spans="2:19" s="385" customFormat="1" ht="19.95" customHeight="1" hidden="1">
      <c r="B76" s="379"/>
      <c r="C76" s="380"/>
      <c r="D76" s="381" t="s">
        <v>1070</v>
      </c>
      <c r="E76" s="382"/>
      <c r="F76" s="382"/>
      <c r="G76" s="382"/>
      <c r="H76" s="382"/>
      <c r="I76" s="383"/>
      <c r="J76" s="384">
        <f>J1870</f>
        <v>1225976.8</v>
      </c>
      <c r="K76" s="382"/>
      <c r="L76" s="383"/>
      <c r="M76" s="384">
        <f>M1870</f>
        <v>0</v>
      </c>
      <c r="N76" s="382"/>
      <c r="O76" s="383"/>
      <c r="P76" s="384">
        <f>P1870</f>
        <v>0</v>
      </c>
      <c r="Q76" s="382"/>
      <c r="R76" s="383"/>
      <c r="S76" s="384">
        <f>S1870</f>
        <v>1225976.8</v>
      </c>
    </row>
    <row r="77" spans="2:19" s="385" customFormat="1" ht="19.95" customHeight="1" hidden="1">
      <c r="B77" s="379"/>
      <c r="C77" s="380"/>
      <c r="D77" s="381" t="s">
        <v>1071</v>
      </c>
      <c r="E77" s="382"/>
      <c r="F77" s="382"/>
      <c r="G77" s="382"/>
      <c r="H77" s="382"/>
      <c r="I77" s="383"/>
      <c r="J77" s="384">
        <f>J1910</f>
        <v>391269.66</v>
      </c>
      <c r="K77" s="382"/>
      <c r="L77" s="383"/>
      <c r="M77" s="384">
        <f>M1910</f>
        <v>0</v>
      </c>
      <c r="N77" s="382"/>
      <c r="O77" s="383"/>
      <c r="P77" s="384">
        <f>P1910</f>
        <v>0</v>
      </c>
      <c r="Q77" s="382"/>
      <c r="R77" s="383"/>
      <c r="S77" s="384">
        <f>S1910</f>
        <v>391269.66</v>
      </c>
    </row>
    <row r="78" spans="2:19" s="378" customFormat="1" ht="24.9" customHeight="1" hidden="1">
      <c r="B78" s="372"/>
      <c r="C78" s="373"/>
      <c r="D78" s="374" t="s">
        <v>1072</v>
      </c>
      <c r="E78" s="375"/>
      <c r="F78" s="375"/>
      <c r="G78" s="375"/>
      <c r="H78" s="375"/>
      <c r="I78" s="376"/>
      <c r="J78" s="377">
        <f>J1912</f>
        <v>164578.32</v>
      </c>
      <c r="K78" s="375"/>
      <c r="L78" s="376"/>
      <c r="M78" s="377">
        <f>M1912</f>
        <v>0</v>
      </c>
      <c r="N78" s="375"/>
      <c r="O78" s="376"/>
      <c r="P78" s="377">
        <f>P1912</f>
        <v>0</v>
      </c>
      <c r="Q78" s="375"/>
      <c r="R78" s="376"/>
      <c r="S78" s="377">
        <f>S1912</f>
        <v>164578.32</v>
      </c>
    </row>
    <row r="79" spans="2:19" s="385" customFormat="1" ht="19.95" customHeight="1" hidden="1">
      <c r="B79" s="379"/>
      <c r="C79" s="380"/>
      <c r="D79" s="381" t="s">
        <v>1073</v>
      </c>
      <c r="E79" s="382"/>
      <c r="F79" s="382"/>
      <c r="G79" s="382"/>
      <c r="H79" s="382"/>
      <c r="I79" s="383"/>
      <c r="J79" s="384">
        <f>J1913</f>
        <v>159562.32</v>
      </c>
      <c r="K79" s="382"/>
      <c r="L79" s="383"/>
      <c r="M79" s="384">
        <f>M1913</f>
        <v>0</v>
      </c>
      <c r="N79" s="382"/>
      <c r="O79" s="383"/>
      <c r="P79" s="384">
        <f>P1913</f>
        <v>0</v>
      </c>
      <c r="Q79" s="382"/>
      <c r="R79" s="383"/>
      <c r="S79" s="384">
        <f>S1913</f>
        <v>159562.32</v>
      </c>
    </row>
    <row r="80" spans="2:19" s="385" customFormat="1" ht="19.95" customHeight="1" hidden="1">
      <c r="B80" s="379"/>
      <c r="C80" s="380"/>
      <c r="D80" s="381" t="s">
        <v>1074</v>
      </c>
      <c r="E80" s="382"/>
      <c r="F80" s="382"/>
      <c r="G80" s="382"/>
      <c r="H80" s="382"/>
      <c r="I80" s="383"/>
      <c r="J80" s="384">
        <f>J1937</f>
        <v>5016</v>
      </c>
      <c r="K80" s="382"/>
      <c r="L80" s="383"/>
      <c r="M80" s="384">
        <f>M1937</f>
        <v>0</v>
      </c>
      <c r="N80" s="382"/>
      <c r="O80" s="383"/>
      <c r="P80" s="384">
        <f>P1937</f>
        <v>0</v>
      </c>
      <c r="Q80" s="382"/>
      <c r="R80" s="383"/>
      <c r="S80" s="384">
        <f>S1937</f>
        <v>5016</v>
      </c>
    </row>
    <row r="81" spans="2:19" s="378" customFormat="1" ht="24.9" customHeight="1" hidden="1">
      <c r="B81" s="372"/>
      <c r="C81" s="373"/>
      <c r="D81" s="374" t="s">
        <v>57</v>
      </c>
      <c r="E81" s="375"/>
      <c r="F81" s="375"/>
      <c r="G81" s="375"/>
      <c r="H81" s="375"/>
      <c r="I81" s="376"/>
      <c r="J81" s="377">
        <f>J1939</f>
        <v>44875.119999999995</v>
      </c>
      <c r="K81" s="375"/>
      <c r="L81" s="376"/>
      <c r="M81" s="377">
        <f>M1939</f>
        <v>0</v>
      </c>
      <c r="N81" s="375"/>
      <c r="O81" s="376"/>
      <c r="P81" s="377">
        <f>P1939</f>
        <v>0</v>
      </c>
      <c r="Q81" s="375"/>
      <c r="R81" s="376"/>
      <c r="S81" s="377">
        <f>S1939</f>
        <v>44875.119999999995</v>
      </c>
    </row>
    <row r="82" spans="2:19" s="385" customFormat="1" ht="19.95" customHeight="1" hidden="1">
      <c r="B82" s="379"/>
      <c r="C82" s="380"/>
      <c r="D82" s="381" t="s">
        <v>1075</v>
      </c>
      <c r="E82" s="382"/>
      <c r="F82" s="382"/>
      <c r="G82" s="382"/>
      <c r="H82" s="382"/>
      <c r="I82" s="383"/>
      <c r="J82" s="384">
        <f>J1940</f>
        <v>44136.6</v>
      </c>
      <c r="K82" s="382"/>
      <c r="L82" s="383"/>
      <c r="M82" s="384">
        <f>M1940</f>
        <v>0</v>
      </c>
      <c r="N82" s="382"/>
      <c r="O82" s="383"/>
      <c r="P82" s="384">
        <f>P1940</f>
        <v>0</v>
      </c>
      <c r="Q82" s="382"/>
      <c r="R82" s="383"/>
      <c r="S82" s="384">
        <f>S1940</f>
        <v>44136.6</v>
      </c>
    </row>
    <row r="83" spans="2:19" s="385" customFormat="1" ht="19.95" customHeight="1" hidden="1">
      <c r="B83" s="379"/>
      <c r="C83" s="380"/>
      <c r="D83" s="381" t="s">
        <v>1076</v>
      </c>
      <c r="E83" s="382"/>
      <c r="F83" s="382"/>
      <c r="G83" s="382"/>
      <c r="H83" s="382"/>
      <c r="I83" s="383"/>
      <c r="J83" s="384">
        <f>J1943</f>
        <v>738.52</v>
      </c>
      <c r="K83" s="382"/>
      <c r="L83" s="383"/>
      <c r="M83" s="384">
        <f>M1943</f>
        <v>0</v>
      </c>
      <c r="N83" s="382"/>
      <c r="O83" s="383"/>
      <c r="P83" s="384">
        <f>P1943</f>
        <v>0</v>
      </c>
      <c r="Q83" s="382"/>
      <c r="R83" s="383"/>
      <c r="S83" s="384">
        <f>S1943</f>
        <v>738.52</v>
      </c>
    </row>
    <row r="84" spans="2:19" s="264" customFormat="1" ht="21.75" customHeight="1" hidden="1">
      <c r="B84" s="255"/>
      <c r="C84" s="337"/>
      <c r="D84" s="337"/>
      <c r="E84" s="337"/>
      <c r="F84" s="337"/>
      <c r="G84" s="337"/>
      <c r="H84" s="337"/>
      <c r="I84" s="338"/>
      <c r="J84" s="337"/>
      <c r="K84" s="337"/>
      <c r="L84" s="338"/>
      <c r="M84" s="337"/>
      <c r="N84" s="337"/>
      <c r="O84" s="338"/>
      <c r="P84" s="337"/>
      <c r="Q84" s="337"/>
      <c r="R84" s="338"/>
      <c r="S84" s="337"/>
    </row>
    <row r="85" spans="2:19" s="264" customFormat="1" ht="6.9" customHeight="1" hidden="1">
      <c r="B85" s="362"/>
      <c r="C85" s="363"/>
      <c r="D85" s="363"/>
      <c r="E85" s="363"/>
      <c r="F85" s="363"/>
      <c r="G85" s="363"/>
      <c r="H85" s="363"/>
      <c r="I85" s="364"/>
      <c r="J85" s="363"/>
      <c r="K85" s="363"/>
      <c r="L85" s="364"/>
      <c r="M85" s="363"/>
      <c r="N85" s="363"/>
      <c r="O85" s="364"/>
      <c r="P85" s="363"/>
      <c r="Q85" s="363"/>
      <c r="R85" s="364"/>
      <c r="S85" s="363"/>
    </row>
    <row r="86" spans="2:19" ht="13.5" hidden="1">
      <c r="B86" s="327"/>
      <c r="C86" s="328"/>
      <c r="D86" s="328"/>
      <c r="E86" s="328"/>
      <c r="F86" s="328"/>
      <c r="G86" s="328"/>
      <c r="H86" s="328"/>
      <c r="I86" s="329"/>
      <c r="J86" s="328"/>
      <c r="K86" s="328"/>
      <c r="L86" s="329"/>
      <c r="M86" s="328"/>
      <c r="N86" s="328"/>
      <c r="O86" s="329"/>
      <c r="P86" s="328"/>
      <c r="Q86" s="328"/>
      <c r="R86" s="329"/>
      <c r="S86" s="328"/>
    </row>
    <row r="87" spans="2:19" ht="13.5" hidden="1">
      <c r="B87" s="327"/>
      <c r="C87" s="328"/>
      <c r="D87" s="328"/>
      <c r="E87" s="328"/>
      <c r="F87" s="328"/>
      <c r="G87" s="328"/>
      <c r="H87" s="328"/>
      <c r="I87" s="329"/>
      <c r="J87" s="328"/>
      <c r="K87" s="328"/>
      <c r="L87" s="329"/>
      <c r="M87" s="328"/>
      <c r="N87" s="328"/>
      <c r="O87" s="329"/>
      <c r="P87" s="328"/>
      <c r="Q87" s="328"/>
      <c r="R87" s="329"/>
      <c r="S87" s="328"/>
    </row>
    <row r="88" spans="2:19" ht="13.5" hidden="1">
      <c r="B88" s="327"/>
      <c r="C88" s="328"/>
      <c r="D88" s="328"/>
      <c r="E88" s="328"/>
      <c r="F88" s="328"/>
      <c r="G88" s="328"/>
      <c r="H88" s="328"/>
      <c r="I88" s="329"/>
      <c r="J88" s="328"/>
      <c r="K88" s="328"/>
      <c r="L88" s="329"/>
      <c r="M88" s="328"/>
      <c r="N88" s="328"/>
      <c r="O88" s="329"/>
      <c r="P88" s="328"/>
      <c r="Q88" s="328"/>
      <c r="R88" s="329"/>
      <c r="S88" s="328"/>
    </row>
    <row r="89" spans="2:19" s="264" customFormat="1" ht="6.9" customHeight="1">
      <c r="B89" s="386"/>
      <c r="C89" s="387"/>
      <c r="D89" s="387"/>
      <c r="E89" s="387"/>
      <c r="F89" s="387"/>
      <c r="G89" s="387"/>
      <c r="H89" s="387"/>
      <c r="I89" s="367"/>
      <c r="J89" s="387"/>
      <c r="K89" s="387"/>
      <c r="L89" s="367"/>
      <c r="M89" s="387"/>
      <c r="N89" s="387"/>
      <c r="O89" s="367"/>
      <c r="P89" s="387"/>
      <c r="Q89" s="387"/>
      <c r="R89" s="367"/>
      <c r="S89" s="387"/>
    </row>
    <row r="90" spans="2:19" s="264" customFormat="1" ht="36.9" customHeight="1">
      <c r="B90" s="255"/>
      <c r="C90" s="148" t="s">
        <v>818</v>
      </c>
      <c r="D90" s="337"/>
      <c r="E90" s="337"/>
      <c r="F90" s="337"/>
      <c r="G90" s="337"/>
      <c r="H90" s="337"/>
      <c r="I90" s="338"/>
      <c r="J90" s="337"/>
      <c r="K90" s="337"/>
      <c r="L90" s="338"/>
      <c r="M90" s="337"/>
      <c r="N90" s="337"/>
      <c r="O90" s="338"/>
      <c r="P90" s="337"/>
      <c r="Q90" s="337"/>
      <c r="R90" s="338"/>
      <c r="S90" s="337"/>
    </row>
    <row r="91" spans="2:19" s="264" customFormat="1" ht="6.9" customHeight="1">
      <c r="B91" s="255"/>
      <c r="C91" s="337"/>
      <c r="D91" s="337"/>
      <c r="E91" s="337"/>
      <c r="F91" s="337"/>
      <c r="G91" s="337"/>
      <c r="H91" s="337"/>
      <c r="I91" s="338"/>
      <c r="J91" s="337"/>
      <c r="K91" s="337"/>
      <c r="L91" s="338"/>
      <c r="M91" s="337"/>
      <c r="N91" s="337"/>
      <c r="O91" s="338"/>
      <c r="P91" s="337"/>
      <c r="Q91" s="337"/>
      <c r="R91" s="338"/>
      <c r="S91" s="337"/>
    </row>
    <row r="92" spans="2:19" s="264" customFormat="1" ht="14.4" customHeight="1">
      <c r="B92" s="255"/>
      <c r="C92" s="336" t="s">
        <v>3</v>
      </c>
      <c r="D92" s="337"/>
      <c r="E92" s="337"/>
      <c r="F92" s="337"/>
      <c r="G92" s="337"/>
      <c r="H92" s="337"/>
      <c r="I92" s="338"/>
      <c r="J92" s="337"/>
      <c r="K92" s="337"/>
      <c r="L92" s="338"/>
      <c r="M92" s="337"/>
      <c r="N92" s="337"/>
      <c r="O92" s="338"/>
      <c r="P92" s="337"/>
      <c r="Q92" s="337"/>
      <c r="R92" s="338"/>
      <c r="S92" s="337"/>
    </row>
    <row r="93" spans="2:19" s="264" customFormat="1" ht="22.5" customHeight="1">
      <c r="B93" s="255"/>
      <c r="C93" s="337"/>
      <c r="D93" s="337"/>
      <c r="E93" s="672" t="s">
        <v>4</v>
      </c>
      <c r="F93" s="675"/>
      <c r="G93" s="675"/>
      <c r="H93" s="675"/>
      <c r="I93" s="338"/>
      <c r="J93" s="337"/>
      <c r="L93" s="338"/>
      <c r="M93" s="337"/>
      <c r="O93" s="338"/>
      <c r="P93" s="337"/>
      <c r="R93" s="338"/>
      <c r="S93" s="337"/>
    </row>
    <row r="94" spans="2:19" ht="13.2">
      <c r="B94" s="333"/>
      <c r="C94" s="336" t="s">
        <v>42</v>
      </c>
      <c r="D94" s="334"/>
      <c r="E94" s="334"/>
      <c r="F94" s="334"/>
      <c r="G94" s="334"/>
      <c r="H94" s="334"/>
      <c r="I94" s="329"/>
      <c r="J94" s="334"/>
      <c r="K94" s="334"/>
      <c r="L94" s="329"/>
      <c r="M94" s="334"/>
      <c r="N94" s="334"/>
      <c r="O94" s="329"/>
      <c r="P94" s="334"/>
      <c r="Q94" s="334"/>
      <c r="R94" s="329"/>
      <c r="S94" s="334"/>
    </row>
    <row r="95" spans="2:19" ht="22.5" customHeight="1">
      <c r="B95" s="333"/>
      <c r="C95" s="334"/>
      <c r="D95" s="334"/>
      <c r="E95" s="672" t="s">
        <v>1056</v>
      </c>
      <c r="F95" s="673"/>
      <c r="G95" s="673"/>
      <c r="H95" s="673"/>
      <c r="I95" s="329"/>
      <c r="J95" s="334"/>
      <c r="L95" s="329"/>
      <c r="M95" s="334"/>
      <c r="O95" s="329"/>
      <c r="P95" s="334"/>
      <c r="R95" s="329"/>
      <c r="S95" s="334"/>
    </row>
    <row r="96" spans="2:19" ht="13.2">
      <c r="B96" s="333"/>
      <c r="C96" s="336" t="s">
        <v>43</v>
      </c>
      <c r="D96" s="334"/>
      <c r="E96" s="334"/>
      <c r="F96" s="334"/>
      <c r="G96" s="334"/>
      <c r="H96" s="334"/>
      <c r="I96" s="329"/>
      <c r="J96" s="334"/>
      <c r="K96" s="334"/>
      <c r="L96" s="329"/>
      <c r="M96" s="334"/>
      <c r="N96" s="334"/>
      <c r="O96" s="329"/>
      <c r="P96" s="334"/>
      <c r="Q96" s="334"/>
      <c r="R96" s="329"/>
      <c r="S96" s="334"/>
    </row>
    <row r="97" spans="2:19" s="264" customFormat="1" ht="22.5" customHeight="1">
      <c r="B97" s="255"/>
      <c r="C97" s="337"/>
      <c r="D97" s="337"/>
      <c r="E97" s="674" t="s">
        <v>1057</v>
      </c>
      <c r="F97" s="675"/>
      <c r="G97" s="675"/>
      <c r="H97" s="675"/>
      <c r="I97" s="338"/>
      <c r="J97" s="337"/>
      <c r="L97" s="338"/>
      <c r="M97" s="337"/>
      <c r="O97" s="338"/>
      <c r="P97" s="337"/>
      <c r="R97" s="338"/>
      <c r="S97" s="337"/>
    </row>
    <row r="98" spans="2:19" s="264" customFormat="1" ht="14.4" customHeight="1">
      <c r="B98" s="255"/>
      <c r="C98" s="336" t="s">
        <v>44</v>
      </c>
      <c r="D98" s="337"/>
      <c r="E98" s="337"/>
      <c r="F98" s="337"/>
      <c r="G98" s="337"/>
      <c r="H98" s="337"/>
      <c r="I98" s="338"/>
      <c r="J98" s="337"/>
      <c r="K98" s="337"/>
      <c r="L98" s="338"/>
      <c r="M98" s="337"/>
      <c r="N98" s="337"/>
      <c r="O98" s="338"/>
      <c r="P98" s="337"/>
      <c r="Q98" s="337"/>
      <c r="R98" s="338"/>
      <c r="S98" s="337"/>
    </row>
    <row r="99" spans="2:19" s="264" customFormat="1" ht="23.25" customHeight="1">
      <c r="B99" s="255"/>
      <c r="C99" s="337"/>
      <c r="D99" s="337"/>
      <c r="E99" s="676" t="str">
        <f>E13</f>
        <v>SO 10.1 - Retenční nádrž RN1A</v>
      </c>
      <c r="F99" s="675"/>
      <c r="G99" s="675"/>
      <c r="H99" s="675"/>
      <c r="I99" s="338"/>
      <c r="J99" s="337"/>
      <c r="L99" s="338"/>
      <c r="M99" s="337"/>
      <c r="O99" s="338"/>
      <c r="P99" s="337"/>
      <c r="R99" s="338"/>
      <c r="S99" s="337"/>
    </row>
    <row r="100" spans="2:19" s="264" customFormat="1" ht="6.9" customHeight="1">
      <c r="B100" s="255"/>
      <c r="C100" s="337"/>
      <c r="D100" s="337"/>
      <c r="E100" s="337"/>
      <c r="F100" s="337"/>
      <c r="G100" s="337"/>
      <c r="H100" s="337"/>
      <c r="I100" s="338"/>
      <c r="J100" s="337"/>
      <c r="K100" s="337"/>
      <c r="L100" s="338"/>
      <c r="M100" s="337"/>
      <c r="N100" s="337"/>
      <c r="O100" s="338"/>
      <c r="P100" s="337"/>
      <c r="Q100" s="337"/>
      <c r="R100" s="338"/>
      <c r="S100" s="337"/>
    </row>
    <row r="101" spans="2:19" s="264" customFormat="1" ht="18" customHeight="1">
      <c r="B101" s="255"/>
      <c r="C101" s="336" t="s">
        <v>8</v>
      </c>
      <c r="D101" s="337"/>
      <c r="E101" s="337"/>
      <c r="F101" s="339" t="str">
        <f>F16</f>
        <v>HRANICE - DRAHOTUŠE</v>
      </c>
      <c r="G101" s="337"/>
      <c r="H101" s="337"/>
      <c r="I101" s="340"/>
      <c r="J101" s="341"/>
      <c r="K101" s="337"/>
      <c r="L101" s="340"/>
      <c r="M101" s="341"/>
      <c r="N101" s="337"/>
      <c r="O101" s="340"/>
      <c r="P101" s="341"/>
      <c r="Q101" s="337"/>
      <c r="R101" s="340"/>
      <c r="S101" s="341"/>
    </row>
    <row r="102" spans="2:19" s="264" customFormat="1" ht="6.9" customHeight="1">
      <c r="B102" s="255"/>
      <c r="C102" s="337"/>
      <c r="D102" s="337"/>
      <c r="E102" s="337"/>
      <c r="F102" s="337"/>
      <c r="G102" s="337"/>
      <c r="H102" s="337"/>
      <c r="I102" s="338"/>
      <c r="J102" s="337"/>
      <c r="K102" s="337"/>
      <c r="L102" s="338"/>
      <c r="M102" s="337"/>
      <c r="N102" s="337"/>
      <c r="O102" s="338"/>
      <c r="P102" s="337"/>
      <c r="Q102" s="337"/>
      <c r="R102" s="338"/>
      <c r="S102" s="337"/>
    </row>
    <row r="103" spans="2:19" s="264" customFormat="1" ht="13.2">
      <c r="B103" s="255"/>
      <c r="C103" s="336" t="s">
        <v>13</v>
      </c>
      <c r="D103" s="337"/>
      <c r="E103" s="337"/>
      <c r="F103" s="339" t="str">
        <f>E19</f>
        <v>VODOVODY A KANALIZACE PŘEROV a.s.</v>
      </c>
      <c r="G103" s="337"/>
      <c r="H103" s="337"/>
      <c r="I103" s="340" t="s">
        <v>19</v>
      </c>
      <c r="J103" s="339" t="str">
        <f>E25</f>
        <v>JV PROJEKT VH s.r.o., BRNO</v>
      </c>
      <c r="K103" s="337"/>
      <c r="L103" s="340"/>
      <c r="M103" s="339"/>
      <c r="N103" s="337"/>
      <c r="O103" s="340"/>
      <c r="P103" s="339"/>
      <c r="Q103" s="337"/>
      <c r="R103" s="340"/>
      <c r="S103" s="339"/>
    </row>
    <row r="104" spans="2:19" s="264" customFormat="1" ht="14.4" customHeight="1">
      <c r="B104" s="255"/>
      <c r="C104" s="336" t="s">
        <v>18</v>
      </c>
      <c r="D104" s="337"/>
      <c r="E104" s="337"/>
      <c r="F104" s="339" t="s">
        <v>783</v>
      </c>
      <c r="G104" s="337"/>
      <c r="H104" s="337"/>
      <c r="I104" s="338"/>
      <c r="J104" s="337"/>
      <c r="K104" s="337"/>
      <c r="L104" s="338"/>
      <c r="M104" s="337"/>
      <c r="N104" s="337"/>
      <c r="O104" s="338"/>
      <c r="P104" s="337"/>
      <c r="Q104" s="337"/>
      <c r="R104" s="338"/>
      <c r="S104" s="337"/>
    </row>
    <row r="105" spans="2:19" s="264" customFormat="1" ht="21" customHeight="1">
      <c r="B105" s="255"/>
      <c r="C105" s="337"/>
      <c r="D105" s="337"/>
      <c r="E105" s="337"/>
      <c r="F105" s="337"/>
      <c r="G105" s="337"/>
      <c r="H105" s="683" t="s">
        <v>808</v>
      </c>
      <c r="I105" s="684"/>
      <c r="J105" s="684"/>
      <c r="K105" s="677" t="s">
        <v>809</v>
      </c>
      <c r="L105" s="678"/>
      <c r="M105" s="679"/>
      <c r="N105" s="677" t="s">
        <v>810</v>
      </c>
      <c r="O105" s="678"/>
      <c r="P105" s="679"/>
      <c r="Q105" s="677" t="s">
        <v>811</v>
      </c>
      <c r="R105" s="678"/>
      <c r="S105" s="679"/>
    </row>
    <row r="106" spans="2:19" s="389" customFormat="1" ht="29.25" customHeight="1">
      <c r="B106" s="388"/>
      <c r="C106" s="506" t="s">
        <v>58</v>
      </c>
      <c r="D106" s="659" t="s">
        <v>35</v>
      </c>
      <c r="E106" s="659" t="s">
        <v>34</v>
      </c>
      <c r="F106" s="659" t="s">
        <v>59</v>
      </c>
      <c r="G106" s="659" t="s">
        <v>60</v>
      </c>
      <c r="H106" s="659" t="s">
        <v>61</v>
      </c>
      <c r="I106" s="507" t="s">
        <v>62</v>
      </c>
      <c r="J106" s="508" t="s">
        <v>50</v>
      </c>
      <c r="K106" s="506" t="s">
        <v>61</v>
      </c>
      <c r="L106" s="507" t="s">
        <v>62</v>
      </c>
      <c r="M106" s="508" t="s">
        <v>50</v>
      </c>
      <c r="N106" s="506" t="s">
        <v>61</v>
      </c>
      <c r="O106" s="507" t="s">
        <v>62</v>
      </c>
      <c r="P106" s="508" t="s">
        <v>50</v>
      </c>
      <c r="Q106" s="506" t="s">
        <v>61</v>
      </c>
      <c r="R106" s="507" t="s">
        <v>62</v>
      </c>
      <c r="S106" s="508" t="s">
        <v>50</v>
      </c>
    </row>
    <row r="107" spans="2:19" s="264" customFormat="1" ht="29.25" customHeight="1">
      <c r="B107" s="255"/>
      <c r="C107" s="390" t="s">
        <v>51</v>
      </c>
      <c r="D107" s="337"/>
      <c r="E107" s="337"/>
      <c r="F107" s="337"/>
      <c r="G107" s="337"/>
      <c r="H107" s="337"/>
      <c r="I107" s="338"/>
      <c r="J107" s="391">
        <f>J108+J1912+J1939</f>
        <v>60177864.979999974</v>
      </c>
      <c r="K107" s="255"/>
      <c r="L107" s="338"/>
      <c r="M107" s="391">
        <f>M108+M1912+M1939</f>
        <v>0</v>
      </c>
      <c r="N107" s="255"/>
      <c r="O107" s="338"/>
      <c r="P107" s="391">
        <f>P108+P1912+P1939</f>
        <v>-79010.1</v>
      </c>
      <c r="Q107" s="255"/>
      <c r="R107" s="338"/>
      <c r="S107" s="391">
        <f>S108+S1912+S1939</f>
        <v>60177864.979999974</v>
      </c>
    </row>
    <row r="108" spans="2:19" s="254" customFormat="1" ht="37.35" customHeight="1">
      <c r="B108" s="248"/>
      <c r="C108" s="249"/>
      <c r="D108" s="250" t="s">
        <v>36</v>
      </c>
      <c r="E108" s="392" t="s">
        <v>63</v>
      </c>
      <c r="F108" s="392" t="s">
        <v>64</v>
      </c>
      <c r="G108" s="249"/>
      <c r="H108" s="249"/>
      <c r="I108" s="252"/>
      <c r="J108" s="393">
        <f>J109+J914+J985+J1236+J1462+J1520+J1528+J1870+J1910</f>
        <v>59968411.53999998</v>
      </c>
      <c r="K108" s="248"/>
      <c r="L108" s="252"/>
      <c r="M108" s="393">
        <f>M109+M914+M985+M1236+M1462+M1520+M1528+M1870+M1910</f>
        <v>0</v>
      </c>
      <c r="N108" s="248"/>
      <c r="O108" s="252"/>
      <c r="P108" s="393">
        <f>P109+P914+P985+P1236+P1462+P1520+P1528+P1870+P1910</f>
        <v>-79010.1</v>
      </c>
      <c r="Q108" s="248"/>
      <c r="R108" s="252"/>
      <c r="S108" s="393">
        <f>S109+S914+S985+S1236+S1462+S1520+S1528+S1870+S1910</f>
        <v>59968411.53999998</v>
      </c>
    </row>
    <row r="109" spans="2:19" s="254" customFormat="1" ht="29.85" customHeight="1" outlineLevel="1" collapsed="1">
      <c r="B109" s="248"/>
      <c r="C109" s="249"/>
      <c r="D109" s="250" t="s">
        <v>36</v>
      </c>
      <c r="E109" s="251" t="s">
        <v>7</v>
      </c>
      <c r="F109" s="394" t="s">
        <v>65</v>
      </c>
      <c r="G109" s="249"/>
      <c r="H109" s="249"/>
      <c r="I109" s="252"/>
      <c r="J109" s="253">
        <f>J110+J189+J695</f>
        <v>25973879.54999999</v>
      </c>
      <c r="K109" s="248"/>
      <c r="L109" s="252"/>
      <c r="M109" s="253">
        <f>M110+M189+M695</f>
        <v>0</v>
      </c>
      <c r="N109" s="248"/>
      <c r="O109" s="252"/>
      <c r="P109" s="253">
        <f>P110+P189+P695</f>
        <v>0</v>
      </c>
      <c r="Q109" s="248"/>
      <c r="R109" s="252"/>
      <c r="S109" s="253">
        <f>S110+S189+S695</f>
        <v>25973879.54999999</v>
      </c>
    </row>
    <row r="110" spans="2:19" s="254" customFormat="1" ht="29.85" customHeight="1" outlineLevel="1" collapsed="1">
      <c r="B110" s="248"/>
      <c r="C110" s="249"/>
      <c r="D110" s="250" t="s">
        <v>36</v>
      </c>
      <c r="E110" s="394" t="s">
        <v>66</v>
      </c>
      <c r="F110" s="394" t="s">
        <v>1077</v>
      </c>
      <c r="G110" s="249"/>
      <c r="H110" s="249"/>
      <c r="I110" s="252"/>
      <c r="J110" s="253">
        <f>SUM(J111:J187)</f>
        <v>1004771.46</v>
      </c>
      <c r="K110" s="248"/>
      <c r="L110" s="252"/>
      <c r="M110" s="253">
        <f>SUM(M111:M187)</f>
        <v>0</v>
      </c>
      <c r="N110" s="248"/>
      <c r="O110" s="252"/>
      <c r="P110" s="253">
        <f>SUM(P111:P187)</f>
        <v>0</v>
      </c>
      <c r="Q110" s="248"/>
      <c r="R110" s="252"/>
      <c r="S110" s="253">
        <f>SUM(S111:S187)</f>
        <v>1004771.46</v>
      </c>
    </row>
    <row r="111" spans="2:19" s="264" customFormat="1" ht="22.5" customHeight="1" hidden="1" outlineLevel="2" collapsed="1">
      <c r="B111" s="255"/>
      <c r="C111" s="256" t="s">
        <v>7</v>
      </c>
      <c r="D111" s="256" t="s">
        <v>67</v>
      </c>
      <c r="E111" s="395" t="s">
        <v>1078</v>
      </c>
      <c r="F111" s="396" t="s">
        <v>1079</v>
      </c>
      <c r="G111" s="259" t="s">
        <v>68</v>
      </c>
      <c r="H111" s="260">
        <v>1746.4</v>
      </c>
      <c r="I111" s="261">
        <v>64.1</v>
      </c>
      <c r="J111" s="263">
        <f>ROUND(I111*H111,2)</f>
        <v>111944.24</v>
      </c>
      <c r="K111" s="262"/>
      <c r="L111" s="261">
        <v>64.1</v>
      </c>
      <c r="M111" s="263">
        <f>ROUND(L111*K111,2)</f>
        <v>0</v>
      </c>
      <c r="N111" s="262"/>
      <c r="O111" s="261">
        <v>64.1</v>
      </c>
      <c r="P111" s="263">
        <f>ROUND(O111*N111,2)</f>
        <v>0</v>
      </c>
      <c r="Q111" s="262">
        <v>1746.4</v>
      </c>
      <c r="R111" s="261">
        <v>64.1</v>
      </c>
      <c r="S111" s="263">
        <f>ROUND(R111*Q111,2)</f>
        <v>111944.24</v>
      </c>
    </row>
    <row r="112" spans="2:19" s="406" customFormat="1" ht="13.5" hidden="1" outlineLevel="3">
      <c r="B112" s="397"/>
      <c r="C112" s="398"/>
      <c r="D112" s="399" t="s">
        <v>70</v>
      </c>
      <c r="E112" s="400" t="s">
        <v>15</v>
      </c>
      <c r="F112" s="401" t="s">
        <v>1080</v>
      </c>
      <c r="G112" s="398"/>
      <c r="H112" s="402" t="s">
        <v>15</v>
      </c>
      <c r="I112" s="403" t="s">
        <v>15</v>
      </c>
      <c r="J112" s="404"/>
      <c r="K112" s="405"/>
      <c r="L112" s="403" t="s">
        <v>15</v>
      </c>
      <c r="M112" s="404"/>
      <c r="N112" s="405"/>
      <c r="O112" s="403" t="s">
        <v>15</v>
      </c>
      <c r="P112" s="404"/>
      <c r="Q112" s="405" t="s">
        <v>15</v>
      </c>
      <c r="R112" s="403" t="s">
        <v>15</v>
      </c>
      <c r="S112" s="404"/>
    </row>
    <row r="113" spans="2:19" s="406" customFormat="1" ht="13.5" hidden="1" outlineLevel="3">
      <c r="B113" s="397"/>
      <c r="C113" s="398"/>
      <c r="D113" s="399" t="s">
        <v>70</v>
      </c>
      <c r="E113" s="400" t="s">
        <v>15</v>
      </c>
      <c r="F113" s="401" t="s">
        <v>1081</v>
      </c>
      <c r="G113" s="398"/>
      <c r="H113" s="402" t="s">
        <v>15</v>
      </c>
      <c r="I113" s="403" t="s">
        <v>15</v>
      </c>
      <c r="J113" s="404"/>
      <c r="K113" s="405"/>
      <c r="L113" s="403" t="s">
        <v>15</v>
      </c>
      <c r="M113" s="404"/>
      <c r="N113" s="405"/>
      <c r="O113" s="403" t="s">
        <v>15</v>
      </c>
      <c r="P113" s="404"/>
      <c r="Q113" s="405" t="s">
        <v>15</v>
      </c>
      <c r="R113" s="403" t="s">
        <v>15</v>
      </c>
      <c r="S113" s="404"/>
    </row>
    <row r="114" spans="2:19" s="415" customFormat="1" ht="13.5" hidden="1" outlineLevel="3">
      <c r="B114" s="407"/>
      <c r="C114" s="408"/>
      <c r="D114" s="399" t="s">
        <v>70</v>
      </c>
      <c r="E114" s="409" t="s">
        <v>15</v>
      </c>
      <c r="F114" s="410" t="s">
        <v>1082</v>
      </c>
      <c r="G114" s="408"/>
      <c r="H114" s="411">
        <v>4366</v>
      </c>
      <c r="I114" s="412" t="s">
        <v>15</v>
      </c>
      <c r="J114" s="413"/>
      <c r="K114" s="414"/>
      <c r="L114" s="412" t="s">
        <v>15</v>
      </c>
      <c r="M114" s="413"/>
      <c r="N114" s="414"/>
      <c r="O114" s="412" t="s">
        <v>15</v>
      </c>
      <c r="P114" s="413"/>
      <c r="Q114" s="414">
        <v>4366</v>
      </c>
      <c r="R114" s="412" t="s">
        <v>15</v>
      </c>
      <c r="S114" s="413"/>
    </row>
    <row r="115" spans="2:19" s="424" customFormat="1" ht="13.5" hidden="1" outlineLevel="3">
      <c r="B115" s="416"/>
      <c r="C115" s="417"/>
      <c r="D115" s="399" t="s">
        <v>70</v>
      </c>
      <c r="E115" s="418" t="s">
        <v>1083</v>
      </c>
      <c r="F115" s="419" t="s">
        <v>71</v>
      </c>
      <c r="G115" s="417"/>
      <c r="H115" s="420">
        <v>4366</v>
      </c>
      <c r="I115" s="421" t="s">
        <v>15</v>
      </c>
      <c r="J115" s="422"/>
      <c r="K115" s="423"/>
      <c r="L115" s="421" t="s">
        <v>15</v>
      </c>
      <c r="M115" s="422"/>
      <c r="N115" s="423"/>
      <c r="O115" s="421" t="s">
        <v>15</v>
      </c>
      <c r="P115" s="422"/>
      <c r="Q115" s="423">
        <v>4366</v>
      </c>
      <c r="R115" s="421" t="s">
        <v>15</v>
      </c>
      <c r="S115" s="422"/>
    </row>
    <row r="116" spans="2:19" s="406" customFormat="1" ht="13.5" hidden="1" outlineLevel="3">
      <c r="B116" s="397"/>
      <c r="C116" s="398"/>
      <c r="D116" s="399" t="s">
        <v>70</v>
      </c>
      <c r="E116" s="400" t="s">
        <v>15</v>
      </c>
      <c r="F116" s="401" t="s">
        <v>1084</v>
      </c>
      <c r="G116" s="398"/>
      <c r="H116" s="402" t="s">
        <v>15</v>
      </c>
      <c r="I116" s="403" t="s">
        <v>15</v>
      </c>
      <c r="J116" s="404"/>
      <c r="K116" s="405"/>
      <c r="L116" s="403" t="s">
        <v>15</v>
      </c>
      <c r="M116" s="404"/>
      <c r="N116" s="405"/>
      <c r="O116" s="403" t="s">
        <v>15</v>
      </c>
      <c r="P116" s="404"/>
      <c r="Q116" s="405" t="s">
        <v>15</v>
      </c>
      <c r="R116" s="403" t="s">
        <v>15</v>
      </c>
      <c r="S116" s="404"/>
    </row>
    <row r="117" spans="2:19" s="415" customFormat="1" ht="13.5" hidden="1" outlineLevel="3">
      <c r="B117" s="407"/>
      <c r="C117" s="408"/>
      <c r="D117" s="399" t="s">
        <v>70</v>
      </c>
      <c r="E117" s="409" t="s">
        <v>15</v>
      </c>
      <c r="F117" s="410" t="s">
        <v>1085</v>
      </c>
      <c r="G117" s="408"/>
      <c r="H117" s="411">
        <v>1746.4</v>
      </c>
      <c r="I117" s="412" t="s">
        <v>15</v>
      </c>
      <c r="J117" s="413"/>
      <c r="K117" s="414"/>
      <c r="L117" s="412" t="s">
        <v>15</v>
      </c>
      <c r="M117" s="413"/>
      <c r="N117" s="414"/>
      <c r="O117" s="412" t="s">
        <v>15</v>
      </c>
      <c r="P117" s="413"/>
      <c r="Q117" s="414">
        <v>1746.4</v>
      </c>
      <c r="R117" s="412" t="s">
        <v>15</v>
      </c>
      <c r="S117" s="413"/>
    </row>
    <row r="118" spans="2:19" s="424" customFormat="1" ht="13.5" hidden="1" outlineLevel="3">
      <c r="B118" s="416"/>
      <c r="C118" s="417"/>
      <c r="D118" s="399" t="s">
        <v>70</v>
      </c>
      <c r="E118" s="418" t="s">
        <v>1086</v>
      </c>
      <c r="F118" s="419" t="s">
        <v>71</v>
      </c>
      <c r="G118" s="417"/>
      <c r="H118" s="420">
        <v>1746.4</v>
      </c>
      <c r="I118" s="421" t="s">
        <v>15</v>
      </c>
      <c r="J118" s="422"/>
      <c r="K118" s="423"/>
      <c r="L118" s="421" t="s">
        <v>15</v>
      </c>
      <c r="M118" s="422"/>
      <c r="N118" s="423"/>
      <c r="O118" s="421" t="s">
        <v>15</v>
      </c>
      <c r="P118" s="422"/>
      <c r="Q118" s="423">
        <v>1746.4</v>
      </c>
      <c r="R118" s="421" t="s">
        <v>15</v>
      </c>
      <c r="S118" s="422"/>
    </row>
    <row r="119" spans="2:19" s="264" customFormat="1" ht="22.5" customHeight="1" hidden="1" outlineLevel="2" collapsed="1">
      <c r="B119" s="255"/>
      <c r="C119" s="256" t="s">
        <v>37</v>
      </c>
      <c r="D119" s="256" t="s">
        <v>67</v>
      </c>
      <c r="E119" s="395" t="s">
        <v>1087</v>
      </c>
      <c r="F119" s="396" t="s">
        <v>1088</v>
      </c>
      <c r="G119" s="259" t="s">
        <v>68</v>
      </c>
      <c r="H119" s="260">
        <v>1746.4</v>
      </c>
      <c r="I119" s="261">
        <v>68.1</v>
      </c>
      <c r="J119" s="263">
        <f>ROUND(I119*H119,2)</f>
        <v>118929.84</v>
      </c>
      <c r="K119" s="262"/>
      <c r="L119" s="261">
        <v>68.1</v>
      </c>
      <c r="M119" s="263">
        <f>ROUND(L119*K119,2)</f>
        <v>0</v>
      </c>
      <c r="N119" s="262"/>
      <c r="O119" s="261">
        <v>68.1</v>
      </c>
      <c r="P119" s="263">
        <f>ROUND(O119*N119,2)</f>
        <v>0</v>
      </c>
      <c r="Q119" s="262">
        <v>1746.4</v>
      </c>
      <c r="R119" s="261">
        <v>68.1</v>
      </c>
      <c r="S119" s="263">
        <f>ROUND(R119*Q119,2)</f>
        <v>118929.84</v>
      </c>
    </row>
    <row r="120" spans="2:19" s="415" customFormat="1" ht="13.5" hidden="1" outlineLevel="3">
      <c r="B120" s="407"/>
      <c r="C120" s="408"/>
      <c r="D120" s="399" t="s">
        <v>70</v>
      </c>
      <c r="E120" s="409" t="s">
        <v>15</v>
      </c>
      <c r="F120" s="410" t="s">
        <v>1086</v>
      </c>
      <c r="G120" s="408"/>
      <c r="H120" s="411">
        <v>1746.4</v>
      </c>
      <c r="I120" s="412" t="s">
        <v>15</v>
      </c>
      <c r="J120" s="413"/>
      <c r="K120" s="414"/>
      <c r="L120" s="412" t="s">
        <v>15</v>
      </c>
      <c r="M120" s="413"/>
      <c r="N120" s="414"/>
      <c r="O120" s="412" t="s">
        <v>15</v>
      </c>
      <c r="P120" s="413"/>
      <c r="Q120" s="414">
        <v>1746.4</v>
      </c>
      <c r="R120" s="412" t="s">
        <v>15</v>
      </c>
      <c r="S120" s="413"/>
    </row>
    <row r="121" spans="2:19" s="264" customFormat="1" ht="22.5" customHeight="1" hidden="1" outlineLevel="2" collapsed="1">
      <c r="B121" s="255"/>
      <c r="C121" s="256" t="s">
        <v>38</v>
      </c>
      <c r="D121" s="256" t="s">
        <v>67</v>
      </c>
      <c r="E121" s="395" t="s">
        <v>1089</v>
      </c>
      <c r="F121" s="396" t="s">
        <v>1090</v>
      </c>
      <c r="G121" s="259" t="s">
        <v>68</v>
      </c>
      <c r="H121" s="260">
        <v>1746.4</v>
      </c>
      <c r="I121" s="261">
        <v>76.7</v>
      </c>
      <c r="J121" s="263">
        <f>ROUND(I121*H121,2)</f>
        <v>133948.88</v>
      </c>
      <c r="K121" s="262"/>
      <c r="L121" s="261">
        <v>76.7</v>
      </c>
      <c r="M121" s="263">
        <f>ROUND(L121*K121,2)</f>
        <v>0</v>
      </c>
      <c r="N121" s="262"/>
      <c r="O121" s="261">
        <v>76.7</v>
      </c>
      <c r="P121" s="263">
        <f>ROUND(O121*N121,2)</f>
        <v>0</v>
      </c>
      <c r="Q121" s="262">
        <v>1746.4</v>
      </c>
      <c r="R121" s="261">
        <v>76.7</v>
      </c>
      <c r="S121" s="263">
        <f>ROUND(R121*Q121,2)</f>
        <v>133948.88</v>
      </c>
    </row>
    <row r="122" spans="2:19" s="415" customFormat="1" ht="13.5" hidden="1" outlineLevel="3">
      <c r="B122" s="407"/>
      <c r="C122" s="408"/>
      <c r="D122" s="399" t="s">
        <v>70</v>
      </c>
      <c r="E122" s="409" t="s">
        <v>15</v>
      </c>
      <c r="F122" s="410" t="s">
        <v>1091</v>
      </c>
      <c r="G122" s="408"/>
      <c r="H122" s="411">
        <v>1746.4</v>
      </c>
      <c r="I122" s="412" t="s">
        <v>15</v>
      </c>
      <c r="J122" s="413"/>
      <c r="K122" s="414"/>
      <c r="L122" s="412" t="s">
        <v>15</v>
      </c>
      <c r="M122" s="413"/>
      <c r="N122" s="414"/>
      <c r="O122" s="412" t="s">
        <v>15</v>
      </c>
      <c r="P122" s="413"/>
      <c r="Q122" s="414">
        <v>1746.4</v>
      </c>
      <c r="R122" s="412" t="s">
        <v>15</v>
      </c>
      <c r="S122" s="413"/>
    </row>
    <row r="123" spans="2:19" s="309" customFormat="1" ht="22.5" customHeight="1" hidden="1" outlineLevel="2" collapsed="1">
      <c r="B123" s="302"/>
      <c r="C123" s="303" t="s">
        <v>69</v>
      </c>
      <c r="D123" s="303" t="s">
        <v>67</v>
      </c>
      <c r="E123" s="474" t="s">
        <v>1092</v>
      </c>
      <c r="F123" s="440" t="s">
        <v>1093</v>
      </c>
      <c r="G123" s="305" t="s">
        <v>68</v>
      </c>
      <c r="H123" s="306">
        <v>15.586</v>
      </c>
      <c r="I123" s="261">
        <v>250.8</v>
      </c>
      <c r="J123" s="308">
        <f>ROUND(I123*H123,2)</f>
        <v>3908.97</v>
      </c>
      <c r="K123" s="307"/>
      <c r="L123" s="261">
        <v>250.8</v>
      </c>
      <c r="M123" s="308">
        <f>ROUND(L123*K123,2)</f>
        <v>0</v>
      </c>
      <c r="N123" s="307"/>
      <c r="O123" s="261">
        <v>250.8</v>
      </c>
      <c r="P123" s="308">
        <f>ROUND(O123*N123,2)</f>
        <v>0</v>
      </c>
      <c r="Q123" s="307">
        <f>K123+H123+N123</f>
        <v>15.586</v>
      </c>
      <c r="R123" s="261">
        <v>250.8</v>
      </c>
      <c r="S123" s="308">
        <f>ROUND(R123*Q123,2)</f>
        <v>3908.97</v>
      </c>
    </row>
    <row r="124" spans="2:19" s="465" customFormat="1" ht="13.5" hidden="1" outlineLevel="3">
      <c r="B124" s="459"/>
      <c r="C124" s="460"/>
      <c r="D124" s="443" t="s">
        <v>70</v>
      </c>
      <c r="E124" s="475" t="s">
        <v>15</v>
      </c>
      <c r="F124" s="462" t="s">
        <v>1080</v>
      </c>
      <c r="G124" s="460"/>
      <c r="H124" s="461" t="s">
        <v>15</v>
      </c>
      <c r="I124" s="403" t="s">
        <v>15</v>
      </c>
      <c r="J124" s="463"/>
      <c r="K124" s="464"/>
      <c r="L124" s="403" t="s">
        <v>15</v>
      </c>
      <c r="M124" s="463"/>
      <c r="N124" s="464"/>
      <c r="O124" s="403" t="s">
        <v>15</v>
      </c>
      <c r="P124" s="463"/>
      <c r="Q124" s="464" t="s">
        <v>15</v>
      </c>
      <c r="R124" s="403" t="s">
        <v>15</v>
      </c>
      <c r="S124" s="463"/>
    </row>
    <row r="125" spans="2:19" s="449" customFormat="1" ht="13.5" hidden="1" outlineLevel="3">
      <c r="B125" s="441"/>
      <c r="C125" s="442"/>
      <c r="D125" s="443" t="s">
        <v>70</v>
      </c>
      <c r="E125" s="476" t="s">
        <v>15</v>
      </c>
      <c r="F125" s="445" t="s">
        <v>1094</v>
      </c>
      <c r="G125" s="442"/>
      <c r="H125" s="446">
        <v>31.02</v>
      </c>
      <c r="I125" s="412" t="s">
        <v>15</v>
      </c>
      <c r="J125" s="447"/>
      <c r="K125" s="448"/>
      <c r="L125" s="412" t="s">
        <v>15</v>
      </c>
      <c r="M125" s="447"/>
      <c r="N125" s="448"/>
      <c r="O125" s="412" t="s">
        <v>15</v>
      </c>
      <c r="P125" s="447"/>
      <c r="Q125" s="448">
        <v>31.02</v>
      </c>
      <c r="R125" s="412" t="s">
        <v>15</v>
      </c>
      <c r="S125" s="447"/>
    </row>
    <row r="126" spans="2:19" s="484" customFormat="1" ht="13.5" hidden="1" outlineLevel="3">
      <c r="B126" s="477"/>
      <c r="C126" s="478"/>
      <c r="D126" s="443" t="s">
        <v>70</v>
      </c>
      <c r="E126" s="479" t="s">
        <v>1095</v>
      </c>
      <c r="F126" s="480" t="s">
        <v>1096</v>
      </c>
      <c r="G126" s="478"/>
      <c r="H126" s="481">
        <v>31.02</v>
      </c>
      <c r="I126" s="431" t="s">
        <v>15</v>
      </c>
      <c r="J126" s="482"/>
      <c r="K126" s="483"/>
      <c r="L126" s="431" t="s">
        <v>15</v>
      </c>
      <c r="M126" s="482"/>
      <c r="N126" s="483"/>
      <c r="O126" s="431" t="s">
        <v>15</v>
      </c>
      <c r="P126" s="482"/>
      <c r="Q126" s="483">
        <v>31.02</v>
      </c>
      <c r="R126" s="431" t="s">
        <v>15</v>
      </c>
      <c r="S126" s="482"/>
    </row>
    <row r="127" spans="2:19" s="465" customFormat="1" ht="13.5" hidden="1" outlineLevel="3">
      <c r="B127" s="459"/>
      <c r="C127" s="460"/>
      <c r="D127" s="443" t="s">
        <v>70</v>
      </c>
      <c r="E127" s="475" t="s">
        <v>15</v>
      </c>
      <c r="F127" s="462" t="s">
        <v>1097</v>
      </c>
      <c r="G127" s="460"/>
      <c r="H127" s="461" t="s">
        <v>15</v>
      </c>
      <c r="I127" s="403" t="s">
        <v>15</v>
      </c>
      <c r="J127" s="463"/>
      <c r="K127" s="464"/>
      <c r="L127" s="403" t="s">
        <v>15</v>
      </c>
      <c r="M127" s="463"/>
      <c r="N127" s="464"/>
      <c r="O127" s="403" t="s">
        <v>15</v>
      </c>
      <c r="P127" s="463"/>
      <c r="Q127" s="464" t="s">
        <v>15</v>
      </c>
      <c r="R127" s="403" t="s">
        <v>15</v>
      </c>
      <c r="S127" s="463"/>
    </row>
    <row r="128" spans="2:19" s="449" customFormat="1" ht="13.5" hidden="1" outlineLevel="3">
      <c r="B128" s="441"/>
      <c r="C128" s="442"/>
      <c r="D128" s="443" t="s">
        <v>70</v>
      </c>
      <c r="E128" s="476" t="s">
        <v>15</v>
      </c>
      <c r="F128" s="445" t="s">
        <v>1098</v>
      </c>
      <c r="G128" s="442"/>
      <c r="H128" s="446">
        <v>-5.882</v>
      </c>
      <c r="I128" s="412" t="s">
        <v>15</v>
      </c>
      <c r="J128" s="447"/>
      <c r="K128" s="448"/>
      <c r="L128" s="412" t="s">
        <v>15</v>
      </c>
      <c r="M128" s="447"/>
      <c r="N128" s="448"/>
      <c r="O128" s="412" t="s">
        <v>15</v>
      </c>
      <c r="P128" s="447"/>
      <c r="Q128" s="448">
        <v>-5.882</v>
      </c>
      <c r="R128" s="412" t="s">
        <v>15</v>
      </c>
      <c r="S128" s="447"/>
    </row>
    <row r="129" spans="2:19" s="457" customFormat="1" ht="13.5" hidden="1" outlineLevel="3">
      <c r="B129" s="450"/>
      <c r="C129" s="451"/>
      <c r="D129" s="443" t="s">
        <v>70</v>
      </c>
      <c r="E129" s="485" t="s">
        <v>1099</v>
      </c>
      <c r="F129" s="453" t="s">
        <v>71</v>
      </c>
      <c r="G129" s="451"/>
      <c r="H129" s="454">
        <v>25.138</v>
      </c>
      <c r="I129" s="421" t="s">
        <v>15</v>
      </c>
      <c r="J129" s="455"/>
      <c r="K129" s="456"/>
      <c r="L129" s="421" t="s">
        <v>15</v>
      </c>
      <c r="M129" s="455"/>
      <c r="N129" s="456"/>
      <c r="O129" s="421" t="s">
        <v>15</v>
      </c>
      <c r="P129" s="455"/>
      <c r="Q129" s="456">
        <v>25.138</v>
      </c>
      <c r="R129" s="421" t="s">
        <v>15</v>
      </c>
      <c r="S129" s="455"/>
    </row>
    <row r="130" spans="2:19" s="465" customFormat="1" ht="13.5" hidden="1" outlineLevel="3">
      <c r="B130" s="459"/>
      <c r="C130" s="460"/>
      <c r="D130" s="443" t="s">
        <v>70</v>
      </c>
      <c r="E130" s="475" t="s">
        <v>15</v>
      </c>
      <c r="F130" s="462" t="s">
        <v>1100</v>
      </c>
      <c r="G130" s="460"/>
      <c r="H130" s="461" t="s">
        <v>15</v>
      </c>
      <c r="I130" s="403" t="s">
        <v>15</v>
      </c>
      <c r="J130" s="463"/>
      <c r="K130" s="464"/>
      <c r="L130" s="403" t="s">
        <v>15</v>
      </c>
      <c r="M130" s="463"/>
      <c r="N130" s="464"/>
      <c r="O130" s="403" t="s">
        <v>15</v>
      </c>
      <c r="P130" s="463"/>
      <c r="Q130" s="464" t="s">
        <v>15</v>
      </c>
      <c r="R130" s="403" t="s">
        <v>15</v>
      </c>
      <c r="S130" s="463"/>
    </row>
    <row r="131" spans="2:19" s="449" customFormat="1" ht="13.5" hidden="1" outlineLevel="3">
      <c r="B131" s="441"/>
      <c r="C131" s="442"/>
      <c r="D131" s="443" t="s">
        <v>70</v>
      </c>
      <c r="E131" s="476" t="s">
        <v>15</v>
      </c>
      <c r="F131" s="445" t="s">
        <v>1101</v>
      </c>
      <c r="G131" s="442"/>
      <c r="H131" s="446">
        <v>15.586</v>
      </c>
      <c r="I131" s="412" t="s">
        <v>15</v>
      </c>
      <c r="J131" s="447"/>
      <c r="K131" s="448"/>
      <c r="L131" s="412" t="s">
        <v>15</v>
      </c>
      <c r="M131" s="447"/>
      <c r="N131" s="448"/>
      <c r="O131" s="412" t="s">
        <v>15</v>
      </c>
      <c r="P131" s="447"/>
      <c r="Q131" s="448">
        <v>15.586</v>
      </c>
      <c r="R131" s="412" t="s">
        <v>15</v>
      </c>
      <c r="S131" s="447"/>
    </row>
    <row r="132" spans="2:19" s="309" customFormat="1" ht="22.5" customHeight="1" hidden="1" outlineLevel="2" collapsed="1">
      <c r="B132" s="302"/>
      <c r="C132" s="303" t="s">
        <v>72</v>
      </c>
      <c r="D132" s="303" t="s">
        <v>67</v>
      </c>
      <c r="E132" s="474" t="s">
        <v>1102</v>
      </c>
      <c r="F132" s="440" t="s">
        <v>1103</v>
      </c>
      <c r="G132" s="305" t="s">
        <v>68</v>
      </c>
      <c r="H132" s="306">
        <v>7.793</v>
      </c>
      <c r="I132" s="261">
        <v>12.4</v>
      </c>
      <c r="J132" s="308">
        <f>ROUND(I132*H132,2)</f>
        <v>96.63</v>
      </c>
      <c r="K132" s="307"/>
      <c r="L132" s="261">
        <v>12.4</v>
      </c>
      <c r="M132" s="308">
        <f>ROUND(L132*K132,2)</f>
        <v>0</v>
      </c>
      <c r="N132" s="307"/>
      <c r="O132" s="261">
        <v>12.4</v>
      </c>
      <c r="P132" s="308">
        <f>ROUND(O132*N132,2)</f>
        <v>0</v>
      </c>
      <c r="Q132" s="307">
        <f aca="true" t="shared" si="0" ref="Q132:Q152">K132+H132+N132</f>
        <v>7.793</v>
      </c>
      <c r="R132" s="261">
        <v>12.4</v>
      </c>
      <c r="S132" s="308">
        <f>ROUND(R132*Q132,2)</f>
        <v>96.63</v>
      </c>
    </row>
    <row r="133" spans="2:19" s="465" customFormat="1" ht="13.5" hidden="1" outlineLevel="3">
      <c r="B133" s="459"/>
      <c r="C133" s="460"/>
      <c r="D133" s="443" t="s">
        <v>70</v>
      </c>
      <c r="E133" s="475" t="s">
        <v>15</v>
      </c>
      <c r="F133" s="462" t="s">
        <v>1104</v>
      </c>
      <c r="G133" s="460"/>
      <c r="H133" s="461" t="s">
        <v>15</v>
      </c>
      <c r="I133" s="403" t="s">
        <v>15</v>
      </c>
      <c r="J133" s="463"/>
      <c r="K133" s="464"/>
      <c r="L133" s="403" t="s">
        <v>15</v>
      </c>
      <c r="M133" s="463"/>
      <c r="N133" s="464"/>
      <c r="O133" s="403" t="s">
        <v>15</v>
      </c>
      <c r="P133" s="463"/>
      <c r="Q133" s="464" t="e">
        <f t="shared" si="0"/>
        <v>#VALUE!</v>
      </c>
      <c r="R133" s="403" t="s">
        <v>15</v>
      </c>
      <c r="S133" s="463"/>
    </row>
    <row r="134" spans="2:19" s="449" customFormat="1" ht="13.5" hidden="1" outlineLevel="3">
      <c r="B134" s="441"/>
      <c r="C134" s="442"/>
      <c r="D134" s="443" t="s">
        <v>70</v>
      </c>
      <c r="E134" s="476" t="s">
        <v>15</v>
      </c>
      <c r="F134" s="445" t="s">
        <v>1105</v>
      </c>
      <c r="G134" s="442"/>
      <c r="H134" s="446">
        <v>7.793</v>
      </c>
      <c r="I134" s="412" t="s">
        <v>15</v>
      </c>
      <c r="J134" s="447"/>
      <c r="K134" s="448"/>
      <c r="L134" s="412" t="s">
        <v>15</v>
      </c>
      <c r="M134" s="447"/>
      <c r="N134" s="448"/>
      <c r="O134" s="412" t="s">
        <v>15</v>
      </c>
      <c r="P134" s="447"/>
      <c r="Q134" s="448">
        <f t="shared" si="0"/>
        <v>7.793</v>
      </c>
      <c r="R134" s="412" t="s">
        <v>15</v>
      </c>
      <c r="S134" s="447"/>
    </row>
    <row r="135" spans="2:19" s="309" customFormat="1" ht="22.5" customHeight="1" hidden="1" outlineLevel="2" collapsed="1">
      <c r="B135" s="302"/>
      <c r="C135" s="303" t="s">
        <v>73</v>
      </c>
      <c r="D135" s="303" t="s">
        <v>67</v>
      </c>
      <c r="E135" s="474" t="s">
        <v>1106</v>
      </c>
      <c r="F135" s="440" t="s">
        <v>1107</v>
      </c>
      <c r="G135" s="305" t="s">
        <v>68</v>
      </c>
      <c r="H135" s="306">
        <v>7.541</v>
      </c>
      <c r="I135" s="261">
        <v>250.8</v>
      </c>
      <c r="J135" s="308">
        <f>ROUND(I135*H135,2)</f>
        <v>1891.28</v>
      </c>
      <c r="K135" s="307"/>
      <c r="L135" s="261">
        <v>250.8</v>
      </c>
      <c r="M135" s="308">
        <f>ROUND(L135*K135,2)</f>
        <v>0</v>
      </c>
      <c r="N135" s="307"/>
      <c r="O135" s="261">
        <v>250.8</v>
      </c>
      <c r="P135" s="308">
        <f>ROUND(O135*N135,2)</f>
        <v>0</v>
      </c>
      <c r="Q135" s="307">
        <f t="shared" si="0"/>
        <v>7.541</v>
      </c>
      <c r="R135" s="261">
        <v>250.8</v>
      </c>
      <c r="S135" s="308">
        <f>ROUND(R135*Q135,2)</f>
        <v>1891.28</v>
      </c>
    </row>
    <row r="136" spans="2:19" s="465" customFormat="1" ht="13.5" hidden="1" outlineLevel="3">
      <c r="B136" s="459"/>
      <c r="C136" s="460"/>
      <c r="D136" s="443" t="s">
        <v>70</v>
      </c>
      <c r="E136" s="475" t="s">
        <v>15</v>
      </c>
      <c r="F136" s="462" t="s">
        <v>1108</v>
      </c>
      <c r="G136" s="460"/>
      <c r="H136" s="461" t="s">
        <v>15</v>
      </c>
      <c r="I136" s="403" t="s">
        <v>15</v>
      </c>
      <c r="J136" s="463"/>
      <c r="K136" s="464"/>
      <c r="L136" s="403" t="s">
        <v>15</v>
      </c>
      <c r="M136" s="463"/>
      <c r="N136" s="464"/>
      <c r="O136" s="403" t="s">
        <v>15</v>
      </c>
      <c r="P136" s="463"/>
      <c r="Q136" s="464" t="e">
        <f t="shared" si="0"/>
        <v>#VALUE!</v>
      </c>
      <c r="R136" s="403" t="s">
        <v>15</v>
      </c>
      <c r="S136" s="463"/>
    </row>
    <row r="137" spans="2:19" s="449" customFormat="1" ht="13.5" hidden="1" outlineLevel="3">
      <c r="B137" s="441"/>
      <c r="C137" s="442"/>
      <c r="D137" s="443" t="s">
        <v>70</v>
      </c>
      <c r="E137" s="476" t="s">
        <v>15</v>
      </c>
      <c r="F137" s="445" t="s">
        <v>1109</v>
      </c>
      <c r="G137" s="442"/>
      <c r="H137" s="446">
        <v>7.541</v>
      </c>
      <c r="I137" s="412" t="s">
        <v>15</v>
      </c>
      <c r="J137" s="447"/>
      <c r="K137" s="448"/>
      <c r="L137" s="412" t="s">
        <v>15</v>
      </c>
      <c r="M137" s="447"/>
      <c r="N137" s="448"/>
      <c r="O137" s="412" t="s">
        <v>15</v>
      </c>
      <c r="P137" s="447"/>
      <c r="Q137" s="448">
        <f t="shared" si="0"/>
        <v>7.541</v>
      </c>
      <c r="R137" s="412" t="s">
        <v>15</v>
      </c>
      <c r="S137" s="447"/>
    </row>
    <row r="138" spans="2:19" s="309" customFormat="1" ht="22.5" customHeight="1" hidden="1" outlineLevel="2" collapsed="1">
      <c r="B138" s="302"/>
      <c r="C138" s="303" t="s">
        <v>74</v>
      </c>
      <c r="D138" s="303" t="s">
        <v>67</v>
      </c>
      <c r="E138" s="474" t="s">
        <v>1110</v>
      </c>
      <c r="F138" s="440" t="s">
        <v>1111</v>
      </c>
      <c r="G138" s="305" t="s">
        <v>68</v>
      </c>
      <c r="H138" s="306">
        <v>3.771</v>
      </c>
      <c r="I138" s="261">
        <v>12.4</v>
      </c>
      <c r="J138" s="308">
        <f>ROUND(I138*H138,2)</f>
        <v>46.76</v>
      </c>
      <c r="K138" s="307"/>
      <c r="L138" s="261">
        <v>12.4</v>
      </c>
      <c r="M138" s="308">
        <f>ROUND(L138*K138,2)</f>
        <v>0</v>
      </c>
      <c r="N138" s="307"/>
      <c r="O138" s="261">
        <v>12.4</v>
      </c>
      <c r="P138" s="308">
        <f>ROUND(O138*N138,2)</f>
        <v>0</v>
      </c>
      <c r="Q138" s="307">
        <f t="shared" si="0"/>
        <v>3.771</v>
      </c>
      <c r="R138" s="261">
        <v>12.4</v>
      </c>
      <c r="S138" s="308">
        <f>ROUND(R138*Q138,2)</f>
        <v>46.76</v>
      </c>
    </row>
    <row r="139" spans="2:19" s="465" customFormat="1" ht="13.5" hidden="1" outlineLevel="3">
      <c r="B139" s="459"/>
      <c r="C139" s="460"/>
      <c r="D139" s="443" t="s">
        <v>70</v>
      </c>
      <c r="E139" s="475" t="s">
        <v>15</v>
      </c>
      <c r="F139" s="462" t="s">
        <v>1104</v>
      </c>
      <c r="G139" s="460"/>
      <c r="H139" s="461" t="s">
        <v>15</v>
      </c>
      <c r="I139" s="403" t="s">
        <v>15</v>
      </c>
      <c r="J139" s="463"/>
      <c r="K139" s="464"/>
      <c r="L139" s="403" t="s">
        <v>15</v>
      </c>
      <c r="M139" s="463"/>
      <c r="N139" s="464"/>
      <c r="O139" s="403" t="s">
        <v>15</v>
      </c>
      <c r="P139" s="463"/>
      <c r="Q139" s="464" t="e">
        <f t="shared" si="0"/>
        <v>#VALUE!</v>
      </c>
      <c r="R139" s="403" t="s">
        <v>15</v>
      </c>
      <c r="S139" s="463"/>
    </row>
    <row r="140" spans="2:19" s="449" customFormat="1" ht="13.5" hidden="1" outlineLevel="3">
      <c r="B140" s="441"/>
      <c r="C140" s="442"/>
      <c r="D140" s="443" t="s">
        <v>70</v>
      </c>
      <c r="E140" s="476" t="s">
        <v>15</v>
      </c>
      <c r="F140" s="445" t="s">
        <v>1112</v>
      </c>
      <c r="G140" s="442"/>
      <c r="H140" s="446">
        <v>3.771</v>
      </c>
      <c r="I140" s="412" t="s">
        <v>15</v>
      </c>
      <c r="J140" s="447"/>
      <c r="K140" s="448"/>
      <c r="L140" s="412" t="s">
        <v>15</v>
      </c>
      <c r="M140" s="447"/>
      <c r="N140" s="448"/>
      <c r="O140" s="412" t="s">
        <v>15</v>
      </c>
      <c r="P140" s="447"/>
      <c r="Q140" s="448">
        <f t="shared" si="0"/>
        <v>3.771</v>
      </c>
      <c r="R140" s="412" t="s">
        <v>15</v>
      </c>
      <c r="S140" s="447"/>
    </row>
    <row r="141" spans="2:19" s="309" customFormat="1" ht="22.5" customHeight="1" hidden="1" outlineLevel="2" collapsed="1">
      <c r="B141" s="302"/>
      <c r="C141" s="303" t="s">
        <v>75</v>
      </c>
      <c r="D141" s="303" t="s">
        <v>67</v>
      </c>
      <c r="E141" s="474" t="s">
        <v>1113</v>
      </c>
      <c r="F141" s="440" t="s">
        <v>1114</v>
      </c>
      <c r="G141" s="305" t="s">
        <v>68</v>
      </c>
      <c r="H141" s="306">
        <v>2.011</v>
      </c>
      <c r="I141" s="261">
        <v>585.1</v>
      </c>
      <c r="J141" s="308">
        <f>ROUND(I141*H141,2)</f>
        <v>1176.64</v>
      </c>
      <c r="K141" s="307"/>
      <c r="L141" s="261">
        <v>585.1</v>
      </c>
      <c r="M141" s="308">
        <f>ROUND(L141*K141,2)</f>
        <v>0</v>
      </c>
      <c r="N141" s="307"/>
      <c r="O141" s="261">
        <v>585.1</v>
      </c>
      <c r="P141" s="308">
        <f>ROUND(O141*N141,2)</f>
        <v>0</v>
      </c>
      <c r="Q141" s="307">
        <f t="shared" si="0"/>
        <v>2.011</v>
      </c>
      <c r="R141" s="261">
        <v>585.1</v>
      </c>
      <c r="S141" s="308">
        <f>ROUND(R141*Q141,2)</f>
        <v>1176.64</v>
      </c>
    </row>
    <row r="142" spans="2:19" s="465" customFormat="1" ht="13.5" hidden="1" outlineLevel="3">
      <c r="B142" s="459"/>
      <c r="C142" s="460"/>
      <c r="D142" s="443" t="s">
        <v>70</v>
      </c>
      <c r="E142" s="475" t="s">
        <v>15</v>
      </c>
      <c r="F142" s="462" t="s">
        <v>1115</v>
      </c>
      <c r="G142" s="460"/>
      <c r="H142" s="461" t="s">
        <v>15</v>
      </c>
      <c r="I142" s="403" t="s">
        <v>15</v>
      </c>
      <c r="J142" s="463"/>
      <c r="K142" s="464"/>
      <c r="L142" s="403" t="s">
        <v>15</v>
      </c>
      <c r="M142" s="463"/>
      <c r="N142" s="464"/>
      <c r="O142" s="403" t="s">
        <v>15</v>
      </c>
      <c r="P142" s="463"/>
      <c r="Q142" s="464" t="e">
        <f t="shared" si="0"/>
        <v>#VALUE!</v>
      </c>
      <c r="R142" s="403" t="s">
        <v>15</v>
      </c>
      <c r="S142" s="463"/>
    </row>
    <row r="143" spans="2:19" s="449" customFormat="1" ht="13.5" hidden="1" outlineLevel="3">
      <c r="B143" s="441"/>
      <c r="C143" s="442"/>
      <c r="D143" s="443" t="s">
        <v>70</v>
      </c>
      <c r="E143" s="476" t="s">
        <v>15</v>
      </c>
      <c r="F143" s="445" t="s">
        <v>1116</v>
      </c>
      <c r="G143" s="442"/>
      <c r="H143" s="446">
        <v>2.011</v>
      </c>
      <c r="I143" s="412" t="s">
        <v>15</v>
      </c>
      <c r="J143" s="447"/>
      <c r="K143" s="448"/>
      <c r="L143" s="412" t="s">
        <v>15</v>
      </c>
      <c r="M143" s="447"/>
      <c r="N143" s="448"/>
      <c r="O143" s="412" t="s">
        <v>15</v>
      </c>
      <c r="P143" s="447"/>
      <c r="Q143" s="448">
        <f t="shared" si="0"/>
        <v>2.011</v>
      </c>
      <c r="R143" s="412" t="s">
        <v>15</v>
      </c>
      <c r="S143" s="447"/>
    </row>
    <row r="144" spans="2:19" s="309" customFormat="1" ht="22.5" customHeight="1" hidden="1" outlineLevel="2" collapsed="1">
      <c r="B144" s="302"/>
      <c r="C144" s="303" t="s">
        <v>76</v>
      </c>
      <c r="D144" s="303" t="s">
        <v>67</v>
      </c>
      <c r="E144" s="474" t="s">
        <v>1117</v>
      </c>
      <c r="F144" s="440" t="s">
        <v>1118</v>
      </c>
      <c r="G144" s="305" t="s">
        <v>77</v>
      </c>
      <c r="H144" s="306">
        <v>48.88</v>
      </c>
      <c r="I144" s="261">
        <v>585.1</v>
      </c>
      <c r="J144" s="308">
        <f>ROUND(I144*H144,2)</f>
        <v>28599.69</v>
      </c>
      <c r="K144" s="307"/>
      <c r="L144" s="261">
        <v>585.1</v>
      </c>
      <c r="M144" s="308">
        <f>ROUND(L144*K144,2)</f>
        <v>0</v>
      </c>
      <c r="N144" s="307"/>
      <c r="O144" s="261">
        <v>585.1</v>
      </c>
      <c r="P144" s="308">
        <f>ROUND(O144*N144,2)</f>
        <v>0</v>
      </c>
      <c r="Q144" s="307">
        <f t="shared" si="0"/>
        <v>48.88</v>
      </c>
      <c r="R144" s="261">
        <v>585.1</v>
      </c>
      <c r="S144" s="308">
        <f>ROUND(R144*Q144,2)</f>
        <v>28599.69</v>
      </c>
    </row>
    <row r="145" spans="2:19" s="465" customFormat="1" ht="13.5" hidden="1" outlineLevel="3">
      <c r="B145" s="459"/>
      <c r="C145" s="460"/>
      <c r="D145" s="443" t="s">
        <v>70</v>
      </c>
      <c r="E145" s="475" t="s">
        <v>15</v>
      </c>
      <c r="F145" s="462" t="s">
        <v>1080</v>
      </c>
      <c r="G145" s="460"/>
      <c r="H145" s="461" t="s">
        <v>15</v>
      </c>
      <c r="I145" s="403" t="s">
        <v>15</v>
      </c>
      <c r="J145" s="463"/>
      <c r="K145" s="464"/>
      <c r="L145" s="403" t="s">
        <v>15</v>
      </c>
      <c r="M145" s="463"/>
      <c r="N145" s="464"/>
      <c r="O145" s="403" t="s">
        <v>15</v>
      </c>
      <c r="P145" s="463"/>
      <c r="Q145" s="464" t="e">
        <f t="shared" si="0"/>
        <v>#VALUE!</v>
      </c>
      <c r="R145" s="403" t="s">
        <v>15</v>
      </c>
      <c r="S145" s="463"/>
    </row>
    <row r="146" spans="2:19" s="449" customFormat="1" ht="13.5" hidden="1" outlineLevel="3">
      <c r="B146" s="441"/>
      <c r="C146" s="442"/>
      <c r="D146" s="443" t="s">
        <v>70</v>
      </c>
      <c r="E146" s="476" t="s">
        <v>15</v>
      </c>
      <c r="F146" s="445" t="s">
        <v>1119</v>
      </c>
      <c r="G146" s="442"/>
      <c r="H146" s="446">
        <v>48.88</v>
      </c>
      <c r="I146" s="412" t="s">
        <v>15</v>
      </c>
      <c r="J146" s="447"/>
      <c r="K146" s="448"/>
      <c r="L146" s="412" t="s">
        <v>15</v>
      </c>
      <c r="M146" s="447"/>
      <c r="N146" s="448"/>
      <c r="O146" s="412" t="s">
        <v>15</v>
      </c>
      <c r="P146" s="447"/>
      <c r="Q146" s="448">
        <f t="shared" si="0"/>
        <v>48.88</v>
      </c>
      <c r="R146" s="412" t="s">
        <v>15</v>
      </c>
      <c r="S146" s="447"/>
    </row>
    <row r="147" spans="2:19" s="309" customFormat="1" ht="22.5" customHeight="1" hidden="1" outlineLevel="2">
      <c r="B147" s="302"/>
      <c r="C147" s="303" t="s">
        <v>11</v>
      </c>
      <c r="D147" s="303" t="s">
        <v>67</v>
      </c>
      <c r="E147" s="474" t="s">
        <v>1120</v>
      </c>
      <c r="F147" s="440" t="s">
        <v>1121</v>
      </c>
      <c r="G147" s="305" t="s">
        <v>77</v>
      </c>
      <c r="H147" s="306">
        <v>48.88</v>
      </c>
      <c r="I147" s="261">
        <v>111.5</v>
      </c>
      <c r="J147" s="308">
        <f>ROUND(I147*H147,2)</f>
        <v>5450.12</v>
      </c>
      <c r="K147" s="307"/>
      <c r="L147" s="261">
        <v>111.5</v>
      </c>
      <c r="M147" s="308">
        <f>ROUND(L147*K147,2)</f>
        <v>0</v>
      </c>
      <c r="N147" s="307"/>
      <c r="O147" s="261">
        <v>111.5</v>
      </c>
      <c r="P147" s="308">
        <f>ROUND(O147*N147,2)</f>
        <v>0</v>
      </c>
      <c r="Q147" s="307">
        <f t="shared" si="0"/>
        <v>48.88</v>
      </c>
      <c r="R147" s="261">
        <v>111.5</v>
      </c>
      <c r="S147" s="308">
        <f>ROUND(R147*Q147,2)</f>
        <v>5450.12</v>
      </c>
    </row>
    <row r="148" spans="2:19" s="309" customFormat="1" ht="22.5" customHeight="1" hidden="1" outlineLevel="2" collapsed="1">
      <c r="B148" s="302"/>
      <c r="C148" s="303" t="s">
        <v>66</v>
      </c>
      <c r="D148" s="303" t="s">
        <v>67</v>
      </c>
      <c r="E148" s="474" t="s">
        <v>1122</v>
      </c>
      <c r="F148" s="440" t="s">
        <v>1123</v>
      </c>
      <c r="G148" s="305" t="s">
        <v>68</v>
      </c>
      <c r="H148" s="306">
        <v>23.127</v>
      </c>
      <c r="I148" s="261">
        <v>36.1</v>
      </c>
      <c r="J148" s="308">
        <f>ROUND(I148*H148,2)</f>
        <v>834.88</v>
      </c>
      <c r="K148" s="307"/>
      <c r="L148" s="261">
        <v>36.1</v>
      </c>
      <c r="M148" s="308">
        <f>ROUND(L148*K148,2)</f>
        <v>0</v>
      </c>
      <c r="N148" s="307"/>
      <c r="O148" s="261">
        <v>36.1</v>
      </c>
      <c r="P148" s="308">
        <f>ROUND(O148*N148,2)</f>
        <v>0</v>
      </c>
      <c r="Q148" s="307">
        <f t="shared" si="0"/>
        <v>23.127</v>
      </c>
      <c r="R148" s="261">
        <v>36.1</v>
      </c>
      <c r="S148" s="308">
        <f>ROUND(R148*Q148,2)</f>
        <v>834.88</v>
      </c>
    </row>
    <row r="149" spans="2:19" s="449" customFormat="1" ht="13.5" hidden="1" outlineLevel="3">
      <c r="B149" s="441"/>
      <c r="C149" s="442"/>
      <c r="D149" s="443" t="s">
        <v>70</v>
      </c>
      <c r="E149" s="476" t="s">
        <v>15</v>
      </c>
      <c r="F149" s="445" t="s">
        <v>1124</v>
      </c>
      <c r="G149" s="442"/>
      <c r="H149" s="446">
        <v>23.127</v>
      </c>
      <c r="I149" s="412" t="s">
        <v>15</v>
      </c>
      <c r="J149" s="447"/>
      <c r="K149" s="448"/>
      <c r="L149" s="412" t="s">
        <v>15</v>
      </c>
      <c r="M149" s="447"/>
      <c r="N149" s="448"/>
      <c r="O149" s="412" t="s">
        <v>15</v>
      </c>
      <c r="P149" s="447"/>
      <c r="Q149" s="448">
        <f t="shared" si="0"/>
        <v>23.127</v>
      </c>
      <c r="R149" s="412" t="s">
        <v>15</v>
      </c>
      <c r="S149" s="447"/>
    </row>
    <row r="150" spans="2:19" s="309" customFormat="1" ht="22.5" customHeight="1" hidden="1" outlineLevel="2" collapsed="1">
      <c r="B150" s="302"/>
      <c r="C150" s="303" t="s">
        <v>78</v>
      </c>
      <c r="D150" s="303" t="s">
        <v>67</v>
      </c>
      <c r="E150" s="474" t="s">
        <v>1125</v>
      </c>
      <c r="F150" s="440" t="s">
        <v>1126</v>
      </c>
      <c r="G150" s="305" t="s">
        <v>68</v>
      </c>
      <c r="H150" s="306">
        <v>2.011</v>
      </c>
      <c r="I150" s="261">
        <v>72.2</v>
      </c>
      <c r="J150" s="308">
        <f>ROUND(I150*H150,2)</f>
        <v>145.19</v>
      </c>
      <c r="K150" s="307"/>
      <c r="L150" s="261">
        <v>72.2</v>
      </c>
      <c r="M150" s="308">
        <f>ROUND(L150*K150,2)</f>
        <v>0</v>
      </c>
      <c r="N150" s="307"/>
      <c r="O150" s="261">
        <v>72.2</v>
      </c>
      <c r="P150" s="308">
        <f>ROUND(O150*N150,2)</f>
        <v>0</v>
      </c>
      <c r="Q150" s="307">
        <f t="shared" si="0"/>
        <v>2.011</v>
      </c>
      <c r="R150" s="261">
        <v>72.2</v>
      </c>
      <c r="S150" s="308">
        <f>ROUND(R150*Q150,2)</f>
        <v>145.19</v>
      </c>
    </row>
    <row r="151" spans="2:19" s="449" customFormat="1" ht="13.5" hidden="1" outlineLevel="3">
      <c r="B151" s="441"/>
      <c r="C151" s="442"/>
      <c r="D151" s="443" t="s">
        <v>70</v>
      </c>
      <c r="E151" s="476" t="s">
        <v>15</v>
      </c>
      <c r="F151" s="445" t="s">
        <v>1116</v>
      </c>
      <c r="G151" s="442"/>
      <c r="H151" s="446">
        <v>2.011</v>
      </c>
      <c r="I151" s="412" t="s">
        <v>15</v>
      </c>
      <c r="J151" s="447"/>
      <c r="K151" s="448"/>
      <c r="L151" s="412" t="s">
        <v>15</v>
      </c>
      <c r="M151" s="447"/>
      <c r="N151" s="448"/>
      <c r="O151" s="412" t="s">
        <v>15</v>
      </c>
      <c r="P151" s="447"/>
      <c r="Q151" s="448">
        <f t="shared" si="0"/>
        <v>2.011</v>
      </c>
      <c r="R151" s="412" t="s">
        <v>15</v>
      </c>
      <c r="S151" s="447"/>
    </row>
    <row r="152" spans="2:19" s="309" customFormat="1" ht="22.5" customHeight="1" hidden="1" outlineLevel="2" collapsed="1">
      <c r="B152" s="302"/>
      <c r="C152" s="303" t="s">
        <v>48</v>
      </c>
      <c r="D152" s="303" t="s">
        <v>67</v>
      </c>
      <c r="E152" s="474" t="s">
        <v>1127</v>
      </c>
      <c r="F152" s="440" t="s">
        <v>1128</v>
      </c>
      <c r="G152" s="305" t="s">
        <v>68</v>
      </c>
      <c r="H152" s="306">
        <v>31.02</v>
      </c>
      <c r="I152" s="261">
        <v>75.2</v>
      </c>
      <c r="J152" s="308">
        <f>ROUND(I152*H152,2)</f>
        <v>2332.7</v>
      </c>
      <c r="K152" s="307"/>
      <c r="L152" s="261">
        <v>75.2</v>
      </c>
      <c r="M152" s="308">
        <f>ROUND(L152*K152,2)</f>
        <v>0</v>
      </c>
      <c r="N152" s="307"/>
      <c r="O152" s="261">
        <v>75.2</v>
      </c>
      <c r="P152" s="308">
        <f>ROUND(O152*N152,2)</f>
        <v>0</v>
      </c>
      <c r="Q152" s="307">
        <f t="shared" si="0"/>
        <v>31.02</v>
      </c>
      <c r="R152" s="261">
        <v>75.2</v>
      </c>
      <c r="S152" s="308">
        <f>ROUND(R152*Q152,2)</f>
        <v>2332.7</v>
      </c>
    </row>
    <row r="153" spans="2:19" s="415" customFormat="1" ht="13.5" hidden="1" outlineLevel="3">
      <c r="B153" s="407"/>
      <c r="C153" s="408"/>
      <c r="D153" s="399" t="s">
        <v>70</v>
      </c>
      <c r="E153" s="409" t="s">
        <v>15</v>
      </c>
      <c r="F153" s="410" t="s">
        <v>1129</v>
      </c>
      <c r="G153" s="408"/>
      <c r="H153" s="411">
        <v>31.02</v>
      </c>
      <c r="I153" s="412" t="s">
        <v>15</v>
      </c>
      <c r="J153" s="413"/>
      <c r="K153" s="414"/>
      <c r="L153" s="412" t="s">
        <v>15</v>
      </c>
      <c r="M153" s="413"/>
      <c r="N153" s="414"/>
      <c r="O153" s="412" t="s">
        <v>15</v>
      </c>
      <c r="P153" s="413"/>
      <c r="Q153" s="414">
        <v>31.02</v>
      </c>
      <c r="R153" s="412" t="s">
        <v>15</v>
      </c>
      <c r="S153" s="413"/>
    </row>
    <row r="154" spans="2:19" s="264" customFormat="1" ht="31.5" customHeight="1" hidden="1" outlineLevel="2" collapsed="1">
      <c r="B154" s="255"/>
      <c r="C154" s="256" t="s">
        <v>79</v>
      </c>
      <c r="D154" s="256" t="s">
        <v>67</v>
      </c>
      <c r="E154" s="395" t="s">
        <v>1130</v>
      </c>
      <c r="F154" s="396" t="s">
        <v>1131</v>
      </c>
      <c r="G154" s="259" t="s">
        <v>77</v>
      </c>
      <c r="H154" s="260">
        <v>1047.42</v>
      </c>
      <c r="I154" s="261">
        <v>80.8</v>
      </c>
      <c r="J154" s="263">
        <f>ROUND(I154*H154,2)</f>
        <v>84631.54</v>
      </c>
      <c r="K154" s="262"/>
      <c r="L154" s="261">
        <v>80.8</v>
      </c>
      <c r="M154" s="263">
        <f>ROUND(L154*K154,2)</f>
        <v>0</v>
      </c>
      <c r="N154" s="262"/>
      <c r="O154" s="261">
        <v>80.8</v>
      </c>
      <c r="P154" s="263">
        <f>ROUND(O154*N154,2)</f>
        <v>0</v>
      </c>
      <c r="Q154" s="262">
        <v>1047.42</v>
      </c>
      <c r="R154" s="261">
        <v>80.8</v>
      </c>
      <c r="S154" s="263">
        <f>ROUND(R154*Q154,2)</f>
        <v>84631.54</v>
      </c>
    </row>
    <row r="155" spans="2:19" s="415" customFormat="1" ht="13.5" hidden="1" outlineLevel="3">
      <c r="B155" s="407"/>
      <c r="C155" s="408"/>
      <c r="D155" s="399" t="s">
        <v>70</v>
      </c>
      <c r="E155" s="409" t="s">
        <v>15</v>
      </c>
      <c r="F155" s="410" t="s">
        <v>1132</v>
      </c>
      <c r="G155" s="408"/>
      <c r="H155" s="411">
        <v>1047.42</v>
      </c>
      <c r="I155" s="412" t="s">
        <v>15</v>
      </c>
      <c r="J155" s="413"/>
      <c r="K155" s="414"/>
      <c r="L155" s="412" t="s">
        <v>15</v>
      </c>
      <c r="M155" s="413"/>
      <c r="N155" s="414"/>
      <c r="O155" s="412" t="s">
        <v>15</v>
      </c>
      <c r="P155" s="413"/>
      <c r="Q155" s="414">
        <v>1047.42</v>
      </c>
      <c r="R155" s="412" t="s">
        <v>15</v>
      </c>
      <c r="S155" s="413"/>
    </row>
    <row r="156" spans="2:19" s="264" customFormat="1" ht="31.5" customHeight="1" hidden="1" outlineLevel="2" collapsed="1">
      <c r="B156" s="255"/>
      <c r="C156" s="256" t="s">
        <v>2</v>
      </c>
      <c r="D156" s="256" t="s">
        <v>67</v>
      </c>
      <c r="E156" s="395" t="s">
        <v>1133</v>
      </c>
      <c r="F156" s="396" t="s">
        <v>1134</v>
      </c>
      <c r="G156" s="259" t="s">
        <v>77</v>
      </c>
      <c r="H156" s="260">
        <v>621</v>
      </c>
      <c r="I156" s="261">
        <v>195</v>
      </c>
      <c r="J156" s="263">
        <f>ROUND(I156*H156,2)</f>
        <v>121095</v>
      </c>
      <c r="K156" s="262"/>
      <c r="L156" s="261">
        <v>195</v>
      </c>
      <c r="M156" s="263">
        <f>ROUND(L156*K156,2)</f>
        <v>0</v>
      </c>
      <c r="N156" s="262"/>
      <c r="O156" s="261">
        <v>195</v>
      </c>
      <c r="P156" s="263">
        <f>ROUND(O156*N156,2)</f>
        <v>0</v>
      </c>
      <c r="Q156" s="262">
        <v>621</v>
      </c>
      <c r="R156" s="261">
        <v>195</v>
      </c>
      <c r="S156" s="263">
        <f>ROUND(R156*Q156,2)</f>
        <v>121095</v>
      </c>
    </row>
    <row r="157" spans="2:19" s="415" customFormat="1" ht="13.5" hidden="1" outlineLevel="3">
      <c r="B157" s="407"/>
      <c r="C157" s="408"/>
      <c r="D157" s="399" t="s">
        <v>70</v>
      </c>
      <c r="E157" s="409" t="s">
        <v>15</v>
      </c>
      <c r="F157" s="410" t="s">
        <v>1135</v>
      </c>
      <c r="G157" s="408"/>
      <c r="H157" s="411">
        <v>621</v>
      </c>
      <c r="I157" s="412" t="s">
        <v>15</v>
      </c>
      <c r="J157" s="413"/>
      <c r="K157" s="414"/>
      <c r="L157" s="412" t="s">
        <v>15</v>
      </c>
      <c r="M157" s="413"/>
      <c r="N157" s="414"/>
      <c r="O157" s="412" t="s">
        <v>15</v>
      </c>
      <c r="P157" s="413"/>
      <c r="Q157" s="414">
        <v>621</v>
      </c>
      <c r="R157" s="412" t="s">
        <v>15</v>
      </c>
      <c r="S157" s="413"/>
    </row>
    <row r="158" spans="2:19" s="264" customFormat="1" ht="31.5" customHeight="1" hidden="1" outlineLevel="2" collapsed="1">
      <c r="B158" s="255"/>
      <c r="C158" s="256" t="s">
        <v>80</v>
      </c>
      <c r="D158" s="256" t="s">
        <v>67</v>
      </c>
      <c r="E158" s="395" t="s">
        <v>1136</v>
      </c>
      <c r="F158" s="396" t="s">
        <v>1137</v>
      </c>
      <c r="G158" s="259" t="s">
        <v>77</v>
      </c>
      <c r="H158" s="260">
        <v>1177.28</v>
      </c>
      <c r="I158" s="261">
        <v>7</v>
      </c>
      <c r="J158" s="263">
        <f>ROUND(I158*H158,2)</f>
        <v>8240.96</v>
      </c>
      <c r="K158" s="262"/>
      <c r="L158" s="261">
        <v>7</v>
      </c>
      <c r="M158" s="263">
        <f>ROUND(L158*K158,2)</f>
        <v>0</v>
      </c>
      <c r="N158" s="262"/>
      <c r="O158" s="261">
        <v>7</v>
      </c>
      <c r="P158" s="263">
        <f>ROUND(O158*N158,2)</f>
        <v>0</v>
      </c>
      <c r="Q158" s="262">
        <v>1177.28</v>
      </c>
      <c r="R158" s="261">
        <v>7</v>
      </c>
      <c r="S158" s="263">
        <f>ROUND(R158*Q158,2)</f>
        <v>8240.96</v>
      </c>
    </row>
    <row r="159" spans="2:19" s="415" customFormat="1" ht="13.5" hidden="1" outlineLevel="3">
      <c r="B159" s="407"/>
      <c r="C159" s="408"/>
      <c r="D159" s="399" t="s">
        <v>70</v>
      </c>
      <c r="E159" s="409" t="s">
        <v>15</v>
      </c>
      <c r="F159" s="410" t="s">
        <v>1138</v>
      </c>
      <c r="G159" s="408"/>
      <c r="H159" s="411">
        <v>1177.28</v>
      </c>
      <c r="I159" s="412" t="s">
        <v>15</v>
      </c>
      <c r="J159" s="413"/>
      <c r="K159" s="414"/>
      <c r="L159" s="412" t="s">
        <v>15</v>
      </c>
      <c r="M159" s="413"/>
      <c r="N159" s="414"/>
      <c r="O159" s="412" t="s">
        <v>15</v>
      </c>
      <c r="P159" s="413"/>
      <c r="Q159" s="414">
        <v>1177.28</v>
      </c>
      <c r="R159" s="412" t="s">
        <v>15</v>
      </c>
      <c r="S159" s="413"/>
    </row>
    <row r="160" spans="2:19" s="264" customFormat="1" ht="22.5" customHeight="1" hidden="1" outlineLevel="2">
      <c r="B160" s="255"/>
      <c r="C160" s="256" t="s">
        <v>81</v>
      </c>
      <c r="D160" s="256" t="s">
        <v>67</v>
      </c>
      <c r="E160" s="395" t="s">
        <v>1139</v>
      </c>
      <c r="F160" s="396" t="s">
        <v>1140</v>
      </c>
      <c r="G160" s="259" t="s">
        <v>82</v>
      </c>
      <c r="H160" s="260">
        <v>0.353</v>
      </c>
      <c r="I160" s="261">
        <v>37.2</v>
      </c>
      <c r="J160" s="263">
        <f>ROUND(I160*H160,2)</f>
        <v>13.13</v>
      </c>
      <c r="K160" s="262"/>
      <c r="L160" s="261">
        <v>37.2</v>
      </c>
      <c r="M160" s="263">
        <f>ROUND(L160*K160,2)</f>
        <v>0</v>
      </c>
      <c r="N160" s="262"/>
      <c r="O160" s="261">
        <v>37.2</v>
      </c>
      <c r="P160" s="263">
        <f>ROUND(O160*N160,2)</f>
        <v>0</v>
      </c>
      <c r="Q160" s="262">
        <v>0.353</v>
      </c>
      <c r="R160" s="261">
        <v>37.2</v>
      </c>
      <c r="S160" s="263">
        <f>ROUND(R160*Q160,2)</f>
        <v>13.13</v>
      </c>
    </row>
    <row r="161" spans="2:19" s="264" customFormat="1" ht="22.5" customHeight="1" hidden="1" outlineLevel="2" collapsed="1">
      <c r="B161" s="255"/>
      <c r="C161" s="256" t="s">
        <v>83</v>
      </c>
      <c r="D161" s="256" t="s">
        <v>67</v>
      </c>
      <c r="E161" s="395" t="s">
        <v>1141</v>
      </c>
      <c r="F161" s="396" t="s">
        <v>1142</v>
      </c>
      <c r="G161" s="259" t="s">
        <v>82</v>
      </c>
      <c r="H161" s="260">
        <v>7.766</v>
      </c>
      <c r="I161" s="261">
        <v>6.2</v>
      </c>
      <c r="J161" s="263">
        <f>ROUND(I161*H161,2)</f>
        <v>48.15</v>
      </c>
      <c r="K161" s="262"/>
      <c r="L161" s="261">
        <v>6.2</v>
      </c>
      <c r="M161" s="263">
        <f>ROUND(L161*K161,2)</f>
        <v>0</v>
      </c>
      <c r="N161" s="262"/>
      <c r="O161" s="261">
        <v>6.2</v>
      </c>
      <c r="P161" s="263">
        <f>ROUND(O161*N161,2)</f>
        <v>0</v>
      </c>
      <c r="Q161" s="262">
        <v>7.766</v>
      </c>
      <c r="R161" s="261">
        <v>6.2</v>
      </c>
      <c r="S161" s="263">
        <f>ROUND(R161*Q161,2)</f>
        <v>48.15</v>
      </c>
    </row>
    <row r="162" spans="2:19" s="415" customFormat="1" ht="13.5" hidden="1" outlineLevel="3">
      <c r="B162" s="407"/>
      <c r="C162" s="408"/>
      <c r="D162" s="399" t="s">
        <v>70</v>
      </c>
      <c r="E162" s="409"/>
      <c r="F162" s="410" t="s">
        <v>1143</v>
      </c>
      <c r="G162" s="408"/>
      <c r="H162" s="411">
        <v>7.766</v>
      </c>
      <c r="I162" s="412" t="s">
        <v>15</v>
      </c>
      <c r="J162" s="413"/>
      <c r="K162" s="414"/>
      <c r="L162" s="412" t="s">
        <v>15</v>
      </c>
      <c r="M162" s="413"/>
      <c r="N162" s="414"/>
      <c r="O162" s="412" t="s">
        <v>15</v>
      </c>
      <c r="P162" s="413"/>
      <c r="Q162" s="414">
        <v>7.766</v>
      </c>
      <c r="R162" s="412" t="s">
        <v>15</v>
      </c>
      <c r="S162" s="413"/>
    </row>
    <row r="163" spans="2:19" s="264" customFormat="1" ht="22.5" customHeight="1" hidden="1" outlineLevel="2">
      <c r="B163" s="255"/>
      <c r="C163" s="256" t="s">
        <v>84</v>
      </c>
      <c r="D163" s="256" t="s">
        <v>67</v>
      </c>
      <c r="E163" s="395" t="s">
        <v>1144</v>
      </c>
      <c r="F163" s="396" t="s">
        <v>962</v>
      </c>
      <c r="G163" s="259" t="s">
        <v>82</v>
      </c>
      <c r="H163" s="260">
        <v>0.353</v>
      </c>
      <c r="I163" s="261">
        <v>348.3</v>
      </c>
      <c r="J163" s="263">
        <f>ROUND(I163*H163,2)</f>
        <v>122.95</v>
      </c>
      <c r="K163" s="262"/>
      <c r="L163" s="261">
        <v>348.3</v>
      </c>
      <c r="M163" s="263">
        <f>ROUND(L163*K163,2)</f>
        <v>0</v>
      </c>
      <c r="N163" s="262"/>
      <c r="O163" s="261">
        <v>348.3</v>
      </c>
      <c r="P163" s="263">
        <f>ROUND(O163*N163,2)</f>
        <v>0</v>
      </c>
      <c r="Q163" s="262">
        <v>0.353</v>
      </c>
      <c r="R163" s="261">
        <v>348.3</v>
      </c>
      <c r="S163" s="263">
        <f>ROUND(R163*Q163,2)</f>
        <v>122.95</v>
      </c>
    </row>
    <row r="164" spans="2:19" s="264" customFormat="1" ht="22.5" customHeight="1" hidden="1" outlineLevel="2" collapsed="1">
      <c r="B164" s="255"/>
      <c r="C164" s="256" t="s">
        <v>85</v>
      </c>
      <c r="D164" s="256" t="s">
        <v>67</v>
      </c>
      <c r="E164" s="395" t="s">
        <v>1145</v>
      </c>
      <c r="F164" s="396" t="s">
        <v>1146</v>
      </c>
      <c r="G164" s="259" t="s">
        <v>77</v>
      </c>
      <c r="H164" s="260">
        <v>1177.28</v>
      </c>
      <c r="I164" s="261">
        <v>34.9</v>
      </c>
      <c r="J164" s="263">
        <f>ROUND(I164*H164,2)</f>
        <v>41087.07</v>
      </c>
      <c r="K164" s="262"/>
      <c r="L164" s="261">
        <v>34.9</v>
      </c>
      <c r="M164" s="263">
        <f>ROUND(L164*K164,2)</f>
        <v>0</v>
      </c>
      <c r="N164" s="262"/>
      <c r="O164" s="261">
        <v>34.9</v>
      </c>
      <c r="P164" s="263">
        <f>ROUND(O164*N164,2)</f>
        <v>0</v>
      </c>
      <c r="Q164" s="262">
        <v>1177.28</v>
      </c>
      <c r="R164" s="261">
        <v>34.9</v>
      </c>
      <c r="S164" s="263">
        <f>ROUND(R164*Q164,2)</f>
        <v>41087.07</v>
      </c>
    </row>
    <row r="165" spans="2:19" s="415" customFormat="1" ht="13.5" hidden="1" outlineLevel="3">
      <c r="B165" s="407"/>
      <c r="C165" s="408"/>
      <c r="D165" s="399" t="s">
        <v>70</v>
      </c>
      <c r="E165" s="409" t="s">
        <v>15</v>
      </c>
      <c r="F165" s="410" t="s">
        <v>1138</v>
      </c>
      <c r="G165" s="408"/>
      <c r="H165" s="411">
        <v>1177.28</v>
      </c>
      <c r="I165" s="412" t="s">
        <v>15</v>
      </c>
      <c r="J165" s="413"/>
      <c r="K165" s="414"/>
      <c r="L165" s="412" t="s">
        <v>15</v>
      </c>
      <c r="M165" s="413"/>
      <c r="N165" s="414"/>
      <c r="O165" s="412" t="s">
        <v>15</v>
      </c>
      <c r="P165" s="413"/>
      <c r="Q165" s="414">
        <v>1177.28</v>
      </c>
      <c r="R165" s="412" t="s">
        <v>15</v>
      </c>
      <c r="S165" s="413"/>
    </row>
    <row r="166" spans="2:19" s="264" customFormat="1" ht="22.5" customHeight="1" hidden="1" outlineLevel="2" collapsed="1">
      <c r="B166" s="255"/>
      <c r="C166" s="256" t="s">
        <v>1</v>
      </c>
      <c r="D166" s="256" t="s">
        <v>67</v>
      </c>
      <c r="E166" s="395" t="s">
        <v>1147</v>
      </c>
      <c r="F166" s="396" t="s">
        <v>1148</v>
      </c>
      <c r="G166" s="259" t="s">
        <v>77</v>
      </c>
      <c r="H166" s="260">
        <v>2473</v>
      </c>
      <c r="I166" s="261">
        <v>41.8</v>
      </c>
      <c r="J166" s="263">
        <f>ROUND(I166*H166,2)</f>
        <v>103371.4</v>
      </c>
      <c r="K166" s="262"/>
      <c r="L166" s="261">
        <v>41.8</v>
      </c>
      <c r="M166" s="263">
        <f>ROUND(L166*K166,2)</f>
        <v>0</v>
      </c>
      <c r="N166" s="262"/>
      <c r="O166" s="261">
        <v>41.8</v>
      </c>
      <c r="P166" s="263">
        <f>ROUND(O166*N166,2)</f>
        <v>0</v>
      </c>
      <c r="Q166" s="262">
        <v>2473</v>
      </c>
      <c r="R166" s="261">
        <v>41.8</v>
      </c>
      <c r="S166" s="263">
        <f>ROUND(R166*Q166,2)</f>
        <v>103371.4</v>
      </c>
    </row>
    <row r="167" spans="2:19" s="415" customFormat="1" ht="13.5" hidden="1" outlineLevel="3">
      <c r="B167" s="407"/>
      <c r="C167" s="408"/>
      <c r="D167" s="399" t="s">
        <v>70</v>
      </c>
      <c r="E167" s="409" t="s">
        <v>15</v>
      </c>
      <c r="F167" s="410" t="s">
        <v>1149</v>
      </c>
      <c r="G167" s="408"/>
      <c r="H167" s="411">
        <v>2473</v>
      </c>
      <c r="I167" s="412" t="s">
        <v>15</v>
      </c>
      <c r="J167" s="413"/>
      <c r="K167" s="414"/>
      <c r="L167" s="412" t="s">
        <v>15</v>
      </c>
      <c r="M167" s="413"/>
      <c r="N167" s="414"/>
      <c r="O167" s="412" t="s">
        <v>15</v>
      </c>
      <c r="P167" s="413"/>
      <c r="Q167" s="414">
        <v>2473</v>
      </c>
      <c r="R167" s="412" t="s">
        <v>15</v>
      </c>
      <c r="S167" s="413"/>
    </row>
    <row r="168" spans="2:19" s="424" customFormat="1" ht="13.5" hidden="1" outlineLevel="3">
      <c r="B168" s="416"/>
      <c r="C168" s="417"/>
      <c r="D168" s="399" t="s">
        <v>70</v>
      </c>
      <c r="E168" s="418" t="s">
        <v>1150</v>
      </c>
      <c r="F168" s="419" t="s">
        <v>71</v>
      </c>
      <c r="G168" s="417"/>
      <c r="H168" s="420">
        <v>2473</v>
      </c>
      <c r="I168" s="421" t="s">
        <v>15</v>
      </c>
      <c r="J168" s="422"/>
      <c r="K168" s="423"/>
      <c r="L168" s="421" t="s">
        <v>15</v>
      </c>
      <c r="M168" s="422"/>
      <c r="N168" s="423"/>
      <c r="O168" s="421" t="s">
        <v>15</v>
      </c>
      <c r="P168" s="422"/>
      <c r="Q168" s="423">
        <v>2473</v>
      </c>
      <c r="R168" s="421" t="s">
        <v>15</v>
      </c>
      <c r="S168" s="422"/>
    </row>
    <row r="169" spans="2:19" s="264" customFormat="1" ht="22.5" customHeight="1" hidden="1" outlineLevel="2" collapsed="1">
      <c r="B169" s="255"/>
      <c r="C169" s="256" t="s">
        <v>86</v>
      </c>
      <c r="D169" s="256" t="s">
        <v>67</v>
      </c>
      <c r="E169" s="395" t="s">
        <v>1151</v>
      </c>
      <c r="F169" s="396" t="s">
        <v>1152</v>
      </c>
      <c r="G169" s="259" t="s">
        <v>68</v>
      </c>
      <c r="H169" s="260">
        <v>989.2</v>
      </c>
      <c r="I169" s="261">
        <v>36.1</v>
      </c>
      <c r="J169" s="263">
        <f>ROUND(I169*H169,2)</f>
        <v>35710.12</v>
      </c>
      <c r="K169" s="262"/>
      <c r="L169" s="261">
        <v>36.1</v>
      </c>
      <c r="M169" s="263">
        <f>ROUND(L169*K169,2)</f>
        <v>0</v>
      </c>
      <c r="N169" s="262"/>
      <c r="O169" s="261">
        <v>36.1</v>
      </c>
      <c r="P169" s="263">
        <f>ROUND(O169*N169,2)</f>
        <v>0</v>
      </c>
      <c r="Q169" s="262">
        <v>989.2</v>
      </c>
      <c r="R169" s="261">
        <v>36.1</v>
      </c>
      <c r="S169" s="263">
        <f>ROUND(R169*Q169,2)</f>
        <v>35710.12</v>
      </c>
    </row>
    <row r="170" spans="2:19" s="415" customFormat="1" ht="13.5" hidden="1" outlineLevel="3">
      <c r="B170" s="407"/>
      <c r="C170" s="408"/>
      <c r="D170" s="399" t="s">
        <v>70</v>
      </c>
      <c r="E170" s="409" t="s">
        <v>15</v>
      </c>
      <c r="F170" s="410" t="s">
        <v>1153</v>
      </c>
      <c r="G170" s="408"/>
      <c r="H170" s="411">
        <v>989.2</v>
      </c>
      <c r="I170" s="412" t="s">
        <v>15</v>
      </c>
      <c r="J170" s="413"/>
      <c r="K170" s="414"/>
      <c r="L170" s="412" t="s">
        <v>15</v>
      </c>
      <c r="M170" s="413"/>
      <c r="N170" s="414"/>
      <c r="O170" s="412" t="s">
        <v>15</v>
      </c>
      <c r="P170" s="413"/>
      <c r="Q170" s="414">
        <v>989.2</v>
      </c>
      <c r="R170" s="412" t="s">
        <v>15</v>
      </c>
      <c r="S170" s="413"/>
    </row>
    <row r="171" spans="2:19" s="264" customFormat="1" ht="22.5" customHeight="1" hidden="1" outlineLevel="2">
      <c r="B171" s="255"/>
      <c r="C171" s="256" t="s">
        <v>87</v>
      </c>
      <c r="D171" s="256" t="s">
        <v>67</v>
      </c>
      <c r="E171" s="395" t="s">
        <v>1087</v>
      </c>
      <c r="F171" s="396" t="s">
        <v>1088</v>
      </c>
      <c r="G171" s="259" t="s">
        <v>68</v>
      </c>
      <c r="H171" s="260">
        <v>989.2</v>
      </c>
      <c r="I171" s="261">
        <v>68.1</v>
      </c>
      <c r="J171" s="263">
        <f>ROUND(I171*H171,2)</f>
        <v>67364.52</v>
      </c>
      <c r="K171" s="262"/>
      <c r="L171" s="261">
        <v>68.1</v>
      </c>
      <c r="M171" s="263">
        <f>ROUND(L171*K171,2)</f>
        <v>0</v>
      </c>
      <c r="N171" s="262"/>
      <c r="O171" s="261">
        <v>68.1</v>
      </c>
      <c r="P171" s="263">
        <f>ROUND(O171*N171,2)</f>
        <v>0</v>
      </c>
      <c r="Q171" s="262">
        <v>989.2</v>
      </c>
      <c r="R171" s="261">
        <v>68.1</v>
      </c>
      <c r="S171" s="263">
        <f>ROUND(R171*Q171,2)</f>
        <v>67364.52</v>
      </c>
    </row>
    <row r="172" spans="2:19" s="264" customFormat="1" ht="31.5" customHeight="1" hidden="1" outlineLevel="2" collapsed="1">
      <c r="B172" s="255"/>
      <c r="C172" s="256" t="s">
        <v>88</v>
      </c>
      <c r="D172" s="256" t="s">
        <v>67</v>
      </c>
      <c r="E172" s="395" t="s">
        <v>1154</v>
      </c>
      <c r="F172" s="396" t="s">
        <v>1155</v>
      </c>
      <c r="G172" s="259" t="s">
        <v>77</v>
      </c>
      <c r="H172" s="260">
        <v>2473</v>
      </c>
      <c r="I172" s="261">
        <v>13.9</v>
      </c>
      <c r="J172" s="263">
        <f>ROUND(I172*H172,2)</f>
        <v>34374.7</v>
      </c>
      <c r="K172" s="262"/>
      <c r="L172" s="261">
        <v>13.9</v>
      </c>
      <c r="M172" s="263">
        <f>ROUND(L172*K172,2)</f>
        <v>0</v>
      </c>
      <c r="N172" s="262"/>
      <c r="O172" s="261">
        <v>13.9</v>
      </c>
      <c r="P172" s="263">
        <f>ROUND(O172*N172,2)</f>
        <v>0</v>
      </c>
      <c r="Q172" s="262">
        <v>2473</v>
      </c>
      <c r="R172" s="261">
        <v>13.9</v>
      </c>
      <c r="S172" s="263">
        <f>ROUND(R172*Q172,2)</f>
        <v>34374.7</v>
      </c>
    </row>
    <row r="173" spans="2:19" s="415" customFormat="1" ht="13.5" hidden="1" outlineLevel="3">
      <c r="B173" s="407"/>
      <c r="C173" s="408"/>
      <c r="D173" s="399" t="s">
        <v>70</v>
      </c>
      <c r="E173" s="409" t="s">
        <v>15</v>
      </c>
      <c r="F173" s="410" t="s">
        <v>1156</v>
      </c>
      <c r="G173" s="408"/>
      <c r="H173" s="411">
        <v>2473</v>
      </c>
      <c r="I173" s="412" t="s">
        <v>15</v>
      </c>
      <c r="J173" s="413"/>
      <c r="K173" s="414"/>
      <c r="L173" s="412" t="s">
        <v>15</v>
      </c>
      <c r="M173" s="413"/>
      <c r="N173" s="414"/>
      <c r="O173" s="412" t="s">
        <v>15</v>
      </c>
      <c r="P173" s="413"/>
      <c r="Q173" s="414">
        <v>2473</v>
      </c>
      <c r="R173" s="412" t="s">
        <v>15</v>
      </c>
      <c r="S173" s="413"/>
    </row>
    <row r="174" spans="2:19" s="426" customFormat="1" ht="13.5" hidden="1" outlineLevel="3">
      <c r="B174" s="425"/>
      <c r="C174" s="427"/>
      <c r="D174" s="399" t="s">
        <v>70</v>
      </c>
      <c r="E174" s="428" t="s">
        <v>1157</v>
      </c>
      <c r="F174" s="429" t="s">
        <v>1096</v>
      </c>
      <c r="G174" s="427"/>
      <c r="H174" s="430">
        <v>2473</v>
      </c>
      <c r="I174" s="431" t="s">
        <v>15</v>
      </c>
      <c r="J174" s="432"/>
      <c r="K174" s="433"/>
      <c r="L174" s="431" t="s">
        <v>15</v>
      </c>
      <c r="M174" s="432"/>
      <c r="N174" s="433"/>
      <c r="O174" s="431" t="s">
        <v>15</v>
      </c>
      <c r="P174" s="432"/>
      <c r="Q174" s="433">
        <v>2473</v>
      </c>
      <c r="R174" s="431" t="s">
        <v>15</v>
      </c>
      <c r="S174" s="432"/>
    </row>
    <row r="175" spans="2:19" s="264" customFormat="1" ht="22.5" customHeight="1" hidden="1" outlineLevel="2" collapsed="1">
      <c r="B175" s="255"/>
      <c r="C175" s="265" t="s">
        <v>89</v>
      </c>
      <c r="D175" s="265" t="s">
        <v>90</v>
      </c>
      <c r="E175" s="434" t="s">
        <v>1158</v>
      </c>
      <c r="F175" s="435" t="s">
        <v>1159</v>
      </c>
      <c r="G175" s="267" t="s">
        <v>91</v>
      </c>
      <c r="H175" s="268">
        <v>89.152</v>
      </c>
      <c r="I175" s="269">
        <v>111.5</v>
      </c>
      <c r="J175" s="271">
        <f>ROUND(I175*H175,2)</f>
        <v>9940.45</v>
      </c>
      <c r="K175" s="270"/>
      <c r="L175" s="269">
        <v>111.5</v>
      </c>
      <c r="M175" s="271">
        <f>ROUND(L175*K175,2)</f>
        <v>0</v>
      </c>
      <c r="N175" s="270"/>
      <c r="O175" s="269">
        <v>111.5</v>
      </c>
      <c r="P175" s="271">
        <f>ROUND(O175*N175,2)</f>
        <v>0</v>
      </c>
      <c r="Q175" s="270">
        <v>89.152</v>
      </c>
      <c r="R175" s="269">
        <v>111.5</v>
      </c>
      <c r="S175" s="271">
        <f>ROUND(R175*Q175,2)</f>
        <v>9940.45</v>
      </c>
    </row>
    <row r="176" spans="2:19" s="415" customFormat="1" ht="13.5" hidden="1" outlineLevel="3">
      <c r="B176" s="407"/>
      <c r="C176" s="408"/>
      <c r="D176" s="399" t="s">
        <v>70</v>
      </c>
      <c r="E176" s="409" t="s">
        <v>15</v>
      </c>
      <c r="F176" s="410" t="s">
        <v>1160</v>
      </c>
      <c r="G176" s="408"/>
      <c r="H176" s="411">
        <v>89.152</v>
      </c>
      <c r="I176" s="412" t="s">
        <v>15</v>
      </c>
      <c r="J176" s="413"/>
      <c r="K176" s="414"/>
      <c r="L176" s="412" t="s">
        <v>15</v>
      </c>
      <c r="M176" s="413"/>
      <c r="N176" s="414"/>
      <c r="O176" s="412" t="s">
        <v>15</v>
      </c>
      <c r="P176" s="413"/>
      <c r="Q176" s="414">
        <v>89.152</v>
      </c>
      <c r="R176" s="412" t="s">
        <v>15</v>
      </c>
      <c r="S176" s="413"/>
    </row>
    <row r="177" spans="2:19" s="264" customFormat="1" ht="31.5" customHeight="1" hidden="1" outlineLevel="2" collapsed="1">
      <c r="B177" s="255"/>
      <c r="C177" s="256" t="s">
        <v>92</v>
      </c>
      <c r="D177" s="256" t="s">
        <v>67</v>
      </c>
      <c r="E177" s="395" t="s">
        <v>1161</v>
      </c>
      <c r="F177" s="396" t="s">
        <v>1162</v>
      </c>
      <c r="G177" s="259" t="s">
        <v>77</v>
      </c>
      <c r="H177" s="260">
        <v>2473</v>
      </c>
      <c r="I177" s="261">
        <v>16.7</v>
      </c>
      <c r="J177" s="263">
        <f>ROUND(I177*H177,2)</f>
        <v>41299.1</v>
      </c>
      <c r="K177" s="262"/>
      <c r="L177" s="261">
        <v>16.7</v>
      </c>
      <c r="M177" s="263">
        <f>ROUND(L177*K177,2)</f>
        <v>0</v>
      </c>
      <c r="N177" s="262"/>
      <c r="O177" s="261">
        <v>16.7</v>
      </c>
      <c r="P177" s="263">
        <f>ROUND(O177*N177,2)</f>
        <v>0</v>
      </c>
      <c r="Q177" s="262">
        <v>2473</v>
      </c>
      <c r="R177" s="261">
        <v>16.7</v>
      </c>
      <c r="S177" s="263">
        <f>ROUND(R177*Q177,2)</f>
        <v>41299.1</v>
      </c>
    </row>
    <row r="178" spans="2:19" s="415" customFormat="1" ht="13.5" hidden="1" outlineLevel="3">
      <c r="B178" s="407"/>
      <c r="C178" s="408"/>
      <c r="D178" s="399" t="s">
        <v>70</v>
      </c>
      <c r="E178" s="409" t="s">
        <v>15</v>
      </c>
      <c r="F178" s="410" t="s">
        <v>1157</v>
      </c>
      <c r="G178" s="408"/>
      <c r="H178" s="411">
        <v>2473</v>
      </c>
      <c r="I178" s="412" t="s">
        <v>15</v>
      </c>
      <c r="J178" s="413"/>
      <c r="K178" s="414"/>
      <c r="L178" s="412" t="s">
        <v>15</v>
      </c>
      <c r="M178" s="413"/>
      <c r="N178" s="414"/>
      <c r="O178" s="412" t="s">
        <v>15</v>
      </c>
      <c r="P178" s="413"/>
      <c r="Q178" s="414">
        <v>2473</v>
      </c>
      <c r="R178" s="412" t="s">
        <v>15</v>
      </c>
      <c r="S178" s="413"/>
    </row>
    <row r="179" spans="2:19" s="264" customFormat="1" ht="22.5" customHeight="1" hidden="1" outlineLevel="2" collapsed="1">
      <c r="B179" s="255"/>
      <c r="C179" s="256" t="s">
        <v>93</v>
      </c>
      <c r="D179" s="256" t="s">
        <v>67</v>
      </c>
      <c r="E179" s="395" t="s">
        <v>1151</v>
      </c>
      <c r="F179" s="396" t="s">
        <v>1152</v>
      </c>
      <c r="G179" s="259" t="s">
        <v>68</v>
      </c>
      <c r="H179" s="260">
        <v>103.584</v>
      </c>
      <c r="I179" s="261">
        <v>36.1</v>
      </c>
      <c r="J179" s="263">
        <f>ROUND(I179*H179,2)</f>
        <v>3739.38</v>
      </c>
      <c r="K179" s="262"/>
      <c r="L179" s="261">
        <v>36.1</v>
      </c>
      <c r="M179" s="263">
        <f>ROUND(L179*K179,2)</f>
        <v>0</v>
      </c>
      <c r="N179" s="262"/>
      <c r="O179" s="261">
        <v>36.1</v>
      </c>
      <c r="P179" s="263">
        <f>ROUND(O179*N179,2)</f>
        <v>0</v>
      </c>
      <c r="Q179" s="262">
        <v>103.584</v>
      </c>
      <c r="R179" s="261">
        <v>36.1</v>
      </c>
      <c r="S179" s="263">
        <f>ROUND(R179*Q179,2)</f>
        <v>3739.38</v>
      </c>
    </row>
    <row r="180" spans="2:19" s="406" customFormat="1" ht="13.5" hidden="1" outlineLevel="3">
      <c r="B180" s="397"/>
      <c r="C180" s="398"/>
      <c r="D180" s="399" t="s">
        <v>70</v>
      </c>
      <c r="E180" s="400" t="s">
        <v>15</v>
      </c>
      <c r="F180" s="401" t="s">
        <v>1163</v>
      </c>
      <c r="G180" s="398"/>
      <c r="H180" s="402" t="s">
        <v>15</v>
      </c>
      <c r="I180" s="403" t="s">
        <v>15</v>
      </c>
      <c r="J180" s="404"/>
      <c r="K180" s="405"/>
      <c r="L180" s="403" t="s">
        <v>15</v>
      </c>
      <c r="M180" s="404"/>
      <c r="N180" s="405"/>
      <c r="O180" s="403" t="s">
        <v>15</v>
      </c>
      <c r="P180" s="404"/>
      <c r="Q180" s="405" t="s">
        <v>15</v>
      </c>
      <c r="R180" s="403" t="s">
        <v>15</v>
      </c>
      <c r="S180" s="404"/>
    </row>
    <row r="181" spans="2:19" s="415" customFormat="1" ht="13.5" hidden="1" outlineLevel="3">
      <c r="B181" s="407"/>
      <c r="C181" s="408"/>
      <c r="D181" s="399" t="s">
        <v>70</v>
      </c>
      <c r="E181" s="409" t="s">
        <v>15</v>
      </c>
      <c r="F181" s="410" t="s">
        <v>1164</v>
      </c>
      <c r="G181" s="408"/>
      <c r="H181" s="411">
        <v>103.584</v>
      </c>
      <c r="I181" s="412" t="s">
        <v>15</v>
      </c>
      <c r="J181" s="413"/>
      <c r="K181" s="414"/>
      <c r="L181" s="412" t="s">
        <v>15</v>
      </c>
      <c r="M181" s="413"/>
      <c r="N181" s="414"/>
      <c r="O181" s="412" t="s">
        <v>15</v>
      </c>
      <c r="P181" s="413"/>
      <c r="Q181" s="414">
        <v>103.584</v>
      </c>
      <c r="R181" s="412" t="s">
        <v>15</v>
      </c>
      <c r="S181" s="413"/>
    </row>
    <row r="182" spans="2:19" s="424" customFormat="1" ht="13.5" hidden="1" outlineLevel="3">
      <c r="B182" s="416"/>
      <c r="C182" s="417"/>
      <c r="D182" s="399" t="s">
        <v>70</v>
      </c>
      <c r="E182" s="418" t="s">
        <v>1165</v>
      </c>
      <c r="F182" s="419" t="s">
        <v>71</v>
      </c>
      <c r="G182" s="417"/>
      <c r="H182" s="420">
        <v>103.584</v>
      </c>
      <c r="I182" s="421" t="s">
        <v>15</v>
      </c>
      <c r="J182" s="422"/>
      <c r="K182" s="423"/>
      <c r="L182" s="421" t="s">
        <v>15</v>
      </c>
      <c r="M182" s="422"/>
      <c r="N182" s="423"/>
      <c r="O182" s="421" t="s">
        <v>15</v>
      </c>
      <c r="P182" s="422"/>
      <c r="Q182" s="423">
        <v>103.584</v>
      </c>
      <c r="R182" s="421" t="s">
        <v>15</v>
      </c>
      <c r="S182" s="422"/>
    </row>
    <row r="183" spans="2:19" s="264" customFormat="1" ht="22.5" customHeight="1" hidden="1" outlineLevel="2" collapsed="1">
      <c r="B183" s="255"/>
      <c r="C183" s="256" t="s">
        <v>94</v>
      </c>
      <c r="D183" s="256" t="s">
        <v>67</v>
      </c>
      <c r="E183" s="395" t="s">
        <v>1166</v>
      </c>
      <c r="F183" s="396" t="s">
        <v>1167</v>
      </c>
      <c r="G183" s="259" t="s">
        <v>68</v>
      </c>
      <c r="H183" s="260">
        <v>103.584</v>
      </c>
      <c r="I183" s="261">
        <v>181.1</v>
      </c>
      <c r="J183" s="263">
        <f>ROUND(I183*H183,2)</f>
        <v>18759.06</v>
      </c>
      <c r="K183" s="262"/>
      <c r="L183" s="261">
        <v>181.1</v>
      </c>
      <c r="M183" s="263">
        <f>ROUND(L183*K183,2)</f>
        <v>0</v>
      </c>
      <c r="N183" s="262"/>
      <c r="O183" s="261">
        <v>181.1</v>
      </c>
      <c r="P183" s="263">
        <f>ROUND(O183*N183,2)</f>
        <v>0</v>
      </c>
      <c r="Q183" s="262">
        <v>103.584</v>
      </c>
      <c r="R183" s="261">
        <v>181.1</v>
      </c>
      <c r="S183" s="263">
        <f>ROUND(R183*Q183,2)</f>
        <v>18759.06</v>
      </c>
    </row>
    <row r="184" spans="2:19" s="415" customFormat="1" ht="13.5" hidden="1" outlineLevel="3">
      <c r="B184" s="407"/>
      <c r="C184" s="408"/>
      <c r="D184" s="399" t="s">
        <v>70</v>
      </c>
      <c r="E184" s="409" t="s">
        <v>15</v>
      </c>
      <c r="F184" s="410" t="s">
        <v>1165</v>
      </c>
      <c r="G184" s="408"/>
      <c r="H184" s="411">
        <v>103.584</v>
      </c>
      <c r="I184" s="412" t="s">
        <v>15</v>
      </c>
      <c r="J184" s="413"/>
      <c r="K184" s="414"/>
      <c r="L184" s="412" t="s">
        <v>15</v>
      </c>
      <c r="M184" s="413"/>
      <c r="N184" s="414"/>
      <c r="O184" s="412" t="s">
        <v>15</v>
      </c>
      <c r="P184" s="413"/>
      <c r="Q184" s="414">
        <v>103.584</v>
      </c>
      <c r="R184" s="412" t="s">
        <v>15</v>
      </c>
      <c r="S184" s="413"/>
    </row>
    <row r="185" spans="2:19" s="264" customFormat="1" ht="31.5" customHeight="1" hidden="1" outlineLevel="2" collapsed="1">
      <c r="B185" s="255"/>
      <c r="C185" s="256" t="s">
        <v>95</v>
      </c>
      <c r="D185" s="256" t="s">
        <v>67</v>
      </c>
      <c r="E185" s="395" t="s">
        <v>1168</v>
      </c>
      <c r="F185" s="396" t="s">
        <v>1169</v>
      </c>
      <c r="G185" s="259" t="s">
        <v>68</v>
      </c>
      <c r="H185" s="260">
        <v>1346.592</v>
      </c>
      <c r="I185" s="261">
        <v>6.2</v>
      </c>
      <c r="J185" s="263">
        <f>ROUND(I185*H185,2)</f>
        <v>8348.87</v>
      </c>
      <c r="K185" s="262"/>
      <c r="L185" s="261">
        <v>6.2</v>
      </c>
      <c r="M185" s="263">
        <f>ROUND(L185*K185,2)</f>
        <v>0</v>
      </c>
      <c r="N185" s="262"/>
      <c r="O185" s="261">
        <v>6.2</v>
      </c>
      <c r="P185" s="263">
        <f>ROUND(O185*N185,2)</f>
        <v>0</v>
      </c>
      <c r="Q185" s="262">
        <v>1346.592</v>
      </c>
      <c r="R185" s="261">
        <v>6.2</v>
      </c>
      <c r="S185" s="263">
        <f>ROUND(R185*Q185,2)</f>
        <v>8348.87</v>
      </c>
    </row>
    <row r="186" spans="2:19" s="415" customFormat="1" ht="13.5" hidden="1" outlineLevel="3">
      <c r="B186" s="407"/>
      <c r="C186" s="408"/>
      <c r="D186" s="399" t="s">
        <v>70</v>
      </c>
      <c r="E186" s="409"/>
      <c r="F186" s="410" t="s">
        <v>1170</v>
      </c>
      <c r="G186" s="408"/>
      <c r="H186" s="411">
        <v>1346.592</v>
      </c>
      <c r="I186" s="412" t="s">
        <v>15</v>
      </c>
      <c r="J186" s="413"/>
      <c r="K186" s="414"/>
      <c r="L186" s="412" t="s">
        <v>15</v>
      </c>
      <c r="M186" s="413"/>
      <c r="N186" s="414"/>
      <c r="O186" s="412" t="s">
        <v>15</v>
      </c>
      <c r="P186" s="413"/>
      <c r="Q186" s="414">
        <v>1346.592</v>
      </c>
      <c r="R186" s="412" t="s">
        <v>15</v>
      </c>
      <c r="S186" s="413"/>
    </row>
    <row r="187" spans="2:19" s="264" customFormat="1" ht="22.5" customHeight="1" hidden="1" outlineLevel="2" collapsed="1">
      <c r="B187" s="255"/>
      <c r="C187" s="256" t="s">
        <v>46</v>
      </c>
      <c r="D187" s="256" t="s">
        <v>67</v>
      </c>
      <c r="E187" s="395" t="s">
        <v>1171</v>
      </c>
      <c r="F187" s="396" t="s">
        <v>1172</v>
      </c>
      <c r="G187" s="259" t="s">
        <v>68</v>
      </c>
      <c r="H187" s="260">
        <v>103.584</v>
      </c>
      <c r="I187" s="261">
        <v>167.2</v>
      </c>
      <c r="J187" s="263">
        <f>ROUND(I187*H187,2)</f>
        <v>17319.24</v>
      </c>
      <c r="K187" s="262"/>
      <c r="L187" s="261">
        <v>167.2</v>
      </c>
      <c r="M187" s="263">
        <f>ROUND(L187*K187,2)</f>
        <v>0</v>
      </c>
      <c r="N187" s="262"/>
      <c r="O187" s="261">
        <v>167.2</v>
      </c>
      <c r="P187" s="263">
        <f>ROUND(O187*N187,2)</f>
        <v>0</v>
      </c>
      <c r="Q187" s="262">
        <v>103.584</v>
      </c>
      <c r="R187" s="261">
        <v>167.2</v>
      </c>
      <c r="S187" s="263">
        <f>ROUND(R187*Q187,2)</f>
        <v>17319.24</v>
      </c>
    </row>
    <row r="188" spans="2:19" s="415" customFormat="1" ht="13.5" hidden="1" outlineLevel="3">
      <c r="B188" s="407"/>
      <c r="C188" s="408"/>
      <c r="D188" s="399" t="s">
        <v>70</v>
      </c>
      <c r="E188" s="409" t="s">
        <v>15</v>
      </c>
      <c r="F188" s="410" t="s">
        <v>1165</v>
      </c>
      <c r="G188" s="408"/>
      <c r="H188" s="411">
        <v>103.584</v>
      </c>
      <c r="I188" s="412" t="s">
        <v>15</v>
      </c>
      <c r="J188" s="413"/>
      <c r="K188" s="414"/>
      <c r="L188" s="412" t="s">
        <v>15</v>
      </c>
      <c r="M188" s="413"/>
      <c r="N188" s="414"/>
      <c r="O188" s="412" t="s">
        <v>15</v>
      </c>
      <c r="P188" s="413"/>
      <c r="Q188" s="414">
        <v>103.584</v>
      </c>
      <c r="R188" s="412" t="s">
        <v>15</v>
      </c>
      <c r="S188" s="413"/>
    </row>
    <row r="189" spans="2:19" s="254" customFormat="1" ht="29.85" customHeight="1" outlineLevel="1" collapsed="1">
      <c r="B189" s="248"/>
      <c r="C189" s="249"/>
      <c r="D189" s="250" t="s">
        <v>36</v>
      </c>
      <c r="E189" s="394" t="s">
        <v>78</v>
      </c>
      <c r="F189" s="394" t="s">
        <v>1173</v>
      </c>
      <c r="G189" s="249"/>
      <c r="H189" s="249"/>
      <c r="I189" s="252" t="s">
        <v>15</v>
      </c>
      <c r="J189" s="253">
        <f>SUM(J190:J692)</f>
        <v>5173283.479999999</v>
      </c>
      <c r="K189" s="248"/>
      <c r="L189" s="252" t="s">
        <v>15</v>
      </c>
      <c r="M189" s="253">
        <f>SUM(M190:M692)</f>
        <v>0</v>
      </c>
      <c r="N189" s="248"/>
      <c r="O189" s="252" t="s">
        <v>15</v>
      </c>
      <c r="P189" s="253">
        <f>SUM(P190:P692)</f>
        <v>0</v>
      </c>
      <c r="Q189" s="248"/>
      <c r="R189" s="252" t="s">
        <v>15</v>
      </c>
      <c r="S189" s="253">
        <f>SUM(S190:S692)</f>
        <v>5173283.479999999</v>
      </c>
    </row>
    <row r="190" spans="2:19" s="264" customFormat="1" ht="31.5" customHeight="1" hidden="1" outlineLevel="2" collapsed="1">
      <c r="B190" s="255"/>
      <c r="C190" s="256" t="s">
        <v>96</v>
      </c>
      <c r="D190" s="256" t="s">
        <v>67</v>
      </c>
      <c r="E190" s="395" t="s">
        <v>1174</v>
      </c>
      <c r="F190" s="396" t="s">
        <v>1175</v>
      </c>
      <c r="G190" s="259" t="s">
        <v>68</v>
      </c>
      <c r="H190" s="260">
        <v>80</v>
      </c>
      <c r="I190" s="261">
        <v>487.6</v>
      </c>
      <c r="J190" s="263">
        <f>ROUND(I190*H190,2)</f>
        <v>39008</v>
      </c>
      <c r="K190" s="262"/>
      <c r="L190" s="261">
        <v>487.6</v>
      </c>
      <c r="M190" s="263">
        <f>ROUND(L190*K190,2)</f>
        <v>0</v>
      </c>
      <c r="N190" s="262"/>
      <c r="O190" s="261">
        <v>487.6</v>
      </c>
      <c r="P190" s="263">
        <f>ROUND(O190*N190,2)</f>
        <v>0</v>
      </c>
      <c r="Q190" s="262">
        <v>80</v>
      </c>
      <c r="R190" s="261">
        <v>487.6</v>
      </c>
      <c r="S190" s="263">
        <f>ROUND(R190*Q190,2)</f>
        <v>39008</v>
      </c>
    </row>
    <row r="191" spans="2:19" s="415" customFormat="1" ht="13.5" hidden="1" outlineLevel="3">
      <c r="B191" s="407"/>
      <c r="C191" s="408"/>
      <c r="D191" s="399" t="s">
        <v>70</v>
      </c>
      <c r="E191" s="409" t="s">
        <v>15</v>
      </c>
      <c r="F191" s="410" t="s">
        <v>1176</v>
      </c>
      <c r="G191" s="408"/>
      <c r="H191" s="411">
        <v>80</v>
      </c>
      <c r="I191" s="412" t="s">
        <v>15</v>
      </c>
      <c r="J191" s="413"/>
      <c r="K191" s="414"/>
      <c r="L191" s="412" t="s">
        <v>15</v>
      </c>
      <c r="M191" s="413"/>
      <c r="N191" s="414"/>
      <c r="O191" s="412" t="s">
        <v>15</v>
      </c>
      <c r="P191" s="413"/>
      <c r="Q191" s="414">
        <v>80</v>
      </c>
      <c r="R191" s="412" t="s">
        <v>15</v>
      </c>
      <c r="S191" s="413"/>
    </row>
    <row r="192" spans="2:19" s="264" customFormat="1" ht="22.5" customHeight="1" hidden="1" outlineLevel="2" collapsed="1">
      <c r="B192" s="255"/>
      <c r="C192" s="256" t="s">
        <v>97</v>
      </c>
      <c r="D192" s="256" t="s">
        <v>67</v>
      </c>
      <c r="E192" s="395" t="s">
        <v>1177</v>
      </c>
      <c r="F192" s="396" t="s">
        <v>1178</v>
      </c>
      <c r="G192" s="259" t="s">
        <v>68</v>
      </c>
      <c r="H192" s="260">
        <v>20.552</v>
      </c>
      <c r="I192" s="261">
        <v>487.6</v>
      </c>
      <c r="J192" s="263">
        <f>ROUND(I192*H192,2)</f>
        <v>10021.16</v>
      </c>
      <c r="K192" s="262"/>
      <c r="L192" s="261">
        <v>487.6</v>
      </c>
      <c r="M192" s="263">
        <f>ROUND(L192*K192,2)</f>
        <v>0</v>
      </c>
      <c r="N192" s="262"/>
      <c r="O192" s="261">
        <v>487.6</v>
      </c>
      <c r="P192" s="263">
        <f>ROUND(O192*N192,2)</f>
        <v>0</v>
      </c>
      <c r="Q192" s="262">
        <v>20.552</v>
      </c>
      <c r="R192" s="261">
        <v>487.6</v>
      </c>
      <c r="S192" s="263">
        <f>ROUND(R192*Q192,2)</f>
        <v>10021.16</v>
      </c>
    </row>
    <row r="193" spans="2:19" s="406" customFormat="1" ht="13.5" hidden="1" outlineLevel="3">
      <c r="B193" s="397"/>
      <c r="C193" s="398"/>
      <c r="D193" s="399" t="s">
        <v>70</v>
      </c>
      <c r="E193" s="400" t="s">
        <v>15</v>
      </c>
      <c r="F193" s="401" t="s">
        <v>1179</v>
      </c>
      <c r="G193" s="398"/>
      <c r="H193" s="402" t="s">
        <v>15</v>
      </c>
      <c r="I193" s="403" t="s">
        <v>15</v>
      </c>
      <c r="J193" s="404"/>
      <c r="K193" s="405"/>
      <c r="L193" s="403" t="s">
        <v>15</v>
      </c>
      <c r="M193" s="404"/>
      <c r="N193" s="405"/>
      <c r="O193" s="403" t="s">
        <v>15</v>
      </c>
      <c r="P193" s="404"/>
      <c r="Q193" s="405" t="s">
        <v>15</v>
      </c>
      <c r="R193" s="403" t="s">
        <v>15</v>
      </c>
      <c r="S193" s="404"/>
    </row>
    <row r="194" spans="2:19" s="406" customFormat="1" ht="13.5" hidden="1" outlineLevel="3">
      <c r="B194" s="397"/>
      <c r="C194" s="398"/>
      <c r="D194" s="399" t="s">
        <v>70</v>
      </c>
      <c r="E194" s="400" t="s">
        <v>15</v>
      </c>
      <c r="F194" s="401" t="s">
        <v>1180</v>
      </c>
      <c r="G194" s="398"/>
      <c r="H194" s="402" t="s">
        <v>15</v>
      </c>
      <c r="I194" s="403" t="s">
        <v>15</v>
      </c>
      <c r="J194" s="404"/>
      <c r="K194" s="405"/>
      <c r="L194" s="403" t="s">
        <v>15</v>
      </c>
      <c r="M194" s="404"/>
      <c r="N194" s="405"/>
      <c r="O194" s="403" t="s">
        <v>15</v>
      </c>
      <c r="P194" s="404"/>
      <c r="Q194" s="405" t="s">
        <v>15</v>
      </c>
      <c r="R194" s="403" t="s">
        <v>15</v>
      </c>
      <c r="S194" s="404"/>
    </row>
    <row r="195" spans="2:19" s="415" customFormat="1" ht="13.5" hidden="1" outlineLevel="3">
      <c r="B195" s="407"/>
      <c r="C195" s="408"/>
      <c r="D195" s="399" t="s">
        <v>70</v>
      </c>
      <c r="E195" s="409" t="s">
        <v>15</v>
      </c>
      <c r="F195" s="410" t="s">
        <v>1181</v>
      </c>
      <c r="G195" s="408"/>
      <c r="H195" s="411">
        <v>15.12</v>
      </c>
      <c r="I195" s="412" t="s">
        <v>15</v>
      </c>
      <c r="J195" s="413"/>
      <c r="K195" s="414"/>
      <c r="L195" s="412" t="s">
        <v>15</v>
      </c>
      <c r="M195" s="413"/>
      <c r="N195" s="414"/>
      <c r="O195" s="412" t="s">
        <v>15</v>
      </c>
      <c r="P195" s="413"/>
      <c r="Q195" s="414">
        <v>15.12</v>
      </c>
      <c r="R195" s="412" t="s">
        <v>15</v>
      </c>
      <c r="S195" s="413"/>
    </row>
    <row r="196" spans="2:19" s="415" customFormat="1" ht="13.5" hidden="1" outlineLevel="3">
      <c r="B196" s="407"/>
      <c r="C196" s="408"/>
      <c r="D196" s="399" t="s">
        <v>70</v>
      </c>
      <c r="E196" s="409" t="s">
        <v>15</v>
      </c>
      <c r="F196" s="410" t="s">
        <v>1182</v>
      </c>
      <c r="G196" s="408"/>
      <c r="H196" s="411">
        <v>5.432</v>
      </c>
      <c r="I196" s="412" t="s">
        <v>15</v>
      </c>
      <c r="J196" s="413"/>
      <c r="K196" s="414"/>
      <c r="L196" s="412" t="s">
        <v>15</v>
      </c>
      <c r="M196" s="413"/>
      <c r="N196" s="414"/>
      <c r="O196" s="412" t="s">
        <v>15</v>
      </c>
      <c r="P196" s="413"/>
      <c r="Q196" s="414">
        <v>5.432</v>
      </c>
      <c r="R196" s="412" t="s">
        <v>15</v>
      </c>
      <c r="S196" s="413"/>
    </row>
    <row r="197" spans="2:19" s="424" customFormat="1" ht="13.5" hidden="1" outlineLevel="3">
      <c r="B197" s="416"/>
      <c r="C197" s="417"/>
      <c r="D197" s="399" t="s">
        <v>70</v>
      </c>
      <c r="E197" s="418" t="s">
        <v>1183</v>
      </c>
      <c r="F197" s="419" t="s">
        <v>71</v>
      </c>
      <c r="G197" s="417"/>
      <c r="H197" s="420">
        <v>20.552</v>
      </c>
      <c r="I197" s="421" t="s">
        <v>15</v>
      </c>
      <c r="J197" s="422"/>
      <c r="K197" s="423"/>
      <c r="L197" s="421" t="s">
        <v>15</v>
      </c>
      <c r="M197" s="422"/>
      <c r="N197" s="423"/>
      <c r="O197" s="421" t="s">
        <v>15</v>
      </c>
      <c r="P197" s="422"/>
      <c r="Q197" s="423">
        <v>20.552</v>
      </c>
      <c r="R197" s="421" t="s">
        <v>15</v>
      </c>
      <c r="S197" s="422"/>
    </row>
    <row r="198" spans="2:19" s="264" customFormat="1" ht="22.5" customHeight="1" hidden="1" outlineLevel="2" collapsed="1">
      <c r="B198" s="255"/>
      <c r="C198" s="256" t="s">
        <v>98</v>
      </c>
      <c r="D198" s="256" t="s">
        <v>67</v>
      </c>
      <c r="E198" s="395" t="s">
        <v>1184</v>
      </c>
      <c r="F198" s="396" t="s">
        <v>1185</v>
      </c>
      <c r="G198" s="259" t="s">
        <v>68</v>
      </c>
      <c r="H198" s="260">
        <v>20.552</v>
      </c>
      <c r="I198" s="261">
        <v>36.1</v>
      </c>
      <c r="J198" s="263">
        <f>ROUND(I198*H198,2)</f>
        <v>741.93</v>
      </c>
      <c r="K198" s="262"/>
      <c r="L198" s="261">
        <v>36.1</v>
      </c>
      <c r="M198" s="263">
        <f>ROUND(L198*K198,2)</f>
        <v>0</v>
      </c>
      <c r="N198" s="262"/>
      <c r="O198" s="261">
        <v>36.1</v>
      </c>
      <c r="P198" s="263">
        <f>ROUND(O198*N198,2)</f>
        <v>0</v>
      </c>
      <c r="Q198" s="262">
        <v>20.552</v>
      </c>
      <c r="R198" s="261">
        <v>36.1</v>
      </c>
      <c r="S198" s="263">
        <f>ROUND(R198*Q198,2)</f>
        <v>741.93</v>
      </c>
    </row>
    <row r="199" spans="2:19" s="415" customFormat="1" ht="13.5" hidden="1" outlineLevel="3">
      <c r="B199" s="407"/>
      <c r="C199" s="408"/>
      <c r="D199" s="399" t="s">
        <v>70</v>
      </c>
      <c r="E199" s="409" t="s">
        <v>15</v>
      </c>
      <c r="F199" s="410" t="s">
        <v>1183</v>
      </c>
      <c r="G199" s="408"/>
      <c r="H199" s="411">
        <v>20.552</v>
      </c>
      <c r="I199" s="412" t="s">
        <v>15</v>
      </c>
      <c r="J199" s="413"/>
      <c r="K199" s="414"/>
      <c r="L199" s="412" t="s">
        <v>15</v>
      </c>
      <c r="M199" s="413"/>
      <c r="N199" s="414"/>
      <c r="O199" s="412" t="s">
        <v>15</v>
      </c>
      <c r="P199" s="413"/>
      <c r="Q199" s="414">
        <v>20.552</v>
      </c>
      <c r="R199" s="412" t="s">
        <v>15</v>
      </c>
      <c r="S199" s="413"/>
    </row>
    <row r="200" spans="2:19" s="264" customFormat="1" ht="22.5" customHeight="1" hidden="1" outlineLevel="2" collapsed="1">
      <c r="B200" s="255"/>
      <c r="C200" s="256" t="s">
        <v>99</v>
      </c>
      <c r="D200" s="256" t="s">
        <v>67</v>
      </c>
      <c r="E200" s="395" t="s">
        <v>1186</v>
      </c>
      <c r="F200" s="396" t="s">
        <v>1187</v>
      </c>
      <c r="G200" s="259" t="s">
        <v>68</v>
      </c>
      <c r="H200" s="260">
        <v>20.552</v>
      </c>
      <c r="I200" s="261">
        <v>181.1</v>
      </c>
      <c r="J200" s="263">
        <f>ROUND(I200*H200,2)</f>
        <v>3721.97</v>
      </c>
      <c r="K200" s="262"/>
      <c r="L200" s="261">
        <v>181.1</v>
      </c>
      <c r="M200" s="263">
        <f>ROUND(L200*K200,2)</f>
        <v>0</v>
      </c>
      <c r="N200" s="262"/>
      <c r="O200" s="261">
        <v>181.1</v>
      </c>
      <c r="P200" s="263">
        <f>ROUND(O200*N200,2)</f>
        <v>0</v>
      </c>
      <c r="Q200" s="262">
        <v>20.552</v>
      </c>
      <c r="R200" s="261">
        <v>181.1</v>
      </c>
      <c r="S200" s="263">
        <f>ROUND(R200*Q200,2)</f>
        <v>3721.97</v>
      </c>
    </row>
    <row r="201" spans="2:19" s="415" customFormat="1" ht="13.5" hidden="1" outlineLevel="3">
      <c r="B201" s="407"/>
      <c r="C201" s="408"/>
      <c r="D201" s="399" t="s">
        <v>70</v>
      </c>
      <c r="E201" s="409" t="s">
        <v>15</v>
      </c>
      <c r="F201" s="410" t="s">
        <v>1183</v>
      </c>
      <c r="G201" s="408"/>
      <c r="H201" s="411">
        <v>20.552</v>
      </c>
      <c r="I201" s="412" t="s">
        <v>15</v>
      </c>
      <c r="J201" s="413"/>
      <c r="K201" s="414"/>
      <c r="L201" s="412" t="s">
        <v>15</v>
      </c>
      <c r="M201" s="413"/>
      <c r="N201" s="414"/>
      <c r="O201" s="412" t="s">
        <v>15</v>
      </c>
      <c r="P201" s="413"/>
      <c r="Q201" s="414">
        <v>20.552</v>
      </c>
      <c r="R201" s="412" t="s">
        <v>15</v>
      </c>
      <c r="S201" s="413"/>
    </row>
    <row r="202" spans="2:19" s="264" customFormat="1" ht="31.5" customHeight="1" hidden="1" outlineLevel="2" collapsed="1">
      <c r="B202" s="255"/>
      <c r="C202" s="256" t="s">
        <v>100</v>
      </c>
      <c r="D202" s="256" t="s">
        <v>67</v>
      </c>
      <c r="E202" s="395" t="s">
        <v>1188</v>
      </c>
      <c r="F202" s="396" t="s">
        <v>1189</v>
      </c>
      <c r="G202" s="259" t="s">
        <v>68</v>
      </c>
      <c r="H202" s="260">
        <v>267.176</v>
      </c>
      <c r="I202" s="261">
        <v>6.2</v>
      </c>
      <c r="J202" s="263">
        <f>ROUND(I202*H202,2)</f>
        <v>1656.49</v>
      </c>
      <c r="K202" s="262"/>
      <c r="L202" s="261">
        <v>6.2</v>
      </c>
      <c r="M202" s="263">
        <f>ROUND(L202*K202,2)</f>
        <v>0</v>
      </c>
      <c r="N202" s="262"/>
      <c r="O202" s="261">
        <v>6.2</v>
      </c>
      <c r="P202" s="263">
        <f>ROUND(O202*N202,2)</f>
        <v>0</v>
      </c>
      <c r="Q202" s="262">
        <v>267.176</v>
      </c>
      <c r="R202" s="261">
        <v>6.2</v>
      </c>
      <c r="S202" s="263">
        <f>ROUND(R202*Q202,2)</f>
        <v>1656.49</v>
      </c>
    </row>
    <row r="203" spans="2:19" s="415" customFormat="1" ht="13.5" hidden="1" outlineLevel="3">
      <c r="B203" s="407"/>
      <c r="C203" s="408"/>
      <c r="D203" s="399" t="s">
        <v>70</v>
      </c>
      <c r="E203" s="409"/>
      <c r="F203" s="410" t="s">
        <v>1190</v>
      </c>
      <c r="G203" s="408"/>
      <c r="H203" s="411">
        <v>267.176</v>
      </c>
      <c r="I203" s="412" t="s">
        <v>15</v>
      </c>
      <c r="J203" s="413"/>
      <c r="K203" s="414"/>
      <c r="L203" s="412" t="s">
        <v>15</v>
      </c>
      <c r="M203" s="413"/>
      <c r="N203" s="414"/>
      <c r="O203" s="412" t="s">
        <v>15</v>
      </c>
      <c r="P203" s="413"/>
      <c r="Q203" s="414">
        <v>267.176</v>
      </c>
      <c r="R203" s="412" t="s">
        <v>15</v>
      </c>
      <c r="S203" s="413"/>
    </row>
    <row r="204" spans="2:19" s="264" customFormat="1" ht="22.5" customHeight="1" hidden="1" outlineLevel="2" collapsed="1">
      <c r="B204" s="255"/>
      <c r="C204" s="256" t="s">
        <v>101</v>
      </c>
      <c r="D204" s="256" t="s">
        <v>67</v>
      </c>
      <c r="E204" s="395" t="s">
        <v>1171</v>
      </c>
      <c r="F204" s="396" t="s">
        <v>1172</v>
      </c>
      <c r="G204" s="259" t="s">
        <v>68</v>
      </c>
      <c r="H204" s="260">
        <v>20.552</v>
      </c>
      <c r="I204" s="261">
        <v>167.2</v>
      </c>
      <c r="J204" s="263">
        <f>ROUND(I204*H204,2)</f>
        <v>3436.29</v>
      </c>
      <c r="K204" s="262"/>
      <c r="L204" s="261">
        <v>167.2</v>
      </c>
      <c r="M204" s="263">
        <f>ROUND(L204*K204,2)</f>
        <v>0</v>
      </c>
      <c r="N204" s="262"/>
      <c r="O204" s="261">
        <v>167.2</v>
      </c>
      <c r="P204" s="263">
        <f>ROUND(O204*N204,2)</f>
        <v>0</v>
      </c>
      <c r="Q204" s="262">
        <v>20.552</v>
      </c>
      <c r="R204" s="261">
        <v>167.2</v>
      </c>
      <c r="S204" s="263">
        <f>ROUND(R204*Q204,2)</f>
        <v>3436.29</v>
      </c>
    </row>
    <row r="205" spans="2:19" s="415" customFormat="1" ht="13.5" hidden="1" outlineLevel="3">
      <c r="B205" s="407"/>
      <c r="C205" s="408"/>
      <c r="D205" s="399" t="s">
        <v>70</v>
      </c>
      <c r="E205" s="409" t="s">
        <v>15</v>
      </c>
      <c r="F205" s="410" t="s">
        <v>1183</v>
      </c>
      <c r="G205" s="408"/>
      <c r="H205" s="411">
        <v>20.552</v>
      </c>
      <c r="I205" s="412" t="s">
        <v>15</v>
      </c>
      <c r="J205" s="413"/>
      <c r="K205" s="414"/>
      <c r="L205" s="412" t="s">
        <v>15</v>
      </c>
      <c r="M205" s="413"/>
      <c r="N205" s="414"/>
      <c r="O205" s="412" t="s">
        <v>15</v>
      </c>
      <c r="P205" s="413"/>
      <c r="Q205" s="414">
        <v>20.552</v>
      </c>
      <c r="R205" s="412" t="s">
        <v>15</v>
      </c>
      <c r="S205" s="413"/>
    </row>
    <row r="206" spans="2:19" s="264" customFormat="1" ht="31.5" customHeight="1" hidden="1" outlineLevel="2" collapsed="1">
      <c r="B206" s="255"/>
      <c r="C206" s="256" t="s">
        <v>102</v>
      </c>
      <c r="D206" s="256" t="s">
        <v>67</v>
      </c>
      <c r="E206" s="395" t="s">
        <v>1191</v>
      </c>
      <c r="F206" s="396" t="s">
        <v>1192</v>
      </c>
      <c r="G206" s="259" t="s">
        <v>68</v>
      </c>
      <c r="H206" s="260">
        <v>4.801</v>
      </c>
      <c r="I206" s="261">
        <v>766.3</v>
      </c>
      <c r="J206" s="263">
        <f>ROUND(I206*H206,2)</f>
        <v>3679.01</v>
      </c>
      <c r="K206" s="262"/>
      <c r="L206" s="261">
        <v>766.3</v>
      </c>
      <c r="M206" s="263">
        <f>ROUND(L206*K206,2)</f>
        <v>0</v>
      </c>
      <c r="N206" s="262"/>
      <c r="O206" s="261">
        <v>766.3</v>
      </c>
      <c r="P206" s="263">
        <f>ROUND(O206*N206,2)</f>
        <v>0</v>
      </c>
      <c r="Q206" s="262">
        <v>4.801</v>
      </c>
      <c r="R206" s="261">
        <v>766.3</v>
      </c>
      <c r="S206" s="263">
        <f>ROUND(R206*Q206,2)</f>
        <v>3679.01</v>
      </c>
    </row>
    <row r="207" spans="2:19" s="406" customFormat="1" ht="13.5" hidden="1" outlineLevel="3">
      <c r="B207" s="397"/>
      <c r="C207" s="398"/>
      <c r="D207" s="399" t="s">
        <v>70</v>
      </c>
      <c r="E207" s="400" t="s">
        <v>15</v>
      </c>
      <c r="F207" s="401" t="s">
        <v>1193</v>
      </c>
      <c r="G207" s="398"/>
      <c r="H207" s="402" t="s">
        <v>15</v>
      </c>
      <c r="I207" s="403" t="s">
        <v>15</v>
      </c>
      <c r="J207" s="404"/>
      <c r="K207" s="405"/>
      <c r="L207" s="403" t="s">
        <v>15</v>
      </c>
      <c r="M207" s="404"/>
      <c r="N207" s="405"/>
      <c r="O207" s="403" t="s">
        <v>15</v>
      </c>
      <c r="P207" s="404"/>
      <c r="Q207" s="405" t="s">
        <v>15</v>
      </c>
      <c r="R207" s="403" t="s">
        <v>15</v>
      </c>
      <c r="S207" s="404"/>
    </row>
    <row r="208" spans="2:19" s="415" customFormat="1" ht="13.5" hidden="1" outlineLevel="3">
      <c r="B208" s="407"/>
      <c r="C208" s="408"/>
      <c r="D208" s="399" t="s">
        <v>70</v>
      </c>
      <c r="E208" s="409" t="s">
        <v>15</v>
      </c>
      <c r="F208" s="410" t="s">
        <v>1194</v>
      </c>
      <c r="G208" s="408"/>
      <c r="H208" s="411">
        <v>4.801</v>
      </c>
      <c r="I208" s="412" t="s">
        <v>15</v>
      </c>
      <c r="J208" s="413"/>
      <c r="K208" s="414"/>
      <c r="L208" s="412" t="s">
        <v>15</v>
      </c>
      <c r="M208" s="413"/>
      <c r="N208" s="414"/>
      <c r="O208" s="412" t="s">
        <v>15</v>
      </c>
      <c r="P208" s="413"/>
      <c r="Q208" s="414">
        <v>4.801</v>
      </c>
      <c r="R208" s="412" t="s">
        <v>15</v>
      </c>
      <c r="S208" s="413"/>
    </row>
    <row r="209" spans="2:19" s="264" customFormat="1" ht="22.5" customHeight="1" hidden="1" outlineLevel="2" collapsed="1">
      <c r="B209" s="255"/>
      <c r="C209" s="256" t="s">
        <v>103</v>
      </c>
      <c r="D209" s="256" t="s">
        <v>67</v>
      </c>
      <c r="E209" s="395" t="s">
        <v>1195</v>
      </c>
      <c r="F209" s="396" t="s">
        <v>1196</v>
      </c>
      <c r="G209" s="259" t="s">
        <v>104</v>
      </c>
      <c r="H209" s="260">
        <v>19</v>
      </c>
      <c r="I209" s="261">
        <v>3204.4</v>
      </c>
      <c r="J209" s="263">
        <f>ROUND(I209*H209,2)</f>
        <v>60883.6</v>
      </c>
      <c r="K209" s="262"/>
      <c r="L209" s="261">
        <v>3204.4</v>
      </c>
      <c r="M209" s="263">
        <f>ROUND(L209*K209,2)</f>
        <v>0</v>
      </c>
      <c r="N209" s="262"/>
      <c r="O209" s="261">
        <v>3204.4</v>
      </c>
      <c r="P209" s="263">
        <f>ROUND(O209*N209,2)</f>
        <v>0</v>
      </c>
      <c r="Q209" s="262">
        <v>19</v>
      </c>
      <c r="R209" s="261">
        <v>3204.4</v>
      </c>
      <c r="S209" s="263">
        <f>ROUND(R209*Q209,2)</f>
        <v>60883.6</v>
      </c>
    </row>
    <row r="210" spans="2:19" s="406" customFormat="1" ht="13.5" hidden="1" outlineLevel="3">
      <c r="B210" s="397"/>
      <c r="C210" s="398"/>
      <c r="D210" s="399" t="s">
        <v>70</v>
      </c>
      <c r="E210" s="400" t="s">
        <v>15</v>
      </c>
      <c r="F210" s="401" t="s">
        <v>1197</v>
      </c>
      <c r="G210" s="398"/>
      <c r="H210" s="402" t="s">
        <v>15</v>
      </c>
      <c r="I210" s="403" t="s">
        <v>15</v>
      </c>
      <c r="J210" s="404"/>
      <c r="K210" s="405"/>
      <c r="L210" s="403" t="s">
        <v>15</v>
      </c>
      <c r="M210" s="404"/>
      <c r="N210" s="405"/>
      <c r="O210" s="403" t="s">
        <v>15</v>
      </c>
      <c r="P210" s="404"/>
      <c r="Q210" s="405" t="s">
        <v>15</v>
      </c>
      <c r="R210" s="403" t="s">
        <v>15</v>
      </c>
      <c r="S210" s="404"/>
    </row>
    <row r="211" spans="2:19" s="415" customFormat="1" ht="13.5" hidden="1" outlineLevel="3">
      <c r="B211" s="407"/>
      <c r="C211" s="408"/>
      <c r="D211" s="399" t="s">
        <v>70</v>
      </c>
      <c r="E211" s="409" t="s">
        <v>15</v>
      </c>
      <c r="F211" s="410" t="s">
        <v>1198</v>
      </c>
      <c r="G211" s="408"/>
      <c r="H211" s="411">
        <v>19</v>
      </c>
      <c r="I211" s="412" t="s">
        <v>15</v>
      </c>
      <c r="J211" s="413"/>
      <c r="K211" s="414"/>
      <c r="L211" s="412" t="s">
        <v>15</v>
      </c>
      <c r="M211" s="413"/>
      <c r="N211" s="414"/>
      <c r="O211" s="412" t="s">
        <v>15</v>
      </c>
      <c r="P211" s="413"/>
      <c r="Q211" s="414">
        <v>19</v>
      </c>
      <c r="R211" s="412" t="s">
        <v>15</v>
      </c>
      <c r="S211" s="413"/>
    </row>
    <row r="212" spans="2:19" s="264" customFormat="1" ht="31.5" customHeight="1" hidden="1" outlineLevel="2" collapsed="1">
      <c r="B212" s="255"/>
      <c r="C212" s="256" t="s">
        <v>105</v>
      </c>
      <c r="D212" s="256" t="s">
        <v>67</v>
      </c>
      <c r="E212" s="395" t="s">
        <v>1199</v>
      </c>
      <c r="F212" s="396" t="s">
        <v>1200</v>
      </c>
      <c r="G212" s="259" t="s">
        <v>68</v>
      </c>
      <c r="H212" s="260">
        <v>9.599</v>
      </c>
      <c r="I212" s="261">
        <v>835.9</v>
      </c>
      <c r="J212" s="263">
        <f>ROUND(I212*H212,2)</f>
        <v>8023.8</v>
      </c>
      <c r="K212" s="262"/>
      <c r="L212" s="261">
        <v>835.9</v>
      </c>
      <c r="M212" s="263">
        <f>ROUND(L212*K212,2)</f>
        <v>0</v>
      </c>
      <c r="N212" s="262"/>
      <c r="O212" s="261">
        <v>835.9</v>
      </c>
      <c r="P212" s="263">
        <f>ROUND(O212*N212,2)</f>
        <v>0</v>
      </c>
      <c r="Q212" s="262">
        <v>9.599</v>
      </c>
      <c r="R212" s="261">
        <v>835.9</v>
      </c>
      <c r="S212" s="263">
        <f>ROUND(R212*Q212,2)</f>
        <v>8023.8</v>
      </c>
    </row>
    <row r="213" spans="2:19" s="406" customFormat="1" ht="13.5" hidden="1" outlineLevel="3">
      <c r="B213" s="397"/>
      <c r="C213" s="398"/>
      <c r="D213" s="399" t="s">
        <v>70</v>
      </c>
      <c r="E213" s="400" t="s">
        <v>15</v>
      </c>
      <c r="F213" s="401" t="s">
        <v>1193</v>
      </c>
      <c r="G213" s="398"/>
      <c r="H213" s="402" t="s">
        <v>15</v>
      </c>
      <c r="I213" s="403" t="s">
        <v>15</v>
      </c>
      <c r="J213" s="404"/>
      <c r="K213" s="405"/>
      <c r="L213" s="403" t="s">
        <v>15</v>
      </c>
      <c r="M213" s="404"/>
      <c r="N213" s="405"/>
      <c r="O213" s="403" t="s">
        <v>15</v>
      </c>
      <c r="P213" s="404"/>
      <c r="Q213" s="405" t="s">
        <v>15</v>
      </c>
      <c r="R213" s="403" t="s">
        <v>15</v>
      </c>
      <c r="S213" s="404"/>
    </row>
    <row r="214" spans="2:19" s="415" customFormat="1" ht="13.5" hidden="1" outlineLevel="3">
      <c r="B214" s="407"/>
      <c r="C214" s="408"/>
      <c r="D214" s="399" t="s">
        <v>70</v>
      </c>
      <c r="E214" s="409" t="s">
        <v>15</v>
      </c>
      <c r="F214" s="410" t="s">
        <v>1201</v>
      </c>
      <c r="G214" s="408"/>
      <c r="H214" s="411">
        <v>13.5</v>
      </c>
      <c r="I214" s="412" t="s">
        <v>15</v>
      </c>
      <c r="J214" s="413"/>
      <c r="K214" s="414"/>
      <c r="L214" s="412" t="s">
        <v>15</v>
      </c>
      <c r="M214" s="413"/>
      <c r="N214" s="414"/>
      <c r="O214" s="412" t="s">
        <v>15</v>
      </c>
      <c r="P214" s="413"/>
      <c r="Q214" s="414">
        <v>13.5</v>
      </c>
      <c r="R214" s="412" t="s">
        <v>15</v>
      </c>
      <c r="S214" s="413"/>
    </row>
    <row r="215" spans="2:19" s="415" customFormat="1" ht="13.5" hidden="1" outlineLevel="3">
      <c r="B215" s="407"/>
      <c r="C215" s="408"/>
      <c r="D215" s="399" t="s">
        <v>70</v>
      </c>
      <c r="E215" s="409" t="s">
        <v>15</v>
      </c>
      <c r="F215" s="410" t="s">
        <v>1202</v>
      </c>
      <c r="G215" s="408"/>
      <c r="H215" s="411">
        <v>0.9</v>
      </c>
      <c r="I215" s="412" t="s">
        <v>15</v>
      </c>
      <c r="J215" s="413"/>
      <c r="K215" s="414"/>
      <c r="L215" s="412" t="s">
        <v>15</v>
      </c>
      <c r="M215" s="413"/>
      <c r="N215" s="414"/>
      <c r="O215" s="412" t="s">
        <v>15</v>
      </c>
      <c r="P215" s="413"/>
      <c r="Q215" s="414">
        <v>0.9</v>
      </c>
      <c r="R215" s="412" t="s">
        <v>15</v>
      </c>
      <c r="S215" s="413"/>
    </row>
    <row r="216" spans="2:19" s="415" customFormat="1" ht="13.5" hidden="1" outlineLevel="3">
      <c r="B216" s="407"/>
      <c r="C216" s="408"/>
      <c r="D216" s="399" t="s">
        <v>70</v>
      </c>
      <c r="E216" s="409" t="s">
        <v>15</v>
      </c>
      <c r="F216" s="410" t="s">
        <v>1203</v>
      </c>
      <c r="G216" s="408"/>
      <c r="H216" s="411">
        <v>-4.801</v>
      </c>
      <c r="I216" s="412" t="s">
        <v>15</v>
      </c>
      <c r="J216" s="413"/>
      <c r="K216" s="414"/>
      <c r="L216" s="412" t="s">
        <v>15</v>
      </c>
      <c r="M216" s="413"/>
      <c r="N216" s="414"/>
      <c r="O216" s="412" t="s">
        <v>15</v>
      </c>
      <c r="P216" s="413"/>
      <c r="Q216" s="414">
        <v>-4.801</v>
      </c>
      <c r="R216" s="412" t="s">
        <v>15</v>
      </c>
      <c r="S216" s="413"/>
    </row>
    <row r="217" spans="2:19" s="424" customFormat="1" ht="13.5" hidden="1" outlineLevel="3">
      <c r="B217" s="416"/>
      <c r="C217" s="417"/>
      <c r="D217" s="399" t="s">
        <v>70</v>
      </c>
      <c r="E217" s="418" t="s">
        <v>15</v>
      </c>
      <c r="F217" s="419" t="s">
        <v>71</v>
      </c>
      <c r="G217" s="417"/>
      <c r="H217" s="420">
        <v>9.599</v>
      </c>
      <c r="I217" s="421" t="s">
        <v>15</v>
      </c>
      <c r="J217" s="422"/>
      <c r="K217" s="423"/>
      <c r="L217" s="421" t="s">
        <v>15</v>
      </c>
      <c r="M217" s="422"/>
      <c r="N217" s="423"/>
      <c r="O217" s="421" t="s">
        <v>15</v>
      </c>
      <c r="P217" s="422"/>
      <c r="Q217" s="423">
        <v>9.599</v>
      </c>
      <c r="R217" s="421" t="s">
        <v>15</v>
      </c>
      <c r="S217" s="422"/>
    </row>
    <row r="218" spans="2:19" s="264" customFormat="1" ht="22.5" customHeight="1" hidden="1" outlineLevel="2" collapsed="1">
      <c r="B218" s="255"/>
      <c r="C218" s="256" t="s">
        <v>106</v>
      </c>
      <c r="D218" s="256" t="s">
        <v>67</v>
      </c>
      <c r="E218" s="395" t="s">
        <v>1204</v>
      </c>
      <c r="F218" s="396" t="s">
        <v>1205</v>
      </c>
      <c r="G218" s="259" t="s">
        <v>68</v>
      </c>
      <c r="H218" s="260">
        <v>35.065</v>
      </c>
      <c r="I218" s="261">
        <v>1548</v>
      </c>
      <c r="J218" s="263">
        <f>ROUND(I218*H218,2)</f>
        <v>54280.62</v>
      </c>
      <c r="K218" s="262"/>
      <c r="L218" s="261">
        <v>1548</v>
      </c>
      <c r="M218" s="263">
        <f>ROUND(L218*K218,2)</f>
        <v>0</v>
      </c>
      <c r="N218" s="262"/>
      <c r="O218" s="261">
        <v>1548</v>
      </c>
      <c r="P218" s="263">
        <f>ROUND(O218*N218,2)</f>
        <v>0</v>
      </c>
      <c r="Q218" s="262">
        <v>35.065</v>
      </c>
      <c r="R218" s="261">
        <v>1548</v>
      </c>
      <c r="S218" s="263">
        <f>ROUND(R218*Q218,2)</f>
        <v>54280.62</v>
      </c>
    </row>
    <row r="219" spans="2:19" s="406" customFormat="1" ht="13.5" hidden="1" outlineLevel="3">
      <c r="B219" s="397"/>
      <c r="C219" s="398"/>
      <c r="D219" s="399" t="s">
        <v>70</v>
      </c>
      <c r="E219" s="400" t="s">
        <v>15</v>
      </c>
      <c r="F219" s="401" t="s">
        <v>1179</v>
      </c>
      <c r="G219" s="398"/>
      <c r="H219" s="402" t="s">
        <v>15</v>
      </c>
      <c r="I219" s="403" t="s">
        <v>15</v>
      </c>
      <c r="J219" s="404"/>
      <c r="K219" s="405"/>
      <c r="L219" s="403" t="s">
        <v>15</v>
      </c>
      <c r="M219" s="404"/>
      <c r="N219" s="405"/>
      <c r="O219" s="403" t="s">
        <v>15</v>
      </c>
      <c r="P219" s="404"/>
      <c r="Q219" s="405" t="s">
        <v>15</v>
      </c>
      <c r="R219" s="403" t="s">
        <v>15</v>
      </c>
      <c r="S219" s="404"/>
    </row>
    <row r="220" spans="2:19" s="406" customFormat="1" ht="13.5" hidden="1" outlineLevel="3">
      <c r="B220" s="397"/>
      <c r="C220" s="398"/>
      <c r="D220" s="399" t="s">
        <v>70</v>
      </c>
      <c r="E220" s="400" t="s">
        <v>15</v>
      </c>
      <c r="F220" s="401" t="s">
        <v>1206</v>
      </c>
      <c r="G220" s="398"/>
      <c r="H220" s="402" t="s">
        <v>15</v>
      </c>
      <c r="I220" s="403" t="s">
        <v>15</v>
      </c>
      <c r="J220" s="404"/>
      <c r="K220" s="405"/>
      <c r="L220" s="403" t="s">
        <v>15</v>
      </c>
      <c r="M220" s="404"/>
      <c r="N220" s="405"/>
      <c r="O220" s="403" t="s">
        <v>15</v>
      </c>
      <c r="P220" s="404"/>
      <c r="Q220" s="405" t="s">
        <v>15</v>
      </c>
      <c r="R220" s="403" t="s">
        <v>15</v>
      </c>
      <c r="S220" s="404"/>
    </row>
    <row r="221" spans="2:19" s="415" customFormat="1" ht="13.5" hidden="1" outlineLevel="3">
      <c r="B221" s="407"/>
      <c r="C221" s="408"/>
      <c r="D221" s="399" t="s">
        <v>70</v>
      </c>
      <c r="E221" s="409" t="s">
        <v>15</v>
      </c>
      <c r="F221" s="410" t="s">
        <v>1181</v>
      </c>
      <c r="G221" s="408"/>
      <c r="H221" s="411">
        <v>15.12</v>
      </c>
      <c r="I221" s="412" t="s">
        <v>15</v>
      </c>
      <c r="J221" s="413"/>
      <c r="K221" s="414"/>
      <c r="L221" s="412" t="s">
        <v>15</v>
      </c>
      <c r="M221" s="413"/>
      <c r="N221" s="414"/>
      <c r="O221" s="412" t="s">
        <v>15</v>
      </c>
      <c r="P221" s="413"/>
      <c r="Q221" s="414">
        <v>15.12</v>
      </c>
      <c r="R221" s="412" t="s">
        <v>15</v>
      </c>
      <c r="S221" s="413"/>
    </row>
    <row r="222" spans="2:19" s="415" customFormat="1" ht="13.5" hidden="1" outlineLevel="3">
      <c r="B222" s="407"/>
      <c r="C222" s="408"/>
      <c r="D222" s="399" t="s">
        <v>70</v>
      </c>
      <c r="E222" s="409" t="s">
        <v>15</v>
      </c>
      <c r="F222" s="410" t="s">
        <v>1182</v>
      </c>
      <c r="G222" s="408"/>
      <c r="H222" s="411">
        <v>5.432</v>
      </c>
      <c r="I222" s="412" t="s">
        <v>15</v>
      </c>
      <c r="J222" s="413"/>
      <c r="K222" s="414"/>
      <c r="L222" s="412" t="s">
        <v>15</v>
      </c>
      <c r="M222" s="413"/>
      <c r="N222" s="414"/>
      <c r="O222" s="412" t="s">
        <v>15</v>
      </c>
      <c r="P222" s="413"/>
      <c r="Q222" s="414">
        <v>5.432</v>
      </c>
      <c r="R222" s="412" t="s">
        <v>15</v>
      </c>
      <c r="S222" s="413"/>
    </row>
    <row r="223" spans="2:19" s="406" customFormat="1" ht="13.5" hidden="1" outlineLevel="3">
      <c r="B223" s="397"/>
      <c r="C223" s="398"/>
      <c r="D223" s="399" t="s">
        <v>70</v>
      </c>
      <c r="E223" s="400" t="s">
        <v>15</v>
      </c>
      <c r="F223" s="401" t="s">
        <v>1207</v>
      </c>
      <c r="G223" s="398"/>
      <c r="H223" s="402" t="s">
        <v>15</v>
      </c>
      <c r="I223" s="403" t="s">
        <v>15</v>
      </c>
      <c r="J223" s="404"/>
      <c r="K223" s="405"/>
      <c r="L223" s="403" t="s">
        <v>15</v>
      </c>
      <c r="M223" s="404"/>
      <c r="N223" s="405"/>
      <c r="O223" s="403" t="s">
        <v>15</v>
      </c>
      <c r="P223" s="404"/>
      <c r="Q223" s="405" t="s">
        <v>15</v>
      </c>
      <c r="R223" s="403" t="s">
        <v>15</v>
      </c>
      <c r="S223" s="404"/>
    </row>
    <row r="224" spans="2:19" s="415" customFormat="1" ht="13.5" hidden="1" outlineLevel="3">
      <c r="B224" s="407"/>
      <c r="C224" s="408"/>
      <c r="D224" s="399" t="s">
        <v>70</v>
      </c>
      <c r="E224" s="409" t="s">
        <v>15</v>
      </c>
      <c r="F224" s="410" t="s">
        <v>1201</v>
      </c>
      <c r="G224" s="408"/>
      <c r="H224" s="411">
        <v>13.5</v>
      </c>
      <c r="I224" s="412" t="s">
        <v>15</v>
      </c>
      <c r="J224" s="413"/>
      <c r="K224" s="414"/>
      <c r="L224" s="412" t="s">
        <v>15</v>
      </c>
      <c r="M224" s="413"/>
      <c r="N224" s="414"/>
      <c r="O224" s="412" t="s">
        <v>15</v>
      </c>
      <c r="P224" s="413"/>
      <c r="Q224" s="414">
        <v>13.5</v>
      </c>
      <c r="R224" s="412" t="s">
        <v>15</v>
      </c>
      <c r="S224" s="413"/>
    </row>
    <row r="225" spans="2:19" s="415" customFormat="1" ht="13.5" hidden="1" outlineLevel="3">
      <c r="B225" s="407"/>
      <c r="C225" s="408"/>
      <c r="D225" s="399" t="s">
        <v>70</v>
      </c>
      <c r="E225" s="409" t="s">
        <v>15</v>
      </c>
      <c r="F225" s="410" t="s">
        <v>1208</v>
      </c>
      <c r="G225" s="408"/>
      <c r="H225" s="411">
        <v>1.013</v>
      </c>
      <c r="I225" s="412" t="s">
        <v>15</v>
      </c>
      <c r="J225" s="413"/>
      <c r="K225" s="414"/>
      <c r="L225" s="412" t="s">
        <v>15</v>
      </c>
      <c r="M225" s="413"/>
      <c r="N225" s="414"/>
      <c r="O225" s="412" t="s">
        <v>15</v>
      </c>
      <c r="P225" s="413"/>
      <c r="Q225" s="414">
        <v>1.013</v>
      </c>
      <c r="R225" s="412" t="s">
        <v>15</v>
      </c>
      <c r="S225" s="413"/>
    </row>
    <row r="226" spans="2:19" s="424" customFormat="1" ht="13.5" hidden="1" outlineLevel="3">
      <c r="B226" s="416"/>
      <c r="C226" s="417"/>
      <c r="D226" s="399" t="s">
        <v>70</v>
      </c>
      <c r="E226" s="418" t="s">
        <v>1209</v>
      </c>
      <c r="F226" s="419" t="s">
        <v>71</v>
      </c>
      <c r="G226" s="417"/>
      <c r="H226" s="420">
        <v>35.065</v>
      </c>
      <c r="I226" s="421" t="s">
        <v>15</v>
      </c>
      <c r="J226" s="422"/>
      <c r="K226" s="423"/>
      <c r="L226" s="421" t="s">
        <v>15</v>
      </c>
      <c r="M226" s="422"/>
      <c r="N226" s="423"/>
      <c r="O226" s="421" t="s">
        <v>15</v>
      </c>
      <c r="P226" s="422"/>
      <c r="Q226" s="423">
        <v>35.065</v>
      </c>
      <c r="R226" s="421" t="s">
        <v>15</v>
      </c>
      <c r="S226" s="422"/>
    </row>
    <row r="227" spans="2:19" s="264" customFormat="1" ht="22.5" customHeight="1" hidden="1" outlineLevel="2">
      <c r="B227" s="255"/>
      <c r="C227" s="256" t="s">
        <v>107</v>
      </c>
      <c r="D227" s="256" t="s">
        <v>67</v>
      </c>
      <c r="E227" s="395" t="s">
        <v>1210</v>
      </c>
      <c r="F227" s="396" t="s">
        <v>1211</v>
      </c>
      <c r="G227" s="259" t="s">
        <v>82</v>
      </c>
      <c r="H227" s="260">
        <v>81.878</v>
      </c>
      <c r="I227" s="261">
        <v>37.2</v>
      </c>
      <c r="J227" s="263">
        <f>ROUND(I227*H227,2)</f>
        <v>3045.86</v>
      </c>
      <c r="K227" s="262"/>
      <c r="L227" s="261">
        <v>37.2</v>
      </c>
      <c r="M227" s="263">
        <f>ROUND(L227*K227,2)</f>
        <v>0</v>
      </c>
      <c r="N227" s="262"/>
      <c r="O227" s="261">
        <v>37.2</v>
      </c>
      <c r="P227" s="263">
        <f>ROUND(O227*N227,2)</f>
        <v>0</v>
      </c>
      <c r="Q227" s="262">
        <v>81.878</v>
      </c>
      <c r="R227" s="261">
        <v>37.2</v>
      </c>
      <c r="S227" s="263">
        <f>ROUND(R227*Q227,2)</f>
        <v>3045.86</v>
      </c>
    </row>
    <row r="228" spans="2:19" s="264" customFormat="1" ht="22.5" customHeight="1" hidden="1" outlineLevel="2" collapsed="1">
      <c r="B228" s="255"/>
      <c r="C228" s="256" t="s">
        <v>108</v>
      </c>
      <c r="D228" s="256" t="s">
        <v>67</v>
      </c>
      <c r="E228" s="395" t="s">
        <v>1212</v>
      </c>
      <c r="F228" s="396" t="s">
        <v>1213</v>
      </c>
      <c r="G228" s="259" t="s">
        <v>82</v>
      </c>
      <c r="H228" s="260">
        <v>1801.316</v>
      </c>
      <c r="I228" s="261">
        <v>6.2</v>
      </c>
      <c r="J228" s="263">
        <f>ROUND(I228*H228,2)</f>
        <v>11168.16</v>
      </c>
      <c r="K228" s="262"/>
      <c r="L228" s="261">
        <v>6.2</v>
      </c>
      <c r="M228" s="263">
        <f>ROUND(L228*K228,2)</f>
        <v>0</v>
      </c>
      <c r="N228" s="262"/>
      <c r="O228" s="261">
        <v>6.2</v>
      </c>
      <c r="P228" s="263">
        <f>ROUND(O228*N228,2)</f>
        <v>0</v>
      </c>
      <c r="Q228" s="262">
        <v>1801.316</v>
      </c>
      <c r="R228" s="261">
        <v>6.2</v>
      </c>
      <c r="S228" s="263">
        <f>ROUND(R228*Q228,2)</f>
        <v>11168.16</v>
      </c>
    </row>
    <row r="229" spans="2:19" s="415" customFormat="1" ht="13.5" hidden="1" outlineLevel="3">
      <c r="B229" s="407"/>
      <c r="C229" s="408"/>
      <c r="D229" s="399" t="s">
        <v>70</v>
      </c>
      <c r="E229" s="409"/>
      <c r="F229" s="410" t="s">
        <v>1214</v>
      </c>
      <c r="G229" s="408"/>
      <c r="H229" s="411">
        <v>1801.316</v>
      </c>
      <c r="I229" s="412" t="s">
        <v>15</v>
      </c>
      <c r="J229" s="413"/>
      <c r="K229" s="414"/>
      <c r="L229" s="412" t="s">
        <v>15</v>
      </c>
      <c r="M229" s="413"/>
      <c r="N229" s="414"/>
      <c r="O229" s="412" t="s">
        <v>15</v>
      </c>
      <c r="P229" s="413"/>
      <c r="Q229" s="414">
        <v>1801.316</v>
      </c>
      <c r="R229" s="412" t="s">
        <v>15</v>
      </c>
      <c r="S229" s="413"/>
    </row>
    <row r="230" spans="2:19" s="264" customFormat="1" ht="22.5" customHeight="1" hidden="1" outlineLevel="2">
      <c r="B230" s="255"/>
      <c r="C230" s="256" t="s">
        <v>109</v>
      </c>
      <c r="D230" s="256" t="s">
        <v>67</v>
      </c>
      <c r="E230" s="395" t="s">
        <v>1144</v>
      </c>
      <c r="F230" s="396" t="s">
        <v>962</v>
      </c>
      <c r="G230" s="259" t="s">
        <v>82</v>
      </c>
      <c r="H230" s="260">
        <v>81.878</v>
      </c>
      <c r="I230" s="261">
        <v>348.3</v>
      </c>
      <c r="J230" s="263">
        <f>ROUND(I230*H230,2)</f>
        <v>28518.11</v>
      </c>
      <c r="K230" s="262"/>
      <c r="L230" s="261">
        <v>348.3</v>
      </c>
      <c r="M230" s="263">
        <f>ROUND(L230*K230,2)</f>
        <v>0</v>
      </c>
      <c r="N230" s="262"/>
      <c r="O230" s="261">
        <v>348.3</v>
      </c>
      <c r="P230" s="263">
        <f>ROUND(O230*N230,2)</f>
        <v>0</v>
      </c>
      <c r="Q230" s="262">
        <v>81.878</v>
      </c>
      <c r="R230" s="261">
        <v>348.3</v>
      </c>
      <c r="S230" s="263">
        <f>ROUND(R230*Q230,2)</f>
        <v>28518.11</v>
      </c>
    </row>
    <row r="231" spans="2:19" s="264" customFormat="1" ht="22.5" customHeight="1" hidden="1" outlineLevel="2" collapsed="1">
      <c r="B231" s="255"/>
      <c r="C231" s="256" t="s">
        <v>110</v>
      </c>
      <c r="D231" s="256" t="s">
        <v>67</v>
      </c>
      <c r="E231" s="395" t="s">
        <v>1215</v>
      </c>
      <c r="F231" s="396" t="s">
        <v>1216</v>
      </c>
      <c r="G231" s="259" t="s">
        <v>104</v>
      </c>
      <c r="H231" s="260">
        <v>10</v>
      </c>
      <c r="I231" s="261">
        <v>27.9</v>
      </c>
      <c r="J231" s="263">
        <f>ROUND(I231*H231,2)</f>
        <v>279</v>
      </c>
      <c r="K231" s="262"/>
      <c r="L231" s="261">
        <v>27.9</v>
      </c>
      <c r="M231" s="263">
        <f>ROUND(L231*K231,2)</f>
        <v>0</v>
      </c>
      <c r="N231" s="262"/>
      <c r="O231" s="261">
        <v>27.9</v>
      </c>
      <c r="P231" s="263">
        <f>ROUND(O231*N231,2)</f>
        <v>0</v>
      </c>
      <c r="Q231" s="262">
        <v>10</v>
      </c>
      <c r="R231" s="261">
        <v>27.9</v>
      </c>
      <c r="S231" s="263">
        <f>ROUND(R231*Q231,2)</f>
        <v>279</v>
      </c>
    </row>
    <row r="232" spans="2:19" s="415" customFormat="1" ht="13.5" hidden="1" outlineLevel="3">
      <c r="B232" s="407"/>
      <c r="C232" s="408"/>
      <c r="D232" s="399" t="s">
        <v>70</v>
      </c>
      <c r="E232" s="409" t="s">
        <v>15</v>
      </c>
      <c r="F232" s="410" t="s">
        <v>1217</v>
      </c>
      <c r="G232" s="408"/>
      <c r="H232" s="411">
        <v>4</v>
      </c>
      <c r="I232" s="412" t="s">
        <v>15</v>
      </c>
      <c r="J232" s="413"/>
      <c r="K232" s="414"/>
      <c r="L232" s="412" t="s">
        <v>15</v>
      </c>
      <c r="M232" s="413"/>
      <c r="N232" s="414"/>
      <c r="O232" s="412" t="s">
        <v>15</v>
      </c>
      <c r="P232" s="413"/>
      <c r="Q232" s="414">
        <v>4</v>
      </c>
      <c r="R232" s="412" t="s">
        <v>15</v>
      </c>
      <c r="S232" s="413"/>
    </row>
    <row r="233" spans="2:19" s="415" customFormat="1" ht="13.5" hidden="1" outlineLevel="3">
      <c r="B233" s="407"/>
      <c r="C233" s="408"/>
      <c r="D233" s="399" t="s">
        <v>70</v>
      </c>
      <c r="E233" s="409" t="s">
        <v>15</v>
      </c>
      <c r="F233" s="410" t="s">
        <v>1218</v>
      </c>
      <c r="G233" s="408"/>
      <c r="H233" s="411">
        <v>6</v>
      </c>
      <c r="I233" s="412" t="s">
        <v>15</v>
      </c>
      <c r="J233" s="413"/>
      <c r="K233" s="414"/>
      <c r="L233" s="412" t="s">
        <v>15</v>
      </c>
      <c r="M233" s="413"/>
      <c r="N233" s="414"/>
      <c r="O233" s="412" t="s">
        <v>15</v>
      </c>
      <c r="P233" s="413"/>
      <c r="Q233" s="414">
        <v>6</v>
      </c>
      <c r="R233" s="412" t="s">
        <v>15</v>
      </c>
      <c r="S233" s="413"/>
    </row>
    <row r="234" spans="2:19" s="426" customFormat="1" ht="13.5" hidden="1" outlineLevel="3">
      <c r="B234" s="425"/>
      <c r="C234" s="427"/>
      <c r="D234" s="399" t="s">
        <v>70</v>
      </c>
      <c r="E234" s="428" t="s">
        <v>1219</v>
      </c>
      <c r="F234" s="429" t="s">
        <v>1096</v>
      </c>
      <c r="G234" s="427"/>
      <c r="H234" s="430">
        <v>10</v>
      </c>
      <c r="I234" s="431" t="s">
        <v>15</v>
      </c>
      <c r="J234" s="432"/>
      <c r="K234" s="433"/>
      <c r="L234" s="431" t="s">
        <v>15</v>
      </c>
      <c r="M234" s="432"/>
      <c r="N234" s="433"/>
      <c r="O234" s="431" t="s">
        <v>15</v>
      </c>
      <c r="P234" s="432"/>
      <c r="Q234" s="433">
        <v>10</v>
      </c>
      <c r="R234" s="431" t="s">
        <v>15</v>
      </c>
      <c r="S234" s="432"/>
    </row>
    <row r="235" spans="2:19" s="264" customFormat="1" ht="22.5" customHeight="1" hidden="1" outlineLevel="2" collapsed="1">
      <c r="B235" s="255"/>
      <c r="C235" s="256" t="s">
        <v>111</v>
      </c>
      <c r="D235" s="256" t="s">
        <v>67</v>
      </c>
      <c r="E235" s="395" t="s">
        <v>1220</v>
      </c>
      <c r="F235" s="396" t="s">
        <v>1221</v>
      </c>
      <c r="G235" s="259" t="s">
        <v>77</v>
      </c>
      <c r="H235" s="260">
        <v>5.203</v>
      </c>
      <c r="I235" s="261">
        <v>25.1</v>
      </c>
      <c r="J235" s="263">
        <f>ROUND(I235*H235,2)</f>
        <v>130.6</v>
      </c>
      <c r="K235" s="262"/>
      <c r="L235" s="261">
        <v>25.1</v>
      </c>
      <c r="M235" s="263">
        <f>ROUND(L235*K235,2)</f>
        <v>0</v>
      </c>
      <c r="N235" s="262"/>
      <c r="O235" s="261">
        <v>25.1</v>
      </c>
      <c r="P235" s="263">
        <f>ROUND(O235*N235,2)</f>
        <v>0</v>
      </c>
      <c r="Q235" s="262">
        <v>5.203</v>
      </c>
      <c r="R235" s="261">
        <v>25.1</v>
      </c>
      <c r="S235" s="263">
        <f>ROUND(R235*Q235,2)</f>
        <v>130.6</v>
      </c>
    </row>
    <row r="236" spans="2:19" s="415" customFormat="1" ht="13.5" hidden="1" outlineLevel="3">
      <c r="B236" s="407"/>
      <c r="C236" s="408"/>
      <c r="D236" s="399" t="s">
        <v>70</v>
      </c>
      <c r="E236" s="409" t="s">
        <v>15</v>
      </c>
      <c r="F236" s="410" t="s">
        <v>1222</v>
      </c>
      <c r="G236" s="408"/>
      <c r="H236" s="411">
        <v>5.203</v>
      </c>
      <c r="I236" s="412" t="s">
        <v>15</v>
      </c>
      <c r="J236" s="413"/>
      <c r="K236" s="414"/>
      <c r="L236" s="412" t="s">
        <v>15</v>
      </c>
      <c r="M236" s="413"/>
      <c r="N236" s="414"/>
      <c r="O236" s="412" t="s">
        <v>15</v>
      </c>
      <c r="P236" s="413"/>
      <c r="Q236" s="414">
        <v>5.203</v>
      </c>
      <c r="R236" s="412" t="s">
        <v>15</v>
      </c>
      <c r="S236" s="413"/>
    </row>
    <row r="237" spans="2:19" s="264" customFormat="1" ht="22.5" customHeight="1" hidden="1" outlineLevel="2" collapsed="1">
      <c r="B237" s="255"/>
      <c r="C237" s="256" t="s">
        <v>112</v>
      </c>
      <c r="D237" s="256" t="s">
        <v>67</v>
      </c>
      <c r="E237" s="395" t="s">
        <v>1223</v>
      </c>
      <c r="F237" s="396" t="s">
        <v>1224</v>
      </c>
      <c r="G237" s="259" t="s">
        <v>77</v>
      </c>
      <c r="H237" s="260">
        <v>5.203</v>
      </c>
      <c r="I237" s="261">
        <v>25.1</v>
      </c>
      <c r="J237" s="263">
        <f>ROUND(I237*H237,2)</f>
        <v>130.6</v>
      </c>
      <c r="K237" s="262"/>
      <c r="L237" s="261">
        <v>25.1</v>
      </c>
      <c r="M237" s="263">
        <f>ROUND(L237*K237,2)</f>
        <v>0</v>
      </c>
      <c r="N237" s="262"/>
      <c r="O237" s="261">
        <v>25.1</v>
      </c>
      <c r="P237" s="263">
        <f>ROUND(O237*N237,2)</f>
        <v>0</v>
      </c>
      <c r="Q237" s="262">
        <v>5.203</v>
      </c>
      <c r="R237" s="261">
        <v>25.1</v>
      </c>
      <c r="S237" s="263">
        <f>ROUND(R237*Q237,2)</f>
        <v>130.6</v>
      </c>
    </row>
    <row r="238" spans="2:19" s="415" customFormat="1" ht="13.5" hidden="1" outlineLevel="3">
      <c r="B238" s="407"/>
      <c r="C238" s="408"/>
      <c r="D238" s="399" t="s">
        <v>70</v>
      </c>
      <c r="E238" s="409" t="s">
        <v>15</v>
      </c>
      <c r="F238" s="410" t="s">
        <v>1222</v>
      </c>
      <c r="G238" s="408"/>
      <c r="H238" s="411">
        <v>5.203</v>
      </c>
      <c r="I238" s="412" t="s">
        <v>15</v>
      </c>
      <c r="J238" s="413"/>
      <c r="K238" s="414"/>
      <c r="L238" s="412" t="s">
        <v>15</v>
      </c>
      <c r="M238" s="413"/>
      <c r="N238" s="414"/>
      <c r="O238" s="412" t="s">
        <v>15</v>
      </c>
      <c r="P238" s="413"/>
      <c r="Q238" s="414">
        <v>5.203</v>
      </c>
      <c r="R238" s="412" t="s">
        <v>15</v>
      </c>
      <c r="S238" s="413"/>
    </row>
    <row r="239" spans="2:19" s="264" customFormat="1" ht="22.5" customHeight="1" hidden="1" outlineLevel="2" collapsed="1">
      <c r="B239" s="255"/>
      <c r="C239" s="256" t="s">
        <v>113</v>
      </c>
      <c r="D239" s="256" t="s">
        <v>67</v>
      </c>
      <c r="E239" s="395" t="s">
        <v>1225</v>
      </c>
      <c r="F239" s="396" t="s">
        <v>1226</v>
      </c>
      <c r="G239" s="259" t="s">
        <v>77</v>
      </c>
      <c r="H239" s="260">
        <v>24.005</v>
      </c>
      <c r="I239" s="261">
        <v>30.7</v>
      </c>
      <c r="J239" s="263">
        <f>ROUND(I239*H239,2)</f>
        <v>736.95</v>
      </c>
      <c r="K239" s="262"/>
      <c r="L239" s="261">
        <v>30.7</v>
      </c>
      <c r="M239" s="263">
        <f>ROUND(L239*K239,2)</f>
        <v>0</v>
      </c>
      <c r="N239" s="262"/>
      <c r="O239" s="261">
        <v>30.7</v>
      </c>
      <c r="P239" s="263">
        <f>ROUND(O239*N239,2)</f>
        <v>0</v>
      </c>
      <c r="Q239" s="262">
        <v>24.005</v>
      </c>
      <c r="R239" s="261">
        <v>30.7</v>
      </c>
      <c r="S239" s="263">
        <f>ROUND(R239*Q239,2)</f>
        <v>736.95</v>
      </c>
    </row>
    <row r="240" spans="2:19" s="415" customFormat="1" ht="13.5" hidden="1" outlineLevel="3">
      <c r="B240" s="407"/>
      <c r="C240" s="408"/>
      <c r="D240" s="399" t="s">
        <v>70</v>
      </c>
      <c r="E240" s="409" t="s">
        <v>15</v>
      </c>
      <c r="F240" s="410" t="s">
        <v>1227</v>
      </c>
      <c r="G240" s="408"/>
      <c r="H240" s="411">
        <v>24.005</v>
      </c>
      <c r="I240" s="412" t="s">
        <v>15</v>
      </c>
      <c r="J240" s="413"/>
      <c r="K240" s="414"/>
      <c r="L240" s="412" t="s">
        <v>15</v>
      </c>
      <c r="M240" s="413"/>
      <c r="N240" s="414"/>
      <c r="O240" s="412" t="s">
        <v>15</v>
      </c>
      <c r="P240" s="413"/>
      <c r="Q240" s="414">
        <v>24.005</v>
      </c>
      <c r="R240" s="412" t="s">
        <v>15</v>
      </c>
      <c r="S240" s="413"/>
    </row>
    <row r="241" spans="2:19" s="264" customFormat="1" ht="22.5" customHeight="1" hidden="1" outlineLevel="2" collapsed="1">
      <c r="B241" s="255"/>
      <c r="C241" s="256" t="s">
        <v>114</v>
      </c>
      <c r="D241" s="256" t="s">
        <v>67</v>
      </c>
      <c r="E241" s="395" t="s">
        <v>1228</v>
      </c>
      <c r="F241" s="396" t="s">
        <v>1229</v>
      </c>
      <c r="G241" s="259" t="s">
        <v>77</v>
      </c>
      <c r="H241" s="260">
        <v>5.203</v>
      </c>
      <c r="I241" s="261">
        <v>278.6</v>
      </c>
      <c r="J241" s="263">
        <f>ROUND(I241*H241,2)</f>
        <v>1449.56</v>
      </c>
      <c r="K241" s="262"/>
      <c r="L241" s="261">
        <v>278.6</v>
      </c>
      <c r="M241" s="263">
        <f>ROUND(L241*K241,2)</f>
        <v>0</v>
      </c>
      <c r="N241" s="262"/>
      <c r="O241" s="261">
        <v>278.6</v>
      </c>
      <c r="P241" s="263">
        <f>ROUND(O241*N241,2)</f>
        <v>0</v>
      </c>
      <c r="Q241" s="262">
        <v>5.203</v>
      </c>
      <c r="R241" s="261">
        <v>278.6</v>
      </c>
      <c r="S241" s="263">
        <f>ROUND(R241*Q241,2)</f>
        <v>1449.56</v>
      </c>
    </row>
    <row r="242" spans="2:19" s="406" customFormat="1" ht="13.5" hidden="1" outlineLevel="3">
      <c r="B242" s="397"/>
      <c r="C242" s="398"/>
      <c r="D242" s="399" t="s">
        <v>70</v>
      </c>
      <c r="E242" s="400" t="s">
        <v>15</v>
      </c>
      <c r="F242" s="401" t="s">
        <v>1230</v>
      </c>
      <c r="G242" s="398"/>
      <c r="H242" s="402" t="s">
        <v>15</v>
      </c>
      <c r="I242" s="403" t="s">
        <v>15</v>
      </c>
      <c r="J242" s="404"/>
      <c r="K242" s="405"/>
      <c r="L242" s="403" t="s">
        <v>15</v>
      </c>
      <c r="M242" s="404"/>
      <c r="N242" s="405"/>
      <c r="O242" s="403" t="s">
        <v>15</v>
      </c>
      <c r="P242" s="404"/>
      <c r="Q242" s="405" t="s">
        <v>15</v>
      </c>
      <c r="R242" s="403" t="s">
        <v>15</v>
      </c>
      <c r="S242" s="404"/>
    </row>
    <row r="243" spans="2:19" s="415" customFormat="1" ht="13.5" hidden="1" outlineLevel="3">
      <c r="B243" s="407"/>
      <c r="C243" s="408"/>
      <c r="D243" s="399" t="s">
        <v>70</v>
      </c>
      <c r="E243" s="409" t="s">
        <v>15</v>
      </c>
      <c r="F243" s="410" t="s">
        <v>1231</v>
      </c>
      <c r="G243" s="408"/>
      <c r="H243" s="411">
        <v>5.203</v>
      </c>
      <c r="I243" s="412" t="s">
        <v>15</v>
      </c>
      <c r="J243" s="413"/>
      <c r="K243" s="414"/>
      <c r="L243" s="412" t="s">
        <v>15</v>
      </c>
      <c r="M243" s="413"/>
      <c r="N243" s="414"/>
      <c r="O243" s="412" t="s">
        <v>15</v>
      </c>
      <c r="P243" s="413"/>
      <c r="Q243" s="414">
        <v>5.203</v>
      </c>
      <c r="R243" s="412" t="s">
        <v>15</v>
      </c>
      <c r="S243" s="413"/>
    </row>
    <row r="244" spans="2:19" s="424" customFormat="1" ht="13.5" hidden="1" outlineLevel="3">
      <c r="B244" s="416"/>
      <c r="C244" s="417"/>
      <c r="D244" s="399" t="s">
        <v>70</v>
      </c>
      <c r="E244" s="418" t="s">
        <v>1232</v>
      </c>
      <c r="F244" s="419" t="s">
        <v>71</v>
      </c>
      <c r="G244" s="417"/>
      <c r="H244" s="420">
        <v>5.203</v>
      </c>
      <c r="I244" s="421" t="s">
        <v>15</v>
      </c>
      <c r="J244" s="422"/>
      <c r="K244" s="423"/>
      <c r="L244" s="421" t="s">
        <v>15</v>
      </c>
      <c r="M244" s="422"/>
      <c r="N244" s="423"/>
      <c r="O244" s="421" t="s">
        <v>15</v>
      </c>
      <c r="P244" s="422"/>
      <c r="Q244" s="423">
        <v>5.203</v>
      </c>
      <c r="R244" s="421" t="s">
        <v>15</v>
      </c>
      <c r="S244" s="422"/>
    </row>
    <row r="245" spans="2:19" s="264" customFormat="1" ht="22.5" customHeight="1" hidden="1" outlineLevel="2" collapsed="1">
      <c r="B245" s="255"/>
      <c r="C245" s="256" t="s">
        <v>115</v>
      </c>
      <c r="D245" s="256" t="s">
        <v>67</v>
      </c>
      <c r="E245" s="395" t="s">
        <v>1233</v>
      </c>
      <c r="F245" s="396" t="s">
        <v>1234</v>
      </c>
      <c r="G245" s="259" t="s">
        <v>104</v>
      </c>
      <c r="H245" s="260">
        <v>10.22</v>
      </c>
      <c r="I245" s="261">
        <v>83.6</v>
      </c>
      <c r="J245" s="263">
        <f>ROUND(I245*H245,2)</f>
        <v>854.39</v>
      </c>
      <c r="K245" s="262"/>
      <c r="L245" s="261">
        <v>83.6</v>
      </c>
      <c r="M245" s="263">
        <f>ROUND(L245*K245,2)</f>
        <v>0</v>
      </c>
      <c r="N245" s="262"/>
      <c r="O245" s="261">
        <v>83.6</v>
      </c>
      <c r="P245" s="263">
        <f>ROUND(O245*N245,2)</f>
        <v>0</v>
      </c>
      <c r="Q245" s="262">
        <v>10.22</v>
      </c>
      <c r="R245" s="261">
        <v>83.6</v>
      </c>
      <c r="S245" s="263">
        <f>ROUND(R245*Q245,2)</f>
        <v>854.39</v>
      </c>
    </row>
    <row r="246" spans="2:19" s="406" customFormat="1" ht="13.5" hidden="1" outlineLevel="3">
      <c r="B246" s="397"/>
      <c r="C246" s="398"/>
      <c r="D246" s="399" t="s">
        <v>70</v>
      </c>
      <c r="E246" s="400" t="s">
        <v>15</v>
      </c>
      <c r="F246" s="401" t="s">
        <v>1230</v>
      </c>
      <c r="G246" s="398"/>
      <c r="H246" s="402" t="s">
        <v>15</v>
      </c>
      <c r="I246" s="403" t="s">
        <v>15</v>
      </c>
      <c r="J246" s="404"/>
      <c r="K246" s="405"/>
      <c r="L246" s="403" t="s">
        <v>15</v>
      </c>
      <c r="M246" s="404"/>
      <c r="N246" s="405"/>
      <c r="O246" s="403" t="s">
        <v>15</v>
      </c>
      <c r="P246" s="404"/>
      <c r="Q246" s="405" t="s">
        <v>15</v>
      </c>
      <c r="R246" s="403" t="s">
        <v>15</v>
      </c>
      <c r="S246" s="404"/>
    </row>
    <row r="247" spans="2:19" s="415" customFormat="1" ht="13.5" hidden="1" outlineLevel="3">
      <c r="B247" s="407"/>
      <c r="C247" s="408"/>
      <c r="D247" s="399" t="s">
        <v>70</v>
      </c>
      <c r="E247" s="409" t="s">
        <v>15</v>
      </c>
      <c r="F247" s="410" t="s">
        <v>1235</v>
      </c>
      <c r="G247" s="408"/>
      <c r="H247" s="411">
        <v>10.22</v>
      </c>
      <c r="I247" s="412" t="s">
        <v>15</v>
      </c>
      <c r="J247" s="413"/>
      <c r="K247" s="414"/>
      <c r="L247" s="412" t="s">
        <v>15</v>
      </c>
      <c r="M247" s="413"/>
      <c r="N247" s="414"/>
      <c r="O247" s="412" t="s">
        <v>15</v>
      </c>
      <c r="P247" s="413"/>
      <c r="Q247" s="414">
        <v>10.22</v>
      </c>
      <c r="R247" s="412" t="s">
        <v>15</v>
      </c>
      <c r="S247" s="413"/>
    </row>
    <row r="248" spans="2:19" s="264" customFormat="1" ht="22.5" customHeight="1" hidden="1" outlineLevel="2">
      <c r="B248" s="255"/>
      <c r="C248" s="256" t="s">
        <v>116</v>
      </c>
      <c r="D248" s="256" t="s">
        <v>67</v>
      </c>
      <c r="E248" s="395" t="s">
        <v>1210</v>
      </c>
      <c r="F248" s="396" t="s">
        <v>1211</v>
      </c>
      <c r="G248" s="259" t="s">
        <v>82</v>
      </c>
      <c r="H248" s="260">
        <v>15.298</v>
      </c>
      <c r="I248" s="261">
        <v>37.2</v>
      </c>
      <c r="J248" s="263">
        <f>ROUND(I248*H248,2)</f>
        <v>569.09</v>
      </c>
      <c r="K248" s="262"/>
      <c r="L248" s="261">
        <v>37.2</v>
      </c>
      <c r="M248" s="263">
        <f>ROUND(L248*K248,2)</f>
        <v>0</v>
      </c>
      <c r="N248" s="262"/>
      <c r="O248" s="261">
        <v>37.2</v>
      </c>
      <c r="P248" s="263">
        <f>ROUND(O248*N248,2)</f>
        <v>0</v>
      </c>
      <c r="Q248" s="262">
        <v>15.298</v>
      </c>
      <c r="R248" s="261">
        <v>37.2</v>
      </c>
      <c r="S248" s="263">
        <f>ROUND(R248*Q248,2)</f>
        <v>569.09</v>
      </c>
    </row>
    <row r="249" spans="2:19" s="264" customFormat="1" ht="22.5" customHeight="1" hidden="1" outlineLevel="2" collapsed="1">
      <c r="B249" s="255"/>
      <c r="C249" s="256" t="s">
        <v>117</v>
      </c>
      <c r="D249" s="256" t="s">
        <v>67</v>
      </c>
      <c r="E249" s="395" t="s">
        <v>1212</v>
      </c>
      <c r="F249" s="396" t="s">
        <v>1213</v>
      </c>
      <c r="G249" s="259" t="s">
        <v>82</v>
      </c>
      <c r="H249" s="260">
        <v>336.556</v>
      </c>
      <c r="I249" s="261">
        <v>6.2</v>
      </c>
      <c r="J249" s="263">
        <f>ROUND(I249*H249,2)</f>
        <v>2086.65</v>
      </c>
      <c r="K249" s="262"/>
      <c r="L249" s="261">
        <v>6.2</v>
      </c>
      <c r="M249" s="263">
        <f>ROUND(L249*K249,2)</f>
        <v>0</v>
      </c>
      <c r="N249" s="262"/>
      <c r="O249" s="261">
        <v>6.2</v>
      </c>
      <c r="P249" s="263">
        <f>ROUND(O249*N249,2)</f>
        <v>0</v>
      </c>
      <c r="Q249" s="262">
        <v>336.556</v>
      </c>
      <c r="R249" s="261">
        <v>6.2</v>
      </c>
      <c r="S249" s="263">
        <f>ROUND(R249*Q249,2)</f>
        <v>2086.65</v>
      </c>
    </row>
    <row r="250" spans="2:19" s="415" customFormat="1" ht="13.5" hidden="1" outlineLevel="3">
      <c r="B250" s="407"/>
      <c r="C250" s="408"/>
      <c r="D250" s="399" t="s">
        <v>70</v>
      </c>
      <c r="E250" s="409"/>
      <c r="F250" s="410" t="s">
        <v>1236</v>
      </c>
      <c r="G250" s="408"/>
      <c r="H250" s="411">
        <v>336.556</v>
      </c>
      <c r="I250" s="412" t="s">
        <v>15</v>
      </c>
      <c r="J250" s="413"/>
      <c r="K250" s="414"/>
      <c r="L250" s="412" t="s">
        <v>15</v>
      </c>
      <c r="M250" s="413"/>
      <c r="N250" s="414"/>
      <c r="O250" s="412" t="s">
        <v>15</v>
      </c>
      <c r="P250" s="413"/>
      <c r="Q250" s="414">
        <v>336.556</v>
      </c>
      <c r="R250" s="412" t="s">
        <v>15</v>
      </c>
      <c r="S250" s="413"/>
    </row>
    <row r="251" spans="2:19" s="264" customFormat="1" ht="22.5" customHeight="1" hidden="1" outlineLevel="2">
      <c r="B251" s="255"/>
      <c r="C251" s="256" t="s">
        <v>118</v>
      </c>
      <c r="D251" s="256" t="s">
        <v>67</v>
      </c>
      <c r="E251" s="395" t="s">
        <v>1144</v>
      </c>
      <c r="F251" s="396" t="s">
        <v>962</v>
      </c>
      <c r="G251" s="259" t="s">
        <v>82</v>
      </c>
      <c r="H251" s="260">
        <v>15.298</v>
      </c>
      <c r="I251" s="261">
        <v>348.3</v>
      </c>
      <c r="J251" s="263">
        <f>ROUND(I251*H251,2)</f>
        <v>5328.29</v>
      </c>
      <c r="K251" s="262"/>
      <c r="L251" s="261">
        <v>348.3</v>
      </c>
      <c r="M251" s="263">
        <f>ROUND(L251*K251,2)</f>
        <v>0</v>
      </c>
      <c r="N251" s="262"/>
      <c r="O251" s="261">
        <v>348.3</v>
      </c>
      <c r="P251" s="263">
        <f>ROUND(O251*N251,2)</f>
        <v>0</v>
      </c>
      <c r="Q251" s="262">
        <v>15.298</v>
      </c>
      <c r="R251" s="261">
        <v>348.3</v>
      </c>
      <c r="S251" s="263">
        <f>ROUND(R251*Q251,2)</f>
        <v>5328.29</v>
      </c>
    </row>
    <row r="252" spans="2:19" s="264" customFormat="1" ht="22.5" customHeight="1" hidden="1" outlineLevel="2" collapsed="1">
      <c r="B252" s="255"/>
      <c r="C252" s="256" t="s">
        <v>119</v>
      </c>
      <c r="D252" s="256" t="s">
        <v>67</v>
      </c>
      <c r="E252" s="395" t="s">
        <v>1237</v>
      </c>
      <c r="F252" s="396" t="s">
        <v>1238</v>
      </c>
      <c r="G252" s="259" t="s">
        <v>77</v>
      </c>
      <c r="H252" s="260">
        <v>24.005</v>
      </c>
      <c r="I252" s="261">
        <v>41.8</v>
      </c>
      <c r="J252" s="263">
        <f>ROUND(I252*H252,2)</f>
        <v>1003.41</v>
      </c>
      <c r="K252" s="262"/>
      <c r="L252" s="261">
        <v>41.8</v>
      </c>
      <c r="M252" s="263">
        <f>ROUND(L252*K252,2)</f>
        <v>0</v>
      </c>
      <c r="N252" s="262"/>
      <c r="O252" s="261">
        <v>41.8</v>
      </c>
      <c r="P252" s="263">
        <f>ROUND(O252*N252,2)</f>
        <v>0</v>
      </c>
      <c r="Q252" s="262">
        <v>24.005</v>
      </c>
      <c r="R252" s="261">
        <v>41.8</v>
      </c>
      <c r="S252" s="263">
        <f>ROUND(R252*Q252,2)</f>
        <v>1003.41</v>
      </c>
    </row>
    <row r="253" spans="2:19" s="406" customFormat="1" ht="13.5" hidden="1" outlineLevel="3">
      <c r="B253" s="397"/>
      <c r="C253" s="398"/>
      <c r="D253" s="399" t="s">
        <v>70</v>
      </c>
      <c r="E253" s="400" t="s">
        <v>15</v>
      </c>
      <c r="F253" s="401" t="s">
        <v>1239</v>
      </c>
      <c r="G253" s="398"/>
      <c r="H253" s="402" t="s">
        <v>15</v>
      </c>
      <c r="I253" s="403" t="s">
        <v>15</v>
      </c>
      <c r="J253" s="404"/>
      <c r="K253" s="405"/>
      <c r="L253" s="403" t="s">
        <v>15</v>
      </c>
      <c r="M253" s="404"/>
      <c r="N253" s="405"/>
      <c r="O253" s="403" t="s">
        <v>15</v>
      </c>
      <c r="P253" s="404"/>
      <c r="Q253" s="405" t="s">
        <v>15</v>
      </c>
      <c r="R253" s="403" t="s">
        <v>15</v>
      </c>
      <c r="S253" s="404"/>
    </row>
    <row r="254" spans="2:19" s="406" customFormat="1" ht="13.5" hidden="1" outlineLevel="3">
      <c r="B254" s="397"/>
      <c r="C254" s="398"/>
      <c r="D254" s="399" t="s">
        <v>70</v>
      </c>
      <c r="E254" s="400" t="s">
        <v>15</v>
      </c>
      <c r="F254" s="401" t="s">
        <v>1240</v>
      </c>
      <c r="G254" s="398"/>
      <c r="H254" s="402" t="s">
        <v>15</v>
      </c>
      <c r="I254" s="403" t="s">
        <v>15</v>
      </c>
      <c r="J254" s="404"/>
      <c r="K254" s="405"/>
      <c r="L254" s="403" t="s">
        <v>15</v>
      </c>
      <c r="M254" s="404"/>
      <c r="N254" s="405"/>
      <c r="O254" s="403" t="s">
        <v>15</v>
      </c>
      <c r="P254" s="404"/>
      <c r="Q254" s="405" t="s">
        <v>15</v>
      </c>
      <c r="R254" s="403" t="s">
        <v>15</v>
      </c>
      <c r="S254" s="404"/>
    </row>
    <row r="255" spans="2:19" s="406" customFormat="1" ht="13.5" hidden="1" outlineLevel="3">
      <c r="B255" s="397"/>
      <c r="C255" s="398"/>
      <c r="D255" s="399" t="s">
        <v>70</v>
      </c>
      <c r="E255" s="400" t="s">
        <v>15</v>
      </c>
      <c r="F255" s="401" t="s">
        <v>1241</v>
      </c>
      <c r="G255" s="398"/>
      <c r="H255" s="402" t="s">
        <v>15</v>
      </c>
      <c r="I255" s="403" t="s">
        <v>15</v>
      </c>
      <c r="J255" s="404"/>
      <c r="K255" s="405"/>
      <c r="L255" s="403" t="s">
        <v>15</v>
      </c>
      <c r="M255" s="404"/>
      <c r="N255" s="405"/>
      <c r="O255" s="403" t="s">
        <v>15</v>
      </c>
      <c r="P255" s="404"/>
      <c r="Q255" s="405" t="s">
        <v>15</v>
      </c>
      <c r="R255" s="403" t="s">
        <v>15</v>
      </c>
      <c r="S255" s="404"/>
    </row>
    <row r="256" spans="2:19" s="406" customFormat="1" ht="13.5" hidden="1" outlineLevel="3">
      <c r="B256" s="397"/>
      <c r="C256" s="398"/>
      <c r="D256" s="399" t="s">
        <v>70</v>
      </c>
      <c r="E256" s="400" t="s">
        <v>15</v>
      </c>
      <c r="F256" s="401" t="s">
        <v>1242</v>
      </c>
      <c r="G256" s="398"/>
      <c r="H256" s="402" t="s">
        <v>15</v>
      </c>
      <c r="I256" s="403" t="s">
        <v>15</v>
      </c>
      <c r="J256" s="404"/>
      <c r="K256" s="405"/>
      <c r="L256" s="403" t="s">
        <v>15</v>
      </c>
      <c r="M256" s="404"/>
      <c r="N256" s="405"/>
      <c r="O256" s="403" t="s">
        <v>15</v>
      </c>
      <c r="P256" s="404"/>
      <c r="Q256" s="405" t="s">
        <v>15</v>
      </c>
      <c r="R256" s="403" t="s">
        <v>15</v>
      </c>
      <c r="S256" s="404"/>
    </row>
    <row r="257" spans="2:19" s="415" customFormat="1" ht="13.5" hidden="1" outlineLevel="3">
      <c r="B257" s="407"/>
      <c r="C257" s="408"/>
      <c r="D257" s="399" t="s">
        <v>70</v>
      </c>
      <c r="E257" s="409" t="s">
        <v>15</v>
      </c>
      <c r="F257" s="410" t="s">
        <v>1243</v>
      </c>
      <c r="G257" s="408"/>
      <c r="H257" s="411">
        <v>4.914</v>
      </c>
      <c r="I257" s="412" t="s">
        <v>15</v>
      </c>
      <c r="J257" s="413"/>
      <c r="K257" s="414"/>
      <c r="L257" s="412" t="s">
        <v>15</v>
      </c>
      <c r="M257" s="413"/>
      <c r="N257" s="414"/>
      <c r="O257" s="412" t="s">
        <v>15</v>
      </c>
      <c r="P257" s="413"/>
      <c r="Q257" s="414">
        <v>4.914</v>
      </c>
      <c r="R257" s="412" t="s">
        <v>15</v>
      </c>
      <c r="S257" s="413"/>
    </row>
    <row r="258" spans="2:19" s="426" customFormat="1" ht="13.5" hidden="1" outlineLevel="3">
      <c r="B258" s="425"/>
      <c r="C258" s="427"/>
      <c r="D258" s="399" t="s">
        <v>70</v>
      </c>
      <c r="E258" s="428" t="s">
        <v>1244</v>
      </c>
      <c r="F258" s="429" t="s">
        <v>1096</v>
      </c>
      <c r="G258" s="427"/>
      <c r="H258" s="430">
        <v>4.914</v>
      </c>
      <c r="I258" s="431" t="s">
        <v>15</v>
      </c>
      <c r="J258" s="432"/>
      <c r="K258" s="433"/>
      <c r="L258" s="431" t="s">
        <v>15</v>
      </c>
      <c r="M258" s="432"/>
      <c r="N258" s="433"/>
      <c r="O258" s="431" t="s">
        <v>15</v>
      </c>
      <c r="P258" s="432"/>
      <c r="Q258" s="433">
        <v>4.914</v>
      </c>
      <c r="R258" s="431" t="s">
        <v>15</v>
      </c>
      <c r="S258" s="432"/>
    </row>
    <row r="259" spans="2:19" s="406" customFormat="1" ht="13.5" hidden="1" outlineLevel="3">
      <c r="B259" s="397"/>
      <c r="C259" s="398"/>
      <c r="D259" s="399" t="s">
        <v>70</v>
      </c>
      <c r="E259" s="400" t="s">
        <v>15</v>
      </c>
      <c r="F259" s="401" t="s">
        <v>1245</v>
      </c>
      <c r="G259" s="398"/>
      <c r="H259" s="402" t="s">
        <v>15</v>
      </c>
      <c r="I259" s="403" t="s">
        <v>15</v>
      </c>
      <c r="J259" s="404"/>
      <c r="K259" s="405"/>
      <c r="L259" s="403" t="s">
        <v>15</v>
      </c>
      <c r="M259" s="404"/>
      <c r="N259" s="405"/>
      <c r="O259" s="403" t="s">
        <v>15</v>
      </c>
      <c r="P259" s="404"/>
      <c r="Q259" s="405" t="s">
        <v>15</v>
      </c>
      <c r="R259" s="403" t="s">
        <v>15</v>
      </c>
      <c r="S259" s="404"/>
    </row>
    <row r="260" spans="2:19" s="406" customFormat="1" ht="13.5" hidden="1" outlineLevel="3">
      <c r="B260" s="397"/>
      <c r="C260" s="398"/>
      <c r="D260" s="399" t="s">
        <v>70</v>
      </c>
      <c r="E260" s="400" t="s">
        <v>15</v>
      </c>
      <c r="F260" s="401" t="s">
        <v>1246</v>
      </c>
      <c r="G260" s="398"/>
      <c r="H260" s="402" t="s">
        <v>15</v>
      </c>
      <c r="I260" s="403" t="s">
        <v>15</v>
      </c>
      <c r="J260" s="404"/>
      <c r="K260" s="405"/>
      <c r="L260" s="403" t="s">
        <v>15</v>
      </c>
      <c r="M260" s="404"/>
      <c r="N260" s="405"/>
      <c r="O260" s="403" t="s">
        <v>15</v>
      </c>
      <c r="P260" s="404"/>
      <c r="Q260" s="405" t="s">
        <v>15</v>
      </c>
      <c r="R260" s="403" t="s">
        <v>15</v>
      </c>
      <c r="S260" s="404"/>
    </row>
    <row r="261" spans="2:19" s="406" customFormat="1" ht="13.5" hidden="1" outlineLevel="3">
      <c r="B261" s="397"/>
      <c r="C261" s="398"/>
      <c r="D261" s="399" t="s">
        <v>70</v>
      </c>
      <c r="E261" s="400" t="s">
        <v>15</v>
      </c>
      <c r="F261" s="401" t="s">
        <v>1247</v>
      </c>
      <c r="G261" s="398"/>
      <c r="H261" s="402" t="s">
        <v>15</v>
      </c>
      <c r="I261" s="403" t="s">
        <v>15</v>
      </c>
      <c r="J261" s="404"/>
      <c r="K261" s="405"/>
      <c r="L261" s="403" t="s">
        <v>15</v>
      </c>
      <c r="M261" s="404"/>
      <c r="N261" s="405"/>
      <c r="O261" s="403" t="s">
        <v>15</v>
      </c>
      <c r="P261" s="404"/>
      <c r="Q261" s="405" t="s">
        <v>15</v>
      </c>
      <c r="R261" s="403" t="s">
        <v>15</v>
      </c>
      <c r="S261" s="404"/>
    </row>
    <row r="262" spans="2:19" s="415" customFormat="1" ht="13.5" hidden="1" outlineLevel="3">
      <c r="B262" s="407"/>
      <c r="C262" s="408"/>
      <c r="D262" s="399" t="s">
        <v>70</v>
      </c>
      <c r="E262" s="409" t="s">
        <v>15</v>
      </c>
      <c r="F262" s="410" t="s">
        <v>1248</v>
      </c>
      <c r="G262" s="408"/>
      <c r="H262" s="411">
        <v>19.091</v>
      </c>
      <c r="I262" s="412" t="s">
        <v>15</v>
      </c>
      <c r="J262" s="413"/>
      <c r="K262" s="414"/>
      <c r="L262" s="412" t="s">
        <v>15</v>
      </c>
      <c r="M262" s="413"/>
      <c r="N262" s="414"/>
      <c r="O262" s="412" t="s">
        <v>15</v>
      </c>
      <c r="P262" s="413"/>
      <c r="Q262" s="414">
        <v>19.091</v>
      </c>
      <c r="R262" s="412" t="s">
        <v>15</v>
      </c>
      <c r="S262" s="413"/>
    </row>
    <row r="263" spans="2:19" s="426" customFormat="1" ht="13.5" hidden="1" outlineLevel="3">
      <c r="B263" s="425"/>
      <c r="C263" s="427"/>
      <c r="D263" s="399" t="s">
        <v>70</v>
      </c>
      <c r="E263" s="428" t="s">
        <v>1249</v>
      </c>
      <c r="F263" s="429" t="s">
        <v>1096</v>
      </c>
      <c r="G263" s="427"/>
      <c r="H263" s="430">
        <v>19.091</v>
      </c>
      <c r="I263" s="431" t="s">
        <v>15</v>
      </c>
      <c r="J263" s="432"/>
      <c r="K263" s="433"/>
      <c r="L263" s="431" t="s">
        <v>15</v>
      </c>
      <c r="M263" s="432"/>
      <c r="N263" s="433"/>
      <c r="O263" s="431" t="s">
        <v>15</v>
      </c>
      <c r="P263" s="432"/>
      <c r="Q263" s="433">
        <v>19.091</v>
      </c>
      <c r="R263" s="431" t="s">
        <v>15</v>
      </c>
      <c r="S263" s="432"/>
    </row>
    <row r="264" spans="2:19" s="424" customFormat="1" ht="13.5" hidden="1" outlineLevel="3">
      <c r="B264" s="416"/>
      <c r="C264" s="417"/>
      <c r="D264" s="399" t="s">
        <v>70</v>
      </c>
      <c r="E264" s="418" t="s">
        <v>1250</v>
      </c>
      <c r="F264" s="419" t="s">
        <v>71</v>
      </c>
      <c r="G264" s="417"/>
      <c r="H264" s="420">
        <v>24.005</v>
      </c>
      <c r="I264" s="421" t="s">
        <v>15</v>
      </c>
      <c r="J264" s="422"/>
      <c r="K264" s="423"/>
      <c r="L264" s="421" t="s">
        <v>15</v>
      </c>
      <c r="M264" s="422"/>
      <c r="N264" s="423"/>
      <c r="O264" s="421" t="s">
        <v>15</v>
      </c>
      <c r="P264" s="422"/>
      <c r="Q264" s="423">
        <v>24.005</v>
      </c>
      <c r="R264" s="421" t="s">
        <v>15</v>
      </c>
      <c r="S264" s="422"/>
    </row>
    <row r="265" spans="2:19" s="264" customFormat="1" ht="22.5" customHeight="1" hidden="1" outlineLevel="2" collapsed="1">
      <c r="B265" s="255"/>
      <c r="C265" s="256" t="s">
        <v>45</v>
      </c>
      <c r="D265" s="256" t="s">
        <v>67</v>
      </c>
      <c r="E265" s="395" t="s">
        <v>1251</v>
      </c>
      <c r="F265" s="396" t="s">
        <v>1252</v>
      </c>
      <c r="G265" s="259" t="s">
        <v>104</v>
      </c>
      <c r="H265" s="260">
        <v>21.1</v>
      </c>
      <c r="I265" s="261">
        <v>55.7</v>
      </c>
      <c r="J265" s="263">
        <f>ROUND(I265*H265,2)</f>
        <v>1175.27</v>
      </c>
      <c r="K265" s="262"/>
      <c r="L265" s="261">
        <v>55.7</v>
      </c>
      <c r="M265" s="263">
        <f>ROUND(L265*K265,2)</f>
        <v>0</v>
      </c>
      <c r="N265" s="262"/>
      <c r="O265" s="261">
        <v>55.7</v>
      </c>
      <c r="P265" s="263">
        <f>ROUND(O265*N265,2)</f>
        <v>0</v>
      </c>
      <c r="Q265" s="262">
        <v>21.1</v>
      </c>
      <c r="R265" s="261">
        <v>55.7</v>
      </c>
      <c r="S265" s="263">
        <f>ROUND(R265*Q265,2)</f>
        <v>1175.27</v>
      </c>
    </row>
    <row r="266" spans="2:19" s="406" customFormat="1" ht="13.5" hidden="1" outlineLevel="3">
      <c r="B266" s="397"/>
      <c r="C266" s="398"/>
      <c r="D266" s="399" t="s">
        <v>70</v>
      </c>
      <c r="E266" s="400" t="s">
        <v>15</v>
      </c>
      <c r="F266" s="401" t="s">
        <v>1239</v>
      </c>
      <c r="G266" s="398"/>
      <c r="H266" s="402" t="s">
        <v>15</v>
      </c>
      <c r="I266" s="403" t="s">
        <v>15</v>
      </c>
      <c r="J266" s="404"/>
      <c r="K266" s="405"/>
      <c r="L266" s="403" t="s">
        <v>15</v>
      </c>
      <c r="M266" s="404"/>
      <c r="N266" s="405"/>
      <c r="O266" s="403" t="s">
        <v>15</v>
      </c>
      <c r="P266" s="404"/>
      <c r="Q266" s="405" t="s">
        <v>15</v>
      </c>
      <c r="R266" s="403" t="s">
        <v>15</v>
      </c>
      <c r="S266" s="404"/>
    </row>
    <row r="267" spans="2:19" s="406" customFormat="1" ht="13.5" hidden="1" outlineLevel="3">
      <c r="B267" s="397"/>
      <c r="C267" s="398"/>
      <c r="D267" s="399" t="s">
        <v>70</v>
      </c>
      <c r="E267" s="400" t="s">
        <v>15</v>
      </c>
      <c r="F267" s="401" t="s">
        <v>1240</v>
      </c>
      <c r="G267" s="398"/>
      <c r="H267" s="402" t="s">
        <v>15</v>
      </c>
      <c r="I267" s="403" t="s">
        <v>15</v>
      </c>
      <c r="J267" s="404"/>
      <c r="K267" s="405"/>
      <c r="L267" s="403" t="s">
        <v>15</v>
      </c>
      <c r="M267" s="404"/>
      <c r="N267" s="405"/>
      <c r="O267" s="403" t="s">
        <v>15</v>
      </c>
      <c r="P267" s="404"/>
      <c r="Q267" s="405" t="s">
        <v>15</v>
      </c>
      <c r="R267" s="403" t="s">
        <v>15</v>
      </c>
      <c r="S267" s="404"/>
    </row>
    <row r="268" spans="2:19" s="406" customFormat="1" ht="13.5" hidden="1" outlineLevel="3">
      <c r="B268" s="397"/>
      <c r="C268" s="398"/>
      <c r="D268" s="399" t="s">
        <v>70</v>
      </c>
      <c r="E268" s="400" t="s">
        <v>15</v>
      </c>
      <c r="F268" s="401" t="s">
        <v>1241</v>
      </c>
      <c r="G268" s="398"/>
      <c r="H268" s="402" t="s">
        <v>15</v>
      </c>
      <c r="I268" s="403" t="s">
        <v>15</v>
      </c>
      <c r="J268" s="404"/>
      <c r="K268" s="405"/>
      <c r="L268" s="403" t="s">
        <v>15</v>
      </c>
      <c r="M268" s="404"/>
      <c r="N268" s="405"/>
      <c r="O268" s="403" t="s">
        <v>15</v>
      </c>
      <c r="P268" s="404"/>
      <c r="Q268" s="405" t="s">
        <v>15</v>
      </c>
      <c r="R268" s="403" t="s">
        <v>15</v>
      </c>
      <c r="S268" s="404"/>
    </row>
    <row r="269" spans="2:19" s="406" customFormat="1" ht="13.5" hidden="1" outlineLevel="3">
      <c r="B269" s="397"/>
      <c r="C269" s="398"/>
      <c r="D269" s="399" t="s">
        <v>70</v>
      </c>
      <c r="E269" s="400" t="s">
        <v>15</v>
      </c>
      <c r="F269" s="401" t="s">
        <v>1242</v>
      </c>
      <c r="G269" s="398"/>
      <c r="H269" s="402" t="s">
        <v>15</v>
      </c>
      <c r="I269" s="403" t="s">
        <v>15</v>
      </c>
      <c r="J269" s="404"/>
      <c r="K269" s="405"/>
      <c r="L269" s="403" t="s">
        <v>15</v>
      </c>
      <c r="M269" s="404"/>
      <c r="N269" s="405"/>
      <c r="O269" s="403" t="s">
        <v>15</v>
      </c>
      <c r="P269" s="404"/>
      <c r="Q269" s="405" t="s">
        <v>15</v>
      </c>
      <c r="R269" s="403" t="s">
        <v>15</v>
      </c>
      <c r="S269" s="404"/>
    </row>
    <row r="270" spans="2:19" s="415" customFormat="1" ht="13.5" hidden="1" outlineLevel="3">
      <c r="B270" s="407"/>
      <c r="C270" s="408"/>
      <c r="D270" s="399" t="s">
        <v>70</v>
      </c>
      <c r="E270" s="409" t="s">
        <v>15</v>
      </c>
      <c r="F270" s="410" t="s">
        <v>1253</v>
      </c>
      <c r="G270" s="408"/>
      <c r="H270" s="411">
        <v>7.56</v>
      </c>
      <c r="I270" s="412" t="s">
        <v>15</v>
      </c>
      <c r="J270" s="413"/>
      <c r="K270" s="414"/>
      <c r="L270" s="412" t="s">
        <v>15</v>
      </c>
      <c r="M270" s="413"/>
      <c r="N270" s="414"/>
      <c r="O270" s="412" t="s">
        <v>15</v>
      </c>
      <c r="P270" s="413"/>
      <c r="Q270" s="414">
        <v>7.56</v>
      </c>
      <c r="R270" s="412" t="s">
        <v>15</v>
      </c>
      <c r="S270" s="413"/>
    </row>
    <row r="271" spans="2:19" s="406" customFormat="1" ht="13.5" hidden="1" outlineLevel="3">
      <c r="B271" s="397"/>
      <c r="C271" s="398"/>
      <c r="D271" s="399" t="s">
        <v>70</v>
      </c>
      <c r="E271" s="400" t="s">
        <v>15</v>
      </c>
      <c r="F271" s="401" t="s">
        <v>1245</v>
      </c>
      <c r="G271" s="398"/>
      <c r="H271" s="402" t="s">
        <v>15</v>
      </c>
      <c r="I271" s="403" t="s">
        <v>15</v>
      </c>
      <c r="J271" s="404"/>
      <c r="K271" s="405"/>
      <c r="L271" s="403" t="s">
        <v>15</v>
      </c>
      <c r="M271" s="404"/>
      <c r="N271" s="405"/>
      <c r="O271" s="403" t="s">
        <v>15</v>
      </c>
      <c r="P271" s="404"/>
      <c r="Q271" s="405" t="s">
        <v>15</v>
      </c>
      <c r="R271" s="403" t="s">
        <v>15</v>
      </c>
      <c r="S271" s="404"/>
    </row>
    <row r="272" spans="2:19" s="406" customFormat="1" ht="13.5" hidden="1" outlineLevel="3">
      <c r="B272" s="397"/>
      <c r="C272" s="398"/>
      <c r="D272" s="399" t="s">
        <v>70</v>
      </c>
      <c r="E272" s="400" t="s">
        <v>15</v>
      </c>
      <c r="F272" s="401" t="s">
        <v>1246</v>
      </c>
      <c r="G272" s="398"/>
      <c r="H272" s="402" t="s">
        <v>15</v>
      </c>
      <c r="I272" s="403" t="s">
        <v>15</v>
      </c>
      <c r="J272" s="404"/>
      <c r="K272" s="405"/>
      <c r="L272" s="403" t="s">
        <v>15</v>
      </c>
      <c r="M272" s="404"/>
      <c r="N272" s="405"/>
      <c r="O272" s="403" t="s">
        <v>15</v>
      </c>
      <c r="P272" s="404"/>
      <c r="Q272" s="405" t="s">
        <v>15</v>
      </c>
      <c r="R272" s="403" t="s">
        <v>15</v>
      </c>
      <c r="S272" s="404"/>
    </row>
    <row r="273" spans="2:19" s="406" customFormat="1" ht="13.5" hidden="1" outlineLevel="3">
      <c r="B273" s="397"/>
      <c r="C273" s="398"/>
      <c r="D273" s="399" t="s">
        <v>70</v>
      </c>
      <c r="E273" s="400" t="s">
        <v>15</v>
      </c>
      <c r="F273" s="401" t="s">
        <v>1247</v>
      </c>
      <c r="G273" s="398"/>
      <c r="H273" s="402" t="s">
        <v>15</v>
      </c>
      <c r="I273" s="403" t="s">
        <v>15</v>
      </c>
      <c r="J273" s="404"/>
      <c r="K273" s="405"/>
      <c r="L273" s="403" t="s">
        <v>15</v>
      </c>
      <c r="M273" s="404"/>
      <c r="N273" s="405"/>
      <c r="O273" s="403" t="s">
        <v>15</v>
      </c>
      <c r="P273" s="404"/>
      <c r="Q273" s="405" t="s">
        <v>15</v>
      </c>
      <c r="R273" s="403" t="s">
        <v>15</v>
      </c>
      <c r="S273" s="404"/>
    </row>
    <row r="274" spans="2:19" s="415" customFormat="1" ht="13.5" hidden="1" outlineLevel="3">
      <c r="B274" s="407"/>
      <c r="C274" s="408"/>
      <c r="D274" s="399" t="s">
        <v>70</v>
      </c>
      <c r="E274" s="409" t="s">
        <v>15</v>
      </c>
      <c r="F274" s="410" t="s">
        <v>1254</v>
      </c>
      <c r="G274" s="408"/>
      <c r="H274" s="411">
        <v>13.54</v>
      </c>
      <c r="I274" s="412" t="s">
        <v>15</v>
      </c>
      <c r="J274" s="413"/>
      <c r="K274" s="414"/>
      <c r="L274" s="412" t="s">
        <v>15</v>
      </c>
      <c r="M274" s="413"/>
      <c r="N274" s="414"/>
      <c r="O274" s="412" t="s">
        <v>15</v>
      </c>
      <c r="P274" s="413"/>
      <c r="Q274" s="414">
        <v>13.54</v>
      </c>
      <c r="R274" s="412" t="s">
        <v>15</v>
      </c>
      <c r="S274" s="413"/>
    </row>
    <row r="275" spans="2:19" s="424" customFormat="1" ht="13.5" hidden="1" outlineLevel="3">
      <c r="B275" s="416"/>
      <c r="C275" s="417"/>
      <c r="D275" s="399" t="s">
        <v>70</v>
      </c>
      <c r="E275" s="418" t="s">
        <v>15</v>
      </c>
      <c r="F275" s="419" t="s">
        <v>71</v>
      </c>
      <c r="G275" s="417"/>
      <c r="H275" s="420">
        <v>21.1</v>
      </c>
      <c r="I275" s="421" t="s">
        <v>15</v>
      </c>
      <c r="J275" s="422"/>
      <c r="K275" s="423"/>
      <c r="L275" s="421" t="s">
        <v>15</v>
      </c>
      <c r="M275" s="422"/>
      <c r="N275" s="423"/>
      <c r="O275" s="421" t="s">
        <v>15</v>
      </c>
      <c r="P275" s="422"/>
      <c r="Q275" s="423">
        <v>21.1</v>
      </c>
      <c r="R275" s="421" t="s">
        <v>15</v>
      </c>
      <c r="S275" s="422"/>
    </row>
    <row r="276" spans="2:19" s="264" customFormat="1" ht="22.5" customHeight="1" hidden="1" outlineLevel="2" collapsed="1">
      <c r="B276" s="255"/>
      <c r="C276" s="256" t="s">
        <v>120</v>
      </c>
      <c r="D276" s="256" t="s">
        <v>67</v>
      </c>
      <c r="E276" s="395" t="s">
        <v>1255</v>
      </c>
      <c r="F276" s="396" t="s">
        <v>1256</v>
      </c>
      <c r="G276" s="259" t="s">
        <v>77</v>
      </c>
      <c r="H276" s="260">
        <v>726</v>
      </c>
      <c r="I276" s="261">
        <v>62.7</v>
      </c>
      <c r="J276" s="263">
        <f>ROUND(I276*H276,2)</f>
        <v>45520.2</v>
      </c>
      <c r="K276" s="262"/>
      <c r="L276" s="261">
        <v>62.7</v>
      </c>
      <c r="M276" s="263">
        <f>ROUND(L276*K276,2)</f>
        <v>0</v>
      </c>
      <c r="N276" s="262"/>
      <c r="O276" s="261">
        <v>62.7</v>
      </c>
      <c r="P276" s="263">
        <f>ROUND(O276*N276,2)</f>
        <v>0</v>
      </c>
      <c r="Q276" s="262">
        <v>726</v>
      </c>
      <c r="R276" s="261">
        <v>62.7</v>
      </c>
      <c r="S276" s="263">
        <f>ROUND(R276*Q276,2)</f>
        <v>45520.2</v>
      </c>
    </row>
    <row r="277" spans="2:19" s="415" customFormat="1" ht="13.5" hidden="1" outlineLevel="3">
      <c r="B277" s="407"/>
      <c r="C277" s="408"/>
      <c r="D277" s="399" t="s">
        <v>70</v>
      </c>
      <c r="E277" s="409" t="s">
        <v>1257</v>
      </c>
      <c r="F277" s="410" t="s">
        <v>1258</v>
      </c>
      <c r="G277" s="408"/>
      <c r="H277" s="411">
        <v>726</v>
      </c>
      <c r="I277" s="412" t="s">
        <v>15</v>
      </c>
      <c r="J277" s="413"/>
      <c r="K277" s="414"/>
      <c r="L277" s="412" t="s">
        <v>15</v>
      </c>
      <c r="M277" s="413"/>
      <c r="N277" s="414"/>
      <c r="O277" s="412" t="s">
        <v>15</v>
      </c>
      <c r="P277" s="413"/>
      <c r="Q277" s="414">
        <v>726</v>
      </c>
      <c r="R277" s="412" t="s">
        <v>15</v>
      </c>
      <c r="S277" s="413"/>
    </row>
    <row r="278" spans="2:19" s="264" customFormat="1" ht="22.5" customHeight="1" hidden="1" outlineLevel="2" collapsed="1">
      <c r="B278" s="255"/>
      <c r="C278" s="256" t="s">
        <v>121</v>
      </c>
      <c r="D278" s="256" t="s">
        <v>67</v>
      </c>
      <c r="E278" s="395" t="s">
        <v>1259</v>
      </c>
      <c r="F278" s="396" t="s">
        <v>1260</v>
      </c>
      <c r="G278" s="259" t="s">
        <v>104</v>
      </c>
      <c r="H278" s="260">
        <v>13</v>
      </c>
      <c r="I278" s="261">
        <v>41.8</v>
      </c>
      <c r="J278" s="263">
        <f>ROUND(I278*H278,2)</f>
        <v>543.4</v>
      </c>
      <c r="K278" s="262"/>
      <c r="L278" s="261">
        <v>41.8</v>
      </c>
      <c r="M278" s="263">
        <f>ROUND(L278*K278,2)</f>
        <v>0</v>
      </c>
      <c r="N278" s="262"/>
      <c r="O278" s="261">
        <v>41.8</v>
      </c>
      <c r="P278" s="263">
        <f>ROUND(O278*N278,2)</f>
        <v>0</v>
      </c>
      <c r="Q278" s="262">
        <v>13</v>
      </c>
      <c r="R278" s="261">
        <v>41.8</v>
      </c>
      <c r="S278" s="263">
        <f>ROUND(R278*Q278,2)</f>
        <v>543.4</v>
      </c>
    </row>
    <row r="279" spans="2:19" s="406" customFormat="1" ht="13.5" hidden="1" outlineLevel="3">
      <c r="B279" s="397"/>
      <c r="C279" s="398"/>
      <c r="D279" s="399" t="s">
        <v>70</v>
      </c>
      <c r="E279" s="400" t="s">
        <v>15</v>
      </c>
      <c r="F279" s="401" t="s">
        <v>1261</v>
      </c>
      <c r="G279" s="398"/>
      <c r="H279" s="402" t="s">
        <v>15</v>
      </c>
      <c r="I279" s="403" t="s">
        <v>15</v>
      </c>
      <c r="J279" s="404"/>
      <c r="K279" s="405"/>
      <c r="L279" s="403" t="s">
        <v>15</v>
      </c>
      <c r="M279" s="404"/>
      <c r="N279" s="405"/>
      <c r="O279" s="403" t="s">
        <v>15</v>
      </c>
      <c r="P279" s="404"/>
      <c r="Q279" s="405" t="s">
        <v>15</v>
      </c>
      <c r="R279" s="403" t="s">
        <v>15</v>
      </c>
      <c r="S279" s="404"/>
    </row>
    <row r="280" spans="2:19" s="415" customFormat="1" ht="13.5" hidden="1" outlineLevel="3">
      <c r="B280" s="407"/>
      <c r="C280" s="408"/>
      <c r="D280" s="399" t="s">
        <v>70</v>
      </c>
      <c r="E280" s="409" t="s">
        <v>1262</v>
      </c>
      <c r="F280" s="410" t="s">
        <v>1263</v>
      </c>
      <c r="G280" s="408"/>
      <c r="H280" s="411">
        <v>13</v>
      </c>
      <c r="I280" s="412" t="s">
        <v>15</v>
      </c>
      <c r="J280" s="413"/>
      <c r="K280" s="414"/>
      <c r="L280" s="412" t="s">
        <v>15</v>
      </c>
      <c r="M280" s="413"/>
      <c r="N280" s="414"/>
      <c r="O280" s="412" t="s">
        <v>15</v>
      </c>
      <c r="P280" s="413"/>
      <c r="Q280" s="414">
        <v>13</v>
      </c>
      <c r="R280" s="412" t="s">
        <v>15</v>
      </c>
      <c r="S280" s="413"/>
    </row>
    <row r="281" spans="2:19" s="264" customFormat="1" ht="22.5" customHeight="1" hidden="1" outlineLevel="2">
      <c r="B281" s="255"/>
      <c r="C281" s="256" t="s">
        <v>122</v>
      </c>
      <c r="D281" s="256" t="s">
        <v>67</v>
      </c>
      <c r="E281" s="395" t="s">
        <v>1210</v>
      </c>
      <c r="F281" s="396" t="s">
        <v>1211</v>
      </c>
      <c r="G281" s="259" t="s">
        <v>82</v>
      </c>
      <c r="H281" s="260">
        <v>100.514</v>
      </c>
      <c r="I281" s="261">
        <v>37.2</v>
      </c>
      <c r="J281" s="263">
        <f>ROUND(I281*H281,2)</f>
        <v>3739.12</v>
      </c>
      <c r="K281" s="262"/>
      <c r="L281" s="261">
        <v>37.2</v>
      </c>
      <c r="M281" s="263">
        <f>ROUND(L281*K281,2)</f>
        <v>0</v>
      </c>
      <c r="N281" s="262"/>
      <c r="O281" s="261">
        <v>37.2</v>
      </c>
      <c r="P281" s="263">
        <f>ROUND(O281*N281,2)</f>
        <v>0</v>
      </c>
      <c r="Q281" s="262">
        <v>100.514</v>
      </c>
      <c r="R281" s="261">
        <v>37.2</v>
      </c>
      <c r="S281" s="263">
        <f>ROUND(R281*Q281,2)</f>
        <v>3739.12</v>
      </c>
    </row>
    <row r="282" spans="2:19" s="264" customFormat="1" ht="22.5" customHeight="1" hidden="1" outlineLevel="2" collapsed="1">
      <c r="B282" s="255"/>
      <c r="C282" s="256" t="s">
        <v>123</v>
      </c>
      <c r="D282" s="256" t="s">
        <v>67</v>
      </c>
      <c r="E282" s="395" t="s">
        <v>1212</v>
      </c>
      <c r="F282" s="396" t="s">
        <v>1213</v>
      </c>
      <c r="G282" s="259" t="s">
        <v>82</v>
      </c>
      <c r="H282" s="260">
        <v>502.57</v>
      </c>
      <c r="I282" s="261">
        <v>6.2</v>
      </c>
      <c r="J282" s="263">
        <f>ROUND(I282*H282,2)</f>
        <v>3115.93</v>
      </c>
      <c r="K282" s="262"/>
      <c r="L282" s="261">
        <v>6.2</v>
      </c>
      <c r="M282" s="263">
        <f>ROUND(L282*K282,2)</f>
        <v>0</v>
      </c>
      <c r="N282" s="262"/>
      <c r="O282" s="261">
        <v>6.2</v>
      </c>
      <c r="P282" s="263">
        <f>ROUND(O282*N282,2)</f>
        <v>0</v>
      </c>
      <c r="Q282" s="262">
        <v>502.57</v>
      </c>
      <c r="R282" s="261">
        <v>6.2</v>
      </c>
      <c r="S282" s="263">
        <f>ROUND(R282*Q282,2)</f>
        <v>3115.93</v>
      </c>
    </row>
    <row r="283" spans="2:19" s="415" customFormat="1" ht="13.5" hidden="1" outlineLevel="3">
      <c r="B283" s="407"/>
      <c r="C283" s="408"/>
      <c r="D283" s="399" t="s">
        <v>70</v>
      </c>
      <c r="E283" s="409"/>
      <c r="F283" s="410" t="s">
        <v>1264</v>
      </c>
      <c r="G283" s="408"/>
      <c r="H283" s="411">
        <v>502.57</v>
      </c>
      <c r="I283" s="412" t="s">
        <v>15</v>
      </c>
      <c r="J283" s="413"/>
      <c r="K283" s="414"/>
      <c r="L283" s="412" t="s">
        <v>15</v>
      </c>
      <c r="M283" s="413"/>
      <c r="N283" s="414"/>
      <c r="O283" s="412" t="s">
        <v>15</v>
      </c>
      <c r="P283" s="413"/>
      <c r="Q283" s="414">
        <v>502.57</v>
      </c>
      <c r="R283" s="412" t="s">
        <v>15</v>
      </c>
      <c r="S283" s="413"/>
    </row>
    <row r="284" spans="2:19" s="264" customFormat="1" ht="22.5" customHeight="1" hidden="1" outlineLevel="2">
      <c r="B284" s="255"/>
      <c r="C284" s="256" t="s">
        <v>124</v>
      </c>
      <c r="D284" s="256" t="s">
        <v>67</v>
      </c>
      <c r="E284" s="395" t="s">
        <v>1265</v>
      </c>
      <c r="F284" s="396" t="s">
        <v>1266</v>
      </c>
      <c r="G284" s="259" t="s">
        <v>82</v>
      </c>
      <c r="H284" s="260">
        <v>100.514</v>
      </c>
      <c r="I284" s="261">
        <v>543.3</v>
      </c>
      <c r="J284" s="263">
        <f>ROUND(I284*H284,2)</f>
        <v>54609.26</v>
      </c>
      <c r="K284" s="262"/>
      <c r="L284" s="261">
        <v>543.3</v>
      </c>
      <c r="M284" s="263">
        <f>ROUND(L284*K284,2)</f>
        <v>0</v>
      </c>
      <c r="N284" s="262"/>
      <c r="O284" s="261">
        <v>543.3</v>
      </c>
      <c r="P284" s="263">
        <f>ROUND(O284*N284,2)</f>
        <v>0</v>
      </c>
      <c r="Q284" s="262">
        <v>100.514</v>
      </c>
      <c r="R284" s="261">
        <v>543.3</v>
      </c>
      <c r="S284" s="263">
        <f>ROUND(R284*Q284,2)</f>
        <v>54609.26</v>
      </c>
    </row>
    <row r="285" spans="2:19" s="264" customFormat="1" ht="31.5" customHeight="1" hidden="1" outlineLevel="2" collapsed="1">
      <c r="B285" s="255"/>
      <c r="C285" s="256" t="s">
        <v>125</v>
      </c>
      <c r="D285" s="256" t="s">
        <v>67</v>
      </c>
      <c r="E285" s="395" t="s">
        <v>1267</v>
      </c>
      <c r="F285" s="396" t="s">
        <v>1055</v>
      </c>
      <c r="G285" s="259" t="s">
        <v>126</v>
      </c>
      <c r="H285" s="260">
        <v>25056</v>
      </c>
      <c r="I285" s="261">
        <v>39</v>
      </c>
      <c r="J285" s="263">
        <f>ROUND(I285*H285,2)</f>
        <v>977184</v>
      </c>
      <c r="K285" s="262"/>
      <c r="L285" s="261">
        <v>39</v>
      </c>
      <c r="M285" s="263">
        <f>ROUND(L285*K285,2)</f>
        <v>0</v>
      </c>
      <c r="N285" s="262"/>
      <c r="O285" s="261">
        <v>39</v>
      </c>
      <c r="P285" s="263">
        <f>ROUND(O285*N285,2)</f>
        <v>0</v>
      </c>
      <c r="Q285" s="262">
        <v>25056</v>
      </c>
      <c r="R285" s="261">
        <v>39</v>
      </c>
      <c r="S285" s="263">
        <f>ROUND(R285*Q285,2)</f>
        <v>977184</v>
      </c>
    </row>
    <row r="286" spans="2:19" s="415" customFormat="1" ht="13.5" hidden="1" outlineLevel="3">
      <c r="B286" s="407"/>
      <c r="C286" s="408"/>
      <c r="D286" s="399" t="s">
        <v>70</v>
      </c>
      <c r="E286" s="409" t="s">
        <v>15</v>
      </c>
      <c r="F286" s="410" t="s">
        <v>1268</v>
      </c>
      <c r="G286" s="408"/>
      <c r="H286" s="411">
        <v>25056</v>
      </c>
      <c r="I286" s="412" t="s">
        <v>15</v>
      </c>
      <c r="J286" s="413"/>
      <c r="K286" s="414"/>
      <c r="L286" s="412" t="s">
        <v>15</v>
      </c>
      <c r="M286" s="413"/>
      <c r="N286" s="414"/>
      <c r="O286" s="412" t="s">
        <v>15</v>
      </c>
      <c r="P286" s="413"/>
      <c r="Q286" s="414">
        <v>25056</v>
      </c>
      <c r="R286" s="412" t="s">
        <v>15</v>
      </c>
      <c r="S286" s="413"/>
    </row>
    <row r="287" spans="2:19" s="264" customFormat="1" ht="31.5" customHeight="1" hidden="1" outlineLevel="2" collapsed="1">
      <c r="B287" s="255"/>
      <c r="C287" s="256" t="s">
        <v>127</v>
      </c>
      <c r="D287" s="256" t="s">
        <v>67</v>
      </c>
      <c r="E287" s="395" t="s">
        <v>1269</v>
      </c>
      <c r="F287" s="396" t="s">
        <v>1270</v>
      </c>
      <c r="G287" s="259" t="s">
        <v>126</v>
      </c>
      <c r="H287" s="260">
        <v>4172</v>
      </c>
      <c r="I287" s="261">
        <v>16.7</v>
      </c>
      <c r="J287" s="263">
        <f>ROUND(I287*H287,2)</f>
        <v>69672.4</v>
      </c>
      <c r="K287" s="262"/>
      <c r="L287" s="261">
        <v>16.7</v>
      </c>
      <c r="M287" s="263">
        <f>ROUND(L287*K287,2)</f>
        <v>0</v>
      </c>
      <c r="N287" s="262"/>
      <c r="O287" s="261">
        <v>16.7</v>
      </c>
      <c r="P287" s="263">
        <f>ROUND(O287*N287,2)</f>
        <v>0</v>
      </c>
      <c r="Q287" s="262">
        <v>4172</v>
      </c>
      <c r="R287" s="261">
        <v>16.7</v>
      </c>
      <c r="S287" s="263">
        <f>ROUND(R287*Q287,2)</f>
        <v>69672.4</v>
      </c>
    </row>
    <row r="288" spans="2:19" s="415" customFormat="1" ht="13.5" hidden="1" outlineLevel="3">
      <c r="B288" s="407"/>
      <c r="C288" s="408"/>
      <c r="D288" s="399" t="s">
        <v>70</v>
      </c>
      <c r="E288" s="409" t="s">
        <v>15</v>
      </c>
      <c r="F288" s="410" t="s">
        <v>1271</v>
      </c>
      <c r="G288" s="408"/>
      <c r="H288" s="411">
        <v>4172</v>
      </c>
      <c r="I288" s="412" t="s">
        <v>15</v>
      </c>
      <c r="J288" s="413"/>
      <c r="K288" s="414"/>
      <c r="L288" s="412" t="s">
        <v>15</v>
      </c>
      <c r="M288" s="413"/>
      <c r="N288" s="414"/>
      <c r="O288" s="412" t="s">
        <v>15</v>
      </c>
      <c r="P288" s="413"/>
      <c r="Q288" s="414">
        <v>4172</v>
      </c>
      <c r="R288" s="412" t="s">
        <v>15</v>
      </c>
      <c r="S288" s="413"/>
    </row>
    <row r="289" spans="2:19" s="264" customFormat="1" ht="22.5" customHeight="1" hidden="1" outlineLevel="2" collapsed="1">
      <c r="B289" s="255"/>
      <c r="C289" s="256" t="s">
        <v>128</v>
      </c>
      <c r="D289" s="256" t="s">
        <v>67</v>
      </c>
      <c r="E289" s="395" t="s">
        <v>1272</v>
      </c>
      <c r="F289" s="396" t="s">
        <v>1273</v>
      </c>
      <c r="G289" s="259" t="s">
        <v>126</v>
      </c>
      <c r="H289" s="260">
        <v>1400</v>
      </c>
      <c r="I289" s="261">
        <v>278.6</v>
      </c>
      <c r="J289" s="263">
        <f>ROUND(I289*H289,2)</f>
        <v>390040</v>
      </c>
      <c r="K289" s="262"/>
      <c r="L289" s="261">
        <v>278.6</v>
      </c>
      <c r="M289" s="263">
        <f>ROUND(L289*K289,2)</f>
        <v>0</v>
      </c>
      <c r="N289" s="262"/>
      <c r="O289" s="261">
        <v>278.6</v>
      </c>
      <c r="P289" s="263">
        <f>ROUND(O289*N289,2)</f>
        <v>0</v>
      </c>
      <c r="Q289" s="262">
        <v>1400</v>
      </c>
      <c r="R289" s="261">
        <v>278.6</v>
      </c>
      <c r="S289" s="263">
        <f>ROUND(R289*Q289,2)</f>
        <v>390040</v>
      </c>
    </row>
    <row r="290" spans="2:19" s="415" customFormat="1" ht="13.5" hidden="1" outlineLevel="3">
      <c r="B290" s="407"/>
      <c r="C290" s="408"/>
      <c r="D290" s="399" t="s">
        <v>70</v>
      </c>
      <c r="E290" s="409" t="s">
        <v>15</v>
      </c>
      <c r="F290" s="410" t="s">
        <v>1274</v>
      </c>
      <c r="G290" s="408"/>
      <c r="H290" s="411">
        <v>1400</v>
      </c>
      <c r="I290" s="412" t="s">
        <v>15</v>
      </c>
      <c r="J290" s="413"/>
      <c r="K290" s="414"/>
      <c r="L290" s="412" t="s">
        <v>15</v>
      </c>
      <c r="M290" s="413"/>
      <c r="N290" s="414"/>
      <c r="O290" s="412" t="s">
        <v>15</v>
      </c>
      <c r="P290" s="413"/>
      <c r="Q290" s="414">
        <v>1400</v>
      </c>
      <c r="R290" s="412" t="s">
        <v>15</v>
      </c>
      <c r="S290" s="413"/>
    </row>
    <row r="291" spans="2:19" s="264" customFormat="1" ht="22.5" customHeight="1" hidden="1" outlineLevel="2" collapsed="1">
      <c r="B291" s="255"/>
      <c r="C291" s="256" t="s">
        <v>129</v>
      </c>
      <c r="D291" s="256" t="s">
        <v>67</v>
      </c>
      <c r="E291" s="395" t="s">
        <v>1275</v>
      </c>
      <c r="F291" s="396" t="s">
        <v>1276</v>
      </c>
      <c r="G291" s="259" t="s">
        <v>77</v>
      </c>
      <c r="H291" s="260">
        <v>45.988</v>
      </c>
      <c r="I291" s="261">
        <v>25.1</v>
      </c>
      <c r="J291" s="263">
        <f>ROUND(I291*H291,2)</f>
        <v>1154.3</v>
      </c>
      <c r="K291" s="262"/>
      <c r="L291" s="261">
        <v>25.1</v>
      </c>
      <c r="M291" s="263">
        <f>ROUND(L291*K291,2)</f>
        <v>0</v>
      </c>
      <c r="N291" s="262"/>
      <c r="O291" s="261">
        <v>25.1</v>
      </c>
      <c r="P291" s="263">
        <f>ROUND(O291*N291,2)</f>
        <v>0</v>
      </c>
      <c r="Q291" s="262">
        <v>45.988</v>
      </c>
      <c r="R291" s="261">
        <v>25.1</v>
      </c>
      <c r="S291" s="263">
        <f>ROUND(R291*Q291,2)</f>
        <v>1154.3</v>
      </c>
    </row>
    <row r="292" spans="2:19" s="415" customFormat="1" ht="13.5" hidden="1" outlineLevel="3">
      <c r="B292" s="407"/>
      <c r="C292" s="408"/>
      <c r="D292" s="399" t="s">
        <v>70</v>
      </c>
      <c r="E292" s="409" t="s">
        <v>15</v>
      </c>
      <c r="F292" s="410" t="s">
        <v>1277</v>
      </c>
      <c r="G292" s="408"/>
      <c r="H292" s="411">
        <v>45.988</v>
      </c>
      <c r="I292" s="412" t="s">
        <v>15</v>
      </c>
      <c r="J292" s="413"/>
      <c r="K292" s="414"/>
      <c r="L292" s="412" t="s">
        <v>15</v>
      </c>
      <c r="M292" s="413"/>
      <c r="N292" s="414"/>
      <c r="O292" s="412" t="s">
        <v>15</v>
      </c>
      <c r="P292" s="413"/>
      <c r="Q292" s="414">
        <v>45.988</v>
      </c>
      <c r="R292" s="412" t="s">
        <v>15</v>
      </c>
      <c r="S292" s="413"/>
    </row>
    <row r="293" spans="2:19" s="264" customFormat="1" ht="22.5" customHeight="1" hidden="1" outlineLevel="2" collapsed="1">
      <c r="B293" s="255"/>
      <c r="C293" s="256" t="s">
        <v>130</v>
      </c>
      <c r="D293" s="256" t="s">
        <v>67</v>
      </c>
      <c r="E293" s="395" t="s">
        <v>1078</v>
      </c>
      <c r="F293" s="396" t="s">
        <v>1079</v>
      </c>
      <c r="G293" s="259" t="s">
        <v>68</v>
      </c>
      <c r="H293" s="260">
        <v>9.197</v>
      </c>
      <c r="I293" s="261">
        <v>64.1</v>
      </c>
      <c r="J293" s="263">
        <f>ROUND(I293*H293,2)</f>
        <v>589.53</v>
      </c>
      <c r="K293" s="262"/>
      <c r="L293" s="261">
        <v>64.1</v>
      </c>
      <c r="M293" s="263">
        <f>ROUND(L293*K293,2)</f>
        <v>0</v>
      </c>
      <c r="N293" s="262"/>
      <c r="O293" s="261">
        <v>64.1</v>
      </c>
      <c r="P293" s="263">
        <f>ROUND(O293*N293,2)</f>
        <v>0</v>
      </c>
      <c r="Q293" s="262">
        <v>9.197</v>
      </c>
      <c r="R293" s="261">
        <v>64.1</v>
      </c>
      <c r="S293" s="263">
        <f>ROUND(R293*Q293,2)</f>
        <v>589.53</v>
      </c>
    </row>
    <row r="294" spans="2:19" s="406" customFormat="1" ht="13.5" hidden="1" outlineLevel="3">
      <c r="B294" s="397"/>
      <c r="C294" s="398"/>
      <c r="D294" s="399" t="s">
        <v>70</v>
      </c>
      <c r="E294" s="400" t="s">
        <v>15</v>
      </c>
      <c r="F294" s="401" t="s">
        <v>1278</v>
      </c>
      <c r="G294" s="398"/>
      <c r="H294" s="402" t="s">
        <v>15</v>
      </c>
      <c r="I294" s="403" t="s">
        <v>15</v>
      </c>
      <c r="J294" s="404"/>
      <c r="K294" s="405"/>
      <c r="L294" s="403" t="s">
        <v>15</v>
      </c>
      <c r="M294" s="404"/>
      <c r="N294" s="405"/>
      <c r="O294" s="403" t="s">
        <v>15</v>
      </c>
      <c r="P294" s="404"/>
      <c r="Q294" s="405" t="s">
        <v>15</v>
      </c>
      <c r="R294" s="403" t="s">
        <v>15</v>
      </c>
      <c r="S294" s="404"/>
    </row>
    <row r="295" spans="2:19" s="406" customFormat="1" ht="13.5" hidden="1" outlineLevel="3">
      <c r="B295" s="397"/>
      <c r="C295" s="398"/>
      <c r="D295" s="399" t="s">
        <v>70</v>
      </c>
      <c r="E295" s="400" t="s">
        <v>15</v>
      </c>
      <c r="F295" s="401" t="s">
        <v>1081</v>
      </c>
      <c r="G295" s="398"/>
      <c r="H295" s="402" t="s">
        <v>15</v>
      </c>
      <c r="I295" s="403" t="s">
        <v>15</v>
      </c>
      <c r="J295" s="404"/>
      <c r="K295" s="405"/>
      <c r="L295" s="403" t="s">
        <v>15</v>
      </c>
      <c r="M295" s="404"/>
      <c r="N295" s="405"/>
      <c r="O295" s="403" t="s">
        <v>15</v>
      </c>
      <c r="P295" s="404"/>
      <c r="Q295" s="405" t="s">
        <v>15</v>
      </c>
      <c r="R295" s="403" t="s">
        <v>15</v>
      </c>
      <c r="S295" s="404"/>
    </row>
    <row r="296" spans="2:19" s="415" customFormat="1" ht="13.5" hidden="1" outlineLevel="3">
      <c r="B296" s="407"/>
      <c r="C296" s="408"/>
      <c r="D296" s="399" t="s">
        <v>70</v>
      </c>
      <c r="E296" s="409" t="s">
        <v>15</v>
      </c>
      <c r="F296" s="410" t="s">
        <v>1279</v>
      </c>
      <c r="G296" s="408"/>
      <c r="H296" s="411">
        <v>1.742</v>
      </c>
      <c r="I296" s="412" t="s">
        <v>15</v>
      </c>
      <c r="J296" s="413"/>
      <c r="K296" s="414"/>
      <c r="L296" s="412" t="s">
        <v>15</v>
      </c>
      <c r="M296" s="413"/>
      <c r="N296" s="414"/>
      <c r="O296" s="412" t="s">
        <v>15</v>
      </c>
      <c r="P296" s="413"/>
      <c r="Q296" s="414">
        <v>1.742</v>
      </c>
      <c r="R296" s="412" t="s">
        <v>15</v>
      </c>
      <c r="S296" s="413"/>
    </row>
    <row r="297" spans="2:19" s="415" customFormat="1" ht="13.5" hidden="1" outlineLevel="3">
      <c r="B297" s="407"/>
      <c r="C297" s="408"/>
      <c r="D297" s="399" t="s">
        <v>70</v>
      </c>
      <c r="E297" s="409" t="s">
        <v>15</v>
      </c>
      <c r="F297" s="410" t="s">
        <v>1280</v>
      </c>
      <c r="G297" s="408"/>
      <c r="H297" s="411">
        <v>44.246</v>
      </c>
      <c r="I297" s="412" t="s">
        <v>15</v>
      </c>
      <c r="J297" s="413"/>
      <c r="K297" s="414"/>
      <c r="L297" s="412" t="s">
        <v>15</v>
      </c>
      <c r="M297" s="413"/>
      <c r="N297" s="414"/>
      <c r="O297" s="412" t="s">
        <v>15</v>
      </c>
      <c r="P297" s="413"/>
      <c r="Q297" s="414">
        <v>44.246</v>
      </c>
      <c r="R297" s="412" t="s">
        <v>15</v>
      </c>
      <c r="S297" s="413"/>
    </row>
    <row r="298" spans="2:19" s="424" customFormat="1" ht="13.5" hidden="1" outlineLevel="3">
      <c r="B298" s="416"/>
      <c r="C298" s="417"/>
      <c r="D298" s="399" t="s">
        <v>70</v>
      </c>
      <c r="E298" s="418" t="s">
        <v>1277</v>
      </c>
      <c r="F298" s="419" t="s">
        <v>71</v>
      </c>
      <c r="G298" s="417"/>
      <c r="H298" s="420">
        <v>45.988</v>
      </c>
      <c r="I298" s="421" t="s">
        <v>15</v>
      </c>
      <c r="J298" s="422"/>
      <c r="K298" s="423"/>
      <c r="L298" s="421" t="s">
        <v>15</v>
      </c>
      <c r="M298" s="422"/>
      <c r="N298" s="423"/>
      <c r="O298" s="421" t="s">
        <v>15</v>
      </c>
      <c r="P298" s="422"/>
      <c r="Q298" s="423">
        <v>45.988</v>
      </c>
      <c r="R298" s="421" t="s">
        <v>15</v>
      </c>
      <c r="S298" s="422"/>
    </row>
    <row r="299" spans="2:19" s="406" customFormat="1" ht="13.5" hidden="1" outlineLevel="3">
      <c r="B299" s="397"/>
      <c r="C299" s="398"/>
      <c r="D299" s="399" t="s">
        <v>70</v>
      </c>
      <c r="E299" s="400" t="s">
        <v>15</v>
      </c>
      <c r="F299" s="401" t="s">
        <v>1084</v>
      </c>
      <c r="G299" s="398"/>
      <c r="H299" s="402" t="s">
        <v>15</v>
      </c>
      <c r="I299" s="403" t="s">
        <v>15</v>
      </c>
      <c r="J299" s="404"/>
      <c r="K299" s="405"/>
      <c r="L299" s="403" t="s">
        <v>15</v>
      </c>
      <c r="M299" s="404"/>
      <c r="N299" s="405"/>
      <c r="O299" s="403" t="s">
        <v>15</v>
      </c>
      <c r="P299" s="404"/>
      <c r="Q299" s="405" t="s">
        <v>15</v>
      </c>
      <c r="R299" s="403" t="s">
        <v>15</v>
      </c>
      <c r="S299" s="404"/>
    </row>
    <row r="300" spans="2:19" s="415" customFormat="1" ht="13.5" hidden="1" outlineLevel="3">
      <c r="B300" s="407"/>
      <c r="C300" s="408"/>
      <c r="D300" s="399" t="s">
        <v>70</v>
      </c>
      <c r="E300" s="409" t="s">
        <v>15</v>
      </c>
      <c r="F300" s="410" t="s">
        <v>1281</v>
      </c>
      <c r="G300" s="408"/>
      <c r="H300" s="411">
        <v>0.348</v>
      </c>
      <c r="I300" s="412" t="s">
        <v>15</v>
      </c>
      <c r="J300" s="413"/>
      <c r="K300" s="414"/>
      <c r="L300" s="412" t="s">
        <v>15</v>
      </c>
      <c r="M300" s="413"/>
      <c r="N300" s="414"/>
      <c r="O300" s="412" t="s">
        <v>15</v>
      </c>
      <c r="P300" s="413"/>
      <c r="Q300" s="414">
        <v>0.348</v>
      </c>
      <c r="R300" s="412" t="s">
        <v>15</v>
      </c>
      <c r="S300" s="413"/>
    </row>
    <row r="301" spans="2:19" s="415" customFormat="1" ht="13.5" hidden="1" outlineLevel="3">
      <c r="B301" s="407"/>
      <c r="C301" s="408"/>
      <c r="D301" s="399" t="s">
        <v>70</v>
      </c>
      <c r="E301" s="409" t="s">
        <v>15</v>
      </c>
      <c r="F301" s="410" t="s">
        <v>1282</v>
      </c>
      <c r="G301" s="408"/>
      <c r="H301" s="411">
        <v>8.849</v>
      </c>
      <c r="I301" s="412" t="s">
        <v>15</v>
      </c>
      <c r="J301" s="413"/>
      <c r="K301" s="414"/>
      <c r="L301" s="412" t="s">
        <v>15</v>
      </c>
      <c r="M301" s="413"/>
      <c r="N301" s="414"/>
      <c r="O301" s="412" t="s">
        <v>15</v>
      </c>
      <c r="P301" s="413"/>
      <c r="Q301" s="414">
        <v>8.849</v>
      </c>
      <c r="R301" s="412" t="s">
        <v>15</v>
      </c>
      <c r="S301" s="413"/>
    </row>
    <row r="302" spans="2:19" s="424" customFormat="1" ht="13.5" hidden="1" outlineLevel="3">
      <c r="B302" s="416"/>
      <c r="C302" s="417"/>
      <c r="D302" s="399" t="s">
        <v>70</v>
      </c>
      <c r="E302" s="418" t="s">
        <v>1283</v>
      </c>
      <c r="F302" s="419" t="s">
        <v>71</v>
      </c>
      <c r="G302" s="417"/>
      <c r="H302" s="420">
        <v>9.197</v>
      </c>
      <c r="I302" s="421" t="s">
        <v>15</v>
      </c>
      <c r="J302" s="422"/>
      <c r="K302" s="423"/>
      <c r="L302" s="421" t="s">
        <v>15</v>
      </c>
      <c r="M302" s="422"/>
      <c r="N302" s="423"/>
      <c r="O302" s="421" t="s">
        <v>15</v>
      </c>
      <c r="P302" s="422"/>
      <c r="Q302" s="423">
        <v>9.197</v>
      </c>
      <c r="R302" s="421" t="s">
        <v>15</v>
      </c>
      <c r="S302" s="422"/>
    </row>
    <row r="303" spans="2:19" s="264" customFormat="1" ht="22.5" customHeight="1" hidden="1" outlineLevel="2" collapsed="1">
      <c r="B303" s="255"/>
      <c r="C303" s="256" t="s">
        <v>131</v>
      </c>
      <c r="D303" s="256" t="s">
        <v>67</v>
      </c>
      <c r="E303" s="395" t="s">
        <v>1087</v>
      </c>
      <c r="F303" s="396" t="s">
        <v>1088</v>
      </c>
      <c r="G303" s="259" t="s">
        <v>68</v>
      </c>
      <c r="H303" s="260">
        <v>9.197</v>
      </c>
      <c r="I303" s="261">
        <v>68.1</v>
      </c>
      <c r="J303" s="263">
        <f>ROUND(I303*H303,2)</f>
        <v>626.32</v>
      </c>
      <c r="K303" s="262"/>
      <c r="L303" s="261">
        <v>68.1</v>
      </c>
      <c r="M303" s="263">
        <f>ROUND(L303*K303,2)</f>
        <v>0</v>
      </c>
      <c r="N303" s="262"/>
      <c r="O303" s="261">
        <v>68.1</v>
      </c>
      <c r="P303" s="263">
        <f>ROUND(O303*N303,2)</f>
        <v>0</v>
      </c>
      <c r="Q303" s="262">
        <v>9.197</v>
      </c>
      <c r="R303" s="261">
        <v>68.1</v>
      </c>
      <c r="S303" s="263">
        <f>ROUND(R303*Q303,2)</f>
        <v>626.32</v>
      </c>
    </row>
    <row r="304" spans="2:19" s="406" customFormat="1" ht="13.5" hidden="1" outlineLevel="3">
      <c r="B304" s="397"/>
      <c r="C304" s="398"/>
      <c r="D304" s="399" t="s">
        <v>70</v>
      </c>
      <c r="E304" s="400" t="s">
        <v>15</v>
      </c>
      <c r="F304" s="401" t="s">
        <v>1284</v>
      </c>
      <c r="G304" s="398"/>
      <c r="H304" s="402" t="s">
        <v>15</v>
      </c>
      <c r="I304" s="403" t="s">
        <v>15</v>
      </c>
      <c r="J304" s="404"/>
      <c r="K304" s="405"/>
      <c r="L304" s="403" t="s">
        <v>15</v>
      </c>
      <c r="M304" s="404"/>
      <c r="N304" s="405"/>
      <c r="O304" s="403" t="s">
        <v>15</v>
      </c>
      <c r="P304" s="404"/>
      <c r="Q304" s="405" t="s">
        <v>15</v>
      </c>
      <c r="R304" s="403" t="s">
        <v>15</v>
      </c>
      <c r="S304" s="404"/>
    </row>
    <row r="305" spans="2:19" s="415" customFormat="1" ht="13.5" hidden="1" outlineLevel="3">
      <c r="B305" s="407"/>
      <c r="C305" s="408"/>
      <c r="D305" s="399" t="s">
        <v>70</v>
      </c>
      <c r="E305" s="409" t="s">
        <v>15</v>
      </c>
      <c r="F305" s="410" t="s">
        <v>1283</v>
      </c>
      <c r="G305" s="408"/>
      <c r="H305" s="411">
        <v>9.197</v>
      </c>
      <c r="I305" s="412" t="s">
        <v>15</v>
      </c>
      <c r="J305" s="413"/>
      <c r="K305" s="414"/>
      <c r="L305" s="412" t="s">
        <v>15</v>
      </c>
      <c r="M305" s="413"/>
      <c r="N305" s="414"/>
      <c r="O305" s="412" t="s">
        <v>15</v>
      </c>
      <c r="P305" s="413"/>
      <c r="Q305" s="414">
        <v>9.197</v>
      </c>
      <c r="R305" s="412" t="s">
        <v>15</v>
      </c>
      <c r="S305" s="413"/>
    </row>
    <row r="306" spans="2:19" s="264" customFormat="1" ht="22.5" customHeight="1" hidden="1" outlineLevel="2" collapsed="1">
      <c r="B306" s="255"/>
      <c r="C306" s="256" t="s">
        <v>132</v>
      </c>
      <c r="D306" s="256" t="s">
        <v>67</v>
      </c>
      <c r="E306" s="395" t="s">
        <v>1285</v>
      </c>
      <c r="F306" s="396" t="s">
        <v>1286</v>
      </c>
      <c r="G306" s="259" t="s">
        <v>104</v>
      </c>
      <c r="H306" s="260">
        <v>2.62</v>
      </c>
      <c r="I306" s="261">
        <v>132.4</v>
      </c>
      <c r="J306" s="263">
        <f>ROUND(I306*H306,2)</f>
        <v>346.89</v>
      </c>
      <c r="K306" s="262"/>
      <c r="L306" s="261">
        <v>132.4</v>
      </c>
      <c r="M306" s="263">
        <f>ROUND(L306*K306,2)</f>
        <v>0</v>
      </c>
      <c r="N306" s="262"/>
      <c r="O306" s="261">
        <v>132.4</v>
      </c>
      <c r="P306" s="263">
        <f>ROUND(O306*N306,2)</f>
        <v>0</v>
      </c>
      <c r="Q306" s="262">
        <v>2.62</v>
      </c>
      <c r="R306" s="261">
        <v>132.4</v>
      </c>
      <c r="S306" s="263">
        <f>ROUND(R306*Q306,2)</f>
        <v>346.89</v>
      </c>
    </row>
    <row r="307" spans="2:19" s="415" customFormat="1" ht="13.5" hidden="1" outlineLevel="3">
      <c r="B307" s="407"/>
      <c r="C307" s="408"/>
      <c r="D307" s="399" t="s">
        <v>70</v>
      </c>
      <c r="E307" s="409" t="s">
        <v>15</v>
      </c>
      <c r="F307" s="410" t="s">
        <v>1287</v>
      </c>
      <c r="G307" s="408"/>
      <c r="H307" s="411">
        <v>2.62</v>
      </c>
      <c r="I307" s="412" t="s">
        <v>15</v>
      </c>
      <c r="J307" s="413"/>
      <c r="K307" s="414"/>
      <c r="L307" s="412" t="s">
        <v>15</v>
      </c>
      <c r="M307" s="413"/>
      <c r="N307" s="414"/>
      <c r="O307" s="412" t="s">
        <v>15</v>
      </c>
      <c r="P307" s="413"/>
      <c r="Q307" s="414">
        <v>2.62</v>
      </c>
      <c r="R307" s="412" t="s">
        <v>15</v>
      </c>
      <c r="S307" s="413"/>
    </row>
    <row r="308" spans="2:19" s="426" customFormat="1" ht="13.5" hidden="1" outlineLevel="3">
      <c r="B308" s="425"/>
      <c r="C308" s="427"/>
      <c r="D308" s="399" t="s">
        <v>70</v>
      </c>
      <c r="E308" s="428" t="s">
        <v>1288</v>
      </c>
      <c r="F308" s="429" t="s">
        <v>1096</v>
      </c>
      <c r="G308" s="427"/>
      <c r="H308" s="430">
        <v>2.62</v>
      </c>
      <c r="I308" s="431" t="s">
        <v>15</v>
      </c>
      <c r="J308" s="432"/>
      <c r="K308" s="433"/>
      <c r="L308" s="431" t="s">
        <v>15</v>
      </c>
      <c r="M308" s="432"/>
      <c r="N308" s="433"/>
      <c r="O308" s="431" t="s">
        <v>15</v>
      </c>
      <c r="P308" s="432"/>
      <c r="Q308" s="433">
        <v>2.62</v>
      </c>
      <c r="R308" s="431" t="s">
        <v>15</v>
      </c>
      <c r="S308" s="432"/>
    </row>
    <row r="309" spans="2:19" s="264" customFormat="1" ht="22.5" customHeight="1" hidden="1" outlineLevel="2" collapsed="1">
      <c r="B309" s="255"/>
      <c r="C309" s="256" t="s">
        <v>133</v>
      </c>
      <c r="D309" s="256" t="s">
        <v>67</v>
      </c>
      <c r="E309" s="395" t="s">
        <v>1289</v>
      </c>
      <c r="F309" s="396" t="s">
        <v>1290</v>
      </c>
      <c r="G309" s="259" t="s">
        <v>104</v>
      </c>
      <c r="H309" s="260">
        <v>3.92</v>
      </c>
      <c r="I309" s="261">
        <v>278.6</v>
      </c>
      <c r="J309" s="263">
        <f>ROUND(I309*H309,2)</f>
        <v>1092.11</v>
      </c>
      <c r="K309" s="262"/>
      <c r="L309" s="261">
        <v>278.6</v>
      </c>
      <c r="M309" s="263">
        <f>ROUND(L309*K309,2)</f>
        <v>0</v>
      </c>
      <c r="N309" s="262"/>
      <c r="O309" s="261">
        <v>278.6</v>
      </c>
      <c r="P309" s="263">
        <f>ROUND(O309*N309,2)</f>
        <v>0</v>
      </c>
      <c r="Q309" s="262">
        <v>3.92</v>
      </c>
      <c r="R309" s="261">
        <v>278.6</v>
      </c>
      <c r="S309" s="263">
        <f>ROUND(R309*Q309,2)</f>
        <v>1092.11</v>
      </c>
    </row>
    <row r="310" spans="2:19" s="415" customFormat="1" ht="13.5" hidden="1" outlineLevel="3">
      <c r="B310" s="407"/>
      <c r="C310" s="408"/>
      <c r="D310" s="399" t="s">
        <v>70</v>
      </c>
      <c r="E310" s="409" t="s">
        <v>15</v>
      </c>
      <c r="F310" s="410" t="s">
        <v>1291</v>
      </c>
      <c r="G310" s="408"/>
      <c r="H310" s="411">
        <v>3.92</v>
      </c>
      <c r="I310" s="412" t="s">
        <v>15</v>
      </c>
      <c r="J310" s="413"/>
      <c r="K310" s="414"/>
      <c r="L310" s="412" t="s">
        <v>15</v>
      </c>
      <c r="M310" s="413"/>
      <c r="N310" s="414"/>
      <c r="O310" s="412" t="s">
        <v>15</v>
      </c>
      <c r="P310" s="413"/>
      <c r="Q310" s="414">
        <v>3.92</v>
      </c>
      <c r="R310" s="412" t="s">
        <v>15</v>
      </c>
      <c r="S310" s="413"/>
    </row>
    <row r="311" spans="2:19" s="426" customFormat="1" ht="13.5" hidden="1" outlineLevel="3">
      <c r="B311" s="425"/>
      <c r="C311" s="427"/>
      <c r="D311" s="399" t="s">
        <v>70</v>
      </c>
      <c r="E311" s="428" t="s">
        <v>1292</v>
      </c>
      <c r="F311" s="429" t="s">
        <v>1096</v>
      </c>
      <c r="G311" s="427"/>
      <c r="H311" s="430">
        <v>3.92</v>
      </c>
      <c r="I311" s="431" t="s">
        <v>15</v>
      </c>
      <c r="J311" s="432"/>
      <c r="K311" s="433"/>
      <c r="L311" s="431" t="s">
        <v>15</v>
      </c>
      <c r="M311" s="432"/>
      <c r="N311" s="433"/>
      <c r="O311" s="431" t="s">
        <v>15</v>
      </c>
      <c r="P311" s="432"/>
      <c r="Q311" s="433">
        <v>3.92</v>
      </c>
      <c r="R311" s="431" t="s">
        <v>15</v>
      </c>
      <c r="S311" s="432"/>
    </row>
    <row r="312" spans="2:19" s="264" customFormat="1" ht="22.5" customHeight="1" hidden="1" outlineLevel="2" collapsed="1">
      <c r="B312" s="255"/>
      <c r="C312" s="256" t="s">
        <v>134</v>
      </c>
      <c r="D312" s="256" t="s">
        <v>67</v>
      </c>
      <c r="E312" s="395" t="s">
        <v>1293</v>
      </c>
      <c r="F312" s="396" t="s">
        <v>1294</v>
      </c>
      <c r="G312" s="259" t="s">
        <v>104</v>
      </c>
      <c r="H312" s="260">
        <v>2.38</v>
      </c>
      <c r="I312" s="261">
        <v>69.7</v>
      </c>
      <c r="J312" s="263">
        <f>ROUND(I312*H312,2)</f>
        <v>165.89</v>
      </c>
      <c r="K312" s="262"/>
      <c r="L312" s="261">
        <v>69.7</v>
      </c>
      <c r="M312" s="263">
        <f>ROUND(L312*K312,2)</f>
        <v>0</v>
      </c>
      <c r="N312" s="262"/>
      <c r="O312" s="261">
        <v>69.7</v>
      </c>
      <c r="P312" s="263">
        <f>ROUND(O312*N312,2)</f>
        <v>0</v>
      </c>
      <c r="Q312" s="262">
        <v>2.38</v>
      </c>
      <c r="R312" s="261">
        <v>69.7</v>
      </c>
      <c r="S312" s="263">
        <f>ROUND(R312*Q312,2)</f>
        <v>165.89</v>
      </c>
    </row>
    <row r="313" spans="2:19" s="415" customFormat="1" ht="13.5" hidden="1" outlineLevel="3">
      <c r="B313" s="407"/>
      <c r="C313" s="408"/>
      <c r="D313" s="399" t="s">
        <v>70</v>
      </c>
      <c r="E313" s="409" t="s">
        <v>15</v>
      </c>
      <c r="F313" s="410" t="s">
        <v>1295</v>
      </c>
      <c r="G313" s="408"/>
      <c r="H313" s="411">
        <v>2.38</v>
      </c>
      <c r="I313" s="412" t="s">
        <v>15</v>
      </c>
      <c r="J313" s="413"/>
      <c r="K313" s="414"/>
      <c r="L313" s="412" t="s">
        <v>15</v>
      </c>
      <c r="M313" s="413"/>
      <c r="N313" s="414"/>
      <c r="O313" s="412" t="s">
        <v>15</v>
      </c>
      <c r="P313" s="413"/>
      <c r="Q313" s="414">
        <v>2.38</v>
      </c>
      <c r="R313" s="412" t="s">
        <v>15</v>
      </c>
      <c r="S313" s="413"/>
    </row>
    <row r="314" spans="2:19" s="426" customFormat="1" ht="13.5" hidden="1" outlineLevel="3">
      <c r="B314" s="425"/>
      <c r="C314" s="427"/>
      <c r="D314" s="399" t="s">
        <v>70</v>
      </c>
      <c r="E314" s="428" t="s">
        <v>1296</v>
      </c>
      <c r="F314" s="429" t="s">
        <v>1096</v>
      </c>
      <c r="G314" s="427"/>
      <c r="H314" s="430">
        <v>2.38</v>
      </c>
      <c r="I314" s="431" t="s">
        <v>15</v>
      </c>
      <c r="J314" s="432"/>
      <c r="K314" s="433"/>
      <c r="L314" s="431" t="s">
        <v>15</v>
      </c>
      <c r="M314" s="432"/>
      <c r="N314" s="433"/>
      <c r="O314" s="431" t="s">
        <v>15</v>
      </c>
      <c r="P314" s="432"/>
      <c r="Q314" s="433">
        <v>2.38</v>
      </c>
      <c r="R314" s="431" t="s">
        <v>15</v>
      </c>
      <c r="S314" s="432"/>
    </row>
    <row r="315" spans="2:19" s="264" customFormat="1" ht="22.5" customHeight="1" hidden="1" outlineLevel="2" collapsed="1">
      <c r="B315" s="255"/>
      <c r="C315" s="256" t="s">
        <v>135</v>
      </c>
      <c r="D315" s="256" t="s">
        <v>67</v>
      </c>
      <c r="E315" s="395" t="s">
        <v>1297</v>
      </c>
      <c r="F315" s="396" t="s">
        <v>1298</v>
      </c>
      <c r="G315" s="259" t="s">
        <v>68</v>
      </c>
      <c r="H315" s="260">
        <v>17.598</v>
      </c>
      <c r="I315" s="261">
        <v>111.5</v>
      </c>
      <c r="J315" s="263">
        <f>ROUND(I315*H315,2)</f>
        <v>1962.18</v>
      </c>
      <c r="K315" s="262"/>
      <c r="L315" s="261">
        <v>111.5</v>
      </c>
      <c r="M315" s="263">
        <f>ROUND(L315*K315,2)</f>
        <v>0</v>
      </c>
      <c r="N315" s="262"/>
      <c r="O315" s="261">
        <v>111.5</v>
      </c>
      <c r="P315" s="263">
        <f>ROUND(O315*N315,2)</f>
        <v>0</v>
      </c>
      <c r="Q315" s="262">
        <v>17.598</v>
      </c>
      <c r="R315" s="261">
        <v>111.5</v>
      </c>
      <c r="S315" s="263">
        <f>ROUND(R315*Q315,2)</f>
        <v>1962.18</v>
      </c>
    </row>
    <row r="316" spans="2:19" s="415" customFormat="1" ht="13.5" hidden="1" outlineLevel="3">
      <c r="B316" s="407"/>
      <c r="C316" s="408"/>
      <c r="D316" s="399" t="s">
        <v>70</v>
      </c>
      <c r="E316" s="409" t="s">
        <v>15</v>
      </c>
      <c r="F316" s="410" t="s">
        <v>1299</v>
      </c>
      <c r="G316" s="408"/>
      <c r="H316" s="411">
        <v>4.611</v>
      </c>
      <c r="I316" s="412" t="s">
        <v>15</v>
      </c>
      <c r="J316" s="413"/>
      <c r="K316" s="414"/>
      <c r="L316" s="412" t="s">
        <v>15</v>
      </c>
      <c r="M316" s="413"/>
      <c r="N316" s="414"/>
      <c r="O316" s="412" t="s">
        <v>15</v>
      </c>
      <c r="P316" s="413"/>
      <c r="Q316" s="414">
        <v>4.611</v>
      </c>
      <c r="R316" s="412" t="s">
        <v>15</v>
      </c>
      <c r="S316" s="413"/>
    </row>
    <row r="317" spans="2:19" s="415" customFormat="1" ht="13.5" hidden="1" outlineLevel="3">
      <c r="B317" s="407"/>
      <c r="C317" s="408"/>
      <c r="D317" s="399" t="s">
        <v>70</v>
      </c>
      <c r="E317" s="409" t="s">
        <v>15</v>
      </c>
      <c r="F317" s="410" t="s">
        <v>1300</v>
      </c>
      <c r="G317" s="408"/>
      <c r="H317" s="411">
        <v>9.417</v>
      </c>
      <c r="I317" s="412" t="s">
        <v>15</v>
      </c>
      <c r="J317" s="413"/>
      <c r="K317" s="414"/>
      <c r="L317" s="412" t="s">
        <v>15</v>
      </c>
      <c r="M317" s="413"/>
      <c r="N317" s="414"/>
      <c r="O317" s="412" t="s">
        <v>15</v>
      </c>
      <c r="P317" s="413"/>
      <c r="Q317" s="414">
        <v>9.417</v>
      </c>
      <c r="R317" s="412" t="s">
        <v>15</v>
      </c>
      <c r="S317" s="413"/>
    </row>
    <row r="318" spans="2:19" s="415" customFormat="1" ht="13.5" hidden="1" outlineLevel="3">
      <c r="B318" s="407"/>
      <c r="C318" s="408"/>
      <c r="D318" s="399" t="s">
        <v>70</v>
      </c>
      <c r="E318" s="409" t="s">
        <v>15</v>
      </c>
      <c r="F318" s="410" t="s">
        <v>1301</v>
      </c>
      <c r="G318" s="408"/>
      <c r="H318" s="411">
        <v>3.57</v>
      </c>
      <c r="I318" s="412" t="s">
        <v>15</v>
      </c>
      <c r="J318" s="413"/>
      <c r="K318" s="414"/>
      <c r="L318" s="412" t="s">
        <v>15</v>
      </c>
      <c r="M318" s="413"/>
      <c r="N318" s="414"/>
      <c r="O318" s="412" t="s">
        <v>15</v>
      </c>
      <c r="P318" s="413"/>
      <c r="Q318" s="414">
        <v>3.57</v>
      </c>
      <c r="R318" s="412" t="s">
        <v>15</v>
      </c>
      <c r="S318" s="413"/>
    </row>
    <row r="319" spans="2:19" s="426" customFormat="1" ht="13.5" hidden="1" outlineLevel="3">
      <c r="B319" s="425"/>
      <c r="C319" s="427"/>
      <c r="D319" s="399" t="s">
        <v>70</v>
      </c>
      <c r="E319" s="428" t="s">
        <v>15</v>
      </c>
      <c r="F319" s="429" t="s">
        <v>1096</v>
      </c>
      <c r="G319" s="427"/>
      <c r="H319" s="430">
        <v>17.598</v>
      </c>
      <c r="I319" s="431" t="s">
        <v>15</v>
      </c>
      <c r="J319" s="432"/>
      <c r="K319" s="433"/>
      <c r="L319" s="431" t="s">
        <v>15</v>
      </c>
      <c r="M319" s="432"/>
      <c r="N319" s="433"/>
      <c r="O319" s="431" t="s">
        <v>15</v>
      </c>
      <c r="P319" s="432"/>
      <c r="Q319" s="433">
        <v>17.598</v>
      </c>
      <c r="R319" s="431" t="s">
        <v>15</v>
      </c>
      <c r="S319" s="432"/>
    </row>
    <row r="320" spans="2:19" s="264" customFormat="1" ht="22.5" customHeight="1" hidden="1" outlineLevel="2" collapsed="1">
      <c r="B320" s="255"/>
      <c r="C320" s="256" t="s">
        <v>136</v>
      </c>
      <c r="D320" s="256" t="s">
        <v>67</v>
      </c>
      <c r="E320" s="395" t="s">
        <v>1302</v>
      </c>
      <c r="F320" s="396" t="s">
        <v>1303</v>
      </c>
      <c r="G320" s="259" t="s">
        <v>68</v>
      </c>
      <c r="H320" s="260">
        <v>36.609</v>
      </c>
      <c r="I320" s="261">
        <v>250.8</v>
      </c>
      <c r="J320" s="263">
        <f>ROUND(I320*H320,2)</f>
        <v>9181.54</v>
      </c>
      <c r="K320" s="262"/>
      <c r="L320" s="261">
        <v>250.8</v>
      </c>
      <c r="M320" s="263">
        <f>ROUND(L320*K320,2)</f>
        <v>0</v>
      </c>
      <c r="N320" s="262"/>
      <c r="O320" s="261">
        <v>250.8</v>
      </c>
      <c r="P320" s="263">
        <f>ROUND(O320*N320,2)</f>
        <v>0</v>
      </c>
      <c r="Q320" s="262">
        <v>36.609</v>
      </c>
      <c r="R320" s="261">
        <v>250.8</v>
      </c>
      <c r="S320" s="263">
        <f>ROUND(R320*Q320,2)</f>
        <v>9181.54</v>
      </c>
    </row>
    <row r="321" spans="2:19" s="406" customFormat="1" ht="13.5" hidden="1" outlineLevel="3">
      <c r="B321" s="397"/>
      <c r="C321" s="398"/>
      <c r="D321" s="399" t="s">
        <v>70</v>
      </c>
      <c r="E321" s="400" t="s">
        <v>15</v>
      </c>
      <c r="F321" s="401" t="s">
        <v>1240</v>
      </c>
      <c r="G321" s="398"/>
      <c r="H321" s="402" t="s">
        <v>15</v>
      </c>
      <c r="I321" s="403" t="s">
        <v>15</v>
      </c>
      <c r="J321" s="404"/>
      <c r="K321" s="405"/>
      <c r="L321" s="403" t="s">
        <v>15</v>
      </c>
      <c r="M321" s="404"/>
      <c r="N321" s="405"/>
      <c r="O321" s="403" t="s">
        <v>15</v>
      </c>
      <c r="P321" s="404"/>
      <c r="Q321" s="405" t="s">
        <v>15</v>
      </c>
      <c r="R321" s="403" t="s">
        <v>15</v>
      </c>
      <c r="S321" s="404"/>
    </row>
    <row r="322" spans="2:19" s="406" customFormat="1" ht="13.5" hidden="1" outlineLevel="3">
      <c r="B322" s="397"/>
      <c r="C322" s="398"/>
      <c r="D322" s="399" t="s">
        <v>70</v>
      </c>
      <c r="E322" s="400" t="s">
        <v>15</v>
      </c>
      <c r="F322" s="401" t="s">
        <v>1304</v>
      </c>
      <c r="G322" s="398"/>
      <c r="H322" s="402" t="s">
        <v>15</v>
      </c>
      <c r="I322" s="403" t="s">
        <v>15</v>
      </c>
      <c r="J322" s="404"/>
      <c r="K322" s="405"/>
      <c r="L322" s="403" t="s">
        <v>15</v>
      </c>
      <c r="M322" s="404"/>
      <c r="N322" s="405"/>
      <c r="O322" s="403" t="s">
        <v>15</v>
      </c>
      <c r="P322" s="404"/>
      <c r="Q322" s="405" t="s">
        <v>15</v>
      </c>
      <c r="R322" s="403" t="s">
        <v>15</v>
      </c>
      <c r="S322" s="404"/>
    </row>
    <row r="323" spans="2:19" s="415" customFormat="1" ht="13.5" hidden="1" outlineLevel="3">
      <c r="B323" s="407"/>
      <c r="C323" s="408"/>
      <c r="D323" s="399" t="s">
        <v>70</v>
      </c>
      <c r="E323" s="409" t="s">
        <v>15</v>
      </c>
      <c r="F323" s="410" t="s">
        <v>1305</v>
      </c>
      <c r="G323" s="408"/>
      <c r="H323" s="411">
        <v>55.802</v>
      </c>
      <c r="I323" s="412" t="s">
        <v>15</v>
      </c>
      <c r="J323" s="413"/>
      <c r="K323" s="414"/>
      <c r="L323" s="412" t="s">
        <v>15</v>
      </c>
      <c r="M323" s="413"/>
      <c r="N323" s="414"/>
      <c r="O323" s="412" t="s">
        <v>15</v>
      </c>
      <c r="P323" s="413"/>
      <c r="Q323" s="414">
        <v>55.802</v>
      </c>
      <c r="R323" s="412" t="s">
        <v>15</v>
      </c>
      <c r="S323" s="413"/>
    </row>
    <row r="324" spans="2:19" s="415" customFormat="1" ht="13.5" hidden="1" outlineLevel="3">
      <c r="B324" s="407"/>
      <c r="C324" s="408"/>
      <c r="D324" s="399" t="s">
        <v>70</v>
      </c>
      <c r="E324" s="409" t="s">
        <v>15</v>
      </c>
      <c r="F324" s="410" t="s">
        <v>1306</v>
      </c>
      <c r="G324" s="408"/>
      <c r="H324" s="411">
        <v>9.996</v>
      </c>
      <c r="I324" s="412" t="s">
        <v>15</v>
      </c>
      <c r="J324" s="413"/>
      <c r="K324" s="414"/>
      <c r="L324" s="412" t="s">
        <v>15</v>
      </c>
      <c r="M324" s="413"/>
      <c r="N324" s="414"/>
      <c r="O324" s="412" t="s">
        <v>15</v>
      </c>
      <c r="P324" s="413"/>
      <c r="Q324" s="414">
        <v>9.996</v>
      </c>
      <c r="R324" s="412" t="s">
        <v>15</v>
      </c>
      <c r="S324" s="413"/>
    </row>
    <row r="325" spans="2:19" s="415" customFormat="1" ht="13.5" hidden="1" outlineLevel="3">
      <c r="B325" s="407"/>
      <c r="C325" s="408"/>
      <c r="D325" s="399" t="s">
        <v>70</v>
      </c>
      <c r="E325" s="409" t="s">
        <v>15</v>
      </c>
      <c r="F325" s="410" t="s">
        <v>1307</v>
      </c>
      <c r="G325" s="408"/>
      <c r="H325" s="411">
        <v>0.44</v>
      </c>
      <c r="I325" s="412" t="s">
        <v>15</v>
      </c>
      <c r="J325" s="413"/>
      <c r="K325" s="414"/>
      <c r="L325" s="412" t="s">
        <v>15</v>
      </c>
      <c r="M325" s="413"/>
      <c r="N325" s="414"/>
      <c r="O325" s="412" t="s">
        <v>15</v>
      </c>
      <c r="P325" s="413"/>
      <c r="Q325" s="414">
        <v>0.44</v>
      </c>
      <c r="R325" s="412" t="s">
        <v>15</v>
      </c>
      <c r="S325" s="413"/>
    </row>
    <row r="326" spans="2:19" s="406" customFormat="1" ht="13.5" hidden="1" outlineLevel="3">
      <c r="B326" s="397"/>
      <c r="C326" s="398"/>
      <c r="D326" s="399" t="s">
        <v>70</v>
      </c>
      <c r="E326" s="400" t="s">
        <v>15</v>
      </c>
      <c r="F326" s="401" t="s">
        <v>1308</v>
      </c>
      <c r="G326" s="398"/>
      <c r="H326" s="402" t="s">
        <v>15</v>
      </c>
      <c r="I326" s="403" t="s">
        <v>15</v>
      </c>
      <c r="J326" s="404"/>
      <c r="K326" s="405"/>
      <c r="L326" s="403" t="s">
        <v>15</v>
      </c>
      <c r="M326" s="404"/>
      <c r="N326" s="405"/>
      <c r="O326" s="403" t="s">
        <v>15</v>
      </c>
      <c r="P326" s="404"/>
      <c r="Q326" s="405" t="s">
        <v>15</v>
      </c>
      <c r="R326" s="403" t="s">
        <v>15</v>
      </c>
      <c r="S326" s="404"/>
    </row>
    <row r="327" spans="2:19" s="415" customFormat="1" ht="13.5" hidden="1" outlineLevel="3">
      <c r="B327" s="407"/>
      <c r="C327" s="408"/>
      <c r="D327" s="399" t="s">
        <v>70</v>
      </c>
      <c r="E327" s="409" t="s">
        <v>15</v>
      </c>
      <c r="F327" s="410" t="s">
        <v>1309</v>
      </c>
      <c r="G327" s="408"/>
      <c r="H327" s="411">
        <v>7.258</v>
      </c>
      <c r="I327" s="412" t="s">
        <v>15</v>
      </c>
      <c r="J327" s="413"/>
      <c r="K327" s="414"/>
      <c r="L327" s="412" t="s">
        <v>15</v>
      </c>
      <c r="M327" s="413"/>
      <c r="N327" s="414"/>
      <c r="O327" s="412" t="s">
        <v>15</v>
      </c>
      <c r="P327" s="413"/>
      <c r="Q327" s="414">
        <v>7.258</v>
      </c>
      <c r="R327" s="412" t="s">
        <v>15</v>
      </c>
      <c r="S327" s="413"/>
    </row>
    <row r="328" spans="2:19" s="426" customFormat="1" ht="13.5" hidden="1" outlineLevel="3">
      <c r="B328" s="425"/>
      <c r="C328" s="427"/>
      <c r="D328" s="399" t="s">
        <v>70</v>
      </c>
      <c r="E328" s="428" t="s">
        <v>1310</v>
      </c>
      <c r="F328" s="429" t="s">
        <v>1096</v>
      </c>
      <c r="G328" s="427"/>
      <c r="H328" s="430">
        <v>73.496</v>
      </c>
      <c r="I328" s="431" t="s">
        <v>15</v>
      </c>
      <c r="J328" s="432"/>
      <c r="K328" s="433"/>
      <c r="L328" s="431" t="s">
        <v>15</v>
      </c>
      <c r="M328" s="432"/>
      <c r="N328" s="433"/>
      <c r="O328" s="431" t="s">
        <v>15</v>
      </c>
      <c r="P328" s="432"/>
      <c r="Q328" s="433">
        <v>73.496</v>
      </c>
      <c r="R328" s="431" t="s">
        <v>15</v>
      </c>
      <c r="S328" s="432"/>
    </row>
    <row r="329" spans="2:19" s="406" customFormat="1" ht="13.5" hidden="1" outlineLevel="3">
      <c r="B329" s="397"/>
      <c r="C329" s="398"/>
      <c r="D329" s="399" t="s">
        <v>70</v>
      </c>
      <c r="E329" s="400" t="s">
        <v>15</v>
      </c>
      <c r="F329" s="401" t="s">
        <v>1311</v>
      </c>
      <c r="G329" s="398"/>
      <c r="H329" s="402" t="s">
        <v>15</v>
      </c>
      <c r="I329" s="403" t="s">
        <v>15</v>
      </c>
      <c r="J329" s="404"/>
      <c r="K329" s="405"/>
      <c r="L329" s="403" t="s">
        <v>15</v>
      </c>
      <c r="M329" s="404"/>
      <c r="N329" s="405"/>
      <c r="O329" s="403" t="s">
        <v>15</v>
      </c>
      <c r="P329" s="404"/>
      <c r="Q329" s="405" t="s">
        <v>15</v>
      </c>
      <c r="R329" s="403" t="s">
        <v>15</v>
      </c>
      <c r="S329" s="404"/>
    </row>
    <row r="330" spans="2:19" s="415" customFormat="1" ht="13.5" hidden="1" outlineLevel="3">
      <c r="B330" s="407"/>
      <c r="C330" s="408"/>
      <c r="D330" s="399" t="s">
        <v>70</v>
      </c>
      <c r="E330" s="409" t="s">
        <v>15</v>
      </c>
      <c r="F330" s="410" t="s">
        <v>1312</v>
      </c>
      <c r="G330" s="408"/>
      <c r="H330" s="411">
        <v>-2.211</v>
      </c>
      <c r="I330" s="412" t="s">
        <v>15</v>
      </c>
      <c r="J330" s="413"/>
      <c r="K330" s="414"/>
      <c r="L330" s="412" t="s">
        <v>15</v>
      </c>
      <c r="M330" s="413"/>
      <c r="N330" s="414"/>
      <c r="O330" s="412" t="s">
        <v>15</v>
      </c>
      <c r="P330" s="413"/>
      <c r="Q330" s="414">
        <v>-2.211</v>
      </c>
      <c r="R330" s="412" t="s">
        <v>15</v>
      </c>
      <c r="S330" s="413"/>
    </row>
    <row r="331" spans="2:19" s="415" customFormat="1" ht="13.5" hidden="1" outlineLevel="3">
      <c r="B331" s="407"/>
      <c r="C331" s="408"/>
      <c r="D331" s="399" t="s">
        <v>70</v>
      </c>
      <c r="E331" s="409" t="s">
        <v>15</v>
      </c>
      <c r="F331" s="410" t="s">
        <v>1313</v>
      </c>
      <c r="G331" s="408"/>
      <c r="H331" s="411">
        <v>-2.862</v>
      </c>
      <c r="I331" s="412" t="s">
        <v>15</v>
      </c>
      <c r="J331" s="413"/>
      <c r="K331" s="414"/>
      <c r="L331" s="412" t="s">
        <v>15</v>
      </c>
      <c r="M331" s="413"/>
      <c r="N331" s="414"/>
      <c r="O331" s="412" t="s">
        <v>15</v>
      </c>
      <c r="P331" s="413"/>
      <c r="Q331" s="414">
        <v>-2.862</v>
      </c>
      <c r="R331" s="412" t="s">
        <v>15</v>
      </c>
      <c r="S331" s="413"/>
    </row>
    <row r="332" spans="2:19" s="406" customFormat="1" ht="13.5" hidden="1" outlineLevel="3">
      <c r="B332" s="397"/>
      <c r="C332" s="398"/>
      <c r="D332" s="399" t="s">
        <v>70</v>
      </c>
      <c r="E332" s="400" t="s">
        <v>15</v>
      </c>
      <c r="F332" s="401" t="s">
        <v>1314</v>
      </c>
      <c r="G332" s="398"/>
      <c r="H332" s="402" t="s">
        <v>15</v>
      </c>
      <c r="I332" s="403" t="s">
        <v>15</v>
      </c>
      <c r="J332" s="404"/>
      <c r="K332" s="405"/>
      <c r="L332" s="403" t="s">
        <v>15</v>
      </c>
      <c r="M332" s="404"/>
      <c r="N332" s="405"/>
      <c r="O332" s="403" t="s">
        <v>15</v>
      </c>
      <c r="P332" s="404"/>
      <c r="Q332" s="405" t="s">
        <v>15</v>
      </c>
      <c r="R332" s="403" t="s">
        <v>15</v>
      </c>
      <c r="S332" s="404"/>
    </row>
    <row r="333" spans="2:19" s="415" customFormat="1" ht="13.5" hidden="1" outlineLevel="3">
      <c r="B333" s="407"/>
      <c r="C333" s="408"/>
      <c r="D333" s="399" t="s">
        <v>70</v>
      </c>
      <c r="E333" s="409" t="s">
        <v>15</v>
      </c>
      <c r="F333" s="410" t="s">
        <v>1315</v>
      </c>
      <c r="G333" s="408"/>
      <c r="H333" s="411">
        <v>-0.523</v>
      </c>
      <c r="I333" s="412" t="s">
        <v>15</v>
      </c>
      <c r="J333" s="413"/>
      <c r="K333" s="414"/>
      <c r="L333" s="412" t="s">
        <v>15</v>
      </c>
      <c r="M333" s="413"/>
      <c r="N333" s="414"/>
      <c r="O333" s="412" t="s">
        <v>15</v>
      </c>
      <c r="P333" s="413"/>
      <c r="Q333" s="414">
        <v>-0.523</v>
      </c>
      <c r="R333" s="412" t="s">
        <v>15</v>
      </c>
      <c r="S333" s="413"/>
    </row>
    <row r="334" spans="2:19" s="406" customFormat="1" ht="13.5" hidden="1" outlineLevel="3">
      <c r="B334" s="397"/>
      <c r="C334" s="398"/>
      <c r="D334" s="399" t="s">
        <v>70</v>
      </c>
      <c r="E334" s="400" t="s">
        <v>15</v>
      </c>
      <c r="F334" s="401" t="s">
        <v>1316</v>
      </c>
      <c r="G334" s="398"/>
      <c r="H334" s="402" t="s">
        <v>15</v>
      </c>
      <c r="I334" s="403" t="s">
        <v>15</v>
      </c>
      <c r="J334" s="404"/>
      <c r="K334" s="405"/>
      <c r="L334" s="403" t="s">
        <v>15</v>
      </c>
      <c r="M334" s="404"/>
      <c r="N334" s="405"/>
      <c r="O334" s="403" t="s">
        <v>15</v>
      </c>
      <c r="P334" s="404"/>
      <c r="Q334" s="405" t="s">
        <v>15</v>
      </c>
      <c r="R334" s="403" t="s">
        <v>15</v>
      </c>
      <c r="S334" s="404"/>
    </row>
    <row r="335" spans="2:19" s="415" customFormat="1" ht="13.5" hidden="1" outlineLevel="3">
      <c r="B335" s="407"/>
      <c r="C335" s="408"/>
      <c r="D335" s="399" t="s">
        <v>70</v>
      </c>
      <c r="E335" s="409" t="s">
        <v>15</v>
      </c>
      <c r="F335" s="410" t="s">
        <v>1317</v>
      </c>
      <c r="G335" s="408"/>
      <c r="H335" s="411">
        <v>-6.672</v>
      </c>
      <c r="I335" s="412" t="s">
        <v>15</v>
      </c>
      <c r="J335" s="413"/>
      <c r="K335" s="414"/>
      <c r="L335" s="412" t="s">
        <v>15</v>
      </c>
      <c r="M335" s="413"/>
      <c r="N335" s="414"/>
      <c r="O335" s="412" t="s">
        <v>15</v>
      </c>
      <c r="P335" s="413"/>
      <c r="Q335" s="414">
        <v>-6.672</v>
      </c>
      <c r="R335" s="412" t="s">
        <v>15</v>
      </c>
      <c r="S335" s="413"/>
    </row>
    <row r="336" spans="2:19" s="406" customFormat="1" ht="13.5" hidden="1" outlineLevel="3">
      <c r="B336" s="397"/>
      <c r="C336" s="398"/>
      <c r="D336" s="399" t="s">
        <v>70</v>
      </c>
      <c r="E336" s="400" t="s">
        <v>15</v>
      </c>
      <c r="F336" s="401" t="s">
        <v>1097</v>
      </c>
      <c r="G336" s="398"/>
      <c r="H336" s="402" t="s">
        <v>15</v>
      </c>
      <c r="I336" s="403" t="s">
        <v>15</v>
      </c>
      <c r="J336" s="404"/>
      <c r="K336" s="405"/>
      <c r="L336" s="403" t="s">
        <v>15</v>
      </c>
      <c r="M336" s="404"/>
      <c r="N336" s="405"/>
      <c r="O336" s="403" t="s">
        <v>15</v>
      </c>
      <c r="P336" s="404"/>
      <c r="Q336" s="405" t="s">
        <v>15</v>
      </c>
      <c r="R336" s="403" t="s">
        <v>15</v>
      </c>
      <c r="S336" s="404"/>
    </row>
    <row r="337" spans="2:19" s="415" customFormat="1" ht="13.5" hidden="1" outlineLevel="3">
      <c r="B337" s="407"/>
      <c r="C337" s="408"/>
      <c r="D337" s="399" t="s">
        <v>70</v>
      </c>
      <c r="E337" s="409" t="s">
        <v>15</v>
      </c>
      <c r="F337" s="410" t="s">
        <v>1318</v>
      </c>
      <c r="G337" s="408"/>
      <c r="H337" s="411">
        <v>-0.371</v>
      </c>
      <c r="I337" s="412" t="s">
        <v>15</v>
      </c>
      <c r="J337" s="413"/>
      <c r="K337" s="414"/>
      <c r="L337" s="412" t="s">
        <v>15</v>
      </c>
      <c r="M337" s="413"/>
      <c r="N337" s="414"/>
      <c r="O337" s="412" t="s">
        <v>15</v>
      </c>
      <c r="P337" s="413"/>
      <c r="Q337" s="414">
        <v>-0.371</v>
      </c>
      <c r="R337" s="412" t="s">
        <v>15</v>
      </c>
      <c r="S337" s="413"/>
    </row>
    <row r="338" spans="2:19" s="415" customFormat="1" ht="13.5" hidden="1" outlineLevel="3">
      <c r="B338" s="407"/>
      <c r="C338" s="408"/>
      <c r="D338" s="399" t="s">
        <v>70</v>
      </c>
      <c r="E338" s="409" t="s">
        <v>15</v>
      </c>
      <c r="F338" s="410" t="s">
        <v>1319</v>
      </c>
      <c r="G338" s="408"/>
      <c r="H338" s="411">
        <v>-1.811</v>
      </c>
      <c r="I338" s="412" t="s">
        <v>15</v>
      </c>
      <c r="J338" s="413"/>
      <c r="K338" s="414"/>
      <c r="L338" s="412" t="s">
        <v>15</v>
      </c>
      <c r="M338" s="413"/>
      <c r="N338" s="414"/>
      <c r="O338" s="412" t="s">
        <v>15</v>
      </c>
      <c r="P338" s="413"/>
      <c r="Q338" s="414">
        <v>-1.811</v>
      </c>
      <c r="R338" s="412" t="s">
        <v>15</v>
      </c>
      <c r="S338" s="413"/>
    </row>
    <row r="339" spans="2:19" s="424" customFormat="1" ht="13.5" hidden="1" outlineLevel="3">
      <c r="B339" s="416"/>
      <c r="C339" s="417"/>
      <c r="D339" s="399" t="s">
        <v>70</v>
      </c>
      <c r="E339" s="418" t="s">
        <v>1320</v>
      </c>
      <c r="F339" s="419" t="s">
        <v>71</v>
      </c>
      <c r="G339" s="417"/>
      <c r="H339" s="420">
        <v>59.046</v>
      </c>
      <c r="I339" s="421" t="s">
        <v>15</v>
      </c>
      <c r="J339" s="422"/>
      <c r="K339" s="423"/>
      <c r="L339" s="421" t="s">
        <v>15</v>
      </c>
      <c r="M339" s="422"/>
      <c r="N339" s="423"/>
      <c r="O339" s="421" t="s">
        <v>15</v>
      </c>
      <c r="P339" s="422"/>
      <c r="Q339" s="423">
        <v>59.046</v>
      </c>
      <c r="R339" s="421" t="s">
        <v>15</v>
      </c>
      <c r="S339" s="422"/>
    </row>
    <row r="340" spans="2:19" s="406" customFormat="1" ht="13.5" hidden="1" outlineLevel="3">
      <c r="B340" s="397"/>
      <c r="C340" s="398"/>
      <c r="D340" s="399" t="s">
        <v>70</v>
      </c>
      <c r="E340" s="400" t="s">
        <v>15</v>
      </c>
      <c r="F340" s="401" t="s">
        <v>1100</v>
      </c>
      <c r="G340" s="398"/>
      <c r="H340" s="402" t="s">
        <v>15</v>
      </c>
      <c r="I340" s="403" t="s">
        <v>15</v>
      </c>
      <c r="J340" s="404"/>
      <c r="K340" s="405"/>
      <c r="L340" s="403" t="s">
        <v>15</v>
      </c>
      <c r="M340" s="404"/>
      <c r="N340" s="405"/>
      <c r="O340" s="403" t="s">
        <v>15</v>
      </c>
      <c r="P340" s="404"/>
      <c r="Q340" s="405" t="s">
        <v>15</v>
      </c>
      <c r="R340" s="403" t="s">
        <v>15</v>
      </c>
      <c r="S340" s="404"/>
    </row>
    <row r="341" spans="2:19" s="415" customFormat="1" ht="13.5" hidden="1" outlineLevel="3">
      <c r="B341" s="407"/>
      <c r="C341" s="408"/>
      <c r="D341" s="399" t="s">
        <v>70</v>
      </c>
      <c r="E341" s="409" t="s">
        <v>15</v>
      </c>
      <c r="F341" s="410" t="s">
        <v>1321</v>
      </c>
      <c r="G341" s="408"/>
      <c r="H341" s="411">
        <v>36.609</v>
      </c>
      <c r="I341" s="412" t="s">
        <v>15</v>
      </c>
      <c r="J341" s="413"/>
      <c r="K341" s="414"/>
      <c r="L341" s="412" t="s">
        <v>15</v>
      </c>
      <c r="M341" s="413"/>
      <c r="N341" s="414"/>
      <c r="O341" s="412" t="s">
        <v>15</v>
      </c>
      <c r="P341" s="413"/>
      <c r="Q341" s="414">
        <v>36.609</v>
      </c>
      <c r="R341" s="412" t="s">
        <v>15</v>
      </c>
      <c r="S341" s="413"/>
    </row>
    <row r="342" spans="2:19" s="264" customFormat="1" ht="22.5" customHeight="1" hidden="1" outlineLevel="2" collapsed="1">
      <c r="B342" s="255"/>
      <c r="C342" s="256" t="s">
        <v>137</v>
      </c>
      <c r="D342" s="256" t="s">
        <v>67</v>
      </c>
      <c r="E342" s="395" t="s">
        <v>1102</v>
      </c>
      <c r="F342" s="396" t="s">
        <v>1103</v>
      </c>
      <c r="G342" s="259" t="s">
        <v>68</v>
      </c>
      <c r="H342" s="260">
        <v>18.304</v>
      </c>
      <c r="I342" s="261">
        <v>12.4</v>
      </c>
      <c r="J342" s="263">
        <f>ROUND(I342*H342,2)</f>
        <v>226.97</v>
      </c>
      <c r="K342" s="262"/>
      <c r="L342" s="261">
        <v>12.4</v>
      </c>
      <c r="M342" s="263">
        <f>ROUND(L342*K342,2)</f>
        <v>0</v>
      </c>
      <c r="N342" s="262"/>
      <c r="O342" s="261">
        <v>12.4</v>
      </c>
      <c r="P342" s="263">
        <f>ROUND(O342*N342,2)</f>
        <v>0</v>
      </c>
      <c r="Q342" s="262">
        <v>18.304</v>
      </c>
      <c r="R342" s="261">
        <v>12.4</v>
      </c>
      <c r="S342" s="263">
        <f>ROUND(R342*Q342,2)</f>
        <v>226.97</v>
      </c>
    </row>
    <row r="343" spans="2:19" s="406" customFormat="1" ht="13.5" hidden="1" outlineLevel="3">
      <c r="B343" s="397"/>
      <c r="C343" s="398"/>
      <c r="D343" s="399" t="s">
        <v>70</v>
      </c>
      <c r="E343" s="400" t="s">
        <v>15</v>
      </c>
      <c r="F343" s="401" t="s">
        <v>1104</v>
      </c>
      <c r="G343" s="398"/>
      <c r="H343" s="402" t="s">
        <v>15</v>
      </c>
      <c r="I343" s="403" t="s">
        <v>15</v>
      </c>
      <c r="J343" s="404"/>
      <c r="K343" s="405"/>
      <c r="L343" s="403" t="s">
        <v>15</v>
      </c>
      <c r="M343" s="404"/>
      <c r="N343" s="405"/>
      <c r="O343" s="403" t="s">
        <v>15</v>
      </c>
      <c r="P343" s="404"/>
      <c r="Q343" s="405" t="s">
        <v>15</v>
      </c>
      <c r="R343" s="403" t="s">
        <v>15</v>
      </c>
      <c r="S343" s="404"/>
    </row>
    <row r="344" spans="2:19" s="415" customFormat="1" ht="13.5" hidden="1" outlineLevel="3">
      <c r="B344" s="407"/>
      <c r="C344" s="408"/>
      <c r="D344" s="399" t="s">
        <v>70</v>
      </c>
      <c r="E344" s="409" t="s">
        <v>15</v>
      </c>
      <c r="F344" s="410" t="s">
        <v>1322</v>
      </c>
      <c r="G344" s="408"/>
      <c r="H344" s="411">
        <v>18.304</v>
      </c>
      <c r="I344" s="412" t="s">
        <v>15</v>
      </c>
      <c r="J344" s="413"/>
      <c r="K344" s="414"/>
      <c r="L344" s="412" t="s">
        <v>15</v>
      </c>
      <c r="M344" s="413"/>
      <c r="N344" s="414"/>
      <c r="O344" s="412" t="s">
        <v>15</v>
      </c>
      <c r="P344" s="413"/>
      <c r="Q344" s="414">
        <v>18.304</v>
      </c>
      <c r="R344" s="412" t="s">
        <v>15</v>
      </c>
      <c r="S344" s="413"/>
    </row>
    <row r="345" spans="2:19" s="264" customFormat="1" ht="22.5" customHeight="1" hidden="1" outlineLevel="2" collapsed="1">
      <c r="B345" s="255"/>
      <c r="C345" s="256" t="s">
        <v>138</v>
      </c>
      <c r="D345" s="256" t="s">
        <v>67</v>
      </c>
      <c r="E345" s="395" t="s">
        <v>1106</v>
      </c>
      <c r="F345" s="396" t="s">
        <v>1107</v>
      </c>
      <c r="G345" s="259" t="s">
        <v>68</v>
      </c>
      <c r="H345" s="260">
        <v>17.714</v>
      </c>
      <c r="I345" s="261">
        <v>250.8</v>
      </c>
      <c r="J345" s="263">
        <f>ROUND(I345*H345,2)</f>
        <v>4442.67</v>
      </c>
      <c r="K345" s="262"/>
      <c r="L345" s="261">
        <v>250.8</v>
      </c>
      <c r="M345" s="263">
        <f>ROUND(L345*K345,2)</f>
        <v>0</v>
      </c>
      <c r="N345" s="262"/>
      <c r="O345" s="261">
        <v>250.8</v>
      </c>
      <c r="P345" s="263">
        <f>ROUND(O345*N345,2)</f>
        <v>0</v>
      </c>
      <c r="Q345" s="262">
        <v>17.714</v>
      </c>
      <c r="R345" s="261">
        <v>250.8</v>
      </c>
      <c r="S345" s="263">
        <f>ROUND(R345*Q345,2)</f>
        <v>4442.67</v>
      </c>
    </row>
    <row r="346" spans="2:19" s="406" customFormat="1" ht="13.5" hidden="1" outlineLevel="3">
      <c r="B346" s="397"/>
      <c r="C346" s="398"/>
      <c r="D346" s="399" t="s">
        <v>70</v>
      </c>
      <c r="E346" s="400" t="s">
        <v>15</v>
      </c>
      <c r="F346" s="401" t="s">
        <v>1108</v>
      </c>
      <c r="G346" s="398"/>
      <c r="H346" s="402" t="s">
        <v>15</v>
      </c>
      <c r="I346" s="403" t="s">
        <v>15</v>
      </c>
      <c r="J346" s="404"/>
      <c r="K346" s="405"/>
      <c r="L346" s="403" t="s">
        <v>15</v>
      </c>
      <c r="M346" s="404"/>
      <c r="N346" s="405"/>
      <c r="O346" s="403" t="s">
        <v>15</v>
      </c>
      <c r="P346" s="404"/>
      <c r="Q346" s="405" t="s">
        <v>15</v>
      </c>
      <c r="R346" s="403" t="s">
        <v>15</v>
      </c>
      <c r="S346" s="404"/>
    </row>
    <row r="347" spans="2:19" s="415" customFormat="1" ht="13.5" hidden="1" outlineLevel="3">
      <c r="B347" s="407"/>
      <c r="C347" s="408"/>
      <c r="D347" s="399" t="s">
        <v>70</v>
      </c>
      <c r="E347" s="409" t="s">
        <v>15</v>
      </c>
      <c r="F347" s="410" t="s">
        <v>1323</v>
      </c>
      <c r="G347" s="408"/>
      <c r="H347" s="411">
        <v>17.714</v>
      </c>
      <c r="I347" s="412" t="s">
        <v>15</v>
      </c>
      <c r="J347" s="413"/>
      <c r="K347" s="414"/>
      <c r="L347" s="412" t="s">
        <v>15</v>
      </c>
      <c r="M347" s="413"/>
      <c r="N347" s="414"/>
      <c r="O347" s="412" t="s">
        <v>15</v>
      </c>
      <c r="P347" s="413"/>
      <c r="Q347" s="414">
        <v>17.714</v>
      </c>
      <c r="R347" s="412" t="s">
        <v>15</v>
      </c>
      <c r="S347" s="413"/>
    </row>
    <row r="348" spans="2:19" s="264" customFormat="1" ht="22.5" customHeight="1" hidden="1" outlineLevel="2" collapsed="1">
      <c r="B348" s="255"/>
      <c r="C348" s="256" t="s">
        <v>139</v>
      </c>
      <c r="D348" s="256" t="s">
        <v>67</v>
      </c>
      <c r="E348" s="395" t="s">
        <v>1110</v>
      </c>
      <c r="F348" s="396" t="s">
        <v>1111</v>
      </c>
      <c r="G348" s="259" t="s">
        <v>68</v>
      </c>
      <c r="H348" s="260">
        <v>8.857</v>
      </c>
      <c r="I348" s="261">
        <v>12.4</v>
      </c>
      <c r="J348" s="263">
        <f>ROUND(I348*H348,2)</f>
        <v>109.83</v>
      </c>
      <c r="K348" s="262"/>
      <c r="L348" s="261">
        <v>12.4</v>
      </c>
      <c r="M348" s="263">
        <f>ROUND(L348*K348,2)</f>
        <v>0</v>
      </c>
      <c r="N348" s="262"/>
      <c r="O348" s="261">
        <v>12.4</v>
      </c>
      <c r="P348" s="263">
        <f>ROUND(O348*N348,2)</f>
        <v>0</v>
      </c>
      <c r="Q348" s="262">
        <v>8.857</v>
      </c>
      <c r="R348" s="261">
        <v>12.4</v>
      </c>
      <c r="S348" s="263">
        <f>ROUND(R348*Q348,2)</f>
        <v>109.83</v>
      </c>
    </row>
    <row r="349" spans="2:19" s="406" customFormat="1" ht="13.5" hidden="1" outlineLevel="3">
      <c r="B349" s="397"/>
      <c r="C349" s="398"/>
      <c r="D349" s="399" t="s">
        <v>70</v>
      </c>
      <c r="E349" s="400" t="s">
        <v>15</v>
      </c>
      <c r="F349" s="401" t="s">
        <v>1104</v>
      </c>
      <c r="G349" s="398"/>
      <c r="H349" s="402" t="s">
        <v>15</v>
      </c>
      <c r="I349" s="403" t="s">
        <v>15</v>
      </c>
      <c r="J349" s="404"/>
      <c r="K349" s="405"/>
      <c r="L349" s="403" t="s">
        <v>15</v>
      </c>
      <c r="M349" s="404"/>
      <c r="N349" s="405"/>
      <c r="O349" s="403" t="s">
        <v>15</v>
      </c>
      <c r="P349" s="404"/>
      <c r="Q349" s="405" t="s">
        <v>15</v>
      </c>
      <c r="R349" s="403" t="s">
        <v>15</v>
      </c>
      <c r="S349" s="404"/>
    </row>
    <row r="350" spans="2:19" s="415" customFormat="1" ht="13.5" hidden="1" outlineLevel="3">
      <c r="B350" s="407"/>
      <c r="C350" s="408"/>
      <c r="D350" s="399" t="s">
        <v>70</v>
      </c>
      <c r="E350" s="409" t="s">
        <v>15</v>
      </c>
      <c r="F350" s="410" t="s">
        <v>1324</v>
      </c>
      <c r="G350" s="408"/>
      <c r="H350" s="411">
        <v>8.857</v>
      </c>
      <c r="I350" s="412" t="s">
        <v>15</v>
      </c>
      <c r="J350" s="413"/>
      <c r="K350" s="414"/>
      <c r="L350" s="412" t="s">
        <v>15</v>
      </c>
      <c r="M350" s="413"/>
      <c r="N350" s="414"/>
      <c r="O350" s="412" t="s">
        <v>15</v>
      </c>
      <c r="P350" s="413"/>
      <c r="Q350" s="414">
        <v>8.857</v>
      </c>
      <c r="R350" s="412" t="s">
        <v>15</v>
      </c>
      <c r="S350" s="413"/>
    </row>
    <row r="351" spans="2:19" s="264" customFormat="1" ht="22.5" customHeight="1" hidden="1" outlineLevel="2" collapsed="1">
      <c r="B351" s="255"/>
      <c r="C351" s="256" t="s">
        <v>140</v>
      </c>
      <c r="D351" s="256" t="s">
        <v>67</v>
      </c>
      <c r="E351" s="395" t="s">
        <v>1113</v>
      </c>
      <c r="F351" s="396" t="s">
        <v>1114</v>
      </c>
      <c r="G351" s="259" t="s">
        <v>68</v>
      </c>
      <c r="H351" s="260">
        <v>4.724</v>
      </c>
      <c r="I351" s="261">
        <v>585.1</v>
      </c>
      <c r="J351" s="263">
        <f>ROUND(I351*H351,2)</f>
        <v>2764.01</v>
      </c>
      <c r="K351" s="262"/>
      <c r="L351" s="261">
        <v>585.1</v>
      </c>
      <c r="M351" s="263">
        <f>ROUND(L351*K351,2)</f>
        <v>0</v>
      </c>
      <c r="N351" s="262"/>
      <c r="O351" s="261">
        <v>585.1</v>
      </c>
      <c r="P351" s="263">
        <f>ROUND(O351*N351,2)</f>
        <v>0</v>
      </c>
      <c r="Q351" s="262">
        <v>4.724</v>
      </c>
      <c r="R351" s="261">
        <v>585.1</v>
      </c>
      <c r="S351" s="263">
        <f>ROUND(R351*Q351,2)</f>
        <v>2764.01</v>
      </c>
    </row>
    <row r="352" spans="2:19" s="406" customFormat="1" ht="13.5" hidden="1" outlineLevel="3">
      <c r="B352" s="397"/>
      <c r="C352" s="398"/>
      <c r="D352" s="399" t="s">
        <v>70</v>
      </c>
      <c r="E352" s="400" t="s">
        <v>15</v>
      </c>
      <c r="F352" s="401" t="s">
        <v>1115</v>
      </c>
      <c r="G352" s="398"/>
      <c r="H352" s="402" t="s">
        <v>15</v>
      </c>
      <c r="I352" s="403" t="s">
        <v>15</v>
      </c>
      <c r="J352" s="404"/>
      <c r="K352" s="405"/>
      <c r="L352" s="403" t="s">
        <v>15</v>
      </c>
      <c r="M352" s="404"/>
      <c r="N352" s="405"/>
      <c r="O352" s="403" t="s">
        <v>15</v>
      </c>
      <c r="P352" s="404"/>
      <c r="Q352" s="405" t="s">
        <v>15</v>
      </c>
      <c r="R352" s="403" t="s">
        <v>15</v>
      </c>
      <c r="S352" s="404"/>
    </row>
    <row r="353" spans="2:19" s="415" customFormat="1" ht="13.5" hidden="1" outlineLevel="3">
      <c r="B353" s="407"/>
      <c r="C353" s="408"/>
      <c r="D353" s="399" t="s">
        <v>70</v>
      </c>
      <c r="E353" s="409" t="s">
        <v>15</v>
      </c>
      <c r="F353" s="410" t="s">
        <v>1325</v>
      </c>
      <c r="G353" s="408"/>
      <c r="H353" s="411">
        <v>4.724</v>
      </c>
      <c r="I353" s="412" t="s">
        <v>15</v>
      </c>
      <c r="J353" s="413"/>
      <c r="K353" s="414"/>
      <c r="L353" s="412" t="s">
        <v>15</v>
      </c>
      <c r="M353" s="413"/>
      <c r="N353" s="414"/>
      <c r="O353" s="412" t="s">
        <v>15</v>
      </c>
      <c r="P353" s="413"/>
      <c r="Q353" s="414">
        <v>4.724</v>
      </c>
      <c r="R353" s="412" t="s">
        <v>15</v>
      </c>
      <c r="S353" s="413"/>
    </row>
    <row r="354" spans="2:19" s="264" customFormat="1" ht="22.5" customHeight="1" hidden="1" outlineLevel="2" collapsed="1">
      <c r="B354" s="255"/>
      <c r="C354" s="256" t="s">
        <v>141</v>
      </c>
      <c r="D354" s="256" t="s">
        <v>67</v>
      </c>
      <c r="E354" s="395" t="s">
        <v>1326</v>
      </c>
      <c r="F354" s="396" t="s">
        <v>1327</v>
      </c>
      <c r="G354" s="259" t="s">
        <v>77</v>
      </c>
      <c r="H354" s="260">
        <v>107.092</v>
      </c>
      <c r="I354" s="261">
        <v>390.1</v>
      </c>
      <c r="J354" s="263">
        <f>ROUND(I354*H354,2)</f>
        <v>41776.59</v>
      </c>
      <c r="K354" s="262"/>
      <c r="L354" s="261">
        <v>390.1</v>
      </c>
      <c r="M354" s="263">
        <f>ROUND(L354*K354,2)</f>
        <v>0</v>
      </c>
      <c r="N354" s="262"/>
      <c r="O354" s="261">
        <v>390.1</v>
      </c>
      <c r="P354" s="263">
        <f>ROUND(O354*N354,2)</f>
        <v>0</v>
      </c>
      <c r="Q354" s="262">
        <v>107.092</v>
      </c>
      <c r="R354" s="261">
        <v>390.1</v>
      </c>
      <c r="S354" s="263">
        <f>ROUND(R354*Q354,2)</f>
        <v>41776.59</v>
      </c>
    </row>
    <row r="355" spans="2:19" s="406" customFormat="1" ht="13.5" hidden="1" outlineLevel="3">
      <c r="B355" s="397"/>
      <c r="C355" s="398"/>
      <c r="D355" s="399" t="s">
        <v>70</v>
      </c>
      <c r="E355" s="400" t="s">
        <v>15</v>
      </c>
      <c r="F355" s="401" t="s">
        <v>1240</v>
      </c>
      <c r="G355" s="398"/>
      <c r="H355" s="402" t="s">
        <v>15</v>
      </c>
      <c r="I355" s="403" t="s">
        <v>15</v>
      </c>
      <c r="J355" s="404"/>
      <c r="K355" s="405"/>
      <c r="L355" s="403" t="s">
        <v>15</v>
      </c>
      <c r="M355" s="404"/>
      <c r="N355" s="405"/>
      <c r="O355" s="403" t="s">
        <v>15</v>
      </c>
      <c r="P355" s="404"/>
      <c r="Q355" s="405" t="s">
        <v>15</v>
      </c>
      <c r="R355" s="403" t="s">
        <v>15</v>
      </c>
      <c r="S355" s="404"/>
    </row>
    <row r="356" spans="2:19" s="406" customFormat="1" ht="13.5" hidden="1" outlineLevel="3">
      <c r="B356" s="397"/>
      <c r="C356" s="398"/>
      <c r="D356" s="399" t="s">
        <v>70</v>
      </c>
      <c r="E356" s="400" t="s">
        <v>15</v>
      </c>
      <c r="F356" s="401" t="s">
        <v>1304</v>
      </c>
      <c r="G356" s="398"/>
      <c r="H356" s="402" t="s">
        <v>15</v>
      </c>
      <c r="I356" s="403" t="s">
        <v>15</v>
      </c>
      <c r="J356" s="404"/>
      <c r="K356" s="405"/>
      <c r="L356" s="403" t="s">
        <v>15</v>
      </c>
      <c r="M356" s="404"/>
      <c r="N356" s="405"/>
      <c r="O356" s="403" t="s">
        <v>15</v>
      </c>
      <c r="P356" s="404"/>
      <c r="Q356" s="405" t="s">
        <v>15</v>
      </c>
      <c r="R356" s="403" t="s">
        <v>15</v>
      </c>
      <c r="S356" s="404"/>
    </row>
    <row r="357" spans="2:19" s="415" customFormat="1" ht="13.5" hidden="1" outlineLevel="3">
      <c r="B357" s="407"/>
      <c r="C357" s="408"/>
      <c r="D357" s="399" t="s">
        <v>70</v>
      </c>
      <c r="E357" s="409" t="s">
        <v>15</v>
      </c>
      <c r="F357" s="410" t="s">
        <v>1328</v>
      </c>
      <c r="G357" s="408"/>
      <c r="H357" s="411">
        <v>85.85</v>
      </c>
      <c r="I357" s="412" t="s">
        <v>15</v>
      </c>
      <c r="J357" s="413"/>
      <c r="K357" s="414"/>
      <c r="L357" s="412" t="s">
        <v>15</v>
      </c>
      <c r="M357" s="413"/>
      <c r="N357" s="414"/>
      <c r="O357" s="412" t="s">
        <v>15</v>
      </c>
      <c r="P357" s="413"/>
      <c r="Q357" s="414">
        <v>85.85</v>
      </c>
      <c r="R357" s="412" t="s">
        <v>15</v>
      </c>
      <c r="S357" s="413"/>
    </row>
    <row r="358" spans="2:19" s="415" customFormat="1" ht="13.5" hidden="1" outlineLevel="3">
      <c r="B358" s="407"/>
      <c r="C358" s="408"/>
      <c r="D358" s="399" t="s">
        <v>70</v>
      </c>
      <c r="E358" s="409" t="s">
        <v>15</v>
      </c>
      <c r="F358" s="410" t="s">
        <v>1329</v>
      </c>
      <c r="G358" s="408"/>
      <c r="H358" s="411">
        <v>15.378</v>
      </c>
      <c r="I358" s="412" t="s">
        <v>15</v>
      </c>
      <c r="J358" s="413"/>
      <c r="K358" s="414"/>
      <c r="L358" s="412" t="s">
        <v>15</v>
      </c>
      <c r="M358" s="413"/>
      <c r="N358" s="414"/>
      <c r="O358" s="412" t="s">
        <v>15</v>
      </c>
      <c r="P358" s="413"/>
      <c r="Q358" s="414">
        <v>15.378</v>
      </c>
      <c r="R358" s="412" t="s">
        <v>15</v>
      </c>
      <c r="S358" s="413"/>
    </row>
    <row r="359" spans="2:19" s="406" customFormat="1" ht="13.5" hidden="1" outlineLevel="3">
      <c r="B359" s="397"/>
      <c r="C359" s="398"/>
      <c r="D359" s="399" t="s">
        <v>70</v>
      </c>
      <c r="E359" s="400" t="s">
        <v>15</v>
      </c>
      <c r="F359" s="401" t="s">
        <v>1308</v>
      </c>
      <c r="G359" s="398"/>
      <c r="H359" s="402" t="s">
        <v>15</v>
      </c>
      <c r="I359" s="403" t="s">
        <v>15</v>
      </c>
      <c r="J359" s="404"/>
      <c r="K359" s="405"/>
      <c r="L359" s="403" t="s">
        <v>15</v>
      </c>
      <c r="M359" s="404"/>
      <c r="N359" s="405"/>
      <c r="O359" s="403" t="s">
        <v>15</v>
      </c>
      <c r="P359" s="404"/>
      <c r="Q359" s="405" t="s">
        <v>15</v>
      </c>
      <c r="R359" s="403" t="s">
        <v>15</v>
      </c>
      <c r="S359" s="404"/>
    </row>
    <row r="360" spans="2:19" s="415" customFormat="1" ht="13.5" hidden="1" outlineLevel="3">
      <c r="B360" s="407"/>
      <c r="C360" s="408"/>
      <c r="D360" s="399" t="s">
        <v>70</v>
      </c>
      <c r="E360" s="409" t="s">
        <v>15</v>
      </c>
      <c r="F360" s="410" t="s">
        <v>1330</v>
      </c>
      <c r="G360" s="408"/>
      <c r="H360" s="411">
        <v>16.128</v>
      </c>
      <c r="I360" s="412" t="s">
        <v>15</v>
      </c>
      <c r="J360" s="413"/>
      <c r="K360" s="414"/>
      <c r="L360" s="412" t="s">
        <v>15</v>
      </c>
      <c r="M360" s="413"/>
      <c r="N360" s="414"/>
      <c r="O360" s="412" t="s">
        <v>15</v>
      </c>
      <c r="P360" s="413"/>
      <c r="Q360" s="414">
        <v>16.128</v>
      </c>
      <c r="R360" s="412" t="s">
        <v>15</v>
      </c>
      <c r="S360" s="413"/>
    </row>
    <row r="361" spans="2:19" s="406" customFormat="1" ht="13.5" hidden="1" outlineLevel="3">
      <c r="B361" s="397"/>
      <c r="C361" s="398"/>
      <c r="D361" s="399" t="s">
        <v>70</v>
      </c>
      <c r="E361" s="400" t="s">
        <v>15</v>
      </c>
      <c r="F361" s="401" t="s">
        <v>1316</v>
      </c>
      <c r="G361" s="398"/>
      <c r="H361" s="402" t="s">
        <v>15</v>
      </c>
      <c r="I361" s="403" t="s">
        <v>15</v>
      </c>
      <c r="J361" s="404"/>
      <c r="K361" s="405"/>
      <c r="L361" s="403" t="s">
        <v>15</v>
      </c>
      <c r="M361" s="404"/>
      <c r="N361" s="405"/>
      <c r="O361" s="403" t="s">
        <v>15</v>
      </c>
      <c r="P361" s="404"/>
      <c r="Q361" s="405" t="s">
        <v>15</v>
      </c>
      <c r="R361" s="403" t="s">
        <v>15</v>
      </c>
      <c r="S361" s="404"/>
    </row>
    <row r="362" spans="2:19" s="415" customFormat="1" ht="13.5" hidden="1" outlineLevel="3">
      <c r="B362" s="407"/>
      <c r="C362" s="408"/>
      <c r="D362" s="399" t="s">
        <v>70</v>
      </c>
      <c r="E362" s="409" t="s">
        <v>15</v>
      </c>
      <c r="F362" s="410" t="s">
        <v>1331</v>
      </c>
      <c r="G362" s="408"/>
      <c r="H362" s="411">
        <v>-10.264</v>
      </c>
      <c r="I362" s="412" t="s">
        <v>15</v>
      </c>
      <c r="J362" s="413"/>
      <c r="K362" s="414"/>
      <c r="L362" s="412" t="s">
        <v>15</v>
      </c>
      <c r="M362" s="413"/>
      <c r="N362" s="414"/>
      <c r="O362" s="412" t="s">
        <v>15</v>
      </c>
      <c r="P362" s="413"/>
      <c r="Q362" s="414">
        <v>-10.264</v>
      </c>
      <c r="R362" s="412" t="s">
        <v>15</v>
      </c>
      <c r="S362" s="413"/>
    </row>
    <row r="363" spans="2:19" s="424" customFormat="1" ht="13.5" hidden="1" outlineLevel="3">
      <c r="B363" s="416"/>
      <c r="C363" s="417"/>
      <c r="D363" s="399" t="s">
        <v>70</v>
      </c>
      <c r="E363" s="418" t="s">
        <v>15</v>
      </c>
      <c r="F363" s="419" t="s">
        <v>71</v>
      </c>
      <c r="G363" s="417"/>
      <c r="H363" s="420">
        <v>107.092</v>
      </c>
      <c r="I363" s="421" t="s">
        <v>15</v>
      </c>
      <c r="J363" s="422"/>
      <c r="K363" s="423"/>
      <c r="L363" s="421" t="s">
        <v>15</v>
      </c>
      <c r="M363" s="422"/>
      <c r="N363" s="423"/>
      <c r="O363" s="421" t="s">
        <v>15</v>
      </c>
      <c r="P363" s="422"/>
      <c r="Q363" s="423">
        <v>107.092</v>
      </c>
      <c r="R363" s="421" t="s">
        <v>15</v>
      </c>
      <c r="S363" s="422"/>
    </row>
    <row r="364" spans="2:19" s="264" customFormat="1" ht="22.5" customHeight="1" hidden="1" outlineLevel="2">
      <c r="B364" s="255"/>
      <c r="C364" s="256" t="s">
        <v>142</v>
      </c>
      <c r="D364" s="256" t="s">
        <v>67</v>
      </c>
      <c r="E364" s="395" t="s">
        <v>1332</v>
      </c>
      <c r="F364" s="396" t="s">
        <v>1333</v>
      </c>
      <c r="G364" s="259" t="s">
        <v>77</v>
      </c>
      <c r="H364" s="260">
        <v>107.092</v>
      </c>
      <c r="I364" s="261">
        <v>83.6</v>
      </c>
      <c r="J364" s="263">
        <f>ROUND(I364*H364,2)</f>
        <v>8952.89</v>
      </c>
      <c r="K364" s="262"/>
      <c r="L364" s="261">
        <v>83.6</v>
      </c>
      <c r="M364" s="263">
        <f>ROUND(L364*K364,2)</f>
        <v>0</v>
      </c>
      <c r="N364" s="262"/>
      <c r="O364" s="261">
        <v>83.6</v>
      </c>
      <c r="P364" s="263">
        <f>ROUND(O364*N364,2)</f>
        <v>0</v>
      </c>
      <c r="Q364" s="262">
        <v>107.092</v>
      </c>
      <c r="R364" s="261">
        <v>83.6</v>
      </c>
      <c r="S364" s="263">
        <f>ROUND(R364*Q364,2)</f>
        <v>8952.89</v>
      </c>
    </row>
    <row r="365" spans="2:19" s="264" customFormat="1" ht="22.5" customHeight="1" hidden="1" outlineLevel="2" collapsed="1">
      <c r="B365" s="255"/>
      <c r="C365" s="256" t="s">
        <v>143</v>
      </c>
      <c r="D365" s="256" t="s">
        <v>67</v>
      </c>
      <c r="E365" s="395" t="s">
        <v>1334</v>
      </c>
      <c r="F365" s="396" t="s">
        <v>1335</v>
      </c>
      <c r="G365" s="259" t="s">
        <v>68</v>
      </c>
      <c r="H365" s="260">
        <v>29.877</v>
      </c>
      <c r="I365" s="261">
        <v>25.8</v>
      </c>
      <c r="J365" s="263">
        <f>ROUND(I365*H365,2)</f>
        <v>770.83</v>
      </c>
      <c r="K365" s="262"/>
      <c r="L365" s="261">
        <v>25.8</v>
      </c>
      <c r="M365" s="263">
        <f>ROUND(L365*K365,2)</f>
        <v>0</v>
      </c>
      <c r="N365" s="262"/>
      <c r="O365" s="261">
        <v>25.8</v>
      </c>
      <c r="P365" s="263">
        <f>ROUND(O365*N365,2)</f>
        <v>0</v>
      </c>
      <c r="Q365" s="262">
        <v>29.877</v>
      </c>
      <c r="R365" s="261">
        <v>25.8</v>
      </c>
      <c r="S365" s="263">
        <f>ROUND(R365*Q365,2)</f>
        <v>770.83</v>
      </c>
    </row>
    <row r="366" spans="2:19" s="415" customFormat="1" ht="13.5" hidden="1" outlineLevel="3">
      <c r="B366" s="407"/>
      <c r="C366" s="408"/>
      <c r="D366" s="399" t="s">
        <v>70</v>
      </c>
      <c r="E366" s="409" t="s">
        <v>15</v>
      </c>
      <c r="F366" s="410" t="s">
        <v>1336</v>
      </c>
      <c r="G366" s="408"/>
      <c r="H366" s="411">
        <v>29.877</v>
      </c>
      <c r="I366" s="412" t="s">
        <v>15</v>
      </c>
      <c r="J366" s="413"/>
      <c r="K366" s="414"/>
      <c r="L366" s="412" t="s">
        <v>15</v>
      </c>
      <c r="M366" s="413"/>
      <c r="N366" s="414"/>
      <c r="O366" s="412" t="s">
        <v>15</v>
      </c>
      <c r="P366" s="413"/>
      <c r="Q366" s="414">
        <v>29.877</v>
      </c>
      <c r="R366" s="412" t="s">
        <v>15</v>
      </c>
      <c r="S366" s="413"/>
    </row>
    <row r="367" spans="2:19" s="264" customFormat="1" ht="22.5" customHeight="1" hidden="1" outlineLevel="2" collapsed="1">
      <c r="B367" s="255"/>
      <c r="C367" s="256" t="s">
        <v>144</v>
      </c>
      <c r="D367" s="256" t="s">
        <v>67</v>
      </c>
      <c r="E367" s="395" t="s">
        <v>1337</v>
      </c>
      <c r="F367" s="396" t="s">
        <v>1338</v>
      </c>
      <c r="G367" s="259" t="s">
        <v>68</v>
      </c>
      <c r="H367" s="260">
        <v>2.598</v>
      </c>
      <c r="I367" s="261">
        <v>51.6</v>
      </c>
      <c r="J367" s="263">
        <f>ROUND(I367*H367,2)</f>
        <v>134.06</v>
      </c>
      <c r="K367" s="262"/>
      <c r="L367" s="261">
        <v>51.6</v>
      </c>
      <c r="M367" s="263">
        <f>ROUND(L367*K367,2)</f>
        <v>0</v>
      </c>
      <c r="N367" s="262"/>
      <c r="O367" s="261">
        <v>51.6</v>
      </c>
      <c r="P367" s="263">
        <f>ROUND(O367*N367,2)</f>
        <v>0</v>
      </c>
      <c r="Q367" s="262">
        <v>2.598</v>
      </c>
      <c r="R367" s="261">
        <v>51.6</v>
      </c>
      <c r="S367" s="263">
        <f>ROUND(R367*Q367,2)</f>
        <v>134.06</v>
      </c>
    </row>
    <row r="368" spans="2:19" s="415" customFormat="1" ht="13.5" hidden="1" outlineLevel="3">
      <c r="B368" s="407"/>
      <c r="C368" s="408"/>
      <c r="D368" s="399" t="s">
        <v>70</v>
      </c>
      <c r="E368" s="409" t="s">
        <v>15</v>
      </c>
      <c r="F368" s="410" t="s">
        <v>1339</v>
      </c>
      <c r="G368" s="408"/>
      <c r="H368" s="411">
        <v>2.598</v>
      </c>
      <c r="I368" s="412" t="s">
        <v>15</v>
      </c>
      <c r="J368" s="413"/>
      <c r="K368" s="414"/>
      <c r="L368" s="412" t="s">
        <v>15</v>
      </c>
      <c r="M368" s="413"/>
      <c r="N368" s="414"/>
      <c r="O368" s="412" t="s">
        <v>15</v>
      </c>
      <c r="P368" s="413"/>
      <c r="Q368" s="414">
        <v>2.598</v>
      </c>
      <c r="R368" s="412" t="s">
        <v>15</v>
      </c>
      <c r="S368" s="413"/>
    </row>
    <row r="369" spans="2:19" s="264" customFormat="1" ht="22.5" customHeight="1" hidden="1" outlineLevel="2" collapsed="1">
      <c r="B369" s="255"/>
      <c r="C369" s="256" t="s">
        <v>145</v>
      </c>
      <c r="D369" s="256" t="s">
        <v>67</v>
      </c>
      <c r="E369" s="395" t="s">
        <v>1340</v>
      </c>
      <c r="F369" s="396" t="s">
        <v>1341</v>
      </c>
      <c r="G369" s="259" t="s">
        <v>68</v>
      </c>
      <c r="H369" s="260">
        <v>826.962</v>
      </c>
      <c r="I369" s="261">
        <v>292.6</v>
      </c>
      <c r="J369" s="263">
        <f>ROUND(I369*H369,2)</f>
        <v>241969.08</v>
      </c>
      <c r="K369" s="262"/>
      <c r="L369" s="261">
        <v>292.6</v>
      </c>
      <c r="M369" s="263">
        <f>ROUND(L369*K369,2)</f>
        <v>0</v>
      </c>
      <c r="N369" s="262"/>
      <c r="O369" s="261">
        <v>292.6</v>
      </c>
      <c r="P369" s="263">
        <f>ROUND(O369*N369,2)</f>
        <v>0</v>
      </c>
      <c r="Q369" s="262">
        <v>826.962</v>
      </c>
      <c r="R369" s="261">
        <v>292.6</v>
      </c>
      <c r="S369" s="263">
        <f>ROUND(R369*Q369,2)</f>
        <v>241969.08</v>
      </c>
    </row>
    <row r="370" spans="2:19" s="406" customFormat="1" ht="13.5" hidden="1" outlineLevel="3">
      <c r="B370" s="397"/>
      <c r="C370" s="398"/>
      <c r="D370" s="399" t="s">
        <v>70</v>
      </c>
      <c r="E370" s="400" t="s">
        <v>15</v>
      </c>
      <c r="F370" s="401" t="s">
        <v>1342</v>
      </c>
      <c r="G370" s="398"/>
      <c r="H370" s="402" t="s">
        <v>15</v>
      </c>
      <c r="I370" s="403" t="s">
        <v>15</v>
      </c>
      <c r="J370" s="404"/>
      <c r="K370" s="405"/>
      <c r="L370" s="403" t="s">
        <v>15</v>
      </c>
      <c r="M370" s="404"/>
      <c r="N370" s="405"/>
      <c r="O370" s="403" t="s">
        <v>15</v>
      </c>
      <c r="P370" s="404"/>
      <c r="Q370" s="405" t="s">
        <v>15</v>
      </c>
      <c r="R370" s="403" t="s">
        <v>15</v>
      </c>
      <c r="S370" s="404"/>
    </row>
    <row r="371" spans="2:19" s="406" customFormat="1" ht="13.5" hidden="1" outlineLevel="3">
      <c r="B371" s="397"/>
      <c r="C371" s="398"/>
      <c r="D371" s="399" t="s">
        <v>70</v>
      </c>
      <c r="E371" s="400" t="s">
        <v>15</v>
      </c>
      <c r="F371" s="401" t="s">
        <v>1343</v>
      </c>
      <c r="G371" s="398"/>
      <c r="H371" s="402" t="s">
        <v>15</v>
      </c>
      <c r="I371" s="403" t="s">
        <v>15</v>
      </c>
      <c r="J371" s="404"/>
      <c r="K371" s="405"/>
      <c r="L371" s="403" t="s">
        <v>15</v>
      </c>
      <c r="M371" s="404"/>
      <c r="N371" s="405"/>
      <c r="O371" s="403" t="s">
        <v>15</v>
      </c>
      <c r="P371" s="404"/>
      <c r="Q371" s="405" t="s">
        <v>15</v>
      </c>
      <c r="R371" s="403" t="s">
        <v>15</v>
      </c>
      <c r="S371" s="404"/>
    </row>
    <row r="372" spans="2:19" s="406" customFormat="1" ht="13.5" hidden="1" outlineLevel="3">
      <c r="B372" s="397"/>
      <c r="C372" s="398"/>
      <c r="D372" s="399" t="s">
        <v>70</v>
      </c>
      <c r="E372" s="400" t="s">
        <v>15</v>
      </c>
      <c r="F372" s="401" t="s">
        <v>1344</v>
      </c>
      <c r="G372" s="398"/>
      <c r="H372" s="402" t="s">
        <v>15</v>
      </c>
      <c r="I372" s="403" t="s">
        <v>15</v>
      </c>
      <c r="J372" s="404"/>
      <c r="K372" s="405"/>
      <c r="L372" s="403" t="s">
        <v>15</v>
      </c>
      <c r="M372" s="404"/>
      <c r="N372" s="405"/>
      <c r="O372" s="403" t="s">
        <v>15</v>
      </c>
      <c r="P372" s="404"/>
      <c r="Q372" s="405" t="s">
        <v>15</v>
      </c>
      <c r="R372" s="403" t="s">
        <v>15</v>
      </c>
      <c r="S372" s="404"/>
    </row>
    <row r="373" spans="2:19" s="415" customFormat="1" ht="13.5" hidden="1" outlineLevel="3">
      <c r="B373" s="407"/>
      <c r="C373" s="408"/>
      <c r="D373" s="399" t="s">
        <v>70</v>
      </c>
      <c r="E373" s="409" t="s">
        <v>15</v>
      </c>
      <c r="F373" s="410" t="s">
        <v>1345</v>
      </c>
      <c r="G373" s="408"/>
      <c r="H373" s="411">
        <v>152.337</v>
      </c>
      <c r="I373" s="412" t="s">
        <v>15</v>
      </c>
      <c r="J373" s="413"/>
      <c r="K373" s="414"/>
      <c r="L373" s="412" t="s">
        <v>15</v>
      </c>
      <c r="M373" s="413"/>
      <c r="N373" s="414"/>
      <c r="O373" s="412" t="s">
        <v>15</v>
      </c>
      <c r="P373" s="413"/>
      <c r="Q373" s="414">
        <v>152.337</v>
      </c>
      <c r="R373" s="412" t="s">
        <v>15</v>
      </c>
      <c r="S373" s="413"/>
    </row>
    <row r="374" spans="2:19" s="415" customFormat="1" ht="13.5" hidden="1" outlineLevel="3">
      <c r="B374" s="407"/>
      <c r="C374" s="408"/>
      <c r="D374" s="399" t="s">
        <v>70</v>
      </c>
      <c r="E374" s="409" t="s">
        <v>15</v>
      </c>
      <c r="F374" s="410" t="s">
        <v>1346</v>
      </c>
      <c r="G374" s="408"/>
      <c r="H374" s="411">
        <v>78.008</v>
      </c>
      <c r="I374" s="412" t="s">
        <v>15</v>
      </c>
      <c r="J374" s="413"/>
      <c r="K374" s="414"/>
      <c r="L374" s="412" t="s">
        <v>15</v>
      </c>
      <c r="M374" s="413"/>
      <c r="N374" s="414"/>
      <c r="O374" s="412" t="s">
        <v>15</v>
      </c>
      <c r="P374" s="413"/>
      <c r="Q374" s="414">
        <v>78.008</v>
      </c>
      <c r="R374" s="412" t="s">
        <v>15</v>
      </c>
      <c r="S374" s="413"/>
    </row>
    <row r="375" spans="2:19" s="406" customFormat="1" ht="13.5" hidden="1" outlineLevel="3">
      <c r="B375" s="397"/>
      <c r="C375" s="398"/>
      <c r="D375" s="399" t="s">
        <v>70</v>
      </c>
      <c r="E375" s="400" t="s">
        <v>15</v>
      </c>
      <c r="F375" s="401" t="s">
        <v>1347</v>
      </c>
      <c r="G375" s="398"/>
      <c r="H375" s="402" t="s">
        <v>15</v>
      </c>
      <c r="I375" s="403" t="s">
        <v>15</v>
      </c>
      <c r="J375" s="404"/>
      <c r="K375" s="405"/>
      <c r="L375" s="403" t="s">
        <v>15</v>
      </c>
      <c r="M375" s="404"/>
      <c r="N375" s="405"/>
      <c r="O375" s="403" t="s">
        <v>15</v>
      </c>
      <c r="P375" s="404"/>
      <c r="Q375" s="405" t="s">
        <v>15</v>
      </c>
      <c r="R375" s="403" t="s">
        <v>15</v>
      </c>
      <c r="S375" s="404"/>
    </row>
    <row r="376" spans="2:19" s="415" customFormat="1" ht="13.5" hidden="1" outlineLevel="3">
      <c r="B376" s="407"/>
      <c r="C376" s="408"/>
      <c r="D376" s="399" t="s">
        <v>70</v>
      </c>
      <c r="E376" s="409" t="s">
        <v>15</v>
      </c>
      <c r="F376" s="410" t="s">
        <v>1348</v>
      </c>
      <c r="G376" s="408"/>
      <c r="H376" s="411">
        <v>153.04</v>
      </c>
      <c r="I376" s="412" t="s">
        <v>15</v>
      </c>
      <c r="J376" s="413"/>
      <c r="K376" s="414"/>
      <c r="L376" s="412" t="s">
        <v>15</v>
      </c>
      <c r="M376" s="413"/>
      <c r="N376" s="414"/>
      <c r="O376" s="412" t="s">
        <v>15</v>
      </c>
      <c r="P376" s="413"/>
      <c r="Q376" s="414">
        <v>153.04</v>
      </c>
      <c r="R376" s="412" t="s">
        <v>15</v>
      </c>
      <c r="S376" s="413"/>
    </row>
    <row r="377" spans="2:19" s="406" customFormat="1" ht="13.5" hidden="1" outlineLevel="3">
      <c r="B377" s="397"/>
      <c r="C377" s="398"/>
      <c r="D377" s="399" t="s">
        <v>70</v>
      </c>
      <c r="E377" s="400" t="s">
        <v>15</v>
      </c>
      <c r="F377" s="401" t="s">
        <v>1308</v>
      </c>
      <c r="G377" s="398"/>
      <c r="H377" s="402" t="s">
        <v>15</v>
      </c>
      <c r="I377" s="403" t="s">
        <v>15</v>
      </c>
      <c r="J377" s="404"/>
      <c r="K377" s="405"/>
      <c r="L377" s="403" t="s">
        <v>15</v>
      </c>
      <c r="M377" s="404"/>
      <c r="N377" s="405"/>
      <c r="O377" s="403" t="s">
        <v>15</v>
      </c>
      <c r="P377" s="404"/>
      <c r="Q377" s="405" t="s">
        <v>15</v>
      </c>
      <c r="R377" s="403" t="s">
        <v>15</v>
      </c>
      <c r="S377" s="404"/>
    </row>
    <row r="378" spans="2:19" s="406" customFormat="1" ht="13.5" hidden="1" outlineLevel="3">
      <c r="B378" s="397"/>
      <c r="C378" s="398"/>
      <c r="D378" s="399" t="s">
        <v>70</v>
      </c>
      <c r="E378" s="400" t="s">
        <v>15</v>
      </c>
      <c r="F378" s="401" t="s">
        <v>1349</v>
      </c>
      <c r="G378" s="398"/>
      <c r="H378" s="402" t="s">
        <v>15</v>
      </c>
      <c r="I378" s="403" t="s">
        <v>15</v>
      </c>
      <c r="J378" s="404"/>
      <c r="K378" s="405"/>
      <c r="L378" s="403" t="s">
        <v>15</v>
      </c>
      <c r="M378" s="404"/>
      <c r="N378" s="405"/>
      <c r="O378" s="403" t="s">
        <v>15</v>
      </c>
      <c r="P378" s="404"/>
      <c r="Q378" s="405" t="s">
        <v>15</v>
      </c>
      <c r="R378" s="403" t="s">
        <v>15</v>
      </c>
      <c r="S378" s="404"/>
    </row>
    <row r="379" spans="2:19" s="415" customFormat="1" ht="13.5" hidden="1" outlineLevel="3">
      <c r="B379" s="407"/>
      <c r="C379" s="408"/>
      <c r="D379" s="399" t="s">
        <v>70</v>
      </c>
      <c r="E379" s="409" t="s">
        <v>15</v>
      </c>
      <c r="F379" s="410" t="s">
        <v>1350</v>
      </c>
      <c r="G379" s="408"/>
      <c r="H379" s="411">
        <v>159.842</v>
      </c>
      <c r="I379" s="412" t="s">
        <v>15</v>
      </c>
      <c r="J379" s="413"/>
      <c r="K379" s="414"/>
      <c r="L379" s="412" t="s">
        <v>15</v>
      </c>
      <c r="M379" s="413"/>
      <c r="N379" s="414"/>
      <c r="O379" s="412" t="s">
        <v>15</v>
      </c>
      <c r="P379" s="413"/>
      <c r="Q379" s="414">
        <v>159.842</v>
      </c>
      <c r="R379" s="412" t="s">
        <v>15</v>
      </c>
      <c r="S379" s="413"/>
    </row>
    <row r="380" spans="2:19" s="406" customFormat="1" ht="13.5" hidden="1" outlineLevel="3">
      <c r="B380" s="397"/>
      <c r="C380" s="398"/>
      <c r="D380" s="399" t="s">
        <v>70</v>
      </c>
      <c r="E380" s="400" t="s">
        <v>15</v>
      </c>
      <c r="F380" s="401" t="s">
        <v>1351</v>
      </c>
      <c r="G380" s="398"/>
      <c r="H380" s="402" t="s">
        <v>15</v>
      </c>
      <c r="I380" s="403" t="s">
        <v>15</v>
      </c>
      <c r="J380" s="404"/>
      <c r="K380" s="405"/>
      <c r="L380" s="403" t="s">
        <v>15</v>
      </c>
      <c r="M380" s="404"/>
      <c r="N380" s="405"/>
      <c r="O380" s="403" t="s">
        <v>15</v>
      </c>
      <c r="P380" s="404"/>
      <c r="Q380" s="405" t="s">
        <v>15</v>
      </c>
      <c r="R380" s="403" t="s">
        <v>15</v>
      </c>
      <c r="S380" s="404"/>
    </row>
    <row r="381" spans="2:19" s="415" customFormat="1" ht="13.5" hidden="1" outlineLevel="3">
      <c r="B381" s="407"/>
      <c r="C381" s="408"/>
      <c r="D381" s="399" t="s">
        <v>70</v>
      </c>
      <c r="E381" s="409" t="s">
        <v>15</v>
      </c>
      <c r="F381" s="410" t="s">
        <v>1352</v>
      </c>
      <c r="G381" s="408"/>
      <c r="H381" s="411">
        <v>61.68</v>
      </c>
      <c r="I381" s="412" t="s">
        <v>15</v>
      </c>
      <c r="J381" s="413"/>
      <c r="K381" s="414"/>
      <c r="L381" s="412" t="s">
        <v>15</v>
      </c>
      <c r="M381" s="413"/>
      <c r="N381" s="414"/>
      <c r="O381" s="412" t="s">
        <v>15</v>
      </c>
      <c r="P381" s="413"/>
      <c r="Q381" s="414">
        <v>61.68</v>
      </c>
      <c r="R381" s="412" t="s">
        <v>15</v>
      </c>
      <c r="S381" s="413"/>
    </row>
    <row r="382" spans="2:19" s="415" customFormat="1" ht="13.5" hidden="1" outlineLevel="3">
      <c r="B382" s="407"/>
      <c r="C382" s="408"/>
      <c r="D382" s="399" t="s">
        <v>70</v>
      </c>
      <c r="E382" s="409" t="s">
        <v>15</v>
      </c>
      <c r="F382" s="410" t="s">
        <v>1353</v>
      </c>
      <c r="G382" s="408"/>
      <c r="H382" s="411">
        <v>0.7</v>
      </c>
      <c r="I382" s="412" t="s">
        <v>15</v>
      </c>
      <c r="J382" s="413"/>
      <c r="K382" s="414"/>
      <c r="L382" s="412" t="s">
        <v>15</v>
      </c>
      <c r="M382" s="413"/>
      <c r="N382" s="414"/>
      <c r="O382" s="412" t="s">
        <v>15</v>
      </c>
      <c r="P382" s="413"/>
      <c r="Q382" s="414">
        <v>0.7</v>
      </c>
      <c r="R382" s="412" t="s">
        <v>15</v>
      </c>
      <c r="S382" s="413"/>
    </row>
    <row r="383" spans="2:19" s="406" customFormat="1" ht="13.5" hidden="1" outlineLevel="3">
      <c r="B383" s="397"/>
      <c r="C383" s="398"/>
      <c r="D383" s="399" t="s">
        <v>70</v>
      </c>
      <c r="E383" s="400" t="s">
        <v>15</v>
      </c>
      <c r="F383" s="401" t="s">
        <v>1245</v>
      </c>
      <c r="G383" s="398"/>
      <c r="H383" s="402" t="s">
        <v>15</v>
      </c>
      <c r="I383" s="403" t="s">
        <v>15</v>
      </c>
      <c r="J383" s="404"/>
      <c r="K383" s="405"/>
      <c r="L383" s="403" t="s">
        <v>15</v>
      </c>
      <c r="M383" s="404"/>
      <c r="N383" s="405"/>
      <c r="O383" s="403" t="s">
        <v>15</v>
      </c>
      <c r="P383" s="404"/>
      <c r="Q383" s="405" t="s">
        <v>15</v>
      </c>
      <c r="R383" s="403" t="s">
        <v>15</v>
      </c>
      <c r="S383" s="404"/>
    </row>
    <row r="384" spans="2:19" s="406" customFormat="1" ht="13.5" hidden="1" outlineLevel="3">
      <c r="B384" s="397"/>
      <c r="C384" s="398"/>
      <c r="D384" s="399" t="s">
        <v>70</v>
      </c>
      <c r="E384" s="400" t="s">
        <v>15</v>
      </c>
      <c r="F384" s="401" t="s">
        <v>1354</v>
      </c>
      <c r="G384" s="398"/>
      <c r="H384" s="402" t="s">
        <v>15</v>
      </c>
      <c r="I384" s="403" t="s">
        <v>15</v>
      </c>
      <c r="J384" s="404"/>
      <c r="K384" s="405"/>
      <c r="L384" s="403" t="s">
        <v>15</v>
      </c>
      <c r="M384" s="404"/>
      <c r="N384" s="405"/>
      <c r="O384" s="403" t="s">
        <v>15</v>
      </c>
      <c r="P384" s="404"/>
      <c r="Q384" s="405" t="s">
        <v>15</v>
      </c>
      <c r="R384" s="403" t="s">
        <v>15</v>
      </c>
      <c r="S384" s="404"/>
    </row>
    <row r="385" spans="2:19" s="415" customFormat="1" ht="13.5" hidden="1" outlineLevel="3">
      <c r="B385" s="407"/>
      <c r="C385" s="408"/>
      <c r="D385" s="399" t="s">
        <v>70</v>
      </c>
      <c r="E385" s="409" t="s">
        <v>15</v>
      </c>
      <c r="F385" s="410" t="s">
        <v>1355</v>
      </c>
      <c r="G385" s="408"/>
      <c r="H385" s="411">
        <v>27.429</v>
      </c>
      <c r="I385" s="412" t="s">
        <v>15</v>
      </c>
      <c r="J385" s="413"/>
      <c r="K385" s="414"/>
      <c r="L385" s="412" t="s">
        <v>15</v>
      </c>
      <c r="M385" s="413"/>
      <c r="N385" s="414"/>
      <c r="O385" s="412" t="s">
        <v>15</v>
      </c>
      <c r="P385" s="413"/>
      <c r="Q385" s="414">
        <v>27.429</v>
      </c>
      <c r="R385" s="412" t="s">
        <v>15</v>
      </c>
      <c r="S385" s="413"/>
    </row>
    <row r="386" spans="2:19" s="415" customFormat="1" ht="13.5" hidden="1" outlineLevel="3">
      <c r="B386" s="407"/>
      <c r="C386" s="408"/>
      <c r="D386" s="399" t="s">
        <v>70</v>
      </c>
      <c r="E386" s="409" t="s">
        <v>15</v>
      </c>
      <c r="F386" s="410" t="s">
        <v>1356</v>
      </c>
      <c r="G386" s="408"/>
      <c r="H386" s="411">
        <v>14.662</v>
      </c>
      <c r="I386" s="412" t="s">
        <v>15</v>
      </c>
      <c r="J386" s="413"/>
      <c r="K386" s="414"/>
      <c r="L386" s="412" t="s">
        <v>15</v>
      </c>
      <c r="M386" s="413"/>
      <c r="N386" s="414"/>
      <c r="O386" s="412" t="s">
        <v>15</v>
      </c>
      <c r="P386" s="413"/>
      <c r="Q386" s="414">
        <v>14.662</v>
      </c>
      <c r="R386" s="412" t="s">
        <v>15</v>
      </c>
      <c r="S386" s="413"/>
    </row>
    <row r="387" spans="2:19" s="415" customFormat="1" ht="13.5" hidden="1" outlineLevel="3">
      <c r="B387" s="407"/>
      <c r="C387" s="408"/>
      <c r="D387" s="399" t="s">
        <v>70</v>
      </c>
      <c r="E387" s="409" t="s">
        <v>15</v>
      </c>
      <c r="F387" s="410" t="s">
        <v>1357</v>
      </c>
      <c r="G387" s="408"/>
      <c r="H387" s="411">
        <v>71.077</v>
      </c>
      <c r="I387" s="412" t="s">
        <v>15</v>
      </c>
      <c r="J387" s="413"/>
      <c r="K387" s="414"/>
      <c r="L387" s="412" t="s">
        <v>15</v>
      </c>
      <c r="M387" s="413"/>
      <c r="N387" s="414"/>
      <c r="O387" s="412" t="s">
        <v>15</v>
      </c>
      <c r="P387" s="413"/>
      <c r="Q387" s="414">
        <v>71.077</v>
      </c>
      <c r="R387" s="412" t="s">
        <v>15</v>
      </c>
      <c r="S387" s="413"/>
    </row>
    <row r="388" spans="2:19" s="415" customFormat="1" ht="13.5" hidden="1" outlineLevel="3">
      <c r="B388" s="407"/>
      <c r="C388" s="408"/>
      <c r="D388" s="399" t="s">
        <v>70</v>
      </c>
      <c r="E388" s="409" t="s">
        <v>15</v>
      </c>
      <c r="F388" s="410" t="s">
        <v>1358</v>
      </c>
      <c r="G388" s="408"/>
      <c r="H388" s="411">
        <v>250.058</v>
      </c>
      <c r="I388" s="412" t="s">
        <v>15</v>
      </c>
      <c r="J388" s="413"/>
      <c r="K388" s="414"/>
      <c r="L388" s="412" t="s">
        <v>15</v>
      </c>
      <c r="M388" s="413"/>
      <c r="N388" s="414"/>
      <c r="O388" s="412" t="s">
        <v>15</v>
      </c>
      <c r="P388" s="413"/>
      <c r="Q388" s="414">
        <v>250.058</v>
      </c>
      <c r="R388" s="412" t="s">
        <v>15</v>
      </c>
      <c r="S388" s="413"/>
    </row>
    <row r="389" spans="2:19" s="415" customFormat="1" ht="13.5" hidden="1" outlineLevel="3">
      <c r="B389" s="407"/>
      <c r="C389" s="408"/>
      <c r="D389" s="399" t="s">
        <v>70</v>
      </c>
      <c r="E389" s="409" t="s">
        <v>15</v>
      </c>
      <c r="F389" s="410" t="s">
        <v>1359</v>
      </c>
      <c r="G389" s="408"/>
      <c r="H389" s="411">
        <v>365.545</v>
      </c>
      <c r="I389" s="412" t="s">
        <v>15</v>
      </c>
      <c r="J389" s="413"/>
      <c r="K389" s="414"/>
      <c r="L389" s="412" t="s">
        <v>15</v>
      </c>
      <c r="M389" s="413"/>
      <c r="N389" s="414"/>
      <c r="O389" s="412" t="s">
        <v>15</v>
      </c>
      <c r="P389" s="413"/>
      <c r="Q389" s="414">
        <v>365.545</v>
      </c>
      <c r="R389" s="412" t="s">
        <v>15</v>
      </c>
      <c r="S389" s="413"/>
    </row>
    <row r="390" spans="2:19" s="415" customFormat="1" ht="13.5" hidden="1" outlineLevel="3">
      <c r="B390" s="407"/>
      <c r="C390" s="408"/>
      <c r="D390" s="399" t="s">
        <v>70</v>
      </c>
      <c r="E390" s="409" t="s">
        <v>15</v>
      </c>
      <c r="F390" s="410" t="s">
        <v>1360</v>
      </c>
      <c r="G390" s="408"/>
      <c r="H390" s="411">
        <v>62.072</v>
      </c>
      <c r="I390" s="412" t="s">
        <v>15</v>
      </c>
      <c r="J390" s="413"/>
      <c r="K390" s="414"/>
      <c r="L390" s="412" t="s">
        <v>15</v>
      </c>
      <c r="M390" s="413"/>
      <c r="N390" s="414"/>
      <c r="O390" s="412" t="s">
        <v>15</v>
      </c>
      <c r="P390" s="413"/>
      <c r="Q390" s="414">
        <v>62.072</v>
      </c>
      <c r="R390" s="412" t="s">
        <v>15</v>
      </c>
      <c r="S390" s="413"/>
    </row>
    <row r="391" spans="2:19" s="406" customFormat="1" ht="13.5" hidden="1" outlineLevel="3">
      <c r="B391" s="397"/>
      <c r="C391" s="398"/>
      <c r="D391" s="399" t="s">
        <v>70</v>
      </c>
      <c r="E391" s="400" t="s">
        <v>15</v>
      </c>
      <c r="F391" s="401" t="s">
        <v>1308</v>
      </c>
      <c r="G391" s="398"/>
      <c r="H391" s="402" t="s">
        <v>15</v>
      </c>
      <c r="I391" s="403" t="s">
        <v>15</v>
      </c>
      <c r="J391" s="404"/>
      <c r="K391" s="405"/>
      <c r="L391" s="403" t="s">
        <v>15</v>
      </c>
      <c r="M391" s="404"/>
      <c r="N391" s="405"/>
      <c r="O391" s="403" t="s">
        <v>15</v>
      </c>
      <c r="P391" s="404"/>
      <c r="Q391" s="405" t="s">
        <v>15</v>
      </c>
      <c r="R391" s="403" t="s">
        <v>15</v>
      </c>
      <c r="S391" s="404"/>
    </row>
    <row r="392" spans="2:19" s="406" customFormat="1" ht="13.5" hidden="1" outlineLevel="3">
      <c r="B392" s="397"/>
      <c r="C392" s="398"/>
      <c r="D392" s="399" t="s">
        <v>70</v>
      </c>
      <c r="E392" s="400" t="s">
        <v>15</v>
      </c>
      <c r="F392" s="401" t="s">
        <v>1361</v>
      </c>
      <c r="G392" s="398"/>
      <c r="H392" s="402" t="s">
        <v>15</v>
      </c>
      <c r="I392" s="403" t="s">
        <v>15</v>
      </c>
      <c r="J392" s="404"/>
      <c r="K392" s="405"/>
      <c r="L392" s="403" t="s">
        <v>15</v>
      </c>
      <c r="M392" s="404"/>
      <c r="N392" s="405"/>
      <c r="O392" s="403" t="s">
        <v>15</v>
      </c>
      <c r="P392" s="404"/>
      <c r="Q392" s="405" t="s">
        <v>15</v>
      </c>
      <c r="R392" s="403" t="s">
        <v>15</v>
      </c>
      <c r="S392" s="404"/>
    </row>
    <row r="393" spans="2:19" s="415" customFormat="1" ht="13.5" hidden="1" outlineLevel="3">
      <c r="B393" s="407"/>
      <c r="C393" s="408"/>
      <c r="D393" s="399" t="s">
        <v>70</v>
      </c>
      <c r="E393" s="409" t="s">
        <v>15</v>
      </c>
      <c r="F393" s="410" t="s">
        <v>1362</v>
      </c>
      <c r="G393" s="408"/>
      <c r="H393" s="411">
        <v>48.752</v>
      </c>
      <c r="I393" s="412" t="s">
        <v>15</v>
      </c>
      <c r="J393" s="413"/>
      <c r="K393" s="414"/>
      <c r="L393" s="412" t="s">
        <v>15</v>
      </c>
      <c r="M393" s="413"/>
      <c r="N393" s="414"/>
      <c r="O393" s="412" t="s">
        <v>15</v>
      </c>
      <c r="P393" s="413"/>
      <c r="Q393" s="414">
        <v>48.752</v>
      </c>
      <c r="R393" s="412" t="s">
        <v>15</v>
      </c>
      <c r="S393" s="413"/>
    </row>
    <row r="394" spans="2:19" s="406" customFormat="1" ht="13.5" hidden="1" outlineLevel="3">
      <c r="B394" s="397"/>
      <c r="C394" s="398"/>
      <c r="D394" s="399" t="s">
        <v>70</v>
      </c>
      <c r="E394" s="400" t="s">
        <v>15</v>
      </c>
      <c r="F394" s="401" t="s">
        <v>1363</v>
      </c>
      <c r="G394" s="398"/>
      <c r="H394" s="402" t="s">
        <v>15</v>
      </c>
      <c r="I394" s="403" t="s">
        <v>15</v>
      </c>
      <c r="J394" s="404"/>
      <c r="K394" s="405"/>
      <c r="L394" s="403" t="s">
        <v>15</v>
      </c>
      <c r="M394" s="404"/>
      <c r="N394" s="405"/>
      <c r="O394" s="403" t="s">
        <v>15</v>
      </c>
      <c r="P394" s="404"/>
      <c r="Q394" s="405" t="s">
        <v>15</v>
      </c>
      <c r="R394" s="403" t="s">
        <v>15</v>
      </c>
      <c r="S394" s="404"/>
    </row>
    <row r="395" spans="2:19" s="415" customFormat="1" ht="13.5" hidden="1" outlineLevel="3">
      <c r="B395" s="407"/>
      <c r="C395" s="408"/>
      <c r="D395" s="399" t="s">
        <v>70</v>
      </c>
      <c r="E395" s="409" t="s">
        <v>15</v>
      </c>
      <c r="F395" s="410" t="s">
        <v>1364</v>
      </c>
      <c r="G395" s="408"/>
      <c r="H395" s="411">
        <v>65.302</v>
      </c>
      <c r="I395" s="412" t="s">
        <v>15</v>
      </c>
      <c r="J395" s="413"/>
      <c r="K395" s="414"/>
      <c r="L395" s="412" t="s">
        <v>15</v>
      </c>
      <c r="M395" s="413"/>
      <c r="N395" s="414"/>
      <c r="O395" s="412" t="s">
        <v>15</v>
      </c>
      <c r="P395" s="413"/>
      <c r="Q395" s="414">
        <v>65.302</v>
      </c>
      <c r="R395" s="412" t="s">
        <v>15</v>
      </c>
      <c r="S395" s="413"/>
    </row>
    <row r="396" spans="2:19" s="406" customFormat="1" ht="13.5" hidden="1" outlineLevel="3">
      <c r="B396" s="397"/>
      <c r="C396" s="398"/>
      <c r="D396" s="399" t="s">
        <v>70</v>
      </c>
      <c r="E396" s="400" t="s">
        <v>15</v>
      </c>
      <c r="F396" s="401" t="s">
        <v>1365</v>
      </c>
      <c r="G396" s="398"/>
      <c r="H396" s="402" t="s">
        <v>15</v>
      </c>
      <c r="I396" s="403" t="s">
        <v>15</v>
      </c>
      <c r="J396" s="404"/>
      <c r="K396" s="405"/>
      <c r="L396" s="403" t="s">
        <v>15</v>
      </c>
      <c r="M396" s="404"/>
      <c r="N396" s="405"/>
      <c r="O396" s="403" t="s">
        <v>15</v>
      </c>
      <c r="P396" s="404"/>
      <c r="Q396" s="405" t="s">
        <v>15</v>
      </c>
      <c r="R396" s="403" t="s">
        <v>15</v>
      </c>
      <c r="S396" s="404"/>
    </row>
    <row r="397" spans="2:19" s="415" customFormat="1" ht="13.5" hidden="1" outlineLevel="3">
      <c r="B397" s="407"/>
      <c r="C397" s="408"/>
      <c r="D397" s="399" t="s">
        <v>70</v>
      </c>
      <c r="E397" s="409" t="s">
        <v>15</v>
      </c>
      <c r="F397" s="410" t="s">
        <v>1366</v>
      </c>
      <c r="G397" s="408"/>
      <c r="H397" s="411">
        <v>64.928</v>
      </c>
      <c r="I397" s="412" t="s">
        <v>15</v>
      </c>
      <c r="J397" s="413"/>
      <c r="K397" s="414"/>
      <c r="L397" s="412" t="s">
        <v>15</v>
      </c>
      <c r="M397" s="413"/>
      <c r="N397" s="414"/>
      <c r="O397" s="412" t="s">
        <v>15</v>
      </c>
      <c r="P397" s="413"/>
      <c r="Q397" s="414">
        <v>64.928</v>
      </c>
      <c r="R397" s="412" t="s">
        <v>15</v>
      </c>
      <c r="S397" s="413"/>
    </row>
    <row r="398" spans="2:19" s="415" customFormat="1" ht="13.5" hidden="1" outlineLevel="3">
      <c r="B398" s="407"/>
      <c r="C398" s="408"/>
      <c r="D398" s="399" t="s">
        <v>70</v>
      </c>
      <c r="E398" s="409" t="s">
        <v>15</v>
      </c>
      <c r="F398" s="410" t="s">
        <v>1367</v>
      </c>
      <c r="G398" s="408"/>
      <c r="H398" s="411">
        <v>1.354</v>
      </c>
      <c r="I398" s="412" t="s">
        <v>15</v>
      </c>
      <c r="J398" s="413"/>
      <c r="K398" s="414"/>
      <c r="L398" s="412" t="s">
        <v>15</v>
      </c>
      <c r="M398" s="413"/>
      <c r="N398" s="414"/>
      <c r="O398" s="412" t="s">
        <v>15</v>
      </c>
      <c r="P398" s="413"/>
      <c r="Q398" s="414">
        <v>1.354</v>
      </c>
      <c r="R398" s="412" t="s">
        <v>15</v>
      </c>
      <c r="S398" s="413"/>
    </row>
    <row r="399" spans="2:19" s="426" customFormat="1" ht="13.5" hidden="1" outlineLevel="3">
      <c r="B399" s="425"/>
      <c r="C399" s="427"/>
      <c r="D399" s="399" t="s">
        <v>70</v>
      </c>
      <c r="E399" s="428" t="s">
        <v>1368</v>
      </c>
      <c r="F399" s="429" t="s">
        <v>1096</v>
      </c>
      <c r="G399" s="427"/>
      <c r="H399" s="430">
        <v>1576.786</v>
      </c>
      <c r="I399" s="431" t="s">
        <v>15</v>
      </c>
      <c r="J399" s="432"/>
      <c r="K399" s="433"/>
      <c r="L399" s="431" t="s">
        <v>15</v>
      </c>
      <c r="M399" s="432"/>
      <c r="N399" s="433"/>
      <c r="O399" s="431" t="s">
        <v>15</v>
      </c>
      <c r="P399" s="432"/>
      <c r="Q399" s="433">
        <v>1576.786</v>
      </c>
      <c r="R399" s="431" t="s">
        <v>15</v>
      </c>
      <c r="S399" s="432"/>
    </row>
    <row r="400" spans="2:19" s="406" customFormat="1" ht="13.5" hidden="1" outlineLevel="3">
      <c r="B400" s="397"/>
      <c r="C400" s="398"/>
      <c r="D400" s="399" t="s">
        <v>70</v>
      </c>
      <c r="E400" s="400" t="s">
        <v>15</v>
      </c>
      <c r="F400" s="401" t="s">
        <v>1311</v>
      </c>
      <c r="G400" s="398"/>
      <c r="H400" s="402" t="s">
        <v>15</v>
      </c>
      <c r="I400" s="403" t="s">
        <v>15</v>
      </c>
      <c r="J400" s="404"/>
      <c r="K400" s="405"/>
      <c r="L400" s="403" t="s">
        <v>15</v>
      </c>
      <c r="M400" s="404"/>
      <c r="N400" s="405"/>
      <c r="O400" s="403" t="s">
        <v>15</v>
      </c>
      <c r="P400" s="404"/>
      <c r="Q400" s="405" t="s">
        <v>15</v>
      </c>
      <c r="R400" s="403" t="s">
        <v>15</v>
      </c>
      <c r="S400" s="404"/>
    </row>
    <row r="401" spans="2:19" s="415" customFormat="1" ht="13.5" hidden="1" outlineLevel="3">
      <c r="B401" s="407"/>
      <c r="C401" s="408"/>
      <c r="D401" s="399" t="s">
        <v>70</v>
      </c>
      <c r="E401" s="409" t="s">
        <v>15</v>
      </c>
      <c r="F401" s="410" t="s">
        <v>1369</v>
      </c>
      <c r="G401" s="408"/>
      <c r="H401" s="411">
        <v>-8.591</v>
      </c>
      <c r="I401" s="412" t="s">
        <v>15</v>
      </c>
      <c r="J401" s="413"/>
      <c r="K401" s="414"/>
      <c r="L401" s="412" t="s">
        <v>15</v>
      </c>
      <c r="M401" s="413"/>
      <c r="N401" s="414"/>
      <c r="O401" s="412" t="s">
        <v>15</v>
      </c>
      <c r="P401" s="413"/>
      <c r="Q401" s="414">
        <v>-8.591</v>
      </c>
      <c r="R401" s="412" t="s">
        <v>15</v>
      </c>
      <c r="S401" s="413"/>
    </row>
    <row r="402" spans="2:19" s="406" customFormat="1" ht="13.5" hidden="1" outlineLevel="3">
      <c r="B402" s="397"/>
      <c r="C402" s="398"/>
      <c r="D402" s="399" t="s">
        <v>70</v>
      </c>
      <c r="E402" s="400" t="s">
        <v>15</v>
      </c>
      <c r="F402" s="401" t="s">
        <v>1370</v>
      </c>
      <c r="G402" s="398"/>
      <c r="H402" s="402" t="s">
        <v>15</v>
      </c>
      <c r="I402" s="403" t="s">
        <v>15</v>
      </c>
      <c r="J402" s="404"/>
      <c r="K402" s="405"/>
      <c r="L402" s="403" t="s">
        <v>15</v>
      </c>
      <c r="M402" s="404"/>
      <c r="N402" s="405"/>
      <c r="O402" s="403" t="s">
        <v>15</v>
      </c>
      <c r="P402" s="404"/>
      <c r="Q402" s="405" t="s">
        <v>15</v>
      </c>
      <c r="R402" s="403" t="s">
        <v>15</v>
      </c>
      <c r="S402" s="404"/>
    </row>
    <row r="403" spans="2:19" s="415" customFormat="1" ht="13.5" hidden="1" outlineLevel="3">
      <c r="B403" s="407"/>
      <c r="C403" s="408"/>
      <c r="D403" s="399" t="s">
        <v>70</v>
      </c>
      <c r="E403" s="409" t="s">
        <v>15</v>
      </c>
      <c r="F403" s="410" t="s">
        <v>1371</v>
      </c>
      <c r="G403" s="408"/>
      <c r="H403" s="411">
        <v>-5.795</v>
      </c>
      <c r="I403" s="412" t="s">
        <v>15</v>
      </c>
      <c r="J403" s="413"/>
      <c r="K403" s="414"/>
      <c r="L403" s="412" t="s">
        <v>15</v>
      </c>
      <c r="M403" s="413"/>
      <c r="N403" s="414"/>
      <c r="O403" s="412" t="s">
        <v>15</v>
      </c>
      <c r="P403" s="413"/>
      <c r="Q403" s="414">
        <v>-5.795</v>
      </c>
      <c r="R403" s="412" t="s">
        <v>15</v>
      </c>
      <c r="S403" s="413"/>
    </row>
    <row r="404" spans="2:19" s="406" customFormat="1" ht="13.5" hidden="1" outlineLevel="3">
      <c r="B404" s="397"/>
      <c r="C404" s="398"/>
      <c r="D404" s="399" t="s">
        <v>70</v>
      </c>
      <c r="E404" s="400" t="s">
        <v>15</v>
      </c>
      <c r="F404" s="401" t="s">
        <v>1372</v>
      </c>
      <c r="G404" s="398"/>
      <c r="H404" s="402" t="s">
        <v>15</v>
      </c>
      <c r="I404" s="403" t="s">
        <v>15</v>
      </c>
      <c r="J404" s="404"/>
      <c r="K404" s="405"/>
      <c r="L404" s="403" t="s">
        <v>15</v>
      </c>
      <c r="M404" s="404"/>
      <c r="N404" s="405"/>
      <c r="O404" s="403" t="s">
        <v>15</v>
      </c>
      <c r="P404" s="404"/>
      <c r="Q404" s="405" t="s">
        <v>15</v>
      </c>
      <c r="R404" s="403" t="s">
        <v>15</v>
      </c>
      <c r="S404" s="404"/>
    </row>
    <row r="405" spans="2:19" s="415" customFormat="1" ht="13.5" hidden="1" outlineLevel="3">
      <c r="B405" s="407"/>
      <c r="C405" s="408"/>
      <c r="D405" s="399" t="s">
        <v>70</v>
      </c>
      <c r="E405" s="409" t="s">
        <v>15</v>
      </c>
      <c r="F405" s="410" t="s">
        <v>1373</v>
      </c>
      <c r="G405" s="408"/>
      <c r="H405" s="411">
        <v>-13.274</v>
      </c>
      <c r="I405" s="412" t="s">
        <v>15</v>
      </c>
      <c r="J405" s="413"/>
      <c r="K405" s="414"/>
      <c r="L405" s="412" t="s">
        <v>15</v>
      </c>
      <c r="M405" s="413"/>
      <c r="N405" s="414"/>
      <c r="O405" s="412" t="s">
        <v>15</v>
      </c>
      <c r="P405" s="413"/>
      <c r="Q405" s="414">
        <v>-13.274</v>
      </c>
      <c r="R405" s="412" t="s">
        <v>15</v>
      </c>
      <c r="S405" s="413"/>
    </row>
    <row r="406" spans="2:19" s="406" customFormat="1" ht="13.5" hidden="1" outlineLevel="3">
      <c r="B406" s="397"/>
      <c r="C406" s="398"/>
      <c r="D406" s="399" t="s">
        <v>70</v>
      </c>
      <c r="E406" s="400" t="s">
        <v>15</v>
      </c>
      <c r="F406" s="401" t="s">
        <v>1374</v>
      </c>
      <c r="G406" s="398"/>
      <c r="H406" s="402" t="s">
        <v>15</v>
      </c>
      <c r="I406" s="403" t="s">
        <v>15</v>
      </c>
      <c r="J406" s="404"/>
      <c r="K406" s="405"/>
      <c r="L406" s="403" t="s">
        <v>15</v>
      </c>
      <c r="M406" s="404"/>
      <c r="N406" s="405"/>
      <c r="O406" s="403" t="s">
        <v>15</v>
      </c>
      <c r="P406" s="404"/>
      <c r="Q406" s="405" t="s">
        <v>15</v>
      </c>
      <c r="R406" s="403" t="s">
        <v>15</v>
      </c>
      <c r="S406" s="404"/>
    </row>
    <row r="407" spans="2:19" s="406" customFormat="1" ht="13.5" hidden="1" outlineLevel="3">
      <c r="B407" s="397"/>
      <c r="C407" s="398"/>
      <c r="D407" s="399" t="s">
        <v>70</v>
      </c>
      <c r="E407" s="400" t="s">
        <v>15</v>
      </c>
      <c r="F407" s="401" t="s">
        <v>1343</v>
      </c>
      <c r="G407" s="398"/>
      <c r="H407" s="402" t="s">
        <v>15</v>
      </c>
      <c r="I407" s="403" t="s">
        <v>15</v>
      </c>
      <c r="J407" s="404"/>
      <c r="K407" s="405"/>
      <c r="L407" s="403" t="s">
        <v>15</v>
      </c>
      <c r="M407" s="404"/>
      <c r="N407" s="405"/>
      <c r="O407" s="403" t="s">
        <v>15</v>
      </c>
      <c r="P407" s="404"/>
      <c r="Q407" s="405" t="s">
        <v>15</v>
      </c>
      <c r="R407" s="403" t="s">
        <v>15</v>
      </c>
      <c r="S407" s="404"/>
    </row>
    <row r="408" spans="2:19" s="415" customFormat="1" ht="13.5" hidden="1" outlineLevel="3">
      <c r="B408" s="407"/>
      <c r="C408" s="408"/>
      <c r="D408" s="399" t="s">
        <v>70</v>
      </c>
      <c r="E408" s="409" t="s">
        <v>15</v>
      </c>
      <c r="F408" s="410" t="s">
        <v>1375</v>
      </c>
      <c r="G408" s="408"/>
      <c r="H408" s="411">
        <v>-20.355</v>
      </c>
      <c r="I408" s="412" t="s">
        <v>15</v>
      </c>
      <c r="J408" s="413"/>
      <c r="K408" s="414"/>
      <c r="L408" s="412" t="s">
        <v>15</v>
      </c>
      <c r="M408" s="413"/>
      <c r="N408" s="414"/>
      <c r="O408" s="412" t="s">
        <v>15</v>
      </c>
      <c r="P408" s="413"/>
      <c r="Q408" s="414">
        <v>-20.355</v>
      </c>
      <c r="R408" s="412" t="s">
        <v>15</v>
      </c>
      <c r="S408" s="413"/>
    </row>
    <row r="409" spans="2:19" s="415" customFormat="1" ht="13.5" hidden="1" outlineLevel="3">
      <c r="B409" s="407"/>
      <c r="C409" s="408"/>
      <c r="D409" s="399" t="s">
        <v>70</v>
      </c>
      <c r="E409" s="409" t="s">
        <v>15</v>
      </c>
      <c r="F409" s="410" t="s">
        <v>1376</v>
      </c>
      <c r="G409" s="408"/>
      <c r="H409" s="411">
        <v>-7.152</v>
      </c>
      <c r="I409" s="412" t="s">
        <v>15</v>
      </c>
      <c r="J409" s="413"/>
      <c r="K409" s="414"/>
      <c r="L409" s="412" t="s">
        <v>15</v>
      </c>
      <c r="M409" s="413"/>
      <c r="N409" s="414"/>
      <c r="O409" s="412" t="s">
        <v>15</v>
      </c>
      <c r="P409" s="413"/>
      <c r="Q409" s="414">
        <v>-7.152</v>
      </c>
      <c r="R409" s="412" t="s">
        <v>15</v>
      </c>
      <c r="S409" s="413"/>
    </row>
    <row r="410" spans="2:19" s="415" customFormat="1" ht="13.5" hidden="1" outlineLevel="3">
      <c r="B410" s="407"/>
      <c r="C410" s="408"/>
      <c r="D410" s="399" t="s">
        <v>70</v>
      </c>
      <c r="E410" s="409" t="s">
        <v>15</v>
      </c>
      <c r="F410" s="410" t="s">
        <v>1377</v>
      </c>
      <c r="G410" s="408"/>
      <c r="H410" s="411">
        <v>-13.075</v>
      </c>
      <c r="I410" s="412" t="s">
        <v>15</v>
      </c>
      <c r="J410" s="413"/>
      <c r="K410" s="414"/>
      <c r="L410" s="412" t="s">
        <v>15</v>
      </c>
      <c r="M410" s="413"/>
      <c r="N410" s="414"/>
      <c r="O410" s="412" t="s">
        <v>15</v>
      </c>
      <c r="P410" s="413"/>
      <c r="Q410" s="414">
        <v>-13.075</v>
      </c>
      <c r="R410" s="412" t="s">
        <v>15</v>
      </c>
      <c r="S410" s="413"/>
    </row>
    <row r="411" spans="2:19" s="415" customFormat="1" ht="13.5" hidden="1" outlineLevel="3">
      <c r="B411" s="407"/>
      <c r="C411" s="408"/>
      <c r="D411" s="399" t="s">
        <v>70</v>
      </c>
      <c r="E411" s="409" t="s">
        <v>15</v>
      </c>
      <c r="F411" s="410" t="s">
        <v>1378</v>
      </c>
      <c r="G411" s="408"/>
      <c r="H411" s="411">
        <v>-4.828</v>
      </c>
      <c r="I411" s="412" t="s">
        <v>15</v>
      </c>
      <c r="J411" s="413"/>
      <c r="K411" s="414"/>
      <c r="L411" s="412" t="s">
        <v>15</v>
      </c>
      <c r="M411" s="413"/>
      <c r="N411" s="414"/>
      <c r="O411" s="412" t="s">
        <v>15</v>
      </c>
      <c r="P411" s="413"/>
      <c r="Q411" s="414">
        <v>-4.828</v>
      </c>
      <c r="R411" s="412" t="s">
        <v>15</v>
      </c>
      <c r="S411" s="413"/>
    </row>
    <row r="412" spans="2:19" s="406" customFormat="1" ht="13.5" hidden="1" outlineLevel="3">
      <c r="B412" s="397"/>
      <c r="C412" s="398"/>
      <c r="D412" s="399" t="s">
        <v>70</v>
      </c>
      <c r="E412" s="400" t="s">
        <v>15</v>
      </c>
      <c r="F412" s="401" t="s">
        <v>1245</v>
      </c>
      <c r="G412" s="398"/>
      <c r="H412" s="402" t="s">
        <v>15</v>
      </c>
      <c r="I412" s="403" t="s">
        <v>15</v>
      </c>
      <c r="J412" s="404"/>
      <c r="K412" s="405"/>
      <c r="L412" s="403" t="s">
        <v>15</v>
      </c>
      <c r="M412" s="404"/>
      <c r="N412" s="405"/>
      <c r="O412" s="403" t="s">
        <v>15</v>
      </c>
      <c r="P412" s="404"/>
      <c r="Q412" s="405" t="s">
        <v>15</v>
      </c>
      <c r="R412" s="403" t="s">
        <v>15</v>
      </c>
      <c r="S412" s="404"/>
    </row>
    <row r="413" spans="2:19" s="415" customFormat="1" ht="13.5" hidden="1" outlineLevel="3">
      <c r="B413" s="407"/>
      <c r="C413" s="408"/>
      <c r="D413" s="399" t="s">
        <v>70</v>
      </c>
      <c r="E413" s="409" t="s">
        <v>15</v>
      </c>
      <c r="F413" s="410" t="s">
        <v>1379</v>
      </c>
      <c r="G413" s="408"/>
      <c r="H413" s="411">
        <v>-39.136</v>
      </c>
      <c r="I413" s="412" t="s">
        <v>15</v>
      </c>
      <c r="J413" s="413"/>
      <c r="K413" s="414"/>
      <c r="L413" s="412" t="s">
        <v>15</v>
      </c>
      <c r="M413" s="413"/>
      <c r="N413" s="414"/>
      <c r="O413" s="412" t="s">
        <v>15</v>
      </c>
      <c r="P413" s="413"/>
      <c r="Q413" s="414">
        <v>-39.136</v>
      </c>
      <c r="R413" s="412" t="s">
        <v>15</v>
      </c>
      <c r="S413" s="413"/>
    </row>
    <row r="414" spans="2:19" s="415" customFormat="1" ht="13.5" hidden="1" outlineLevel="3">
      <c r="B414" s="407"/>
      <c r="C414" s="408"/>
      <c r="D414" s="399" t="s">
        <v>70</v>
      </c>
      <c r="E414" s="409" t="s">
        <v>15</v>
      </c>
      <c r="F414" s="410" t="s">
        <v>1380</v>
      </c>
      <c r="G414" s="408"/>
      <c r="H414" s="411">
        <v>-9.951</v>
      </c>
      <c r="I414" s="412" t="s">
        <v>15</v>
      </c>
      <c r="J414" s="413"/>
      <c r="K414" s="414"/>
      <c r="L414" s="412" t="s">
        <v>15</v>
      </c>
      <c r="M414" s="413"/>
      <c r="N414" s="414"/>
      <c r="O414" s="412" t="s">
        <v>15</v>
      </c>
      <c r="P414" s="413"/>
      <c r="Q414" s="414">
        <v>-9.951</v>
      </c>
      <c r="R414" s="412" t="s">
        <v>15</v>
      </c>
      <c r="S414" s="413"/>
    </row>
    <row r="415" spans="2:19" s="406" customFormat="1" ht="13.5" hidden="1" outlineLevel="3">
      <c r="B415" s="397"/>
      <c r="C415" s="398"/>
      <c r="D415" s="399" t="s">
        <v>70</v>
      </c>
      <c r="E415" s="400" t="s">
        <v>15</v>
      </c>
      <c r="F415" s="401" t="s">
        <v>1097</v>
      </c>
      <c r="G415" s="398"/>
      <c r="H415" s="402" t="s">
        <v>15</v>
      </c>
      <c r="I415" s="403" t="s">
        <v>15</v>
      </c>
      <c r="J415" s="404"/>
      <c r="K415" s="405"/>
      <c r="L415" s="403" t="s">
        <v>15</v>
      </c>
      <c r="M415" s="404"/>
      <c r="N415" s="405"/>
      <c r="O415" s="403" t="s">
        <v>15</v>
      </c>
      <c r="P415" s="404"/>
      <c r="Q415" s="405" t="s">
        <v>15</v>
      </c>
      <c r="R415" s="403" t="s">
        <v>15</v>
      </c>
      <c r="S415" s="404"/>
    </row>
    <row r="416" spans="2:19" s="415" customFormat="1" ht="13.5" hidden="1" outlineLevel="3">
      <c r="B416" s="407"/>
      <c r="C416" s="408"/>
      <c r="D416" s="399" t="s">
        <v>70</v>
      </c>
      <c r="E416" s="409" t="s">
        <v>15</v>
      </c>
      <c r="F416" s="410" t="s">
        <v>1381</v>
      </c>
      <c r="G416" s="408"/>
      <c r="H416" s="411">
        <v>-18.819</v>
      </c>
      <c r="I416" s="412" t="s">
        <v>15</v>
      </c>
      <c r="J416" s="413"/>
      <c r="K416" s="414"/>
      <c r="L416" s="412" t="s">
        <v>15</v>
      </c>
      <c r="M416" s="413"/>
      <c r="N416" s="414"/>
      <c r="O416" s="412" t="s">
        <v>15</v>
      </c>
      <c r="P416" s="413"/>
      <c r="Q416" s="414">
        <v>-18.819</v>
      </c>
      <c r="R416" s="412" t="s">
        <v>15</v>
      </c>
      <c r="S416" s="413"/>
    </row>
    <row r="417" spans="2:19" s="415" customFormat="1" ht="13.5" hidden="1" outlineLevel="3">
      <c r="B417" s="407"/>
      <c r="C417" s="408"/>
      <c r="D417" s="399" t="s">
        <v>70</v>
      </c>
      <c r="E417" s="409" t="s">
        <v>15</v>
      </c>
      <c r="F417" s="410" t="s">
        <v>1382</v>
      </c>
      <c r="G417" s="408"/>
      <c r="H417" s="411">
        <v>-80.999</v>
      </c>
      <c r="I417" s="412" t="s">
        <v>15</v>
      </c>
      <c r="J417" s="413"/>
      <c r="K417" s="414"/>
      <c r="L417" s="412" t="s">
        <v>15</v>
      </c>
      <c r="M417" s="413"/>
      <c r="N417" s="414"/>
      <c r="O417" s="412" t="s">
        <v>15</v>
      </c>
      <c r="P417" s="413"/>
      <c r="Q417" s="414">
        <v>-80.999</v>
      </c>
      <c r="R417" s="412" t="s">
        <v>15</v>
      </c>
      <c r="S417" s="413"/>
    </row>
    <row r="418" spans="2:19" s="406" customFormat="1" ht="13.5" hidden="1" outlineLevel="3">
      <c r="B418" s="397"/>
      <c r="C418" s="398"/>
      <c r="D418" s="399" t="s">
        <v>70</v>
      </c>
      <c r="E418" s="400" t="s">
        <v>15</v>
      </c>
      <c r="F418" s="401" t="s">
        <v>1308</v>
      </c>
      <c r="G418" s="398"/>
      <c r="H418" s="402" t="s">
        <v>15</v>
      </c>
      <c r="I418" s="403" t="s">
        <v>15</v>
      </c>
      <c r="J418" s="404"/>
      <c r="K418" s="405"/>
      <c r="L418" s="403" t="s">
        <v>15</v>
      </c>
      <c r="M418" s="404"/>
      <c r="N418" s="405"/>
      <c r="O418" s="403" t="s">
        <v>15</v>
      </c>
      <c r="P418" s="404"/>
      <c r="Q418" s="405" t="s">
        <v>15</v>
      </c>
      <c r="R418" s="403" t="s">
        <v>15</v>
      </c>
      <c r="S418" s="404"/>
    </row>
    <row r="419" spans="2:19" s="415" customFormat="1" ht="13.5" hidden="1" outlineLevel="3">
      <c r="B419" s="407"/>
      <c r="C419" s="408"/>
      <c r="D419" s="399" t="s">
        <v>70</v>
      </c>
      <c r="E419" s="409" t="s">
        <v>15</v>
      </c>
      <c r="F419" s="410" t="s">
        <v>1383</v>
      </c>
      <c r="G419" s="408"/>
      <c r="H419" s="411">
        <v>-5.376</v>
      </c>
      <c r="I419" s="412" t="s">
        <v>15</v>
      </c>
      <c r="J419" s="413"/>
      <c r="K419" s="414"/>
      <c r="L419" s="412" t="s">
        <v>15</v>
      </c>
      <c r="M419" s="413"/>
      <c r="N419" s="414"/>
      <c r="O419" s="412" t="s">
        <v>15</v>
      </c>
      <c r="P419" s="413"/>
      <c r="Q419" s="414">
        <v>-5.376</v>
      </c>
      <c r="R419" s="412" t="s">
        <v>15</v>
      </c>
      <c r="S419" s="413"/>
    </row>
    <row r="420" spans="2:19" s="415" customFormat="1" ht="13.5" hidden="1" outlineLevel="3">
      <c r="B420" s="407"/>
      <c r="C420" s="408"/>
      <c r="D420" s="399" t="s">
        <v>70</v>
      </c>
      <c r="E420" s="409" t="s">
        <v>15</v>
      </c>
      <c r="F420" s="410" t="s">
        <v>1384</v>
      </c>
      <c r="G420" s="408"/>
      <c r="H420" s="411">
        <v>-8.379</v>
      </c>
      <c r="I420" s="412" t="s">
        <v>15</v>
      </c>
      <c r="J420" s="413"/>
      <c r="K420" s="414"/>
      <c r="L420" s="412" t="s">
        <v>15</v>
      </c>
      <c r="M420" s="413"/>
      <c r="N420" s="414"/>
      <c r="O420" s="412" t="s">
        <v>15</v>
      </c>
      <c r="P420" s="413"/>
      <c r="Q420" s="414">
        <v>-8.379</v>
      </c>
      <c r="R420" s="412" t="s">
        <v>15</v>
      </c>
      <c r="S420" s="413"/>
    </row>
    <row r="421" spans="2:19" s="415" customFormat="1" ht="13.5" hidden="1" outlineLevel="3">
      <c r="B421" s="407"/>
      <c r="C421" s="408"/>
      <c r="D421" s="399" t="s">
        <v>70</v>
      </c>
      <c r="E421" s="409" t="s">
        <v>15</v>
      </c>
      <c r="F421" s="410" t="s">
        <v>1385</v>
      </c>
      <c r="G421" s="408"/>
      <c r="H421" s="411">
        <v>-7.246</v>
      </c>
      <c r="I421" s="412" t="s">
        <v>15</v>
      </c>
      <c r="J421" s="413"/>
      <c r="K421" s="414"/>
      <c r="L421" s="412" t="s">
        <v>15</v>
      </c>
      <c r="M421" s="413"/>
      <c r="N421" s="414"/>
      <c r="O421" s="412" t="s">
        <v>15</v>
      </c>
      <c r="P421" s="413"/>
      <c r="Q421" s="414">
        <v>-7.246</v>
      </c>
      <c r="R421" s="412" t="s">
        <v>15</v>
      </c>
      <c r="S421" s="413"/>
    </row>
    <row r="422" spans="2:19" s="424" customFormat="1" ht="13.5" hidden="1" outlineLevel="3">
      <c r="B422" s="416"/>
      <c r="C422" s="417"/>
      <c r="D422" s="399" t="s">
        <v>70</v>
      </c>
      <c r="E422" s="418" t="s">
        <v>1386</v>
      </c>
      <c r="F422" s="419" t="s">
        <v>71</v>
      </c>
      <c r="G422" s="417"/>
      <c r="H422" s="420">
        <v>1333.81</v>
      </c>
      <c r="I422" s="421" t="s">
        <v>15</v>
      </c>
      <c r="J422" s="422"/>
      <c r="K422" s="423"/>
      <c r="L422" s="421" t="s">
        <v>15</v>
      </c>
      <c r="M422" s="422"/>
      <c r="N422" s="423"/>
      <c r="O422" s="421" t="s">
        <v>15</v>
      </c>
      <c r="P422" s="422"/>
      <c r="Q422" s="423">
        <v>1333.81</v>
      </c>
      <c r="R422" s="421" t="s">
        <v>15</v>
      </c>
      <c r="S422" s="422"/>
    </row>
    <row r="423" spans="2:19" s="406" customFormat="1" ht="13.5" hidden="1" outlineLevel="3">
      <c r="B423" s="397"/>
      <c r="C423" s="398"/>
      <c r="D423" s="399" t="s">
        <v>70</v>
      </c>
      <c r="E423" s="400" t="s">
        <v>15</v>
      </c>
      <c r="F423" s="401" t="s">
        <v>1100</v>
      </c>
      <c r="G423" s="398"/>
      <c r="H423" s="402" t="s">
        <v>15</v>
      </c>
      <c r="I423" s="403" t="s">
        <v>15</v>
      </c>
      <c r="J423" s="404"/>
      <c r="K423" s="405"/>
      <c r="L423" s="403" t="s">
        <v>15</v>
      </c>
      <c r="M423" s="404"/>
      <c r="N423" s="405"/>
      <c r="O423" s="403" t="s">
        <v>15</v>
      </c>
      <c r="P423" s="404"/>
      <c r="Q423" s="405" t="s">
        <v>15</v>
      </c>
      <c r="R423" s="403" t="s">
        <v>15</v>
      </c>
      <c r="S423" s="404"/>
    </row>
    <row r="424" spans="2:19" s="415" customFormat="1" ht="13.5" hidden="1" outlineLevel="3">
      <c r="B424" s="407"/>
      <c r="C424" s="408"/>
      <c r="D424" s="399" t="s">
        <v>70</v>
      </c>
      <c r="E424" s="409" t="s">
        <v>15</v>
      </c>
      <c r="F424" s="410" t="s">
        <v>1387</v>
      </c>
      <c r="G424" s="408"/>
      <c r="H424" s="411">
        <v>826.962</v>
      </c>
      <c r="I424" s="412" t="s">
        <v>15</v>
      </c>
      <c r="J424" s="413"/>
      <c r="K424" s="414"/>
      <c r="L424" s="412" t="s">
        <v>15</v>
      </c>
      <c r="M424" s="413"/>
      <c r="N424" s="414"/>
      <c r="O424" s="412" t="s">
        <v>15</v>
      </c>
      <c r="P424" s="413"/>
      <c r="Q424" s="414">
        <v>826.962</v>
      </c>
      <c r="R424" s="412" t="s">
        <v>15</v>
      </c>
      <c r="S424" s="413"/>
    </row>
    <row r="425" spans="2:19" s="264" customFormat="1" ht="22.5" customHeight="1" hidden="1" outlineLevel="2" collapsed="1">
      <c r="B425" s="255"/>
      <c r="C425" s="256" t="s">
        <v>146</v>
      </c>
      <c r="D425" s="256" t="s">
        <v>67</v>
      </c>
      <c r="E425" s="395" t="s">
        <v>1388</v>
      </c>
      <c r="F425" s="396" t="s">
        <v>1389</v>
      </c>
      <c r="G425" s="259" t="s">
        <v>68</v>
      </c>
      <c r="H425" s="260">
        <v>413.481</v>
      </c>
      <c r="I425" s="261">
        <v>12.4</v>
      </c>
      <c r="J425" s="263">
        <f>ROUND(I425*H425,2)</f>
        <v>5127.16</v>
      </c>
      <c r="K425" s="262"/>
      <c r="L425" s="261">
        <v>12.4</v>
      </c>
      <c r="M425" s="263">
        <f>ROUND(L425*K425,2)</f>
        <v>0</v>
      </c>
      <c r="N425" s="262"/>
      <c r="O425" s="261">
        <v>12.4</v>
      </c>
      <c r="P425" s="263">
        <f>ROUND(O425*N425,2)</f>
        <v>0</v>
      </c>
      <c r="Q425" s="262">
        <v>413.481</v>
      </c>
      <c r="R425" s="261">
        <v>12.4</v>
      </c>
      <c r="S425" s="263">
        <f>ROUND(R425*Q425,2)</f>
        <v>5127.16</v>
      </c>
    </row>
    <row r="426" spans="2:19" s="415" customFormat="1" ht="13.5" hidden="1" outlineLevel="3">
      <c r="B426" s="407"/>
      <c r="C426" s="408"/>
      <c r="D426" s="399" t="s">
        <v>70</v>
      </c>
      <c r="E426" s="409" t="s">
        <v>15</v>
      </c>
      <c r="F426" s="410" t="s">
        <v>1390</v>
      </c>
      <c r="G426" s="408"/>
      <c r="H426" s="411">
        <v>413.481</v>
      </c>
      <c r="I426" s="412" t="s">
        <v>15</v>
      </c>
      <c r="J426" s="413"/>
      <c r="K426" s="414"/>
      <c r="L426" s="412" t="s">
        <v>15</v>
      </c>
      <c r="M426" s="413"/>
      <c r="N426" s="414"/>
      <c r="O426" s="412" t="s">
        <v>15</v>
      </c>
      <c r="P426" s="413"/>
      <c r="Q426" s="414">
        <v>413.481</v>
      </c>
      <c r="R426" s="412" t="s">
        <v>15</v>
      </c>
      <c r="S426" s="413"/>
    </row>
    <row r="427" spans="2:19" s="264" customFormat="1" ht="22.5" customHeight="1" hidden="1" outlineLevel="2" collapsed="1">
      <c r="B427" s="255"/>
      <c r="C427" s="256" t="s">
        <v>147</v>
      </c>
      <c r="D427" s="256" t="s">
        <v>67</v>
      </c>
      <c r="E427" s="395" t="s">
        <v>1391</v>
      </c>
      <c r="F427" s="396" t="s">
        <v>1392</v>
      </c>
      <c r="G427" s="259" t="s">
        <v>68</v>
      </c>
      <c r="H427" s="260">
        <v>400.143</v>
      </c>
      <c r="I427" s="261">
        <v>390.1</v>
      </c>
      <c r="J427" s="263">
        <f>ROUND(I427*H427,2)</f>
        <v>156095.78</v>
      </c>
      <c r="K427" s="262"/>
      <c r="L427" s="261">
        <v>390.1</v>
      </c>
      <c r="M427" s="263">
        <f>ROUND(L427*K427,2)</f>
        <v>0</v>
      </c>
      <c r="N427" s="262"/>
      <c r="O427" s="261">
        <v>390.1</v>
      </c>
      <c r="P427" s="263">
        <f>ROUND(O427*N427,2)</f>
        <v>0</v>
      </c>
      <c r="Q427" s="262">
        <v>400.143</v>
      </c>
      <c r="R427" s="261">
        <v>390.1</v>
      </c>
      <c r="S427" s="263">
        <f>ROUND(R427*Q427,2)</f>
        <v>156095.78</v>
      </c>
    </row>
    <row r="428" spans="2:19" s="415" customFormat="1" ht="13.5" hidden="1" outlineLevel="3">
      <c r="B428" s="407"/>
      <c r="C428" s="408"/>
      <c r="D428" s="399" t="s">
        <v>70</v>
      </c>
      <c r="E428" s="409" t="s">
        <v>15</v>
      </c>
      <c r="F428" s="410" t="s">
        <v>1393</v>
      </c>
      <c r="G428" s="408"/>
      <c r="H428" s="411">
        <v>400.143</v>
      </c>
      <c r="I428" s="412" t="s">
        <v>15</v>
      </c>
      <c r="J428" s="413"/>
      <c r="K428" s="414"/>
      <c r="L428" s="412" t="s">
        <v>15</v>
      </c>
      <c r="M428" s="413"/>
      <c r="N428" s="414"/>
      <c r="O428" s="412" t="s">
        <v>15</v>
      </c>
      <c r="P428" s="413"/>
      <c r="Q428" s="414">
        <v>400.143</v>
      </c>
      <c r="R428" s="412" t="s">
        <v>15</v>
      </c>
      <c r="S428" s="413"/>
    </row>
    <row r="429" spans="2:19" s="264" customFormat="1" ht="22.5" customHeight="1" hidden="1" outlineLevel="2" collapsed="1">
      <c r="B429" s="255"/>
      <c r="C429" s="256" t="s">
        <v>148</v>
      </c>
      <c r="D429" s="256" t="s">
        <v>67</v>
      </c>
      <c r="E429" s="395" t="s">
        <v>1394</v>
      </c>
      <c r="F429" s="396" t="s">
        <v>1395</v>
      </c>
      <c r="G429" s="259" t="s">
        <v>68</v>
      </c>
      <c r="H429" s="260">
        <v>200.072</v>
      </c>
      <c r="I429" s="261">
        <v>12.4</v>
      </c>
      <c r="J429" s="263">
        <f>ROUND(I429*H429,2)</f>
        <v>2480.89</v>
      </c>
      <c r="K429" s="262"/>
      <c r="L429" s="261">
        <v>12.4</v>
      </c>
      <c r="M429" s="263">
        <f>ROUND(L429*K429,2)</f>
        <v>0</v>
      </c>
      <c r="N429" s="262"/>
      <c r="O429" s="261">
        <v>12.4</v>
      </c>
      <c r="P429" s="263">
        <f>ROUND(O429*N429,2)</f>
        <v>0</v>
      </c>
      <c r="Q429" s="262">
        <v>200.072</v>
      </c>
      <c r="R429" s="261">
        <v>12.4</v>
      </c>
      <c r="S429" s="263">
        <f>ROUND(R429*Q429,2)</f>
        <v>2480.89</v>
      </c>
    </row>
    <row r="430" spans="2:19" s="415" customFormat="1" ht="13.5" hidden="1" outlineLevel="3">
      <c r="B430" s="407"/>
      <c r="C430" s="408"/>
      <c r="D430" s="399" t="s">
        <v>70</v>
      </c>
      <c r="E430" s="409" t="s">
        <v>15</v>
      </c>
      <c r="F430" s="410" t="s">
        <v>1396</v>
      </c>
      <c r="G430" s="408"/>
      <c r="H430" s="411">
        <v>200.072</v>
      </c>
      <c r="I430" s="412" t="s">
        <v>15</v>
      </c>
      <c r="J430" s="413"/>
      <c r="K430" s="414"/>
      <c r="L430" s="412" t="s">
        <v>15</v>
      </c>
      <c r="M430" s="413"/>
      <c r="N430" s="414"/>
      <c r="O430" s="412" t="s">
        <v>15</v>
      </c>
      <c r="P430" s="413"/>
      <c r="Q430" s="414">
        <v>200.072</v>
      </c>
      <c r="R430" s="412" t="s">
        <v>15</v>
      </c>
      <c r="S430" s="413"/>
    </row>
    <row r="431" spans="2:19" s="264" customFormat="1" ht="22.5" customHeight="1" hidden="1" outlineLevel="2" collapsed="1">
      <c r="B431" s="255"/>
      <c r="C431" s="256" t="s">
        <v>149</v>
      </c>
      <c r="D431" s="256" t="s">
        <v>67</v>
      </c>
      <c r="E431" s="395" t="s">
        <v>1397</v>
      </c>
      <c r="F431" s="396" t="s">
        <v>1398</v>
      </c>
      <c r="G431" s="259" t="s">
        <v>68</v>
      </c>
      <c r="H431" s="260">
        <v>106.705</v>
      </c>
      <c r="I431" s="261">
        <v>696.6</v>
      </c>
      <c r="J431" s="263">
        <f>ROUND(I431*H431,2)</f>
        <v>74330.7</v>
      </c>
      <c r="K431" s="262"/>
      <c r="L431" s="261">
        <v>696.6</v>
      </c>
      <c r="M431" s="263">
        <f>ROUND(L431*K431,2)</f>
        <v>0</v>
      </c>
      <c r="N431" s="262"/>
      <c r="O431" s="261">
        <v>696.6</v>
      </c>
      <c r="P431" s="263">
        <f>ROUND(O431*N431,2)</f>
        <v>0</v>
      </c>
      <c r="Q431" s="262">
        <v>106.705</v>
      </c>
      <c r="R431" s="261">
        <v>696.6</v>
      </c>
      <c r="S431" s="263">
        <f>ROUND(R431*Q431,2)</f>
        <v>74330.7</v>
      </c>
    </row>
    <row r="432" spans="2:19" s="415" customFormat="1" ht="13.5" hidden="1" outlineLevel="3">
      <c r="B432" s="407"/>
      <c r="C432" s="408"/>
      <c r="D432" s="399" t="s">
        <v>70</v>
      </c>
      <c r="E432" s="409" t="s">
        <v>15</v>
      </c>
      <c r="F432" s="410" t="s">
        <v>1399</v>
      </c>
      <c r="G432" s="408"/>
      <c r="H432" s="411">
        <v>106.705</v>
      </c>
      <c r="I432" s="412" t="s">
        <v>15</v>
      </c>
      <c r="J432" s="413"/>
      <c r="K432" s="414"/>
      <c r="L432" s="412" t="s">
        <v>15</v>
      </c>
      <c r="M432" s="413"/>
      <c r="N432" s="414"/>
      <c r="O432" s="412" t="s">
        <v>15</v>
      </c>
      <c r="P432" s="413"/>
      <c r="Q432" s="414">
        <v>106.705</v>
      </c>
      <c r="R432" s="412" t="s">
        <v>15</v>
      </c>
      <c r="S432" s="413"/>
    </row>
    <row r="433" spans="2:19" s="264" customFormat="1" ht="22.5" customHeight="1" hidden="1" outlineLevel="2" collapsed="1">
      <c r="B433" s="255"/>
      <c r="C433" s="256" t="s">
        <v>150</v>
      </c>
      <c r="D433" s="256" t="s">
        <v>67</v>
      </c>
      <c r="E433" s="395" t="s">
        <v>1400</v>
      </c>
      <c r="F433" s="396" t="s">
        <v>1401</v>
      </c>
      <c r="G433" s="259" t="s">
        <v>104</v>
      </c>
      <c r="H433" s="260">
        <v>64</v>
      </c>
      <c r="I433" s="261">
        <v>118.5</v>
      </c>
      <c r="J433" s="263">
        <f>ROUND(I433*H433,2)</f>
        <v>7584</v>
      </c>
      <c r="K433" s="262"/>
      <c r="L433" s="261">
        <v>118.5</v>
      </c>
      <c r="M433" s="263">
        <f>ROUND(L433*K433,2)</f>
        <v>0</v>
      </c>
      <c r="N433" s="262"/>
      <c r="O433" s="261">
        <v>118.5</v>
      </c>
      <c r="P433" s="263">
        <f>ROUND(O433*N433,2)</f>
        <v>0</v>
      </c>
      <c r="Q433" s="262">
        <v>64</v>
      </c>
      <c r="R433" s="261">
        <v>118.5</v>
      </c>
      <c r="S433" s="263">
        <f>ROUND(R433*Q433,2)</f>
        <v>7584</v>
      </c>
    </row>
    <row r="434" spans="2:19" s="406" customFormat="1" ht="13.5" hidden="1" outlineLevel="3">
      <c r="B434" s="397"/>
      <c r="C434" s="398"/>
      <c r="D434" s="399" t="s">
        <v>70</v>
      </c>
      <c r="E434" s="400" t="s">
        <v>15</v>
      </c>
      <c r="F434" s="401" t="s">
        <v>1402</v>
      </c>
      <c r="G434" s="398"/>
      <c r="H434" s="402" t="s">
        <v>15</v>
      </c>
      <c r="I434" s="403" t="s">
        <v>15</v>
      </c>
      <c r="J434" s="404"/>
      <c r="K434" s="405"/>
      <c r="L434" s="403" t="s">
        <v>15</v>
      </c>
      <c r="M434" s="404"/>
      <c r="N434" s="405"/>
      <c r="O434" s="403" t="s">
        <v>15</v>
      </c>
      <c r="P434" s="404"/>
      <c r="Q434" s="405" t="s">
        <v>15</v>
      </c>
      <c r="R434" s="403" t="s">
        <v>15</v>
      </c>
      <c r="S434" s="404"/>
    </row>
    <row r="435" spans="2:19" s="415" customFormat="1" ht="13.5" hidden="1" outlineLevel="3">
      <c r="B435" s="407"/>
      <c r="C435" s="408"/>
      <c r="D435" s="399" t="s">
        <v>70</v>
      </c>
      <c r="E435" s="409" t="s">
        <v>15</v>
      </c>
      <c r="F435" s="410" t="s">
        <v>1403</v>
      </c>
      <c r="G435" s="408"/>
      <c r="H435" s="411">
        <v>64</v>
      </c>
      <c r="I435" s="412" t="s">
        <v>15</v>
      </c>
      <c r="J435" s="413"/>
      <c r="K435" s="414"/>
      <c r="L435" s="412" t="s">
        <v>15</v>
      </c>
      <c r="M435" s="413"/>
      <c r="N435" s="414"/>
      <c r="O435" s="412" t="s">
        <v>15</v>
      </c>
      <c r="P435" s="413"/>
      <c r="Q435" s="414">
        <v>64</v>
      </c>
      <c r="R435" s="412" t="s">
        <v>15</v>
      </c>
      <c r="S435" s="413"/>
    </row>
    <row r="436" spans="2:19" s="264" customFormat="1" ht="31.5" customHeight="1" hidden="1" outlineLevel="2">
      <c r="B436" s="255"/>
      <c r="C436" s="256" t="s">
        <v>151</v>
      </c>
      <c r="D436" s="256" t="s">
        <v>67</v>
      </c>
      <c r="E436" s="395" t="s">
        <v>1404</v>
      </c>
      <c r="F436" s="396" t="s">
        <v>1405</v>
      </c>
      <c r="G436" s="259" t="s">
        <v>82</v>
      </c>
      <c r="H436" s="260">
        <v>1.28</v>
      </c>
      <c r="I436" s="261">
        <v>62.7</v>
      </c>
      <c r="J436" s="263">
        <f>ROUND(I436*H436,2)</f>
        <v>80.26</v>
      </c>
      <c r="K436" s="262"/>
      <c r="L436" s="261">
        <v>62.7</v>
      </c>
      <c r="M436" s="263">
        <f>ROUND(L436*K436,2)</f>
        <v>0</v>
      </c>
      <c r="N436" s="262"/>
      <c r="O436" s="261">
        <v>62.7</v>
      </c>
      <c r="P436" s="263">
        <f>ROUND(O436*N436,2)</f>
        <v>0</v>
      </c>
      <c r="Q436" s="262">
        <v>1.28</v>
      </c>
      <c r="R436" s="261">
        <v>62.7</v>
      </c>
      <c r="S436" s="263">
        <f>ROUND(R436*Q436,2)</f>
        <v>80.26</v>
      </c>
    </row>
    <row r="437" spans="2:19" s="264" customFormat="1" ht="22.5" customHeight="1" hidden="1" outlineLevel="2">
      <c r="B437" s="255"/>
      <c r="C437" s="256" t="s">
        <v>152</v>
      </c>
      <c r="D437" s="256" t="s">
        <v>67</v>
      </c>
      <c r="E437" s="395" t="s">
        <v>1406</v>
      </c>
      <c r="F437" s="396" t="s">
        <v>1407</v>
      </c>
      <c r="G437" s="259" t="s">
        <v>82</v>
      </c>
      <c r="H437" s="260">
        <v>1.28</v>
      </c>
      <c r="I437" s="261">
        <v>20.9</v>
      </c>
      <c r="J437" s="263">
        <f>ROUND(I437*H437,2)</f>
        <v>26.75</v>
      </c>
      <c r="K437" s="262"/>
      <c r="L437" s="261">
        <v>20.9</v>
      </c>
      <c r="M437" s="263">
        <f>ROUND(L437*K437,2)</f>
        <v>0</v>
      </c>
      <c r="N437" s="262"/>
      <c r="O437" s="261">
        <v>20.9</v>
      </c>
      <c r="P437" s="263">
        <f>ROUND(O437*N437,2)</f>
        <v>0</v>
      </c>
      <c r="Q437" s="262">
        <v>1.28</v>
      </c>
      <c r="R437" s="261">
        <v>20.9</v>
      </c>
      <c r="S437" s="263">
        <f>ROUND(R437*Q437,2)</f>
        <v>26.75</v>
      </c>
    </row>
    <row r="438" spans="2:19" s="264" customFormat="1" ht="22.5" customHeight="1" hidden="1" outlineLevel="2" collapsed="1">
      <c r="B438" s="255"/>
      <c r="C438" s="256" t="s">
        <v>153</v>
      </c>
      <c r="D438" s="256" t="s">
        <v>67</v>
      </c>
      <c r="E438" s="395" t="s">
        <v>1408</v>
      </c>
      <c r="F438" s="396" t="s">
        <v>1409</v>
      </c>
      <c r="G438" s="259" t="s">
        <v>82</v>
      </c>
      <c r="H438" s="260">
        <v>28.16</v>
      </c>
      <c r="I438" s="261">
        <v>6.2</v>
      </c>
      <c r="J438" s="263">
        <f>ROUND(I438*H438,2)</f>
        <v>174.59</v>
      </c>
      <c r="K438" s="262"/>
      <c r="L438" s="261">
        <v>6.2</v>
      </c>
      <c r="M438" s="263">
        <f>ROUND(L438*K438,2)</f>
        <v>0</v>
      </c>
      <c r="N438" s="262"/>
      <c r="O438" s="261">
        <v>6.2</v>
      </c>
      <c r="P438" s="263">
        <f>ROUND(O438*N438,2)</f>
        <v>0</v>
      </c>
      <c r="Q438" s="262">
        <v>28.16</v>
      </c>
      <c r="R438" s="261">
        <v>6.2</v>
      </c>
      <c r="S438" s="263">
        <f>ROUND(R438*Q438,2)</f>
        <v>174.59</v>
      </c>
    </row>
    <row r="439" spans="2:19" s="415" customFormat="1" ht="13.5" hidden="1" outlineLevel="3">
      <c r="B439" s="407"/>
      <c r="C439" s="408"/>
      <c r="D439" s="399" t="s">
        <v>70</v>
      </c>
      <c r="E439" s="409"/>
      <c r="F439" s="410" t="s">
        <v>1410</v>
      </c>
      <c r="G439" s="408"/>
      <c r="H439" s="411">
        <v>28.16</v>
      </c>
      <c r="I439" s="412" t="s">
        <v>15</v>
      </c>
      <c r="J439" s="413"/>
      <c r="K439" s="414"/>
      <c r="L439" s="412" t="s">
        <v>15</v>
      </c>
      <c r="M439" s="413"/>
      <c r="N439" s="414"/>
      <c r="O439" s="412" t="s">
        <v>15</v>
      </c>
      <c r="P439" s="413"/>
      <c r="Q439" s="414">
        <v>28.16</v>
      </c>
      <c r="R439" s="412" t="s">
        <v>15</v>
      </c>
      <c r="S439" s="413"/>
    </row>
    <row r="440" spans="2:19" s="264" customFormat="1" ht="22.5" customHeight="1" hidden="1" outlineLevel="2">
      <c r="B440" s="255"/>
      <c r="C440" s="256" t="s">
        <v>154</v>
      </c>
      <c r="D440" s="256" t="s">
        <v>67</v>
      </c>
      <c r="E440" s="395" t="s">
        <v>1411</v>
      </c>
      <c r="F440" s="396" t="s">
        <v>962</v>
      </c>
      <c r="G440" s="259" t="s">
        <v>82</v>
      </c>
      <c r="H440" s="260">
        <v>1.28</v>
      </c>
      <c r="I440" s="261">
        <v>348.3</v>
      </c>
      <c r="J440" s="263">
        <f>ROUND(I440*H440,2)</f>
        <v>445.82</v>
      </c>
      <c r="K440" s="262"/>
      <c r="L440" s="261">
        <v>348.3</v>
      </c>
      <c r="M440" s="263">
        <f>ROUND(L440*K440,2)</f>
        <v>0</v>
      </c>
      <c r="N440" s="262"/>
      <c r="O440" s="261">
        <v>348.3</v>
      </c>
      <c r="P440" s="263">
        <f>ROUND(O440*N440,2)</f>
        <v>0</v>
      </c>
      <c r="Q440" s="262">
        <v>1.28</v>
      </c>
      <c r="R440" s="261">
        <v>348.3</v>
      </c>
      <c r="S440" s="263">
        <f>ROUND(R440*Q440,2)</f>
        <v>445.82</v>
      </c>
    </row>
    <row r="441" spans="2:19" s="264" customFormat="1" ht="22.5" customHeight="1" hidden="1" outlineLevel="2" collapsed="1">
      <c r="B441" s="255"/>
      <c r="C441" s="256" t="s">
        <v>155</v>
      </c>
      <c r="D441" s="256" t="s">
        <v>67</v>
      </c>
      <c r="E441" s="395" t="s">
        <v>1412</v>
      </c>
      <c r="F441" s="396" t="s">
        <v>1413</v>
      </c>
      <c r="G441" s="259" t="s">
        <v>77</v>
      </c>
      <c r="H441" s="260">
        <v>772.427</v>
      </c>
      <c r="I441" s="261">
        <v>585.1</v>
      </c>
      <c r="J441" s="263">
        <f>ROUND(I441*H441,2)</f>
        <v>451947.04</v>
      </c>
      <c r="K441" s="262"/>
      <c r="L441" s="261">
        <v>585.1</v>
      </c>
      <c r="M441" s="263">
        <f>ROUND(L441*K441,2)</f>
        <v>0</v>
      </c>
      <c r="N441" s="262"/>
      <c r="O441" s="261">
        <v>585.1</v>
      </c>
      <c r="P441" s="263">
        <f>ROUND(O441*N441,2)</f>
        <v>0</v>
      </c>
      <c r="Q441" s="262">
        <v>772.427</v>
      </c>
      <c r="R441" s="261">
        <v>585.1</v>
      </c>
      <c r="S441" s="263">
        <f>ROUND(R441*Q441,2)</f>
        <v>451947.04</v>
      </c>
    </row>
    <row r="442" spans="2:19" s="406" customFormat="1" ht="13.5" hidden="1" outlineLevel="3">
      <c r="B442" s="397"/>
      <c r="C442" s="398"/>
      <c r="D442" s="399" t="s">
        <v>70</v>
      </c>
      <c r="E442" s="400" t="s">
        <v>15</v>
      </c>
      <c r="F442" s="401" t="s">
        <v>1414</v>
      </c>
      <c r="G442" s="398"/>
      <c r="H442" s="402" t="s">
        <v>15</v>
      </c>
      <c r="I442" s="403" t="s">
        <v>15</v>
      </c>
      <c r="J442" s="404"/>
      <c r="K442" s="405"/>
      <c r="L442" s="403" t="s">
        <v>15</v>
      </c>
      <c r="M442" s="404"/>
      <c r="N442" s="405"/>
      <c r="O442" s="403" t="s">
        <v>15</v>
      </c>
      <c r="P442" s="404"/>
      <c r="Q442" s="405" t="s">
        <v>15</v>
      </c>
      <c r="R442" s="403" t="s">
        <v>15</v>
      </c>
      <c r="S442" s="404"/>
    </row>
    <row r="443" spans="2:19" s="406" customFormat="1" ht="13.5" hidden="1" outlineLevel="3">
      <c r="B443" s="397"/>
      <c r="C443" s="398"/>
      <c r="D443" s="399" t="s">
        <v>70</v>
      </c>
      <c r="E443" s="400" t="s">
        <v>15</v>
      </c>
      <c r="F443" s="401" t="s">
        <v>1343</v>
      </c>
      <c r="G443" s="398"/>
      <c r="H443" s="402" t="s">
        <v>15</v>
      </c>
      <c r="I443" s="403" t="s">
        <v>15</v>
      </c>
      <c r="J443" s="404"/>
      <c r="K443" s="405"/>
      <c r="L443" s="403" t="s">
        <v>15</v>
      </c>
      <c r="M443" s="404"/>
      <c r="N443" s="405"/>
      <c r="O443" s="403" t="s">
        <v>15</v>
      </c>
      <c r="P443" s="404"/>
      <c r="Q443" s="405" t="s">
        <v>15</v>
      </c>
      <c r="R443" s="403" t="s">
        <v>15</v>
      </c>
      <c r="S443" s="404"/>
    </row>
    <row r="444" spans="2:19" s="406" customFormat="1" ht="13.5" hidden="1" outlineLevel="3">
      <c r="B444" s="397"/>
      <c r="C444" s="398"/>
      <c r="D444" s="399" t="s">
        <v>70</v>
      </c>
      <c r="E444" s="400" t="s">
        <v>15</v>
      </c>
      <c r="F444" s="401" t="s">
        <v>1344</v>
      </c>
      <c r="G444" s="398"/>
      <c r="H444" s="402" t="s">
        <v>15</v>
      </c>
      <c r="I444" s="403" t="s">
        <v>15</v>
      </c>
      <c r="J444" s="404"/>
      <c r="K444" s="405"/>
      <c r="L444" s="403" t="s">
        <v>15</v>
      </c>
      <c r="M444" s="404"/>
      <c r="N444" s="405"/>
      <c r="O444" s="403" t="s">
        <v>15</v>
      </c>
      <c r="P444" s="404"/>
      <c r="Q444" s="405" t="s">
        <v>15</v>
      </c>
      <c r="R444" s="403" t="s">
        <v>15</v>
      </c>
      <c r="S444" s="404"/>
    </row>
    <row r="445" spans="2:19" s="415" customFormat="1" ht="13.5" hidden="1" outlineLevel="3">
      <c r="B445" s="407"/>
      <c r="C445" s="408"/>
      <c r="D445" s="399" t="s">
        <v>70</v>
      </c>
      <c r="E445" s="409" t="s">
        <v>15</v>
      </c>
      <c r="F445" s="410" t="s">
        <v>1415</v>
      </c>
      <c r="G445" s="408"/>
      <c r="H445" s="411">
        <v>108.041</v>
      </c>
      <c r="I445" s="412" t="s">
        <v>15</v>
      </c>
      <c r="J445" s="413"/>
      <c r="K445" s="414"/>
      <c r="L445" s="412" t="s">
        <v>15</v>
      </c>
      <c r="M445" s="413"/>
      <c r="N445" s="414"/>
      <c r="O445" s="412" t="s">
        <v>15</v>
      </c>
      <c r="P445" s="413"/>
      <c r="Q445" s="414">
        <v>108.041</v>
      </c>
      <c r="R445" s="412" t="s">
        <v>15</v>
      </c>
      <c r="S445" s="413"/>
    </row>
    <row r="446" spans="2:19" s="415" customFormat="1" ht="13.5" hidden="1" outlineLevel="3">
      <c r="B446" s="407"/>
      <c r="C446" s="408"/>
      <c r="D446" s="399" t="s">
        <v>70</v>
      </c>
      <c r="E446" s="409" t="s">
        <v>15</v>
      </c>
      <c r="F446" s="410" t="s">
        <v>1416</v>
      </c>
      <c r="G446" s="408"/>
      <c r="H446" s="411">
        <v>55.325</v>
      </c>
      <c r="I446" s="412" t="s">
        <v>15</v>
      </c>
      <c r="J446" s="413"/>
      <c r="K446" s="414"/>
      <c r="L446" s="412" t="s">
        <v>15</v>
      </c>
      <c r="M446" s="413"/>
      <c r="N446" s="414"/>
      <c r="O446" s="412" t="s">
        <v>15</v>
      </c>
      <c r="P446" s="413"/>
      <c r="Q446" s="414">
        <v>55.325</v>
      </c>
      <c r="R446" s="412" t="s">
        <v>15</v>
      </c>
      <c r="S446" s="413"/>
    </row>
    <row r="447" spans="2:19" s="406" customFormat="1" ht="13.5" hidden="1" outlineLevel="3">
      <c r="B447" s="397"/>
      <c r="C447" s="398"/>
      <c r="D447" s="399" t="s">
        <v>70</v>
      </c>
      <c r="E447" s="400" t="s">
        <v>15</v>
      </c>
      <c r="F447" s="401" t="s">
        <v>1347</v>
      </c>
      <c r="G447" s="398"/>
      <c r="H447" s="402" t="s">
        <v>15</v>
      </c>
      <c r="I447" s="403" t="s">
        <v>15</v>
      </c>
      <c r="J447" s="404"/>
      <c r="K447" s="405"/>
      <c r="L447" s="403" t="s">
        <v>15</v>
      </c>
      <c r="M447" s="404"/>
      <c r="N447" s="405"/>
      <c r="O447" s="403" t="s">
        <v>15</v>
      </c>
      <c r="P447" s="404"/>
      <c r="Q447" s="405" t="s">
        <v>15</v>
      </c>
      <c r="R447" s="403" t="s">
        <v>15</v>
      </c>
      <c r="S447" s="404"/>
    </row>
    <row r="448" spans="2:19" s="415" customFormat="1" ht="13.5" hidden="1" outlineLevel="3">
      <c r="B448" s="407"/>
      <c r="C448" s="408"/>
      <c r="D448" s="399" t="s">
        <v>70</v>
      </c>
      <c r="E448" s="409" t="s">
        <v>15</v>
      </c>
      <c r="F448" s="410" t="s">
        <v>1417</v>
      </c>
      <c r="G448" s="408"/>
      <c r="H448" s="411">
        <v>118.635</v>
      </c>
      <c r="I448" s="412" t="s">
        <v>15</v>
      </c>
      <c r="J448" s="413"/>
      <c r="K448" s="414"/>
      <c r="L448" s="412" t="s">
        <v>15</v>
      </c>
      <c r="M448" s="413"/>
      <c r="N448" s="414"/>
      <c r="O448" s="412" t="s">
        <v>15</v>
      </c>
      <c r="P448" s="413"/>
      <c r="Q448" s="414">
        <v>118.635</v>
      </c>
      <c r="R448" s="412" t="s">
        <v>15</v>
      </c>
      <c r="S448" s="413"/>
    </row>
    <row r="449" spans="2:19" s="406" customFormat="1" ht="13.5" hidden="1" outlineLevel="3">
      <c r="B449" s="397"/>
      <c r="C449" s="398"/>
      <c r="D449" s="399" t="s">
        <v>70</v>
      </c>
      <c r="E449" s="400" t="s">
        <v>15</v>
      </c>
      <c r="F449" s="401" t="s">
        <v>1245</v>
      </c>
      <c r="G449" s="398"/>
      <c r="H449" s="402" t="s">
        <v>15</v>
      </c>
      <c r="I449" s="403" t="s">
        <v>15</v>
      </c>
      <c r="J449" s="404"/>
      <c r="K449" s="405"/>
      <c r="L449" s="403" t="s">
        <v>15</v>
      </c>
      <c r="M449" s="404"/>
      <c r="N449" s="405"/>
      <c r="O449" s="403" t="s">
        <v>15</v>
      </c>
      <c r="P449" s="404"/>
      <c r="Q449" s="405" t="s">
        <v>15</v>
      </c>
      <c r="R449" s="403" t="s">
        <v>15</v>
      </c>
      <c r="S449" s="404"/>
    </row>
    <row r="450" spans="2:19" s="406" customFormat="1" ht="13.5" hidden="1" outlineLevel="3">
      <c r="B450" s="397"/>
      <c r="C450" s="398"/>
      <c r="D450" s="399" t="s">
        <v>70</v>
      </c>
      <c r="E450" s="400" t="s">
        <v>15</v>
      </c>
      <c r="F450" s="401" t="s">
        <v>1354</v>
      </c>
      <c r="G450" s="398"/>
      <c r="H450" s="402" t="s">
        <v>15</v>
      </c>
      <c r="I450" s="403" t="s">
        <v>15</v>
      </c>
      <c r="J450" s="404"/>
      <c r="K450" s="405"/>
      <c r="L450" s="403" t="s">
        <v>15</v>
      </c>
      <c r="M450" s="404"/>
      <c r="N450" s="405"/>
      <c r="O450" s="403" t="s">
        <v>15</v>
      </c>
      <c r="P450" s="404"/>
      <c r="Q450" s="405" t="s">
        <v>15</v>
      </c>
      <c r="R450" s="403" t="s">
        <v>15</v>
      </c>
      <c r="S450" s="404"/>
    </row>
    <row r="451" spans="2:19" s="415" customFormat="1" ht="13.5" hidden="1" outlineLevel="3">
      <c r="B451" s="407"/>
      <c r="C451" s="408"/>
      <c r="D451" s="399" t="s">
        <v>70</v>
      </c>
      <c r="E451" s="409" t="s">
        <v>15</v>
      </c>
      <c r="F451" s="410" t="s">
        <v>1418</v>
      </c>
      <c r="G451" s="408"/>
      <c r="H451" s="411">
        <v>19.453</v>
      </c>
      <c r="I451" s="412" t="s">
        <v>15</v>
      </c>
      <c r="J451" s="413"/>
      <c r="K451" s="414"/>
      <c r="L451" s="412" t="s">
        <v>15</v>
      </c>
      <c r="M451" s="413"/>
      <c r="N451" s="414"/>
      <c r="O451" s="412" t="s">
        <v>15</v>
      </c>
      <c r="P451" s="413"/>
      <c r="Q451" s="414">
        <v>19.453</v>
      </c>
      <c r="R451" s="412" t="s">
        <v>15</v>
      </c>
      <c r="S451" s="413"/>
    </row>
    <row r="452" spans="2:19" s="415" customFormat="1" ht="13.5" hidden="1" outlineLevel="3">
      <c r="B452" s="407"/>
      <c r="C452" s="408"/>
      <c r="D452" s="399" t="s">
        <v>70</v>
      </c>
      <c r="E452" s="409" t="s">
        <v>15</v>
      </c>
      <c r="F452" s="410" t="s">
        <v>1419</v>
      </c>
      <c r="G452" s="408"/>
      <c r="H452" s="411">
        <v>10.399</v>
      </c>
      <c r="I452" s="412" t="s">
        <v>15</v>
      </c>
      <c r="J452" s="413"/>
      <c r="K452" s="414"/>
      <c r="L452" s="412" t="s">
        <v>15</v>
      </c>
      <c r="M452" s="413"/>
      <c r="N452" s="414"/>
      <c r="O452" s="412" t="s">
        <v>15</v>
      </c>
      <c r="P452" s="413"/>
      <c r="Q452" s="414">
        <v>10.399</v>
      </c>
      <c r="R452" s="412" t="s">
        <v>15</v>
      </c>
      <c r="S452" s="413"/>
    </row>
    <row r="453" spans="2:19" s="415" customFormat="1" ht="13.5" hidden="1" outlineLevel="3">
      <c r="B453" s="407"/>
      <c r="C453" s="408"/>
      <c r="D453" s="399" t="s">
        <v>70</v>
      </c>
      <c r="E453" s="409" t="s">
        <v>15</v>
      </c>
      <c r="F453" s="410" t="s">
        <v>1420</v>
      </c>
      <c r="G453" s="408"/>
      <c r="H453" s="411">
        <v>50.409</v>
      </c>
      <c r="I453" s="412" t="s">
        <v>15</v>
      </c>
      <c r="J453" s="413"/>
      <c r="K453" s="414"/>
      <c r="L453" s="412" t="s">
        <v>15</v>
      </c>
      <c r="M453" s="413"/>
      <c r="N453" s="414"/>
      <c r="O453" s="412" t="s">
        <v>15</v>
      </c>
      <c r="P453" s="413"/>
      <c r="Q453" s="414">
        <v>50.409</v>
      </c>
      <c r="R453" s="412" t="s">
        <v>15</v>
      </c>
      <c r="S453" s="413"/>
    </row>
    <row r="454" spans="2:19" s="415" customFormat="1" ht="13.5" hidden="1" outlineLevel="3">
      <c r="B454" s="407"/>
      <c r="C454" s="408"/>
      <c r="D454" s="399" t="s">
        <v>70</v>
      </c>
      <c r="E454" s="409" t="s">
        <v>15</v>
      </c>
      <c r="F454" s="410" t="s">
        <v>1421</v>
      </c>
      <c r="G454" s="408"/>
      <c r="H454" s="411">
        <v>177.346</v>
      </c>
      <c r="I454" s="412" t="s">
        <v>15</v>
      </c>
      <c r="J454" s="413"/>
      <c r="K454" s="414"/>
      <c r="L454" s="412" t="s">
        <v>15</v>
      </c>
      <c r="M454" s="413"/>
      <c r="N454" s="414"/>
      <c r="O454" s="412" t="s">
        <v>15</v>
      </c>
      <c r="P454" s="413"/>
      <c r="Q454" s="414">
        <v>177.346</v>
      </c>
      <c r="R454" s="412" t="s">
        <v>15</v>
      </c>
      <c r="S454" s="413"/>
    </row>
    <row r="455" spans="2:19" s="415" customFormat="1" ht="13.5" hidden="1" outlineLevel="3">
      <c r="B455" s="407"/>
      <c r="C455" s="408"/>
      <c r="D455" s="399" t="s">
        <v>70</v>
      </c>
      <c r="E455" s="409" t="s">
        <v>15</v>
      </c>
      <c r="F455" s="410" t="s">
        <v>1422</v>
      </c>
      <c r="G455" s="408"/>
      <c r="H455" s="411">
        <v>259.252</v>
      </c>
      <c r="I455" s="412" t="s">
        <v>15</v>
      </c>
      <c r="J455" s="413"/>
      <c r="K455" s="414"/>
      <c r="L455" s="412" t="s">
        <v>15</v>
      </c>
      <c r="M455" s="413"/>
      <c r="N455" s="414"/>
      <c r="O455" s="412" t="s">
        <v>15</v>
      </c>
      <c r="P455" s="413"/>
      <c r="Q455" s="414">
        <v>259.252</v>
      </c>
      <c r="R455" s="412" t="s">
        <v>15</v>
      </c>
      <c r="S455" s="413"/>
    </row>
    <row r="456" spans="2:19" s="415" customFormat="1" ht="13.5" hidden="1" outlineLevel="3">
      <c r="B456" s="407"/>
      <c r="C456" s="408"/>
      <c r="D456" s="399" t="s">
        <v>70</v>
      </c>
      <c r="E456" s="409" t="s">
        <v>15</v>
      </c>
      <c r="F456" s="410" t="s">
        <v>1423</v>
      </c>
      <c r="G456" s="408"/>
      <c r="H456" s="411">
        <v>47.383</v>
      </c>
      <c r="I456" s="412" t="s">
        <v>15</v>
      </c>
      <c r="J456" s="413"/>
      <c r="K456" s="414"/>
      <c r="L456" s="412" t="s">
        <v>15</v>
      </c>
      <c r="M456" s="413"/>
      <c r="N456" s="414"/>
      <c r="O456" s="412" t="s">
        <v>15</v>
      </c>
      <c r="P456" s="413"/>
      <c r="Q456" s="414">
        <v>47.383</v>
      </c>
      <c r="R456" s="412" t="s">
        <v>15</v>
      </c>
      <c r="S456" s="413"/>
    </row>
    <row r="457" spans="2:19" s="426" customFormat="1" ht="13.5" hidden="1" outlineLevel="3">
      <c r="B457" s="425"/>
      <c r="C457" s="427"/>
      <c r="D457" s="399" t="s">
        <v>70</v>
      </c>
      <c r="E457" s="428" t="s">
        <v>15</v>
      </c>
      <c r="F457" s="429" t="s">
        <v>1096</v>
      </c>
      <c r="G457" s="427"/>
      <c r="H457" s="430">
        <v>846.243</v>
      </c>
      <c r="I457" s="431" t="s">
        <v>15</v>
      </c>
      <c r="J457" s="432"/>
      <c r="K457" s="433"/>
      <c r="L457" s="431" t="s">
        <v>15</v>
      </c>
      <c r="M457" s="432"/>
      <c r="N457" s="433"/>
      <c r="O457" s="431" t="s">
        <v>15</v>
      </c>
      <c r="P457" s="432"/>
      <c r="Q457" s="433">
        <v>846.243</v>
      </c>
      <c r="R457" s="431" t="s">
        <v>15</v>
      </c>
      <c r="S457" s="432"/>
    </row>
    <row r="458" spans="2:19" s="406" customFormat="1" ht="13.5" hidden="1" outlineLevel="3">
      <c r="B458" s="397"/>
      <c r="C458" s="398"/>
      <c r="D458" s="399" t="s">
        <v>70</v>
      </c>
      <c r="E458" s="400" t="s">
        <v>15</v>
      </c>
      <c r="F458" s="401" t="s">
        <v>1424</v>
      </c>
      <c r="G458" s="398"/>
      <c r="H458" s="402" t="s">
        <v>15</v>
      </c>
      <c r="I458" s="403" t="s">
        <v>15</v>
      </c>
      <c r="J458" s="404"/>
      <c r="K458" s="405"/>
      <c r="L458" s="403" t="s">
        <v>15</v>
      </c>
      <c r="M458" s="404"/>
      <c r="N458" s="405"/>
      <c r="O458" s="403" t="s">
        <v>15</v>
      </c>
      <c r="P458" s="404"/>
      <c r="Q458" s="405" t="s">
        <v>15</v>
      </c>
      <c r="R458" s="403" t="s">
        <v>15</v>
      </c>
      <c r="S458" s="404"/>
    </row>
    <row r="459" spans="2:19" s="406" customFormat="1" ht="13.5" hidden="1" outlineLevel="3">
      <c r="B459" s="397"/>
      <c r="C459" s="398"/>
      <c r="D459" s="399" t="s">
        <v>70</v>
      </c>
      <c r="E459" s="400" t="s">
        <v>15</v>
      </c>
      <c r="F459" s="401" t="s">
        <v>1343</v>
      </c>
      <c r="G459" s="398"/>
      <c r="H459" s="402" t="s">
        <v>15</v>
      </c>
      <c r="I459" s="403" t="s">
        <v>15</v>
      </c>
      <c r="J459" s="404"/>
      <c r="K459" s="405"/>
      <c r="L459" s="403" t="s">
        <v>15</v>
      </c>
      <c r="M459" s="404"/>
      <c r="N459" s="405"/>
      <c r="O459" s="403" t="s">
        <v>15</v>
      </c>
      <c r="P459" s="404"/>
      <c r="Q459" s="405" t="s">
        <v>15</v>
      </c>
      <c r="R459" s="403" t="s">
        <v>15</v>
      </c>
      <c r="S459" s="404"/>
    </row>
    <row r="460" spans="2:19" s="415" customFormat="1" ht="13.5" hidden="1" outlineLevel="3">
      <c r="B460" s="407"/>
      <c r="C460" s="408"/>
      <c r="D460" s="399" t="s">
        <v>70</v>
      </c>
      <c r="E460" s="409" t="s">
        <v>15</v>
      </c>
      <c r="F460" s="410" t="s">
        <v>1425</v>
      </c>
      <c r="G460" s="408"/>
      <c r="H460" s="411">
        <v>-14.436</v>
      </c>
      <c r="I460" s="412" t="s">
        <v>15</v>
      </c>
      <c r="J460" s="413"/>
      <c r="K460" s="414"/>
      <c r="L460" s="412" t="s">
        <v>15</v>
      </c>
      <c r="M460" s="413"/>
      <c r="N460" s="414"/>
      <c r="O460" s="412" t="s">
        <v>15</v>
      </c>
      <c r="P460" s="413"/>
      <c r="Q460" s="414">
        <v>-14.436</v>
      </c>
      <c r="R460" s="412" t="s">
        <v>15</v>
      </c>
      <c r="S460" s="413"/>
    </row>
    <row r="461" spans="2:19" s="415" customFormat="1" ht="13.5" hidden="1" outlineLevel="3">
      <c r="B461" s="407"/>
      <c r="C461" s="408"/>
      <c r="D461" s="399" t="s">
        <v>70</v>
      </c>
      <c r="E461" s="409" t="s">
        <v>15</v>
      </c>
      <c r="F461" s="410" t="s">
        <v>1426</v>
      </c>
      <c r="G461" s="408"/>
      <c r="H461" s="411">
        <v>-5.544</v>
      </c>
      <c r="I461" s="412" t="s">
        <v>15</v>
      </c>
      <c r="J461" s="413"/>
      <c r="K461" s="414"/>
      <c r="L461" s="412" t="s">
        <v>15</v>
      </c>
      <c r="M461" s="413"/>
      <c r="N461" s="414"/>
      <c r="O461" s="412" t="s">
        <v>15</v>
      </c>
      <c r="P461" s="413"/>
      <c r="Q461" s="414">
        <v>-5.544</v>
      </c>
      <c r="R461" s="412" t="s">
        <v>15</v>
      </c>
      <c r="S461" s="413"/>
    </row>
    <row r="462" spans="2:19" s="415" customFormat="1" ht="13.5" hidden="1" outlineLevel="3">
      <c r="B462" s="407"/>
      <c r="C462" s="408"/>
      <c r="D462" s="399" t="s">
        <v>70</v>
      </c>
      <c r="E462" s="409" t="s">
        <v>15</v>
      </c>
      <c r="F462" s="410" t="s">
        <v>1427</v>
      </c>
      <c r="G462" s="408"/>
      <c r="H462" s="411">
        <v>-9.216</v>
      </c>
      <c r="I462" s="412" t="s">
        <v>15</v>
      </c>
      <c r="J462" s="413"/>
      <c r="K462" s="414"/>
      <c r="L462" s="412" t="s">
        <v>15</v>
      </c>
      <c r="M462" s="413"/>
      <c r="N462" s="414"/>
      <c r="O462" s="412" t="s">
        <v>15</v>
      </c>
      <c r="P462" s="413"/>
      <c r="Q462" s="414">
        <v>-9.216</v>
      </c>
      <c r="R462" s="412" t="s">
        <v>15</v>
      </c>
      <c r="S462" s="413"/>
    </row>
    <row r="463" spans="2:19" s="415" customFormat="1" ht="13.5" hidden="1" outlineLevel="3">
      <c r="B463" s="407"/>
      <c r="C463" s="408"/>
      <c r="D463" s="399" t="s">
        <v>70</v>
      </c>
      <c r="E463" s="409" t="s">
        <v>15</v>
      </c>
      <c r="F463" s="410" t="s">
        <v>1428</v>
      </c>
      <c r="G463" s="408"/>
      <c r="H463" s="411">
        <v>-5.568</v>
      </c>
      <c r="I463" s="412" t="s">
        <v>15</v>
      </c>
      <c r="J463" s="413"/>
      <c r="K463" s="414"/>
      <c r="L463" s="412" t="s">
        <v>15</v>
      </c>
      <c r="M463" s="413"/>
      <c r="N463" s="414"/>
      <c r="O463" s="412" t="s">
        <v>15</v>
      </c>
      <c r="P463" s="413"/>
      <c r="Q463" s="414">
        <v>-5.568</v>
      </c>
      <c r="R463" s="412" t="s">
        <v>15</v>
      </c>
      <c r="S463" s="413"/>
    </row>
    <row r="464" spans="2:19" s="406" customFormat="1" ht="13.5" hidden="1" outlineLevel="3">
      <c r="B464" s="397"/>
      <c r="C464" s="398"/>
      <c r="D464" s="399" t="s">
        <v>70</v>
      </c>
      <c r="E464" s="400" t="s">
        <v>15</v>
      </c>
      <c r="F464" s="401" t="s">
        <v>1245</v>
      </c>
      <c r="G464" s="398"/>
      <c r="H464" s="402" t="s">
        <v>15</v>
      </c>
      <c r="I464" s="403" t="s">
        <v>15</v>
      </c>
      <c r="J464" s="404"/>
      <c r="K464" s="405"/>
      <c r="L464" s="403" t="s">
        <v>15</v>
      </c>
      <c r="M464" s="404"/>
      <c r="N464" s="405"/>
      <c r="O464" s="403" t="s">
        <v>15</v>
      </c>
      <c r="P464" s="404"/>
      <c r="Q464" s="405" t="s">
        <v>15</v>
      </c>
      <c r="R464" s="403" t="s">
        <v>15</v>
      </c>
      <c r="S464" s="404"/>
    </row>
    <row r="465" spans="2:19" s="415" customFormat="1" ht="13.5" hidden="1" outlineLevel="3">
      <c r="B465" s="407"/>
      <c r="C465" s="408"/>
      <c r="D465" s="399" t="s">
        <v>70</v>
      </c>
      <c r="E465" s="409" t="s">
        <v>15</v>
      </c>
      <c r="F465" s="410" t="s">
        <v>1429</v>
      </c>
      <c r="G465" s="408"/>
      <c r="H465" s="411">
        <v>-27.756</v>
      </c>
      <c r="I465" s="412" t="s">
        <v>15</v>
      </c>
      <c r="J465" s="413"/>
      <c r="K465" s="414"/>
      <c r="L465" s="412" t="s">
        <v>15</v>
      </c>
      <c r="M465" s="413"/>
      <c r="N465" s="414"/>
      <c r="O465" s="412" t="s">
        <v>15</v>
      </c>
      <c r="P465" s="413"/>
      <c r="Q465" s="414">
        <v>-27.756</v>
      </c>
      <c r="R465" s="412" t="s">
        <v>15</v>
      </c>
      <c r="S465" s="413"/>
    </row>
    <row r="466" spans="2:19" s="415" customFormat="1" ht="13.5" hidden="1" outlineLevel="3">
      <c r="B466" s="407"/>
      <c r="C466" s="408"/>
      <c r="D466" s="399" t="s">
        <v>70</v>
      </c>
      <c r="E466" s="409" t="s">
        <v>15</v>
      </c>
      <c r="F466" s="410" t="s">
        <v>1430</v>
      </c>
      <c r="G466" s="408"/>
      <c r="H466" s="411">
        <v>-11.296</v>
      </c>
      <c r="I466" s="412" t="s">
        <v>15</v>
      </c>
      <c r="J466" s="413"/>
      <c r="K466" s="414"/>
      <c r="L466" s="412" t="s">
        <v>15</v>
      </c>
      <c r="M466" s="413"/>
      <c r="N466" s="414"/>
      <c r="O466" s="412" t="s">
        <v>15</v>
      </c>
      <c r="P466" s="413"/>
      <c r="Q466" s="414">
        <v>-11.296</v>
      </c>
      <c r="R466" s="412" t="s">
        <v>15</v>
      </c>
      <c r="S466" s="413"/>
    </row>
    <row r="467" spans="2:19" s="424" customFormat="1" ht="13.5" hidden="1" outlineLevel="3">
      <c r="B467" s="416"/>
      <c r="C467" s="417"/>
      <c r="D467" s="399" t="s">
        <v>70</v>
      </c>
      <c r="E467" s="418" t="s">
        <v>15</v>
      </c>
      <c r="F467" s="419" t="s">
        <v>71</v>
      </c>
      <c r="G467" s="417"/>
      <c r="H467" s="420">
        <v>772.427</v>
      </c>
      <c r="I467" s="421" t="s">
        <v>15</v>
      </c>
      <c r="J467" s="422"/>
      <c r="K467" s="423"/>
      <c r="L467" s="421" t="s">
        <v>15</v>
      </c>
      <c r="M467" s="422"/>
      <c r="N467" s="423"/>
      <c r="O467" s="421" t="s">
        <v>15</v>
      </c>
      <c r="P467" s="422"/>
      <c r="Q467" s="423">
        <v>772.427</v>
      </c>
      <c r="R467" s="421" t="s">
        <v>15</v>
      </c>
      <c r="S467" s="422"/>
    </row>
    <row r="468" spans="2:19" s="264" customFormat="1" ht="22.5" customHeight="1" hidden="1" outlineLevel="2">
      <c r="B468" s="255"/>
      <c r="C468" s="256" t="s">
        <v>156</v>
      </c>
      <c r="D468" s="256" t="s">
        <v>67</v>
      </c>
      <c r="E468" s="395" t="s">
        <v>1431</v>
      </c>
      <c r="F468" s="396" t="s">
        <v>1432</v>
      </c>
      <c r="G468" s="259" t="s">
        <v>77</v>
      </c>
      <c r="H468" s="260">
        <v>772.427</v>
      </c>
      <c r="I468" s="261">
        <v>111.5</v>
      </c>
      <c r="J468" s="263">
        <f>ROUND(I468*H468,2)</f>
        <v>86125.61</v>
      </c>
      <c r="K468" s="262"/>
      <c r="L468" s="261">
        <v>111.5</v>
      </c>
      <c r="M468" s="263">
        <f>ROUND(L468*K468,2)</f>
        <v>0</v>
      </c>
      <c r="N468" s="262"/>
      <c r="O468" s="261">
        <v>111.5</v>
      </c>
      <c r="P468" s="263">
        <f>ROUND(O468*N468,2)</f>
        <v>0</v>
      </c>
      <c r="Q468" s="262">
        <v>772.427</v>
      </c>
      <c r="R468" s="261">
        <v>111.5</v>
      </c>
      <c r="S468" s="263">
        <f>ROUND(R468*Q468,2)</f>
        <v>86125.61</v>
      </c>
    </row>
    <row r="469" spans="2:19" s="264" customFormat="1" ht="22.5" customHeight="1" hidden="1" outlineLevel="2" collapsed="1">
      <c r="B469" s="255"/>
      <c r="C469" s="256" t="s">
        <v>157</v>
      </c>
      <c r="D469" s="256" t="s">
        <v>67</v>
      </c>
      <c r="E469" s="395" t="s">
        <v>1433</v>
      </c>
      <c r="F469" s="396" t="s">
        <v>1434</v>
      </c>
      <c r="G469" s="259" t="s">
        <v>68</v>
      </c>
      <c r="H469" s="260">
        <v>1079.731</v>
      </c>
      <c r="I469" s="261">
        <v>209</v>
      </c>
      <c r="J469" s="263">
        <f>ROUND(I469*H469,2)</f>
        <v>225663.78</v>
      </c>
      <c r="K469" s="262"/>
      <c r="L469" s="261">
        <v>209</v>
      </c>
      <c r="M469" s="263">
        <f>ROUND(L469*K469,2)</f>
        <v>0</v>
      </c>
      <c r="N469" s="262"/>
      <c r="O469" s="261">
        <v>209</v>
      </c>
      <c r="P469" s="263">
        <f>ROUND(O469*N469,2)</f>
        <v>0</v>
      </c>
      <c r="Q469" s="262">
        <v>1079.731</v>
      </c>
      <c r="R469" s="261">
        <v>209</v>
      </c>
      <c r="S469" s="263">
        <f>ROUND(R469*Q469,2)</f>
        <v>225663.78</v>
      </c>
    </row>
    <row r="470" spans="2:19" s="406" customFormat="1" ht="13.5" hidden="1" outlineLevel="3">
      <c r="B470" s="397"/>
      <c r="C470" s="398"/>
      <c r="D470" s="399" t="s">
        <v>70</v>
      </c>
      <c r="E470" s="400" t="s">
        <v>15</v>
      </c>
      <c r="F470" s="401" t="s">
        <v>1342</v>
      </c>
      <c r="G470" s="398"/>
      <c r="H470" s="402" t="s">
        <v>15</v>
      </c>
      <c r="I470" s="403" t="s">
        <v>15</v>
      </c>
      <c r="J470" s="404"/>
      <c r="K470" s="405"/>
      <c r="L470" s="403" t="s">
        <v>15</v>
      </c>
      <c r="M470" s="404"/>
      <c r="N470" s="405"/>
      <c r="O470" s="403" t="s">
        <v>15</v>
      </c>
      <c r="P470" s="404"/>
      <c r="Q470" s="405" t="s">
        <v>15</v>
      </c>
      <c r="R470" s="403" t="s">
        <v>15</v>
      </c>
      <c r="S470" s="404"/>
    </row>
    <row r="471" spans="2:19" s="406" customFormat="1" ht="13.5" hidden="1" outlineLevel="3">
      <c r="B471" s="397"/>
      <c r="C471" s="398"/>
      <c r="D471" s="399" t="s">
        <v>70</v>
      </c>
      <c r="E471" s="400" t="s">
        <v>15</v>
      </c>
      <c r="F471" s="401" t="s">
        <v>1343</v>
      </c>
      <c r="G471" s="398"/>
      <c r="H471" s="402" t="s">
        <v>15</v>
      </c>
      <c r="I471" s="403" t="s">
        <v>15</v>
      </c>
      <c r="J471" s="404"/>
      <c r="K471" s="405"/>
      <c r="L471" s="403" t="s">
        <v>15</v>
      </c>
      <c r="M471" s="404"/>
      <c r="N471" s="405"/>
      <c r="O471" s="403" t="s">
        <v>15</v>
      </c>
      <c r="P471" s="404"/>
      <c r="Q471" s="405" t="s">
        <v>15</v>
      </c>
      <c r="R471" s="403" t="s">
        <v>15</v>
      </c>
      <c r="S471" s="404"/>
    </row>
    <row r="472" spans="2:19" s="406" customFormat="1" ht="13.5" hidden="1" outlineLevel="3">
      <c r="B472" s="397"/>
      <c r="C472" s="398"/>
      <c r="D472" s="399" t="s">
        <v>70</v>
      </c>
      <c r="E472" s="400" t="s">
        <v>15</v>
      </c>
      <c r="F472" s="401" t="s">
        <v>1344</v>
      </c>
      <c r="G472" s="398"/>
      <c r="H472" s="402" t="s">
        <v>15</v>
      </c>
      <c r="I472" s="403" t="s">
        <v>15</v>
      </c>
      <c r="J472" s="404"/>
      <c r="K472" s="405"/>
      <c r="L472" s="403" t="s">
        <v>15</v>
      </c>
      <c r="M472" s="404"/>
      <c r="N472" s="405"/>
      <c r="O472" s="403" t="s">
        <v>15</v>
      </c>
      <c r="P472" s="404"/>
      <c r="Q472" s="405" t="s">
        <v>15</v>
      </c>
      <c r="R472" s="403" t="s">
        <v>15</v>
      </c>
      <c r="S472" s="404"/>
    </row>
    <row r="473" spans="2:19" s="415" customFormat="1" ht="13.5" hidden="1" outlineLevel="3">
      <c r="B473" s="407"/>
      <c r="C473" s="408"/>
      <c r="D473" s="399" t="s">
        <v>70</v>
      </c>
      <c r="E473" s="409" t="s">
        <v>15</v>
      </c>
      <c r="F473" s="410" t="s">
        <v>1345</v>
      </c>
      <c r="G473" s="408"/>
      <c r="H473" s="411">
        <v>152.337</v>
      </c>
      <c r="I473" s="412" t="s">
        <v>15</v>
      </c>
      <c r="J473" s="413"/>
      <c r="K473" s="414"/>
      <c r="L473" s="412" t="s">
        <v>15</v>
      </c>
      <c r="M473" s="413"/>
      <c r="N473" s="414"/>
      <c r="O473" s="412" t="s">
        <v>15</v>
      </c>
      <c r="P473" s="413"/>
      <c r="Q473" s="414">
        <v>152.337</v>
      </c>
      <c r="R473" s="412" t="s">
        <v>15</v>
      </c>
      <c r="S473" s="413"/>
    </row>
    <row r="474" spans="2:19" s="415" customFormat="1" ht="13.5" hidden="1" outlineLevel="3">
      <c r="B474" s="407"/>
      <c r="C474" s="408"/>
      <c r="D474" s="399" t="s">
        <v>70</v>
      </c>
      <c r="E474" s="409" t="s">
        <v>15</v>
      </c>
      <c r="F474" s="410" t="s">
        <v>1346</v>
      </c>
      <c r="G474" s="408"/>
      <c r="H474" s="411">
        <v>78.008</v>
      </c>
      <c r="I474" s="412" t="s">
        <v>15</v>
      </c>
      <c r="J474" s="413"/>
      <c r="K474" s="414"/>
      <c r="L474" s="412" t="s">
        <v>15</v>
      </c>
      <c r="M474" s="413"/>
      <c r="N474" s="414"/>
      <c r="O474" s="412" t="s">
        <v>15</v>
      </c>
      <c r="P474" s="413"/>
      <c r="Q474" s="414">
        <v>78.008</v>
      </c>
      <c r="R474" s="412" t="s">
        <v>15</v>
      </c>
      <c r="S474" s="413"/>
    </row>
    <row r="475" spans="2:19" s="406" customFormat="1" ht="13.5" hidden="1" outlineLevel="3">
      <c r="B475" s="397"/>
      <c r="C475" s="398"/>
      <c r="D475" s="399" t="s">
        <v>70</v>
      </c>
      <c r="E475" s="400" t="s">
        <v>15</v>
      </c>
      <c r="F475" s="401" t="s">
        <v>1347</v>
      </c>
      <c r="G475" s="398"/>
      <c r="H475" s="402" t="s">
        <v>15</v>
      </c>
      <c r="I475" s="403" t="s">
        <v>15</v>
      </c>
      <c r="J475" s="404"/>
      <c r="K475" s="405"/>
      <c r="L475" s="403" t="s">
        <v>15</v>
      </c>
      <c r="M475" s="404"/>
      <c r="N475" s="405"/>
      <c r="O475" s="403" t="s">
        <v>15</v>
      </c>
      <c r="P475" s="404"/>
      <c r="Q475" s="405" t="s">
        <v>15</v>
      </c>
      <c r="R475" s="403" t="s">
        <v>15</v>
      </c>
      <c r="S475" s="404"/>
    </row>
    <row r="476" spans="2:19" s="415" customFormat="1" ht="13.5" hidden="1" outlineLevel="3">
      <c r="B476" s="407"/>
      <c r="C476" s="408"/>
      <c r="D476" s="399" t="s">
        <v>70</v>
      </c>
      <c r="E476" s="409" t="s">
        <v>15</v>
      </c>
      <c r="F476" s="410" t="s">
        <v>1348</v>
      </c>
      <c r="G476" s="408"/>
      <c r="H476" s="411">
        <v>153.04</v>
      </c>
      <c r="I476" s="412" t="s">
        <v>15</v>
      </c>
      <c r="J476" s="413"/>
      <c r="K476" s="414"/>
      <c r="L476" s="412" t="s">
        <v>15</v>
      </c>
      <c r="M476" s="413"/>
      <c r="N476" s="414"/>
      <c r="O476" s="412" t="s">
        <v>15</v>
      </c>
      <c r="P476" s="413"/>
      <c r="Q476" s="414">
        <v>153.04</v>
      </c>
      <c r="R476" s="412" t="s">
        <v>15</v>
      </c>
      <c r="S476" s="413"/>
    </row>
    <row r="477" spans="2:19" s="406" customFormat="1" ht="13.5" hidden="1" outlineLevel="3">
      <c r="B477" s="397"/>
      <c r="C477" s="398"/>
      <c r="D477" s="399" t="s">
        <v>70</v>
      </c>
      <c r="E477" s="400" t="s">
        <v>15</v>
      </c>
      <c r="F477" s="401" t="s">
        <v>1245</v>
      </c>
      <c r="G477" s="398"/>
      <c r="H477" s="402" t="s">
        <v>15</v>
      </c>
      <c r="I477" s="403" t="s">
        <v>15</v>
      </c>
      <c r="J477" s="404"/>
      <c r="K477" s="405"/>
      <c r="L477" s="403" t="s">
        <v>15</v>
      </c>
      <c r="M477" s="404"/>
      <c r="N477" s="405"/>
      <c r="O477" s="403" t="s">
        <v>15</v>
      </c>
      <c r="P477" s="404"/>
      <c r="Q477" s="405" t="s">
        <v>15</v>
      </c>
      <c r="R477" s="403" t="s">
        <v>15</v>
      </c>
      <c r="S477" s="404"/>
    </row>
    <row r="478" spans="2:19" s="406" customFormat="1" ht="13.5" hidden="1" outlineLevel="3">
      <c r="B478" s="397"/>
      <c r="C478" s="398"/>
      <c r="D478" s="399" t="s">
        <v>70</v>
      </c>
      <c r="E478" s="400" t="s">
        <v>15</v>
      </c>
      <c r="F478" s="401" t="s">
        <v>1354</v>
      </c>
      <c r="G478" s="398"/>
      <c r="H478" s="402" t="s">
        <v>15</v>
      </c>
      <c r="I478" s="403" t="s">
        <v>15</v>
      </c>
      <c r="J478" s="404"/>
      <c r="K478" s="405"/>
      <c r="L478" s="403" t="s">
        <v>15</v>
      </c>
      <c r="M478" s="404"/>
      <c r="N478" s="405"/>
      <c r="O478" s="403" t="s">
        <v>15</v>
      </c>
      <c r="P478" s="404"/>
      <c r="Q478" s="405" t="s">
        <v>15</v>
      </c>
      <c r="R478" s="403" t="s">
        <v>15</v>
      </c>
      <c r="S478" s="404"/>
    </row>
    <row r="479" spans="2:19" s="415" customFormat="1" ht="13.5" hidden="1" outlineLevel="3">
      <c r="B479" s="407"/>
      <c r="C479" s="408"/>
      <c r="D479" s="399" t="s">
        <v>70</v>
      </c>
      <c r="E479" s="409" t="s">
        <v>15</v>
      </c>
      <c r="F479" s="410" t="s">
        <v>1355</v>
      </c>
      <c r="G479" s="408"/>
      <c r="H479" s="411">
        <v>27.429</v>
      </c>
      <c r="I479" s="412" t="s">
        <v>15</v>
      </c>
      <c r="J479" s="413"/>
      <c r="K479" s="414"/>
      <c r="L479" s="412" t="s">
        <v>15</v>
      </c>
      <c r="M479" s="413"/>
      <c r="N479" s="414"/>
      <c r="O479" s="412" t="s">
        <v>15</v>
      </c>
      <c r="P479" s="413"/>
      <c r="Q479" s="414">
        <v>27.429</v>
      </c>
      <c r="R479" s="412" t="s">
        <v>15</v>
      </c>
      <c r="S479" s="413"/>
    </row>
    <row r="480" spans="2:19" s="415" customFormat="1" ht="13.5" hidden="1" outlineLevel="3">
      <c r="B480" s="407"/>
      <c r="C480" s="408"/>
      <c r="D480" s="399" t="s">
        <v>70</v>
      </c>
      <c r="E480" s="409" t="s">
        <v>15</v>
      </c>
      <c r="F480" s="410" t="s">
        <v>1356</v>
      </c>
      <c r="G480" s="408"/>
      <c r="H480" s="411">
        <v>14.662</v>
      </c>
      <c r="I480" s="412" t="s">
        <v>15</v>
      </c>
      <c r="J480" s="413"/>
      <c r="K480" s="414"/>
      <c r="L480" s="412" t="s">
        <v>15</v>
      </c>
      <c r="M480" s="413"/>
      <c r="N480" s="414"/>
      <c r="O480" s="412" t="s">
        <v>15</v>
      </c>
      <c r="P480" s="413"/>
      <c r="Q480" s="414">
        <v>14.662</v>
      </c>
      <c r="R480" s="412" t="s">
        <v>15</v>
      </c>
      <c r="S480" s="413"/>
    </row>
    <row r="481" spans="2:19" s="415" customFormat="1" ht="13.5" hidden="1" outlineLevel="3">
      <c r="B481" s="407"/>
      <c r="C481" s="408"/>
      <c r="D481" s="399" t="s">
        <v>70</v>
      </c>
      <c r="E481" s="409" t="s">
        <v>15</v>
      </c>
      <c r="F481" s="410" t="s">
        <v>1357</v>
      </c>
      <c r="G481" s="408"/>
      <c r="H481" s="411">
        <v>71.077</v>
      </c>
      <c r="I481" s="412" t="s">
        <v>15</v>
      </c>
      <c r="J481" s="413"/>
      <c r="K481" s="414"/>
      <c r="L481" s="412" t="s">
        <v>15</v>
      </c>
      <c r="M481" s="413"/>
      <c r="N481" s="414"/>
      <c r="O481" s="412" t="s">
        <v>15</v>
      </c>
      <c r="P481" s="413"/>
      <c r="Q481" s="414">
        <v>71.077</v>
      </c>
      <c r="R481" s="412" t="s">
        <v>15</v>
      </c>
      <c r="S481" s="413"/>
    </row>
    <row r="482" spans="2:19" s="415" customFormat="1" ht="13.5" hidden="1" outlineLevel="3">
      <c r="B482" s="407"/>
      <c r="C482" s="408"/>
      <c r="D482" s="399" t="s">
        <v>70</v>
      </c>
      <c r="E482" s="409" t="s">
        <v>15</v>
      </c>
      <c r="F482" s="410" t="s">
        <v>1358</v>
      </c>
      <c r="G482" s="408"/>
      <c r="H482" s="411">
        <v>250.058</v>
      </c>
      <c r="I482" s="412" t="s">
        <v>15</v>
      </c>
      <c r="J482" s="413"/>
      <c r="K482" s="414"/>
      <c r="L482" s="412" t="s">
        <v>15</v>
      </c>
      <c r="M482" s="413"/>
      <c r="N482" s="414"/>
      <c r="O482" s="412" t="s">
        <v>15</v>
      </c>
      <c r="P482" s="413"/>
      <c r="Q482" s="414">
        <v>250.058</v>
      </c>
      <c r="R482" s="412" t="s">
        <v>15</v>
      </c>
      <c r="S482" s="413"/>
    </row>
    <row r="483" spans="2:19" s="415" customFormat="1" ht="13.5" hidden="1" outlineLevel="3">
      <c r="B483" s="407"/>
      <c r="C483" s="408"/>
      <c r="D483" s="399" t="s">
        <v>70</v>
      </c>
      <c r="E483" s="409" t="s">
        <v>15</v>
      </c>
      <c r="F483" s="410" t="s">
        <v>1359</v>
      </c>
      <c r="G483" s="408"/>
      <c r="H483" s="411">
        <v>365.545</v>
      </c>
      <c r="I483" s="412" t="s">
        <v>15</v>
      </c>
      <c r="J483" s="413"/>
      <c r="K483" s="414"/>
      <c r="L483" s="412" t="s">
        <v>15</v>
      </c>
      <c r="M483" s="413"/>
      <c r="N483" s="414"/>
      <c r="O483" s="412" t="s">
        <v>15</v>
      </c>
      <c r="P483" s="413"/>
      <c r="Q483" s="414">
        <v>365.545</v>
      </c>
      <c r="R483" s="412" t="s">
        <v>15</v>
      </c>
      <c r="S483" s="413"/>
    </row>
    <row r="484" spans="2:19" s="415" customFormat="1" ht="13.5" hidden="1" outlineLevel="3">
      <c r="B484" s="407"/>
      <c r="C484" s="408"/>
      <c r="D484" s="399" t="s">
        <v>70</v>
      </c>
      <c r="E484" s="409" t="s">
        <v>15</v>
      </c>
      <c r="F484" s="410" t="s">
        <v>1360</v>
      </c>
      <c r="G484" s="408"/>
      <c r="H484" s="411">
        <v>62.072</v>
      </c>
      <c r="I484" s="412" t="s">
        <v>15</v>
      </c>
      <c r="J484" s="413"/>
      <c r="K484" s="414"/>
      <c r="L484" s="412" t="s">
        <v>15</v>
      </c>
      <c r="M484" s="413"/>
      <c r="N484" s="414"/>
      <c r="O484" s="412" t="s">
        <v>15</v>
      </c>
      <c r="P484" s="413"/>
      <c r="Q484" s="414">
        <v>62.072</v>
      </c>
      <c r="R484" s="412" t="s">
        <v>15</v>
      </c>
      <c r="S484" s="413"/>
    </row>
    <row r="485" spans="2:19" s="426" customFormat="1" ht="13.5" hidden="1" outlineLevel="3">
      <c r="B485" s="425"/>
      <c r="C485" s="427"/>
      <c r="D485" s="399" t="s">
        <v>70</v>
      </c>
      <c r="E485" s="428" t="s">
        <v>15</v>
      </c>
      <c r="F485" s="429" t="s">
        <v>1096</v>
      </c>
      <c r="G485" s="427"/>
      <c r="H485" s="430">
        <v>1174.228</v>
      </c>
      <c r="I485" s="431" t="s">
        <v>15</v>
      </c>
      <c r="J485" s="432"/>
      <c r="K485" s="433"/>
      <c r="L485" s="431" t="s">
        <v>15</v>
      </c>
      <c r="M485" s="432"/>
      <c r="N485" s="433"/>
      <c r="O485" s="431" t="s">
        <v>15</v>
      </c>
      <c r="P485" s="432"/>
      <c r="Q485" s="433">
        <v>1174.228</v>
      </c>
      <c r="R485" s="431" t="s">
        <v>15</v>
      </c>
      <c r="S485" s="432"/>
    </row>
    <row r="486" spans="2:19" s="406" customFormat="1" ht="13.5" hidden="1" outlineLevel="3">
      <c r="B486" s="397"/>
      <c r="C486" s="398"/>
      <c r="D486" s="399" t="s">
        <v>70</v>
      </c>
      <c r="E486" s="400" t="s">
        <v>15</v>
      </c>
      <c r="F486" s="401" t="s">
        <v>1424</v>
      </c>
      <c r="G486" s="398"/>
      <c r="H486" s="402" t="s">
        <v>15</v>
      </c>
      <c r="I486" s="403" t="s">
        <v>15</v>
      </c>
      <c r="J486" s="404"/>
      <c r="K486" s="405"/>
      <c r="L486" s="403" t="s">
        <v>15</v>
      </c>
      <c r="M486" s="404"/>
      <c r="N486" s="405"/>
      <c r="O486" s="403" t="s">
        <v>15</v>
      </c>
      <c r="P486" s="404"/>
      <c r="Q486" s="405" t="s">
        <v>15</v>
      </c>
      <c r="R486" s="403" t="s">
        <v>15</v>
      </c>
      <c r="S486" s="404"/>
    </row>
    <row r="487" spans="2:19" s="406" customFormat="1" ht="13.5" hidden="1" outlineLevel="3">
      <c r="B487" s="397"/>
      <c r="C487" s="398"/>
      <c r="D487" s="399" t="s">
        <v>70</v>
      </c>
      <c r="E487" s="400" t="s">
        <v>15</v>
      </c>
      <c r="F487" s="401" t="s">
        <v>1343</v>
      </c>
      <c r="G487" s="398"/>
      <c r="H487" s="402" t="s">
        <v>15</v>
      </c>
      <c r="I487" s="403" t="s">
        <v>15</v>
      </c>
      <c r="J487" s="404"/>
      <c r="K487" s="405"/>
      <c r="L487" s="403" t="s">
        <v>15</v>
      </c>
      <c r="M487" s="404"/>
      <c r="N487" s="405"/>
      <c r="O487" s="403" t="s">
        <v>15</v>
      </c>
      <c r="P487" s="404"/>
      <c r="Q487" s="405" t="s">
        <v>15</v>
      </c>
      <c r="R487" s="403" t="s">
        <v>15</v>
      </c>
      <c r="S487" s="404"/>
    </row>
    <row r="488" spans="2:19" s="415" customFormat="1" ht="13.5" hidden="1" outlineLevel="3">
      <c r="B488" s="407"/>
      <c r="C488" s="408"/>
      <c r="D488" s="399" t="s">
        <v>70</v>
      </c>
      <c r="E488" s="409" t="s">
        <v>15</v>
      </c>
      <c r="F488" s="410" t="s">
        <v>1375</v>
      </c>
      <c r="G488" s="408"/>
      <c r="H488" s="411">
        <v>-20.355</v>
      </c>
      <c r="I488" s="412" t="s">
        <v>15</v>
      </c>
      <c r="J488" s="413"/>
      <c r="K488" s="414"/>
      <c r="L488" s="412" t="s">
        <v>15</v>
      </c>
      <c r="M488" s="413"/>
      <c r="N488" s="414"/>
      <c r="O488" s="412" t="s">
        <v>15</v>
      </c>
      <c r="P488" s="413"/>
      <c r="Q488" s="414">
        <v>-20.355</v>
      </c>
      <c r="R488" s="412" t="s">
        <v>15</v>
      </c>
      <c r="S488" s="413"/>
    </row>
    <row r="489" spans="2:19" s="415" customFormat="1" ht="13.5" hidden="1" outlineLevel="3">
      <c r="B489" s="407"/>
      <c r="C489" s="408"/>
      <c r="D489" s="399" t="s">
        <v>70</v>
      </c>
      <c r="E489" s="409" t="s">
        <v>15</v>
      </c>
      <c r="F489" s="410" t="s">
        <v>1376</v>
      </c>
      <c r="G489" s="408"/>
      <c r="H489" s="411">
        <v>-7.152</v>
      </c>
      <c r="I489" s="412" t="s">
        <v>15</v>
      </c>
      <c r="J489" s="413"/>
      <c r="K489" s="414"/>
      <c r="L489" s="412" t="s">
        <v>15</v>
      </c>
      <c r="M489" s="413"/>
      <c r="N489" s="414"/>
      <c r="O489" s="412" t="s">
        <v>15</v>
      </c>
      <c r="P489" s="413"/>
      <c r="Q489" s="414">
        <v>-7.152</v>
      </c>
      <c r="R489" s="412" t="s">
        <v>15</v>
      </c>
      <c r="S489" s="413"/>
    </row>
    <row r="490" spans="2:19" s="415" customFormat="1" ht="13.5" hidden="1" outlineLevel="3">
      <c r="B490" s="407"/>
      <c r="C490" s="408"/>
      <c r="D490" s="399" t="s">
        <v>70</v>
      </c>
      <c r="E490" s="409" t="s">
        <v>15</v>
      </c>
      <c r="F490" s="410" t="s">
        <v>1377</v>
      </c>
      <c r="G490" s="408"/>
      <c r="H490" s="411">
        <v>-13.075</v>
      </c>
      <c r="I490" s="412" t="s">
        <v>15</v>
      </c>
      <c r="J490" s="413"/>
      <c r="K490" s="414"/>
      <c r="L490" s="412" t="s">
        <v>15</v>
      </c>
      <c r="M490" s="413"/>
      <c r="N490" s="414"/>
      <c r="O490" s="412" t="s">
        <v>15</v>
      </c>
      <c r="P490" s="413"/>
      <c r="Q490" s="414">
        <v>-13.075</v>
      </c>
      <c r="R490" s="412" t="s">
        <v>15</v>
      </c>
      <c r="S490" s="413"/>
    </row>
    <row r="491" spans="2:19" s="415" customFormat="1" ht="13.5" hidden="1" outlineLevel="3">
      <c r="B491" s="407"/>
      <c r="C491" s="408"/>
      <c r="D491" s="399" t="s">
        <v>70</v>
      </c>
      <c r="E491" s="409" t="s">
        <v>15</v>
      </c>
      <c r="F491" s="410" t="s">
        <v>1378</v>
      </c>
      <c r="G491" s="408"/>
      <c r="H491" s="411">
        <v>-4.828</v>
      </c>
      <c r="I491" s="412" t="s">
        <v>15</v>
      </c>
      <c r="J491" s="413"/>
      <c r="K491" s="414"/>
      <c r="L491" s="412" t="s">
        <v>15</v>
      </c>
      <c r="M491" s="413"/>
      <c r="N491" s="414"/>
      <c r="O491" s="412" t="s">
        <v>15</v>
      </c>
      <c r="P491" s="413"/>
      <c r="Q491" s="414">
        <v>-4.828</v>
      </c>
      <c r="R491" s="412" t="s">
        <v>15</v>
      </c>
      <c r="S491" s="413"/>
    </row>
    <row r="492" spans="2:19" s="406" customFormat="1" ht="13.5" hidden="1" outlineLevel="3">
      <c r="B492" s="397"/>
      <c r="C492" s="398"/>
      <c r="D492" s="399" t="s">
        <v>70</v>
      </c>
      <c r="E492" s="400" t="s">
        <v>15</v>
      </c>
      <c r="F492" s="401" t="s">
        <v>1245</v>
      </c>
      <c r="G492" s="398"/>
      <c r="H492" s="402" t="s">
        <v>15</v>
      </c>
      <c r="I492" s="403" t="s">
        <v>15</v>
      </c>
      <c r="J492" s="404"/>
      <c r="K492" s="405"/>
      <c r="L492" s="403" t="s">
        <v>15</v>
      </c>
      <c r="M492" s="404"/>
      <c r="N492" s="405"/>
      <c r="O492" s="403" t="s">
        <v>15</v>
      </c>
      <c r="P492" s="404"/>
      <c r="Q492" s="405" t="s">
        <v>15</v>
      </c>
      <c r="R492" s="403" t="s">
        <v>15</v>
      </c>
      <c r="S492" s="404"/>
    </row>
    <row r="493" spans="2:19" s="415" customFormat="1" ht="13.5" hidden="1" outlineLevel="3">
      <c r="B493" s="407"/>
      <c r="C493" s="408"/>
      <c r="D493" s="399" t="s">
        <v>70</v>
      </c>
      <c r="E493" s="409" t="s">
        <v>15</v>
      </c>
      <c r="F493" s="410" t="s">
        <v>1379</v>
      </c>
      <c r="G493" s="408"/>
      <c r="H493" s="411">
        <v>-39.136</v>
      </c>
      <c r="I493" s="412" t="s">
        <v>15</v>
      </c>
      <c r="J493" s="413"/>
      <c r="K493" s="414"/>
      <c r="L493" s="412" t="s">
        <v>15</v>
      </c>
      <c r="M493" s="413"/>
      <c r="N493" s="414"/>
      <c r="O493" s="412" t="s">
        <v>15</v>
      </c>
      <c r="P493" s="413"/>
      <c r="Q493" s="414">
        <v>-39.136</v>
      </c>
      <c r="R493" s="412" t="s">
        <v>15</v>
      </c>
      <c r="S493" s="413"/>
    </row>
    <row r="494" spans="2:19" s="415" customFormat="1" ht="13.5" hidden="1" outlineLevel="3">
      <c r="B494" s="407"/>
      <c r="C494" s="408"/>
      <c r="D494" s="399" t="s">
        <v>70</v>
      </c>
      <c r="E494" s="409" t="s">
        <v>15</v>
      </c>
      <c r="F494" s="410" t="s">
        <v>1380</v>
      </c>
      <c r="G494" s="408"/>
      <c r="H494" s="411">
        <v>-9.951</v>
      </c>
      <c r="I494" s="412" t="s">
        <v>15</v>
      </c>
      <c r="J494" s="413"/>
      <c r="K494" s="414"/>
      <c r="L494" s="412" t="s">
        <v>15</v>
      </c>
      <c r="M494" s="413"/>
      <c r="N494" s="414"/>
      <c r="O494" s="412" t="s">
        <v>15</v>
      </c>
      <c r="P494" s="413"/>
      <c r="Q494" s="414">
        <v>-9.951</v>
      </c>
      <c r="R494" s="412" t="s">
        <v>15</v>
      </c>
      <c r="S494" s="413"/>
    </row>
    <row r="495" spans="2:19" s="424" customFormat="1" ht="13.5" hidden="1" outlineLevel="3">
      <c r="B495" s="416"/>
      <c r="C495" s="417"/>
      <c r="D495" s="399" t="s">
        <v>70</v>
      </c>
      <c r="E495" s="418" t="s">
        <v>15</v>
      </c>
      <c r="F495" s="419" t="s">
        <v>71</v>
      </c>
      <c r="G495" s="417"/>
      <c r="H495" s="420">
        <v>1079.731</v>
      </c>
      <c r="I495" s="421" t="s">
        <v>15</v>
      </c>
      <c r="J495" s="422"/>
      <c r="K495" s="423"/>
      <c r="L495" s="421" t="s">
        <v>15</v>
      </c>
      <c r="M495" s="422"/>
      <c r="N495" s="423"/>
      <c r="O495" s="421" t="s">
        <v>15</v>
      </c>
      <c r="P495" s="422"/>
      <c r="Q495" s="423">
        <v>1079.731</v>
      </c>
      <c r="R495" s="421" t="s">
        <v>15</v>
      </c>
      <c r="S495" s="422"/>
    </row>
    <row r="496" spans="2:19" s="264" customFormat="1" ht="22.5" customHeight="1" hidden="1" outlineLevel="2">
      <c r="B496" s="255"/>
      <c r="C496" s="256" t="s">
        <v>158</v>
      </c>
      <c r="D496" s="256" t="s">
        <v>67</v>
      </c>
      <c r="E496" s="395" t="s">
        <v>1435</v>
      </c>
      <c r="F496" s="396" t="s">
        <v>1436</v>
      </c>
      <c r="G496" s="259" t="s">
        <v>68</v>
      </c>
      <c r="H496" s="260">
        <v>1079.731</v>
      </c>
      <c r="I496" s="261">
        <v>111.5</v>
      </c>
      <c r="J496" s="263">
        <f>ROUND(I496*H496,2)</f>
        <v>120390.01</v>
      </c>
      <c r="K496" s="262"/>
      <c r="L496" s="261">
        <v>111.5</v>
      </c>
      <c r="M496" s="263">
        <f>ROUND(L496*K496,2)</f>
        <v>0</v>
      </c>
      <c r="N496" s="262"/>
      <c r="O496" s="261">
        <v>111.5</v>
      </c>
      <c r="P496" s="263">
        <f>ROUND(O496*N496,2)</f>
        <v>0</v>
      </c>
      <c r="Q496" s="262">
        <v>1079.731</v>
      </c>
      <c r="R496" s="261">
        <v>111.5</v>
      </c>
      <c r="S496" s="263">
        <f>ROUND(R496*Q496,2)</f>
        <v>120390.01</v>
      </c>
    </row>
    <row r="497" spans="2:19" s="264" customFormat="1" ht="22.5" customHeight="1" hidden="1" outlineLevel="2" collapsed="1">
      <c r="B497" s="255"/>
      <c r="C497" s="256" t="s">
        <v>159</v>
      </c>
      <c r="D497" s="256" t="s">
        <v>67</v>
      </c>
      <c r="E497" s="395" t="s">
        <v>1437</v>
      </c>
      <c r="F497" s="396" t="s">
        <v>1438</v>
      </c>
      <c r="G497" s="259" t="s">
        <v>77</v>
      </c>
      <c r="H497" s="260">
        <v>100.737</v>
      </c>
      <c r="I497" s="261">
        <v>1003.1</v>
      </c>
      <c r="J497" s="263">
        <f>ROUND(I497*H497,2)</f>
        <v>101049.28</v>
      </c>
      <c r="K497" s="262"/>
      <c r="L497" s="261">
        <v>1003.1</v>
      </c>
      <c r="M497" s="263">
        <f>ROUND(L497*K497,2)</f>
        <v>0</v>
      </c>
      <c r="N497" s="262"/>
      <c r="O497" s="261">
        <v>1003.1</v>
      </c>
      <c r="P497" s="263">
        <f>ROUND(O497*N497,2)</f>
        <v>0</v>
      </c>
      <c r="Q497" s="262">
        <v>100.737</v>
      </c>
      <c r="R497" s="261">
        <v>1003.1</v>
      </c>
      <c r="S497" s="263">
        <f>ROUND(R497*Q497,2)</f>
        <v>101049.28</v>
      </c>
    </row>
    <row r="498" spans="2:19" s="406" customFormat="1" ht="13.5" hidden="1" outlineLevel="3">
      <c r="B498" s="397"/>
      <c r="C498" s="398"/>
      <c r="D498" s="399" t="s">
        <v>70</v>
      </c>
      <c r="E498" s="400" t="s">
        <v>15</v>
      </c>
      <c r="F498" s="401" t="s">
        <v>1308</v>
      </c>
      <c r="G498" s="398"/>
      <c r="H498" s="402" t="s">
        <v>15</v>
      </c>
      <c r="I498" s="403" t="s">
        <v>15</v>
      </c>
      <c r="J498" s="404"/>
      <c r="K498" s="405"/>
      <c r="L498" s="403" t="s">
        <v>15</v>
      </c>
      <c r="M498" s="404"/>
      <c r="N498" s="405"/>
      <c r="O498" s="403" t="s">
        <v>15</v>
      </c>
      <c r="P498" s="404"/>
      <c r="Q498" s="405" t="s">
        <v>15</v>
      </c>
      <c r="R498" s="403" t="s">
        <v>15</v>
      </c>
      <c r="S498" s="404"/>
    </row>
    <row r="499" spans="2:19" s="415" customFormat="1" ht="13.5" hidden="1" outlineLevel="3">
      <c r="B499" s="407"/>
      <c r="C499" s="408"/>
      <c r="D499" s="399" t="s">
        <v>70</v>
      </c>
      <c r="E499" s="409" t="s">
        <v>15</v>
      </c>
      <c r="F499" s="410" t="s">
        <v>1439</v>
      </c>
      <c r="G499" s="408"/>
      <c r="H499" s="411">
        <v>25.114</v>
      </c>
      <c r="I499" s="412" t="s">
        <v>15</v>
      </c>
      <c r="J499" s="413"/>
      <c r="K499" s="414"/>
      <c r="L499" s="412" t="s">
        <v>15</v>
      </c>
      <c r="M499" s="413"/>
      <c r="N499" s="414"/>
      <c r="O499" s="412" t="s">
        <v>15</v>
      </c>
      <c r="P499" s="413"/>
      <c r="Q499" s="414">
        <v>25.114</v>
      </c>
      <c r="R499" s="412" t="s">
        <v>15</v>
      </c>
      <c r="S499" s="413"/>
    </row>
    <row r="500" spans="2:19" s="415" customFormat="1" ht="13.5" hidden="1" outlineLevel="3">
      <c r="B500" s="407"/>
      <c r="C500" s="408"/>
      <c r="D500" s="399" t="s">
        <v>70</v>
      </c>
      <c r="E500" s="409" t="s">
        <v>15</v>
      </c>
      <c r="F500" s="410" t="s">
        <v>1440</v>
      </c>
      <c r="G500" s="408"/>
      <c r="H500" s="411">
        <v>23.803</v>
      </c>
      <c r="I500" s="412" t="s">
        <v>15</v>
      </c>
      <c r="J500" s="413"/>
      <c r="K500" s="414"/>
      <c r="L500" s="412" t="s">
        <v>15</v>
      </c>
      <c r="M500" s="413"/>
      <c r="N500" s="414"/>
      <c r="O500" s="412" t="s">
        <v>15</v>
      </c>
      <c r="P500" s="413"/>
      <c r="Q500" s="414">
        <v>23.803</v>
      </c>
      <c r="R500" s="412" t="s">
        <v>15</v>
      </c>
      <c r="S500" s="413"/>
    </row>
    <row r="501" spans="2:19" s="415" customFormat="1" ht="13.5" hidden="1" outlineLevel="3">
      <c r="B501" s="407"/>
      <c r="C501" s="408"/>
      <c r="D501" s="399" t="s">
        <v>70</v>
      </c>
      <c r="E501" s="409" t="s">
        <v>15</v>
      </c>
      <c r="F501" s="410" t="s">
        <v>1441</v>
      </c>
      <c r="G501" s="408"/>
      <c r="H501" s="411">
        <v>25.698</v>
      </c>
      <c r="I501" s="412" t="s">
        <v>15</v>
      </c>
      <c r="J501" s="413"/>
      <c r="K501" s="414"/>
      <c r="L501" s="412" t="s">
        <v>15</v>
      </c>
      <c r="M501" s="413"/>
      <c r="N501" s="414"/>
      <c r="O501" s="412" t="s">
        <v>15</v>
      </c>
      <c r="P501" s="413"/>
      <c r="Q501" s="414">
        <v>25.698</v>
      </c>
      <c r="R501" s="412" t="s">
        <v>15</v>
      </c>
      <c r="S501" s="413"/>
    </row>
    <row r="502" spans="2:19" s="415" customFormat="1" ht="13.5" hidden="1" outlineLevel="3">
      <c r="B502" s="407"/>
      <c r="C502" s="408"/>
      <c r="D502" s="399" t="s">
        <v>70</v>
      </c>
      <c r="E502" s="409" t="s">
        <v>15</v>
      </c>
      <c r="F502" s="410" t="s">
        <v>1442</v>
      </c>
      <c r="G502" s="408"/>
      <c r="H502" s="411">
        <v>26.122</v>
      </c>
      <c r="I502" s="412" t="s">
        <v>15</v>
      </c>
      <c r="J502" s="413"/>
      <c r="K502" s="414"/>
      <c r="L502" s="412" t="s">
        <v>15</v>
      </c>
      <c r="M502" s="413"/>
      <c r="N502" s="414"/>
      <c r="O502" s="412" t="s">
        <v>15</v>
      </c>
      <c r="P502" s="413"/>
      <c r="Q502" s="414">
        <v>26.122</v>
      </c>
      <c r="R502" s="412" t="s">
        <v>15</v>
      </c>
      <c r="S502" s="413"/>
    </row>
    <row r="503" spans="2:19" s="424" customFormat="1" ht="13.5" hidden="1" outlineLevel="3">
      <c r="B503" s="416"/>
      <c r="C503" s="417"/>
      <c r="D503" s="399" t="s">
        <v>70</v>
      </c>
      <c r="E503" s="418" t="s">
        <v>15</v>
      </c>
      <c r="F503" s="419" t="s">
        <v>71</v>
      </c>
      <c r="G503" s="417"/>
      <c r="H503" s="420">
        <v>100.737</v>
      </c>
      <c r="I503" s="421" t="s">
        <v>15</v>
      </c>
      <c r="J503" s="422"/>
      <c r="K503" s="423"/>
      <c r="L503" s="421" t="s">
        <v>15</v>
      </c>
      <c r="M503" s="422"/>
      <c r="N503" s="423"/>
      <c r="O503" s="421" t="s">
        <v>15</v>
      </c>
      <c r="P503" s="422"/>
      <c r="Q503" s="423">
        <v>100.737</v>
      </c>
      <c r="R503" s="421" t="s">
        <v>15</v>
      </c>
      <c r="S503" s="422"/>
    </row>
    <row r="504" spans="2:19" s="264" customFormat="1" ht="22.5" customHeight="1" hidden="1" outlineLevel="2">
      <c r="B504" s="255"/>
      <c r="C504" s="256" t="s">
        <v>160</v>
      </c>
      <c r="D504" s="256" t="s">
        <v>67</v>
      </c>
      <c r="E504" s="395" t="s">
        <v>1443</v>
      </c>
      <c r="F504" s="396" t="s">
        <v>1444</v>
      </c>
      <c r="G504" s="259" t="s">
        <v>77</v>
      </c>
      <c r="H504" s="260">
        <v>100.737</v>
      </c>
      <c r="I504" s="261">
        <v>501.6</v>
      </c>
      <c r="J504" s="263">
        <f>ROUND(I504*H504,2)</f>
        <v>50529.68</v>
      </c>
      <c r="K504" s="262"/>
      <c r="L504" s="261">
        <v>501.6</v>
      </c>
      <c r="M504" s="263">
        <f>ROUND(L504*K504,2)</f>
        <v>0</v>
      </c>
      <c r="N504" s="262"/>
      <c r="O504" s="261">
        <v>501.6</v>
      </c>
      <c r="P504" s="263">
        <f>ROUND(O504*N504,2)</f>
        <v>0</v>
      </c>
      <c r="Q504" s="262">
        <v>100.737</v>
      </c>
      <c r="R504" s="261">
        <v>501.6</v>
      </c>
      <c r="S504" s="263">
        <f>ROUND(R504*Q504,2)</f>
        <v>50529.68</v>
      </c>
    </row>
    <row r="505" spans="2:19" s="264" customFormat="1" ht="22.5" customHeight="1" hidden="1" outlineLevel="2" collapsed="1">
      <c r="B505" s="255"/>
      <c r="C505" s="256" t="s">
        <v>161</v>
      </c>
      <c r="D505" s="256" t="s">
        <v>67</v>
      </c>
      <c r="E505" s="395" t="s">
        <v>1445</v>
      </c>
      <c r="F505" s="396" t="s">
        <v>1446</v>
      </c>
      <c r="G505" s="259" t="s">
        <v>77</v>
      </c>
      <c r="H505" s="260">
        <v>230.896</v>
      </c>
      <c r="I505" s="261">
        <v>1003.1</v>
      </c>
      <c r="J505" s="263">
        <f>ROUND(I505*H505,2)</f>
        <v>231611.78</v>
      </c>
      <c r="K505" s="262"/>
      <c r="L505" s="261">
        <v>1003.1</v>
      </c>
      <c r="M505" s="263">
        <f>ROUND(L505*K505,2)</f>
        <v>0</v>
      </c>
      <c r="N505" s="262"/>
      <c r="O505" s="261">
        <v>1003.1</v>
      </c>
      <c r="P505" s="263">
        <f>ROUND(O505*N505,2)</f>
        <v>0</v>
      </c>
      <c r="Q505" s="262">
        <v>230.896</v>
      </c>
      <c r="R505" s="261">
        <v>1003.1</v>
      </c>
      <c r="S505" s="263">
        <f>ROUND(R505*Q505,2)</f>
        <v>231611.78</v>
      </c>
    </row>
    <row r="506" spans="2:19" s="406" customFormat="1" ht="13.5" hidden="1" outlineLevel="3">
      <c r="B506" s="397"/>
      <c r="C506" s="398"/>
      <c r="D506" s="399" t="s">
        <v>70</v>
      </c>
      <c r="E506" s="400" t="s">
        <v>15</v>
      </c>
      <c r="F506" s="401" t="s">
        <v>1308</v>
      </c>
      <c r="G506" s="398"/>
      <c r="H506" s="402" t="s">
        <v>15</v>
      </c>
      <c r="I506" s="403" t="s">
        <v>15</v>
      </c>
      <c r="J506" s="404"/>
      <c r="K506" s="405"/>
      <c r="L506" s="403" t="s">
        <v>15</v>
      </c>
      <c r="M506" s="404"/>
      <c r="N506" s="405"/>
      <c r="O506" s="403" t="s">
        <v>15</v>
      </c>
      <c r="P506" s="404"/>
      <c r="Q506" s="405" t="s">
        <v>15</v>
      </c>
      <c r="R506" s="403" t="s">
        <v>15</v>
      </c>
      <c r="S506" s="404"/>
    </row>
    <row r="507" spans="2:19" s="415" customFormat="1" ht="13.5" hidden="1" outlineLevel="3">
      <c r="B507" s="407"/>
      <c r="C507" s="408"/>
      <c r="D507" s="399" t="s">
        <v>70</v>
      </c>
      <c r="E507" s="409" t="s">
        <v>15</v>
      </c>
      <c r="F507" s="410" t="s">
        <v>1447</v>
      </c>
      <c r="G507" s="408"/>
      <c r="H507" s="411">
        <v>87.552</v>
      </c>
      <c r="I507" s="412" t="s">
        <v>15</v>
      </c>
      <c r="J507" s="413"/>
      <c r="K507" s="414"/>
      <c r="L507" s="412" t="s">
        <v>15</v>
      </c>
      <c r="M507" s="413"/>
      <c r="N507" s="414"/>
      <c r="O507" s="412" t="s">
        <v>15</v>
      </c>
      <c r="P507" s="413"/>
      <c r="Q507" s="414">
        <v>87.552</v>
      </c>
      <c r="R507" s="412" t="s">
        <v>15</v>
      </c>
      <c r="S507" s="413"/>
    </row>
    <row r="508" spans="2:19" s="415" customFormat="1" ht="13.5" hidden="1" outlineLevel="3">
      <c r="B508" s="407"/>
      <c r="C508" s="408"/>
      <c r="D508" s="399" t="s">
        <v>70</v>
      </c>
      <c r="E508" s="409" t="s">
        <v>15</v>
      </c>
      <c r="F508" s="410" t="s">
        <v>1448</v>
      </c>
      <c r="G508" s="408"/>
      <c r="H508" s="411">
        <v>47.328</v>
      </c>
      <c r="I508" s="412" t="s">
        <v>15</v>
      </c>
      <c r="J508" s="413"/>
      <c r="K508" s="414"/>
      <c r="L508" s="412" t="s">
        <v>15</v>
      </c>
      <c r="M508" s="413"/>
      <c r="N508" s="414"/>
      <c r="O508" s="412" t="s">
        <v>15</v>
      </c>
      <c r="P508" s="413"/>
      <c r="Q508" s="414">
        <v>47.328</v>
      </c>
      <c r="R508" s="412" t="s">
        <v>15</v>
      </c>
      <c r="S508" s="413"/>
    </row>
    <row r="509" spans="2:19" s="415" customFormat="1" ht="13.5" hidden="1" outlineLevel="3">
      <c r="B509" s="407"/>
      <c r="C509" s="408"/>
      <c r="D509" s="399" t="s">
        <v>70</v>
      </c>
      <c r="E509" s="409" t="s">
        <v>15</v>
      </c>
      <c r="F509" s="410" t="s">
        <v>1449</v>
      </c>
      <c r="G509" s="408"/>
      <c r="H509" s="411">
        <v>48.008</v>
      </c>
      <c r="I509" s="412" t="s">
        <v>15</v>
      </c>
      <c r="J509" s="413"/>
      <c r="K509" s="414"/>
      <c r="L509" s="412" t="s">
        <v>15</v>
      </c>
      <c r="M509" s="413"/>
      <c r="N509" s="414"/>
      <c r="O509" s="412" t="s">
        <v>15</v>
      </c>
      <c r="P509" s="413"/>
      <c r="Q509" s="414">
        <v>48.008</v>
      </c>
      <c r="R509" s="412" t="s">
        <v>15</v>
      </c>
      <c r="S509" s="413"/>
    </row>
    <row r="510" spans="2:19" s="415" customFormat="1" ht="13.5" hidden="1" outlineLevel="3">
      <c r="B510" s="407"/>
      <c r="C510" s="408"/>
      <c r="D510" s="399" t="s">
        <v>70</v>
      </c>
      <c r="E510" s="409" t="s">
        <v>15</v>
      </c>
      <c r="F510" s="410" t="s">
        <v>1450</v>
      </c>
      <c r="G510" s="408"/>
      <c r="H510" s="411">
        <v>48.008</v>
      </c>
      <c r="I510" s="412" t="s">
        <v>15</v>
      </c>
      <c r="J510" s="413"/>
      <c r="K510" s="414"/>
      <c r="L510" s="412" t="s">
        <v>15</v>
      </c>
      <c r="M510" s="413"/>
      <c r="N510" s="414"/>
      <c r="O510" s="412" t="s">
        <v>15</v>
      </c>
      <c r="P510" s="413"/>
      <c r="Q510" s="414">
        <v>48.008</v>
      </c>
      <c r="R510" s="412" t="s">
        <v>15</v>
      </c>
      <c r="S510" s="413"/>
    </row>
    <row r="511" spans="2:19" s="424" customFormat="1" ht="13.5" hidden="1" outlineLevel="3">
      <c r="B511" s="416"/>
      <c r="C511" s="417"/>
      <c r="D511" s="399" t="s">
        <v>70</v>
      </c>
      <c r="E511" s="418" t="s">
        <v>15</v>
      </c>
      <c r="F511" s="419" t="s">
        <v>71</v>
      </c>
      <c r="G511" s="417"/>
      <c r="H511" s="420">
        <v>230.896</v>
      </c>
      <c r="I511" s="421" t="s">
        <v>15</v>
      </c>
      <c r="J511" s="422"/>
      <c r="K511" s="423"/>
      <c r="L511" s="421" t="s">
        <v>15</v>
      </c>
      <c r="M511" s="422"/>
      <c r="N511" s="423"/>
      <c r="O511" s="421" t="s">
        <v>15</v>
      </c>
      <c r="P511" s="422"/>
      <c r="Q511" s="423">
        <v>230.896</v>
      </c>
      <c r="R511" s="421" t="s">
        <v>15</v>
      </c>
      <c r="S511" s="422"/>
    </row>
    <row r="512" spans="2:19" s="264" customFormat="1" ht="22.5" customHeight="1" hidden="1" outlineLevel="2" collapsed="1">
      <c r="B512" s="255"/>
      <c r="C512" s="256" t="s">
        <v>162</v>
      </c>
      <c r="D512" s="256" t="s">
        <v>67</v>
      </c>
      <c r="E512" s="395" t="s">
        <v>1451</v>
      </c>
      <c r="F512" s="396" t="s">
        <v>1452</v>
      </c>
      <c r="G512" s="259" t="s">
        <v>91</v>
      </c>
      <c r="H512" s="260">
        <v>16420.26</v>
      </c>
      <c r="I512" s="261">
        <v>20.9</v>
      </c>
      <c r="J512" s="263">
        <f>ROUND(I512*H512,2)</f>
        <v>343183.43</v>
      </c>
      <c r="K512" s="262"/>
      <c r="L512" s="261">
        <v>20.9</v>
      </c>
      <c r="M512" s="263">
        <f>ROUND(L512*K512,2)</f>
        <v>0</v>
      </c>
      <c r="N512" s="262"/>
      <c r="O512" s="261">
        <v>20.9</v>
      </c>
      <c r="P512" s="263">
        <f>ROUND(O512*N512,2)</f>
        <v>0</v>
      </c>
      <c r="Q512" s="262">
        <v>16420.26</v>
      </c>
      <c r="R512" s="261">
        <v>20.9</v>
      </c>
      <c r="S512" s="263">
        <f>ROUND(R512*Q512,2)</f>
        <v>343183.43</v>
      </c>
    </row>
    <row r="513" spans="2:19" s="415" customFormat="1" ht="13.5" hidden="1" outlineLevel="3">
      <c r="B513" s="407"/>
      <c r="C513" s="408"/>
      <c r="D513" s="399" t="s">
        <v>70</v>
      </c>
      <c r="E513" s="409" t="s">
        <v>1453</v>
      </c>
      <c r="F513" s="410" t="s">
        <v>1454</v>
      </c>
      <c r="G513" s="408"/>
      <c r="H513" s="411">
        <v>6197.76</v>
      </c>
      <c r="I513" s="412" t="s">
        <v>15</v>
      </c>
      <c r="J513" s="413"/>
      <c r="K513" s="414"/>
      <c r="L513" s="412" t="s">
        <v>15</v>
      </c>
      <c r="M513" s="413"/>
      <c r="N513" s="414"/>
      <c r="O513" s="412" t="s">
        <v>15</v>
      </c>
      <c r="P513" s="413"/>
      <c r="Q513" s="414">
        <v>6197.76</v>
      </c>
      <c r="R513" s="412" t="s">
        <v>15</v>
      </c>
      <c r="S513" s="413"/>
    </row>
    <row r="514" spans="2:19" s="415" customFormat="1" ht="13.5" hidden="1" outlineLevel="3">
      <c r="B514" s="407"/>
      <c r="C514" s="408"/>
      <c r="D514" s="399" t="s">
        <v>70</v>
      </c>
      <c r="E514" s="409" t="s">
        <v>1455</v>
      </c>
      <c r="F514" s="410" t="s">
        <v>1456</v>
      </c>
      <c r="G514" s="408"/>
      <c r="H514" s="411">
        <v>3182.7</v>
      </c>
      <c r="I514" s="412" t="s">
        <v>15</v>
      </c>
      <c r="J514" s="413"/>
      <c r="K514" s="414"/>
      <c r="L514" s="412" t="s">
        <v>15</v>
      </c>
      <c r="M514" s="413"/>
      <c r="N514" s="414"/>
      <c r="O514" s="412" t="s">
        <v>15</v>
      </c>
      <c r="P514" s="413"/>
      <c r="Q514" s="414">
        <v>3182.7</v>
      </c>
      <c r="R514" s="412" t="s">
        <v>15</v>
      </c>
      <c r="S514" s="413"/>
    </row>
    <row r="515" spans="2:19" s="415" customFormat="1" ht="13.5" hidden="1" outlineLevel="3">
      <c r="B515" s="407"/>
      <c r="C515" s="408"/>
      <c r="D515" s="399" t="s">
        <v>70</v>
      </c>
      <c r="E515" s="409" t="s">
        <v>1457</v>
      </c>
      <c r="F515" s="410" t="s">
        <v>1458</v>
      </c>
      <c r="G515" s="408"/>
      <c r="H515" s="411">
        <v>3233.38</v>
      </c>
      <c r="I515" s="412" t="s">
        <v>15</v>
      </c>
      <c r="J515" s="413"/>
      <c r="K515" s="414"/>
      <c r="L515" s="412" t="s">
        <v>15</v>
      </c>
      <c r="M515" s="413"/>
      <c r="N515" s="414"/>
      <c r="O515" s="412" t="s">
        <v>15</v>
      </c>
      <c r="P515" s="413"/>
      <c r="Q515" s="414">
        <v>3233.38</v>
      </c>
      <c r="R515" s="412" t="s">
        <v>15</v>
      </c>
      <c r="S515" s="413"/>
    </row>
    <row r="516" spans="2:19" s="415" customFormat="1" ht="13.5" hidden="1" outlineLevel="3">
      <c r="B516" s="407"/>
      <c r="C516" s="408"/>
      <c r="D516" s="399" t="s">
        <v>70</v>
      </c>
      <c r="E516" s="409" t="s">
        <v>1459</v>
      </c>
      <c r="F516" s="410" t="s">
        <v>1460</v>
      </c>
      <c r="G516" s="408"/>
      <c r="H516" s="411">
        <v>3233.38</v>
      </c>
      <c r="I516" s="412" t="s">
        <v>15</v>
      </c>
      <c r="J516" s="413"/>
      <c r="K516" s="414"/>
      <c r="L516" s="412" t="s">
        <v>15</v>
      </c>
      <c r="M516" s="413"/>
      <c r="N516" s="414"/>
      <c r="O516" s="412" t="s">
        <v>15</v>
      </c>
      <c r="P516" s="413"/>
      <c r="Q516" s="414">
        <v>3233.38</v>
      </c>
      <c r="R516" s="412" t="s">
        <v>15</v>
      </c>
      <c r="S516" s="413"/>
    </row>
    <row r="517" spans="2:19" s="415" customFormat="1" ht="13.5" hidden="1" outlineLevel="3">
      <c r="B517" s="407"/>
      <c r="C517" s="408"/>
      <c r="D517" s="399" t="s">
        <v>70</v>
      </c>
      <c r="E517" s="409" t="s">
        <v>1461</v>
      </c>
      <c r="F517" s="410" t="s">
        <v>1462</v>
      </c>
      <c r="G517" s="408"/>
      <c r="H517" s="411">
        <v>573.04</v>
      </c>
      <c r="I517" s="412" t="s">
        <v>15</v>
      </c>
      <c r="J517" s="413"/>
      <c r="K517" s="414"/>
      <c r="L517" s="412" t="s">
        <v>15</v>
      </c>
      <c r="M517" s="413"/>
      <c r="N517" s="414"/>
      <c r="O517" s="412" t="s">
        <v>15</v>
      </c>
      <c r="P517" s="413"/>
      <c r="Q517" s="414">
        <v>573.04</v>
      </c>
      <c r="R517" s="412" t="s">
        <v>15</v>
      </c>
      <c r="S517" s="413"/>
    </row>
    <row r="518" spans="2:19" s="424" customFormat="1" ht="13.5" hidden="1" outlineLevel="3">
      <c r="B518" s="416"/>
      <c r="C518" s="417"/>
      <c r="D518" s="399" t="s">
        <v>70</v>
      </c>
      <c r="E518" s="418" t="s">
        <v>1463</v>
      </c>
      <c r="F518" s="419" t="s">
        <v>71</v>
      </c>
      <c r="G518" s="417"/>
      <c r="H518" s="420">
        <v>16420.26</v>
      </c>
      <c r="I518" s="421" t="s">
        <v>15</v>
      </c>
      <c r="J518" s="422"/>
      <c r="K518" s="423"/>
      <c r="L518" s="421" t="s">
        <v>15</v>
      </c>
      <c r="M518" s="422"/>
      <c r="N518" s="423"/>
      <c r="O518" s="421" t="s">
        <v>15</v>
      </c>
      <c r="P518" s="422"/>
      <c r="Q518" s="423">
        <v>16420.26</v>
      </c>
      <c r="R518" s="421" t="s">
        <v>15</v>
      </c>
      <c r="S518" s="422"/>
    </row>
    <row r="519" spans="2:19" s="264" customFormat="1" ht="22.5" customHeight="1" hidden="1" outlineLevel="2" collapsed="1">
      <c r="B519" s="255"/>
      <c r="C519" s="265" t="s">
        <v>163</v>
      </c>
      <c r="D519" s="265" t="s">
        <v>90</v>
      </c>
      <c r="E519" s="434" t="s">
        <v>1464</v>
      </c>
      <c r="F519" s="435" t="s">
        <v>1465</v>
      </c>
      <c r="G519" s="267" t="s">
        <v>82</v>
      </c>
      <c r="H519" s="268">
        <v>4.256</v>
      </c>
      <c r="I519" s="269">
        <v>24000</v>
      </c>
      <c r="J519" s="271">
        <f>ROUND(I519*H519,2)</f>
        <v>102144</v>
      </c>
      <c r="K519" s="270"/>
      <c r="L519" s="269">
        <v>24000</v>
      </c>
      <c r="M519" s="271">
        <f>ROUND(L519*K519,2)</f>
        <v>0</v>
      </c>
      <c r="N519" s="270"/>
      <c r="O519" s="269">
        <v>24000</v>
      </c>
      <c r="P519" s="271">
        <f>ROUND(O519*N519,2)</f>
        <v>0</v>
      </c>
      <c r="Q519" s="270">
        <v>4.256</v>
      </c>
      <c r="R519" s="269">
        <v>24000</v>
      </c>
      <c r="S519" s="271">
        <f>ROUND(R519*Q519,2)</f>
        <v>102144</v>
      </c>
    </row>
    <row r="520" spans="2:19" s="406" customFormat="1" ht="13.5" hidden="1" outlineLevel="3">
      <c r="B520" s="397"/>
      <c r="C520" s="398"/>
      <c r="D520" s="399" t="s">
        <v>70</v>
      </c>
      <c r="E520" s="400" t="s">
        <v>15</v>
      </c>
      <c r="F520" s="401" t="s">
        <v>1466</v>
      </c>
      <c r="G520" s="398"/>
      <c r="H520" s="402" t="s">
        <v>15</v>
      </c>
      <c r="I520" s="403" t="s">
        <v>15</v>
      </c>
      <c r="J520" s="404"/>
      <c r="K520" s="405"/>
      <c r="L520" s="403" t="s">
        <v>15</v>
      </c>
      <c r="M520" s="404"/>
      <c r="N520" s="405"/>
      <c r="O520" s="403" t="s">
        <v>15</v>
      </c>
      <c r="P520" s="404"/>
      <c r="Q520" s="405" t="s">
        <v>15</v>
      </c>
      <c r="R520" s="403" t="s">
        <v>15</v>
      </c>
      <c r="S520" s="404"/>
    </row>
    <row r="521" spans="2:19" s="415" customFormat="1" ht="13.5" hidden="1" outlineLevel="3">
      <c r="B521" s="407"/>
      <c r="C521" s="408"/>
      <c r="D521" s="399" t="s">
        <v>70</v>
      </c>
      <c r="E521" s="409" t="s">
        <v>15</v>
      </c>
      <c r="F521" s="410" t="s">
        <v>1467</v>
      </c>
      <c r="G521" s="408"/>
      <c r="H521" s="411">
        <v>4.256</v>
      </c>
      <c r="I521" s="412" t="s">
        <v>15</v>
      </c>
      <c r="J521" s="413"/>
      <c r="K521" s="414"/>
      <c r="L521" s="412" t="s">
        <v>15</v>
      </c>
      <c r="M521" s="413"/>
      <c r="N521" s="414"/>
      <c r="O521" s="412" t="s">
        <v>15</v>
      </c>
      <c r="P521" s="413"/>
      <c r="Q521" s="414">
        <v>4.256</v>
      </c>
      <c r="R521" s="412" t="s">
        <v>15</v>
      </c>
      <c r="S521" s="413"/>
    </row>
    <row r="522" spans="2:19" s="264" customFormat="1" ht="22.5" customHeight="1" hidden="1" outlineLevel="2" collapsed="1">
      <c r="B522" s="255"/>
      <c r="C522" s="265" t="s">
        <v>164</v>
      </c>
      <c r="D522" s="265" t="s">
        <v>90</v>
      </c>
      <c r="E522" s="434" t="s">
        <v>1468</v>
      </c>
      <c r="F522" s="435" t="s">
        <v>1469</v>
      </c>
      <c r="G522" s="267" t="s">
        <v>82</v>
      </c>
      <c r="H522" s="268">
        <v>2.128</v>
      </c>
      <c r="I522" s="269">
        <v>8000</v>
      </c>
      <c r="J522" s="271">
        <f>ROUND(I522*H522,2)</f>
        <v>17024</v>
      </c>
      <c r="K522" s="270"/>
      <c r="L522" s="269">
        <v>8000</v>
      </c>
      <c r="M522" s="271">
        <f>ROUND(L522*K522,2)</f>
        <v>0</v>
      </c>
      <c r="N522" s="270"/>
      <c r="O522" s="269">
        <v>8000</v>
      </c>
      <c r="P522" s="271">
        <f>ROUND(O522*N522,2)</f>
        <v>0</v>
      </c>
      <c r="Q522" s="270">
        <v>2.128</v>
      </c>
      <c r="R522" s="269">
        <v>8000</v>
      </c>
      <c r="S522" s="271">
        <f>ROUND(R522*Q522,2)</f>
        <v>17024</v>
      </c>
    </row>
    <row r="523" spans="2:19" s="406" customFormat="1" ht="13.5" hidden="1" outlineLevel="3">
      <c r="B523" s="397"/>
      <c r="C523" s="398"/>
      <c r="D523" s="399" t="s">
        <v>70</v>
      </c>
      <c r="E523" s="400" t="s">
        <v>15</v>
      </c>
      <c r="F523" s="401" t="s">
        <v>1466</v>
      </c>
      <c r="G523" s="398"/>
      <c r="H523" s="402" t="s">
        <v>15</v>
      </c>
      <c r="I523" s="403" t="s">
        <v>15</v>
      </c>
      <c r="J523" s="404"/>
      <c r="K523" s="405"/>
      <c r="L523" s="403" t="s">
        <v>15</v>
      </c>
      <c r="M523" s="404"/>
      <c r="N523" s="405"/>
      <c r="O523" s="403" t="s">
        <v>15</v>
      </c>
      <c r="P523" s="404"/>
      <c r="Q523" s="405" t="s">
        <v>15</v>
      </c>
      <c r="R523" s="403" t="s">
        <v>15</v>
      </c>
      <c r="S523" s="404"/>
    </row>
    <row r="524" spans="2:19" s="415" customFormat="1" ht="13.5" hidden="1" outlineLevel="3">
      <c r="B524" s="407"/>
      <c r="C524" s="408"/>
      <c r="D524" s="399" t="s">
        <v>70</v>
      </c>
      <c r="E524" s="409" t="s">
        <v>15</v>
      </c>
      <c r="F524" s="410" t="s">
        <v>1470</v>
      </c>
      <c r="G524" s="408"/>
      <c r="H524" s="411">
        <v>2.128</v>
      </c>
      <c r="I524" s="412" t="s">
        <v>15</v>
      </c>
      <c r="J524" s="413"/>
      <c r="K524" s="414"/>
      <c r="L524" s="412" t="s">
        <v>15</v>
      </c>
      <c r="M524" s="413"/>
      <c r="N524" s="414"/>
      <c r="O524" s="412" t="s">
        <v>15</v>
      </c>
      <c r="P524" s="413"/>
      <c r="Q524" s="414">
        <v>2.128</v>
      </c>
      <c r="R524" s="412" t="s">
        <v>15</v>
      </c>
      <c r="S524" s="413"/>
    </row>
    <row r="525" spans="2:19" s="424" customFormat="1" ht="13.5" hidden="1" outlineLevel="3">
      <c r="B525" s="416"/>
      <c r="C525" s="417"/>
      <c r="D525" s="399" t="s">
        <v>70</v>
      </c>
      <c r="E525" s="418" t="s">
        <v>1471</v>
      </c>
      <c r="F525" s="419" t="s">
        <v>71</v>
      </c>
      <c r="G525" s="417"/>
      <c r="H525" s="420">
        <v>2.128</v>
      </c>
      <c r="I525" s="421" t="s">
        <v>15</v>
      </c>
      <c r="J525" s="422"/>
      <c r="K525" s="423"/>
      <c r="L525" s="421" t="s">
        <v>15</v>
      </c>
      <c r="M525" s="422"/>
      <c r="N525" s="423"/>
      <c r="O525" s="421" t="s">
        <v>15</v>
      </c>
      <c r="P525" s="422"/>
      <c r="Q525" s="423">
        <v>2.128</v>
      </c>
      <c r="R525" s="421" t="s">
        <v>15</v>
      </c>
      <c r="S525" s="422"/>
    </row>
    <row r="526" spans="2:19" s="264" customFormat="1" ht="22.5" customHeight="1" hidden="1" outlineLevel="2" collapsed="1">
      <c r="B526" s="255"/>
      <c r="C526" s="265" t="s">
        <v>165</v>
      </c>
      <c r="D526" s="265" t="s">
        <v>90</v>
      </c>
      <c r="E526" s="434" t="s">
        <v>1472</v>
      </c>
      <c r="F526" s="435" t="s">
        <v>1473</v>
      </c>
      <c r="G526" s="267" t="s">
        <v>82</v>
      </c>
      <c r="H526" s="268">
        <v>7.1</v>
      </c>
      <c r="I526" s="269">
        <v>24000</v>
      </c>
      <c r="J526" s="271">
        <f>ROUND(I526*H526,2)</f>
        <v>170400</v>
      </c>
      <c r="K526" s="270"/>
      <c r="L526" s="269">
        <v>24000</v>
      </c>
      <c r="M526" s="271">
        <f>ROUND(L526*K526,2)</f>
        <v>0</v>
      </c>
      <c r="N526" s="270"/>
      <c r="O526" s="269">
        <v>24000</v>
      </c>
      <c r="P526" s="271">
        <f>ROUND(O526*N526,2)</f>
        <v>0</v>
      </c>
      <c r="Q526" s="270">
        <v>7.1</v>
      </c>
      <c r="R526" s="269">
        <v>24000</v>
      </c>
      <c r="S526" s="271">
        <f>ROUND(R526*Q526,2)</f>
        <v>170400</v>
      </c>
    </row>
    <row r="527" spans="2:19" s="406" customFormat="1" ht="13.5" hidden="1" outlineLevel="3">
      <c r="B527" s="397"/>
      <c r="C527" s="398"/>
      <c r="D527" s="399" t="s">
        <v>70</v>
      </c>
      <c r="E527" s="400" t="s">
        <v>15</v>
      </c>
      <c r="F527" s="401" t="s">
        <v>1474</v>
      </c>
      <c r="G527" s="398"/>
      <c r="H527" s="402" t="s">
        <v>15</v>
      </c>
      <c r="I527" s="403" t="s">
        <v>15</v>
      </c>
      <c r="J527" s="404"/>
      <c r="K527" s="405"/>
      <c r="L527" s="403" t="s">
        <v>15</v>
      </c>
      <c r="M527" s="404"/>
      <c r="N527" s="405"/>
      <c r="O527" s="403" t="s">
        <v>15</v>
      </c>
      <c r="P527" s="404"/>
      <c r="Q527" s="405" t="s">
        <v>15</v>
      </c>
      <c r="R527" s="403" t="s">
        <v>15</v>
      </c>
      <c r="S527" s="404"/>
    </row>
    <row r="528" spans="2:19" s="415" customFormat="1" ht="13.5" hidden="1" outlineLevel="3">
      <c r="B528" s="407"/>
      <c r="C528" s="408"/>
      <c r="D528" s="399" t="s">
        <v>70</v>
      </c>
      <c r="E528" s="409" t="s">
        <v>15</v>
      </c>
      <c r="F528" s="410" t="s">
        <v>1475</v>
      </c>
      <c r="G528" s="408"/>
      <c r="H528" s="411">
        <v>2.342</v>
      </c>
      <c r="I528" s="412" t="s">
        <v>15</v>
      </c>
      <c r="J528" s="413"/>
      <c r="K528" s="414"/>
      <c r="L528" s="412" t="s">
        <v>15</v>
      </c>
      <c r="M528" s="413"/>
      <c r="N528" s="414"/>
      <c r="O528" s="412" t="s">
        <v>15</v>
      </c>
      <c r="P528" s="413"/>
      <c r="Q528" s="414">
        <v>2.342</v>
      </c>
      <c r="R528" s="412" t="s">
        <v>15</v>
      </c>
      <c r="S528" s="413"/>
    </row>
    <row r="529" spans="2:19" s="415" customFormat="1" ht="13.5" hidden="1" outlineLevel="3">
      <c r="B529" s="407"/>
      <c r="C529" s="408"/>
      <c r="D529" s="399" t="s">
        <v>70</v>
      </c>
      <c r="E529" s="409" t="s">
        <v>15</v>
      </c>
      <c r="F529" s="410" t="s">
        <v>1476</v>
      </c>
      <c r="G529" s="408"/>
      <c r="H529" s="411">
        <v>2.379</v>
      </c>
      <c r="I529" s="412" t="s">
        <v>15</v>
      </c>
      <c r="J529" s="413"/>
      <c r="K529" s="414"/>
      <c r="L529" s="412" t="s">
        <v>15</v>
      </c>
      <c r="M529" s="413"/>
      <c r="N529" s="414"/>
      <c r="O529" s="412" t="s">
        <v>15</v>
      </c>
      <c r="P529" s="413"/>
      <c r="Q529" s="414">
        <v>2.379</v>
      </c>
      <c r="R529" s="412" t="s">
        <v>15</v>
      </c>
      <c r="S529" s="413"/>
    </row>
    <row r="530" spans="2:19" s="415" customFormat="1" ht="13.5" hidden="1" outlineLevel="3">
      <c r="B530" s="407"/>
      <c r="C530" s="408"/>
      <c r="D530" s="399" t="s">
        <v>70</v>
      </c>
      <c r="E530" s="409" t="s">
        <v>15</v>
      </c>
      <c r="F530" s="410" t="s">
        <v>1477</v>
      </c>
      <c r="G530" s="408"/>
      <c r="H530" s="411">
        <v>2.379</v>
      </c>
      <c r="I530" s="412" t="s">
        <v>15</v>
      </c>
      <c r="J530" s="413"/>
      <c r="K530" s="414"/>
      <c r="L530" s="412" t="s">
        <v>15</v>
      </c>
      <c r="M530" s="413"/>
      <c r="N530" s="414"/>
      <c r="O530" s="412" t="s">
        <v>15</v>
      </c>
      <c r="P530" s="413"/>
      <c r="Q530" s="414">
        <v>2.379</v>
      </c>
      <c r="R530" s="412" t="s">
        <v>15</v>
      </c>
      <c r="S530" s="413"/>
    </row>
    <row r="531" spans="2:19" s="424" customFormat="1" ht="13.5" hidden="1" outlineLevel="3">
      <c r="B531" s="416"/>
      <c r="C531" s="417"/>
      <c r="D531" s="399" t="s">
        <v>70</v>
      </c>
      <c r="E531" s="418" t="s">
        <v>15</v>
      </c>
      <c r="F531" s="419" t="s">
        <v>71</v>
      </c>
      <c r="G531" s="417"/>
      <c r="H531" s="420">
        <v>7.1</v>
      </c>
      <c r="I531" s="421" t="s">
        <v>15</v>
      </c>
      <c r="J531" s="422"/>
      <c r="K531" s="423"/>
      <c r="L531" s="421" t="s">
        <v>15</v>
      </c>
      <c r="M531" s="422"/>
      <c r="N531" s="423"/>
      <c r="O531" s="421" t="s">
        <v>15</v>
      </c>
      <c r="P531" s="422"/>
      <c r="Q531" s="423">
        <v>7.1</v>
      </c>
      <c r="R531" s="421" t="s">
        <v>15</v>
      </c>
      <c r="S531" s="422"/>
    </row>
    <row r="532" spans="2:19" s="264" customFormat="1" ht="22.5" customHeight="1" hidden="1" outlineLevel="2" collapsed="1">
      <c r="B532" s="255"/>
      <c r="C532" s="265" t="s">
        <v>12</v>
      </c>
      <c r="D532" s="265" t="s">
        <v>90</v>
      </c>
      <c r="E532" s="434" t="s">
        <v>1478</v>
      </c>
      <c r="F532" s="435" t="s">
        <v>1479</v>
      </c>
      <c r="G532" s="267" t="s">
        <v>82</v>
      </c>
      <c r="H532" s="268">
        <v>2.841</v>
      </c>
      <c r="I532" s="269">
        <v>8000</v>
      </c>
      <c r="J532" s="271">
        <f>ROUND(I532*H532,2)</f>
        <v>22728</v>
      </c>
      <c r="K532" s="270"/>
      <c r="L532" s="269">
        <v>8000</v>
      </c>
      <c r="M532" s="271">
        <f>ROUND(L532*K532,2)</f>
        <v>0</v>
      </c>
      <c r="N532" s="270"/>
      <c r="O532" s="269">
        <v>8000</v>
      </c>
      <c r="P532" s="271">
        <f>ROUND(O532*N532,2)</f>
        <v>0</v>
      </c>
      <c r="Q532" s="270">
        <v>2.841</v>
      </c>
      <c r="R532" s="269">
        <v>8000</v>
      </c>
      <c r="S532" s="271">
        <f>ROUND(R532*Q532,2)</f>
        <v>22728</v>
      </c>
    </row>
    <row r="533" spans="2:19" s="406" customFormat="1" ht="13.5" hidden="1" outlineLevel="3">
      <c r="B533" s="397"/>
      <c r="C533" s="398"/>
      <c r="D533" s="399" t="s">
        <v>70</v>
      </c>
      <c r="E533" s="400" t="s">
        <v>15</v>
      </c>
      <c r="F533" s="401" t="s">
        <v>1474</v>
      </c>
      <c r="G533" s="398"/>
      <c r="H533" s="402" t="s">
        <v>15</v>
      </c>
      <c r="I533" s="403" t="s">
        <v>15</v>
      </c>
      <c r="J533" s="404"/>
      <c r="K533" s="405"/>
      <c r="L533" s="403" t="s">
        <v>15</v>
      </c>
      <c r="M533" s="404"/>
      <c r="N533" s="405"/>
      <c r="O533" s="403" t="s">
        <v>15</v>
      </c>
      <c r="P533" s="404"/>
      <c r="Q533" s="405" t="s">
        <v>15</v>
      </c>
      <c r="R533" s="403" t="s">
        <v>15</v>
      </c>
      <c r="S533" s="404"/>
    </row>
    <row r="534" spans="2:19" s="415" customFormat="1" ht="13.5" hidden="1" outlineLevel="3">
      <c r="B534" s="407"/>
      <c r="C534" s="408"/>
      <c r="D534" s="399" t="s">
        <v>70</v>
      </c>
      <c r="E534" s="409" t="s">
        <v>15</v>
      </c>
      <c r="F534" s="410" t="s">
        <v>1480</v>
      </c>
      <c r="G534" s="408"/>
      <c r="H534" s="411">
        <v>0.937</v>
      </c>
      <c r="I534" s="412" t="s">
        <v>15</v>
      </c>
      <c r="J534" s="413"/>
      <c r="K534" s="414"/>
      <c r="L534" s="412" t="s">
        <v>15</v>
      </c>
      <c r="M534" s="413"/>
      <c r="N534" s="414"/>
      <c r="O534" s="412" t="s">
        <v>15</v>
      </c>
      <c r="P534" s="413"/>
      <c r="Q534" s="414">
        <v>0.937</v>
      </c>
      <c r="R534" s="412" t="s">
        <v>15</v>
      </c>
      <c r="S534" s="413"/>
    </row>
    <row r="535" spans="2:19" s="415" customFormat="1" ht="13.5" hidden="1" outlineLevel="3">
      <c r="B535" s="407"/>
      <c r="C535" s="408"/>
      <c r="D535" s="399" t="s">
        <v>70</v>
      </c>
      <c r="E535" s="409" t="s">
        <v>15</v>
      </c>
      <c r="F535" s="410" t="s">
        <v>1481</v>
      </c>
      <c r="G535" s="408"/>
      <c r="H535" s="411">
        <v>0.952</v>
      </c>
      <c r="I535" s="412" t="s">
        <v>15</v>
      </c>
      <c r="J535" s="413"/>
      <c r="K535" s="414"/>
      <c r="L535" s="412" t="s">
        <v>15</v>
      </c>
      <c r="M535" s="413"/>
      <c r="N535" s="414"/>
      <c r="O535" s="412" t="s">
        <v>15</v>
      </c>
      <c r="P535" s="413"/>
      <c r="Q535" s="414">
        <v>0.952</v>
      </c>
      <c r="R535" s="412" t="s">
        <v>15</v>
      </c>
      <c r="S535" s="413"/>
    </row>
    <row r="536" spans="2:19" s="415" customFormat="1" ht="13.5" hidden="1" outlineLevel="3">
      <c r="B536" s="407"/>
      <c r="C536" s="408"/>
      <c r="D536" s="399" t="s">
        <v>70</v>
      </c>
      <c r="E536" s="409" t="s">
        <v>15</v>
      </c>
      <c r="F536" s="410" t="s">
        <v>1482</v>
      </c>
      <c r="G536" s="408"/>
      <c r="H536" s="411">
        <v>0.952</v>
      </c>
      <c r="I536" s="412" t="s">
        <v>15</v>
      </c>
      <c r="J536" s="413"/>
      <c r="K536" s="414"/>
      <c r="L536" s="412" t="s">
        <v>15</v>
      </c>
      <c r="M536" s="413"/>
      <c r="N536" s="414"/>
      <c r="O536" s="412" t="s">
        <v>15</v>
      </c>
      <c r="P536" s="413"/>
      <c r="Q536" s="414">
        <v>0.952</v>
      </c>
      <c r="R536" s="412" t="s">
        <v>15</v>
      </c>
      <c r="S536" s="413"/>
    </row>
    <row r="537" spans="2:19" s="424" customFormat="1" ht="13.5" hidden="1" outlineLevel="3">
      <c r="B537" s="416"/>
      <c r="C537" s="417"/>
      <c r="D537" s="399" t="s">
        <v>70</v>
      </c>
      <c r="E537" s="418" t="s">
        <v>1483</v>
      </c>
      <c r="F537" s="419" t="s">
        <v>71</v>
      </c>
      <c r="G537" s="417"/>
      <c r="H537" s="420">
        <v>2.841</v>
      </c>
      <c r="I537" s="421" t="s">
        <v>15</v>
      </c>
      <c r="J537" s="422"/>
      <c r="K537" s="423"/>
      <c r="L537" s="421" t="s">
        <v>15</v>
      </c>
      <c r="M537" s="422"/>
      <c r="N537" s="423"/>
      <c r="O537" s="421" t="s">
        <v>15</v>
      </c>
      <c r="P537" s="422"/>
      <c r="Q537" s="423">
        <v>2.841</v>
      </c>
      <c r="R537" s="421" t="s">
        <v>15</v>
      </c>
      <c r="S537" s="422"/>
    </row>
    <row r="538" spans="2:19" s="264" customFormat="1" ht="22.5" customHeight="1" hidden="1" outlineLevel="2" collapsed="1">
      <c r="B538" s="255"/>
      <c r="C538" s="265" t="s">
        <v>166</v>
      </c>
      <c r="D538" s="265" t="s">
        <v>90</v>
      </c>
      <c r="E538" s="434" t="s">
        <v>1484</v>
      </c>
      <c r="F538" s="435" t="s">
        <v>1485</v>
      </c>
      <c r="G538" s="267" t="s">
        <v>82</v>
      </c>
      <c r="H538" s="268">
        <v>0.402</v>
      </c>
      <c r="I538" s="269">
        <v>24000</v>
      </c>
      <c r="J538" s="271">
        <f>ROUND(I538*H538,2)</f>
        <v>9648</v>
      </c>
      <c r="K538" s="270"/>
      <c r="L538" s="269">
        <v>24000</v>
      </c>
      <c r="M538" s="271">
        <f>ROUND(L538*K538,2)</f>
        <v>0</v>
      </c>
      <c r="N538" s="270"/>
      <c r="O538" s="269">
        <v>24000</v>
      </c>
      <c r="P538" s="271">
        <f>ROUND(O538*N538,2)</f>
        <v>0</v>
      </c>
      <c r="Q538" s="270">
        <v>0.402</v>
      </c>
      <c r="R538" s="269">
        <v>24000</v>
      </c>
      <c r="S538" s="271">
        <f>ROUND(R538*Q538,2)</f>
        <v>9648</v>
      </c>
    </row>
    <row r="539" spans="2:19" s="406" customFormat="1" ht="13.5" hidden="1" outlineLevel="3">
      <c r="B539" s="397"/>
      <c r="C539" s="398"/>
      <c r="D539" s="399" t="s">
        <v>70</v>
      </c>
      <c r="E539" s="400" t="s">
        <v>15</v>
      </c>
      <c r="F539" s="401" t="s">
        <v>1486</v>
      </c>
      <c r="G539" s="398"/>
      <c r="H539" s="402" t="s">
        <v>15</v>
      </c>
      <c r="I539" s="403" t="s">
        <v>15</v>
      </c>
      <c r="J539" s="404"/>
      <c r="K539" s="405"/>
      <c r="L539" s="403" t="s">
        <v>15</v>
      </c>
      <c r="M539" s="404"/>
      <c r="N539" s="405"/>
      <c r="O539" s="403" t="s">
        <v>15</v>
      </c>
      <c r="P539" s="404"/>
      <c r="Q539" s="405" t="s">
        <v>15</v>
      </c>
      <c r="R539" s="403" t="s">
        <v>15</v>
      </c>
      <c r="S539" s="404"/>
    </row>
    <row r="540" spans="2:19" s="406" customFormat="1" ht="13.5" hidden="1" outlineLevel="3">
      <c r="B540" s="397"/>
      <c r="C540" s="398"/>
      <c r="D540" s="399" t="s">
        <v>70</v>
      </c>
      <c r="E540" s="400" t="s">
        <v>15</v>
      </c>
      <c r="F540" s="401" t="s">
        <v>1487</v>
      </c>
      <c r="G540" s="398"/>
      <c r="H540" s="402" t="s">
        <v>15</v>
      </c>
      <c r="I540" s="403" t="s">
        <v>15</v>
      </c>
      <c r="J540" s="404"/>
      <c r="K540" s="405"/>
      <c r="L540" s="403" t="s">
        <v>15</v>
      </c>
      <c r="M540" s="404"/>
      <c r="N540" s="405"/>
      <c r="O540" s="403" t="s">
        <v>15</v>
      </c>
      <c r="P540" s="404"/>
      <c r="Q540" s="405" t="s">
        <v>15</v>
      </c>
      <c r="R540" s="403" t="s">
        <v>15</v>
      </c>
      <c r="S540" s="404"/>
    </row>
    <row r="541" spans="2:19" s="415" customFormat="1" ht="13.5" hidden="1" outlineLevel="3">
      <c r="B541" s="407"/>
      <c r="C541" s="408"/>
      <c r="D541" s="399" t="s">
        <v>70</v>
      </c>
      <c r="E541" s="409" t="s">
        <v>15</v>
      </c>
      <c r="F541" s="410" t="s">
        <v>1488</v>
      </c>
      <c r="G541" s="408"/>
      <c r="H541" s="411">
        <v>0.097</v>
      </c>
      <c r="I541" s="412" t="s">
        <v>15</v>
      </c>
      <c r="J541" s="413"/>
      <c r="K541" s="414"/>
      <c r="L541" s="412" t="s">
        <v>15</v>
      </c>
      <c r="M541" s="413"/>
      <c r="N541" s="414"/>
      <c r="O541" s="412" t="s">
        <v>15</v>
      </c>
      <c r="P541" s="413"/>
      <c r="Q541" s="414">
        <v>0.097</v>
      </c>
      <c r="R541" s="412" t="s">
        <v>15</v>
      </c>
      <c r="S541" s="413"/>
    </row>
    <row r="542" spans="2:19" s="415" customFormat="1" ht="13.5" hidden="1" outlineLevel="3">
      <c r="B542" s="407"/>
      <c r="C542" s="408"/>
      <c r="D542" s="399" t="s">
        <v>70</v>
      </c>
      <c r="E542" s="409" t="s">
        <v>15</v>
      </c>
      <c r="F542" s="410" t="s">
        <v>1489</v>
      </c>
      <c r="G542" s="408"/>
      <c r="H542" s="411">
        <v>0.103</v>
      </c>
      <c r="I542" s="412" t="s">
        <v>15</v>
      </c>
      <c r="J542" s="413"/>
      <c r="K542" s="414"/>
      <c r="L542" s="412" t="s">
        <v>15</v>
      </c>
      <c r="M542" s="413"/>
      <c r="N542" s="414"/>
      <c r="O542" s="412" t="s">
        <v>15</v>
      </c>
      <c r="P542" s="413"/>
      <c r="Q542" s="414">
        <v>0.103</v>
      </c>
      <c r="R542" s="412" t="s">
        <v>15</v>
      </c>
      <c r="S542" s="413"/>
    </row>
    <row r="543" spans="2:19" s="415" customFormat="1" ht="13.5" hidden="1" outlineLevel="3">
      <c r="B543" s="407"/>
      <c r="C543" s="408"/>
      <c r="D543" s="399" t="s">
        <v>70</v>
      </c>
      <c r="E543" s="409" t="s">
        <v>15</v>
      </c>
      <c r="F543" s="410" t="s">
        <v>1490</v>
      </c>
      <c r="G543" s="408"/>
      <c r="H543" s="411">
        <v>0.101</v>
      </c>
      <c r="I543" s="412" t="s">
        <v>15</v>
      </c>
      <c r="J543" s="413"/>
      <c r="K543" s="414"/>
      <c r="L543" s="412" t="s">
        <v>15</v>
      </c>
      <c r="M543" s="413"/>
      <c r="N543" s="414"/>
      <c r="O543" s="412" t="s">
        <v>15</v>
      </c>
      <c r="P543" s="413"/>
      <c r="Q543" s="414">
        <v>0.101</v>
      </c>
      <c r="R543" s="412" t="s">
        <v>15</v>
      </c>
      <c r="S543" s="413"/>
    </row>
    <row r="544" spans="2:19" s="415" customFormat="1" ht="13.5" hidden="1" outlineLevel="3">
      <c r="B544" s="407"/>
      <c r="C544" s="408"/>
      <c r="D544" s="399" t="s">
        <v>70</v>
      </c>
      <c r="E544" s="409" t="s">
        <v>15</v>
      </c>
      <c r="F544" s="410" t="s">
        <v>1491</v>
      </c>
      <c r="G544" s="408"/>
      <c r="H544" s="411">
        <v>0.101</v>
      </c>
      <c r="I544" s="412" t="s">
        <v>15</v>
      </c>
      <c r="J544" s="413"/>
      <c r="K544" s="414"/>
      <c r="L544" s="412" t="s">
        <v>15</v>
      </c>
      <c r="M544" s="413"/>
      <c r="N544" s="414"/>
      <c r="O544" s="412" t="s">
        <v>15</v>
      </c>
      <c r="P544" s="413"/>
      <c r="Q544" s="414">
        <v>0.101</v>
      </c>
      <c r="R544" s="412" t="s">
        <v>15</v>
      </c>
      <c r="S544" s="413"/>
    </row>
    <row r="545" spans="2:19" s="424" customFormat="1" ht="13.5" hidden="1" outlineLevel="3">
      <c r="B545" s="416"/>
      <c r="C545" s="417"/>
      <c r="D545" s="399" t="s">
        <v>70</v>
      </c>
      <c r="E545" s="418" t="s">
        <v>15</v>
      </c>
      <c r="F545" s="419" t="s">
        <v>71</v>
      </c>
      <c r="G545" s="417"/>
      <c r="H545" s="420">
        <v>0.402</v>
      </c>
      <c r="I545" s="421" t="s">
        <v>15</v>
      </c>
      <c r="J545" s="422"/>
      <c r="K545" s="423"/>
      <c r="L545" s="421" t="s">
        <v>15</v>
      </c>
      <c r="M545" s="422"/>
      <c r="N545" s="423"/>
      <c r="O545" s="421" t="s">
        <v>15</v>
      </c>
      <c r="P545" s="422"/>
      <c r="Q545" s="423">
        <v>0.402</v>
      </c>
      <c r="R545" s="421" t="s">
        <v>15</v>
      </c>
      <c r="S545" s="422"/>
    </row>
    <row r="546" spans="2:19" s="264" customFormat="1" ht="22.5" customHeight="1" hidden="1" outlineLevel="2" collapsed="1">
      <c r="B546" s="255"/>
      <c r="C546" s="265" t="s">
        <v>167</v>
      </c>
      <c r="D546" s="265" t="s">
        <v>90</v>
      </c>
      <c r="E546" s="434" t="s">
        <v>1492</v>
      </c>
      <c r="F546" s="435" t="s">
        <v>1493</v>
      </c>
      <c r="G546" s="267" t="s">
        <v>82</v>
      </c>
      <c r="H546" s="268">
        <v>0.189</v>
      </c>
      <c r="I546" s="269">
        <v>8000</v>
      </c>
      <c r="J546" s="271">
        <f>ROUND(I546*H546,2)</f>
        <v>1512</v>
      </c>
      <c r="K546" s="270"/>
      <c r="L546" s="269">
        <v>8000</v>
      </c>
      <c r="M546" s="271">
        <f>ROUND(L546*K546,2)</f>
        <v>0</v>
      </c>
      <c r="N546" s="270"/>
      <c r="O546" s="269">
        <v>8000</v>
      </c>
      <c r="P546" s="271">
        <f>ROUND(O546*N546,2)</f>
        <v>0</v>
      </c>
      <c r="Q546" s="270">
        <v>0.189</v>
      </c>
      <c r="R546" s="269">
        <v>8000</v>
      </c>
      <c r="S546" s="271">
        <f>ROUND(R546*Q546,2)</f>
        <v>1512</v>
      </c>
    </row>
    <row r="547" spans="2:19" s="406" customFormat="1" ht="13.5" hidden="1" outlineLevel="3">
      <c r="B547" s="397"/>
      <c r="C547" s="398"/>
      <c r="D547" s="399" t="s">
        <v>70</v>
      </c>
      <c r="E547" s="400" t="s">
        <v>15</v>
      </c>
      <c r="F547" s="401" t="s">
        <v>1494</v>
      </c>
      <c r="G547" s="398"/>
      <c r="H547" s="402" t="s">
        <v>15</v>
      </c>
      <c r="I547" s="403" t="s">
        <v>15</v>
      </c>
      <c r="J547" s="404"/>
      <c r="K547" s="405"/>
      <c r="L547" s="403" t="s">
        <v>15</v>
      </c>
      <c r="M547" s="404"/>
      <c r="N547" s="405"/>
      <c r="O547" s="403" t="s">
        <v>15</v>
      </c>
      <c r="P547" s="404"/>
      <c r="Q547" s="405" t="s">
        <v>15</v>
      </c>
      <c r="R547" s="403" t="s">
        <v>15</v>
      </c>
      <c r="S547" s="404"/>
    </row>
    <row r="548" spans="2:19" s="406" customFormat="1" ht="13.5" hidden="1" outlineLevel="3">
      <c r="B548" s="397"/>
      <c r="C548" s="398"/>
      <c r="D548" s="399" t="s">
        <v>70</v>
      </c>
      <c r="E548" s="400" t="s">
        <v>15</v>
      </c>
      <c r="F548" s="401" t="s">
        <v>1487</v>
      </c>
      <c r="G548" s="398"/>
      <c r="H548" s="402" t="s">
        <v>15</v>
      </c>
      <c r="I548" s="403" t="s">
        <v>15</v>
      </c>
      <c r="J548" s="404"/>
      <c r="K548" s="405"/>
      <c r="L548" s="403" t="s">
        <v>15</v>
      </c>
      <c r="M548" s="404"/>
      <c r="N548" s="405"/>
      <c r="O548" s="403" t="s">
        <v>15</v>
      </c>
      <c r="P548" s="404"/>
      <c r="Q548" s="405" t="s">
        <v>15</v>
      </c>
      <c r="R548" s="403" t="s">
        <v>15</v>
      </c>
      <c r="S548" s="404"/>
    </row>
    <row r="549" spans="2:19" s="415" customFormat="1" ht="13.5" hidden="1" outlineLevel="3">
      <c r="B549" s="407"/>
      <c r="C549" s="408"/>
      <c r="D549" s="399" t="s">
        <v>70</v>
      </c>
      <c r="E549" s="409" t="s">
        <v>15</v>
      </c>
      <c r="F549" s="410" t="s">
        <v>1495</v>
      </c>
      <c r="G549" s="408"/>
      <c r="H549" s="411">
        <v>0.028</v>
      </c>
      <c r="I549" s="412" t="s">
        <v>15</v>
      </c>
      <c r="J549" s="413"/>
      <c r="K549" s="414"/>
      <c r="L549" s="412" t="s">
        <v>15</v>
      </c>
      <c r="M549" s="413"/>
      <c r="N549" s="414"/>
      <c r="O549" s="412" t="s">
        <v>15</v>
      </c>
      <c r="P549" s="413"/>
      <c r="Q549" s="414">
        <v>0.028</v>
      </c>
      <c r="R549" s="412" t="s">
        <v>15</v>
      </c>
      <c r="S549" s="413"/>
    </row>
    <row r="550" spans="2:19" s="415" customFormat="1" ht="13.5" hidden="1" outlineLevel="3">
      <c r="B550" s="407"/>
      <c r="C550" s="408"/>
      <c r="D550" s="399" t="s">
        <v>70</v>
      </c>
      <c r="E550" s="409" t="s">
        <v>15</v>
      </c>
      <c r="F550" s="410" t="s">
        <v>1496</v>
      </c>
      <c r="G550" s="408"/>
      <c r="H550" s="411">
        <v>0.052</v>
      </c>
      <c r="I550" s="412" t="s">
        <v>15</v>
      </c>
      <c r="J550" s="413"/>
      <c r="K550" s="414"/>
      <c r="L550" s="412" t="s">
        <v>15</v>
      </c>
      <c r="M550" s="413"/>
      <c r="N550" s="414"/>
      <c r="O550" s="412" t="s">
        <v>15</v>
      </c>
      <c r="P550" s="413"/>
      <c r="Q550" s="414">
        <v>0.052</v>
      </c>
      <c r="R550" s="412" t="s">
        <v>15</v>
      </c>
      <c r="S550" s="413"/>
    </row>
    <row r="551" spans="2:19" s="415" customFormat="1" ht="13.5" hidden="1" outlineLevel="3">
      <c r="B551" s="407"/>
      <c r="C551" s="408"/>
      <c r="D551" s="399" t="s">
        <v>70</v>
      </c>
      <c r="E551" s="409" t="s">
        <v>15</v>
      </c>
      <c r="F551" s="410" t="s">
        <v>1497</v>
      </c>
      <c r="G551" s="408"/>
      <c r="H551" s="411">
        <v>0.054</v>
      </c>
      <c r="I551" s="412" t="s">
        <v>15</v>
      </c>
      <c r="J551" s="413"/>
      <c r="K551" s="414"/>
      <c r="L551" s="412" t="s">
        <v>15</v>
      </c>
      <c r="M551" s="413"/>
      <c r="N551" s="414"/>
      <c r="O551" s="412" t="s">
        <v>15</v>
      </c>
      <c r="P551" s="413"/>
      <c r="Q551" s="414">
        <v>0.054</v>
      </c>
      <c r="R551" s="412" t="s">
        <v>15</v>
      </c>
      <c r="S551" s="413"/>
    </row>
    <row r="552" spans="2:19" s="415" customFormat="1" ht="13.5" hidden="1" outlineLevel="3">
      <c r="B552" s="407"/>
      <c r="C552" s="408"/>
      <c r="D552" s="399" t="s">
        <v>70</v>
      </c>
      <c r="E552" s="409" t="s">
        <v>15</v>
      </c>
      <c r="F552" s="410" t="s">
        <v>1498</v>
      </c>
      <c r="G552" s="408"/>
      <c r="H552" s="411">
        <v>0.055</v>
      </c>
      <c r="I552" s="412" t="s">
        <v>15</v>
      </c>
      <c r="J552" s="413"/>
      <c r="K552" s="414"/>
      <c r="L552" s="412" t="s">
        <v>15</v>
      </c>
      <c r="M552" s="413"/>
      <c r="N552" s="414"/>
      <c r="O552" s="412" t="s">
        <v>15</v>
      </c>
      <c r="P552" s="413"/>
      <c r="Q552" s="414">
        <v>0.055</v>
      </c>
      <c r="R552" s="412" t="s">
        <v>15</v>
      </c>
      <c r="S552" s="413"/>
    </row>
    <row r="553" spans="2:19" s="424" customFormat="1" ht="13.5" hidden="1" outlineLevel="3">
      <c r="B553" s="416"/>
      <c r="C553" s="417"/>
      <c r="D553" s="399" t="s">
        <v>70</v>
      </c>
      <c r="E553" s="418" t="s">
        <v>1499</v>
      </c>
      <c r="F553" s="419" t="s">
        <v>71</v>
      </c>
      <c r="G553" s="417"/>
      <c r="H553" s="420">
        <v>0.189</v>
      </c>
      <c r="I553" s="421" t="s">
        <v>15</v>
      </c>
      <c r="J553" s="422"/>
      <c r="K553" s="423"/>
      <c r="L553" s="421" t="s">
        <v>15</v>
      </c>
      <c r="M553" s="422"/>
      <c r="N553" s="423"/>
      <c r="O553" s="421" t="s">
        <v>15</v>
      </c>
      <c r="P553" s="422"/>
      <c r="Q553" s="423">
        <v>0.189</v>
      </c>
      <c r="R553" s="421" t="s">
        <v>15</v>
      </c>
      <c r="S553" s="422"/>
    </row>
    <row r="554" spans="2:19" s="264" customFormat="1" ht="22.5" customHeight="1" hidden="1" outlineLevel="2" collapsed="1">
      <c r="B554" s="255"/>
      <c r="C554" s="256" t="s">
        <v>168</v>
      </c>
      <c r="D554" s="256" t="s">
        <v>67</v>
      </c>
      <c r="E554" s="395" t="s">
        <v>1500</v>
      </c>
      <c r="F554" s="396" t="s">
        <v>1501</v>
      </c>
      <c r="G554" s="259" t="s">
        <v>91</v>
      </c>
      <c r="H554" s="260">
        <v>5007.766</v>
      </c>
      <c r="I554" s="261">
        <v>20.9</v>
      </c>
      <c r="J554" s="263">
        <f>ROUND(I554*H554,2)</f>
        <v>104662.31</v>
      </c>
      <c r="K554" s="262"/>
      <c r="L554" s="261">
        <v>20.9</v>
      </c>
      <c r="M554" s="263">
        <f>ROUND(L554*K554,2)</f>
        <v>0</v>
      </c>
      <c r="N554" s="262"/>
      <c r="O554" s="261">
        <v>20.9</v>
      </c>
      <c r="P554" s="263">
        <f>ROUND(O554*N554,2)</f>
        <v>0</v>
      </c>
      <c r="Q554" s="262">
        <v>5007.766</v>
      </c>
      <c r="R554" s="261">
        <v>20.9</v>
      </c>
      <c r="S554" s="263">
        <f>ROUND(R554*Q554,2)</f>
        <v>104662.31</v>
      </c>
    </row>
    <row r="555" spans="2:19" s="406" customFormat="1" ht="13.5" hidden="1" outlineLevel="3">
      <c r="B555" s="397"/>
      <c r="C555" s="398"/>
      <c r="D555" s="399" t="s">
        <v>70</v>
      </c>
      <c r="E555" s="400" t="s">
        <v>15</v>
      </c>
      <c r="F555" s="401" t="s">
        <v>1502</v>
      </c>
      <c r="G555" s="398"/>
      <c r="H555" s="402" t="s">
        <v>15</v>
      </c>
      <c r="I555" s="403" t="s">
        <v>15</v>
      </c>
      <c r="J555" s="404"/>
      <c r="K555" s="405"/>
      <c r="L555" s="403" t="s">
        <v>15</v>
      </c>
      <c r="M555" s="404"/>
      <c r="N555" s="405"/>
      <c r="O555" s="403" t="s">
        <v>15</v>
      </c>
      <c r="P555" s="404"/>
      <c r="Q555" s="405" t="s">
        <v>15</v>
      </c>
      <c r="R555" s="403" t="s">
        <v>15</v>
      </c>
      <c r="S555" s="404"/>
    </row>
    <row r="556" spans="2:19" s="415" customFormat="1" ht="13.5" hidden="1" outlineLevel="3">
      <c r="B556" s="407"/>
      <c r="C556" s="408"/>
      <c r="D556" s="399" t="s">
        <v>70</v>
      </c>
      <c r="E556" s="409" t="s">
        <v>15</v>
      </c>
      <c r="F556" s="410" t="s">
        <v>1503</v>
      </c>
      <c r="G556" s="408"/>
      <c r="H556" s="411">
        <v>2066.019</v>
      </c>
      <c r="I556" s="412" t="s">
        <v>15</v>
      </c>
      <c r="J556" s="413"/>
      <c r="K556" s="414"/>
      <c r="L556" s="412" t="s">
        <v>15</v>
      </c>
      <c r="M556" s="413"/>
      <c r="N556" s="414"/>
      <c r="O556" s="412" t="s">
        <v>15</v>
      </c>
      <c r="P556" s="413"/>
      <c r="Q556" s="414">
        <v>2066.019</v>
      </c>
      <c r="R556" s="412" t="s">
        <v>15</v>
      </c>
      <c r="S556" s="413"/>
    </row>
    <row r="557" spans="2:19" s="415" customFormat="1" ht="13.5" hidden="1" outlineLevel="3">
      <c r="B557" s="407"/>
      <c r="C557" s="408"/>
      <c r="D557" s="399" t="s">
        <v>70</v>
      </c>
      <c r="E557" s="409" t="s">
        <v>15</v>
      </c>
      <c r="F557" s="410" t="s">
        <v>1504</v>
      </c>
      <c r="G557" s="408"/>
      <c r="H557" s="411">
        <v>2758.252</v>
      </c>
      <c r="I557" s="412" t="s">
        <v>15</v>
      </c>
      <c r="J557" s="413"/>
      <c r="K557" s="414"/>
      <c r="L557" s="412" t="s">
        <v>15</v>
      </c>
      <c r="M557" s="413"/>
      <c r="N557" s="414"/>
      <c r="O557" s="412" t="s">
        <v>15</v>
      </c>
      <c r="P557" s="413"/>
      <c r="Q557" s="414">
        <v>2758.252</v>
      </c>
      <c r="R557" s="412" t="s">
        <v>15</v>
      </c>
      <c r="S557" s="413"/>
    </row>
    <row r="558" spans="2:19" s="415" customFormat="1" ht="13.5" hidden="1" outlineLevel="3">
      <c r="B558" s="407"/>
      <c r="C558" s="408"/>
      <c r="D558" s="399" t="s">
        <v>70</v>
      </c>
      <c r="E558" s="409" t="s">
        <v>15</v>
      </c>
      <c r="F558" s="410" t="s">
        <v>1505</v>
      </c>
      <c r="G558" s="408"/>
      <c r="H558" s="411">
        <v>183.495</v>
      </c>
      <c r="I558" s="412" t="s">
        <v>15</v>
      </c>
      <c r="J558" s="413"/>
      <c r="K558" s="414"/>
      <c r="L558" s="412" t="s">
        <v>15</v>
      </c>
      <c r="M558" s="413"/>
      <c r="N558" s="414"/>
      <c r="O558" s="412" t="s">
        <v>15</v>
      </c>
      <c r="P558" s="413"/>
      <c r="Q558" s="414">
        <v>183.495</v>
      </c>
      <c r="R558" s="412" t="s">
        <v>15</v>
      </c>
      <c r="S558" s="413"/>
    </row>
    <row r="559" spans="2:19" s="424" customFormat="1" ht="13.5" hidden="1" outlineLevel="3">
      <c r="B559" s="416"/>
      <c r="C559" s="417"/>
      <c r="D559" s="399" t="s">
        <v>70</v>
      </c>
      <c r="E559" s="418" t="s">
        <v>15</v>
      </c>
      <c r="F559" s="419" t="s">
        <v>71</v>
      </c>
      <c r="G559" s="417"/>
      <c r="H559" s="420">
        <v>5007.766</v>
      </c>
      <c r="I559" s="421" t="s">
        <v>15</v>
      </c>
      <c r="J559" s="422"/>
      <c r="K559" s="423"/>
      <c r="L559" s="421" t="s">
        <v>15</v>
      </c>
      <c r="M559" s="422"/>
      <c r="N559" s="423"/>
      <c r="O559" s="421" t="s">
        <v>15</v>
      </c>
      <c r="P559" s="422"/>
      <c r="Q559" s="423">
        <v>5007.766</v>
      </c>
      <c r="R559" s="421" t="s">
        <v>15</v>
      </c>
      <c r="S559" s="422"/>
    </row>
    <row r="560" spans="2:19" s="264" customFormat="1" ht="22.5" customHeight="1" hidden="1" outlineLevel="2" collapsed="1">
      <c r="B560" s="255"/>
      <c r="C560" s="256" t="s">
        <v>169</v>
      </c>
      <c r="D560" s="256" t="s">
        <v>67</v>
      </c>
      <c r="E560" s="395" t="s">
        <v>1122</v>
      </c>
      <c r="F560" s="396" t="s">
        <v>1123</v>
      </c>
      <c r="G560" s="259" t="s">
        <v>68</v>
      </c>
      <c r="H560" s="260">
        <v>147.253</v>
      </c>
      <c r="I560" s="261">
        <v>36.1</v>
      </c>
      <c r="J560" s="263">
        <f>ROUND(I560*H560,2)</f>
        <v>5315.83</v>
      </c>
      <c r="K560" s="262"/>
      <c r="L560" s="261">
        <v>36.1</v>
      </c>
      <c r="M560" s="263">
        <f>ROUND(L560*K560,2)</f>
        <v>0</v>
      </c>
      <c r="N560" s="262"/>
      <c r="O560" s="261">
        <v>36.1</v>
      </c>
      <c r="P560" s="263">
        <f>ROUND(O560*N560,2)</f>
        <v>0</v>
      </c>
      <c r="Q560" s="262">
        <v>147.253</v>
      </c>
      <c r="R560" s="261">
        <v>36.1</v>
      </c>
      <c r="S560" s="263">
        <f>ROUND(R560*Q560,2)</f>
        <v>5315.83</v>
      </c>
    </row>
    <row r="561" spans="2:19" s="406" customFormat="1" ht="13.5" hidden="1" outlineLevel="3">
      <c r="B561" s="397"/>
      <c r="C561" s="398"/>
      <c r="D561" s="399" t="s">
        <v>70</v>
      </c>
      <c r="E561" s="400" t="s">
        <v>15</v>
      </c>
      <c r="F561" s="401" t="s">
        <v>1506</v>
      </c>
      <c r="G561" s="398"/>
      <c r="H561" s="402" t="s">
        <v>15</v>
      </c>
      <c r="I561" s="403" t="s">
        <v>15</v>
      </c>
      <c r="J561" s="404"/>
      <c r="K561" s="405"/>
      <c r="L561" s="403" t="s">
        <v>15</v>
      </c>
      <c r="M561" s="404"/>
      <c r="N561" s="405"/>
      <c r="O561" s="403" t="s">
        <v>15</v>
      </c>
      <c r="P561" s="404"/>
      <c r="Q561" s="405" t="s">
        <v>15</v>
      </c>
      <c r="R561" s="403" t="s">
        <v>15</v>
      </c>
      <c r="S561" s="404"/>
    </row>
    <row r="562" spans="2:19" s="415" customFormat="1" ht="13.5" hidden="1" outlineLevel="3">
      <c r="B562" s="407"/>
      <c r="C562" s="408"/>
      <c r="D562" s="399" t="s">
        <v>70</v>
      </c>
      <c r="E562" s="409" t="s">
        <v>15</v>
      </c>
      <c r="F562" s="410" t="s">
        <v>1507</v>
      </c>
      <c r="G562" s="408"/>
      <c r="H562" s="411">
        <v>147.253</v>
      </c>
      <c r="I562" s="412" t="s">
        <v>15</v>
      </c>
      <c r="J562" s="413"/>
      <c r="K562" s="414"/>
      <c r="L562" s="412" t="s">
        <v>15</v>
      </c>
      <c r="M562" s="413"/>
      <c r="N562" s="414"/>
      <c r="O562" s="412" t="s">
        <v>15</v>
      </c>
      <c r="P562" s="413"/>
      <c r="Q562" s="414">
        <v>147.253</v>
      </c>
      <c r="R562" s="412" t="s">
        <v>15</v>
      </c>
      <c r="S562" s="413"/>
    </row>
    <row r="563" spans="2:19" s="264" customFormat="1" ht="22.5" customHeight="1" hidden="1" outlineLevel="2" collapsed="1">
      <c r="B563" s="255"/>
      <c r="C563" s="256" t="s">
        <v>170</v>
      </c>
      <c r="D563" s="256" t="s">
        <v>67</v>
      </c>
      <c r="E563" s="395" t="s">
        <v>1125</v>
      </c>
      <c r="F563" s="396" t="s">
        <v>1126</v>
      </c>
      <c r="G563" s="259" t="s">
        <v>68</v>
      </c>
      <c r="H563" s="260">
        <v>12.805</v>
      </c>
      <c r="I563" s="261">
        <v>72.2</v>
      </c>
      <c r="J563" s="263">
        <f>ROUND(I563*H563,2)</f>
        <v>924.52</v>
      </c>
      <c r="K563" s="262"/>
      <c r="L563" s="261">
        <v>72.2</v>
      </c>
      <c r="M563" s="263">
        <f>ROUND(L563*K563,2)</f>
        <v>0</v>
      </c>
      <c r="N563" s="262"/>
      <c r="O563" s="261">
        <v>72.2</v>
      </c>
      <c r="P563" s="263">
        <f>ROUND(O563*N563,2)</f>
        <v>0</v>
      </c>
      <c r="Q563" s="262">
        <v>12.805</v>
      </c>
      <c r="R563" s="261">
        <v>72.2</v>
      </c>
      <c r="S563" s="263">
        <f>ROUND(R563*Q563,2)</f>
        <v>924.52</v>
      </c>
    </row>
    <row r="564" spans="2:19" s="406" customFormat="1" ht="13.5" hidden="1" outlineLevel="3">
      <c r="B564" s="397"/>
      <c r="C564" s="398"/>
      <c r="D564" s="399" t="s">
        <v>70</v>
      </c>
      <c r="E564" s="400" t="s">
        <v>15</v>
      </c>
      <c r="F564" s="401" t="s">
        <v>1506</v>
      </c>
      <c r="G564" s="398"/>
      <c r="H564" s="402" t="s">
        <v>15</v>
      </c>
      <c r="I564" s="403" t="s">
        <v>15</v>
      </c>
      <c r="J564" s="404"/>
      <c r="K564" s="405"/>
      <c r="L564" s="403" t="s">
        <v>15</v>
      </c>
      <c r="M564" s="404"/>
      <c r="N564" s="405"/>
      <c r="O564" s="403" t="s">
        <v>15</v>
      </c>
      <c r="P564" s="404"/>
      <c r="Q564" s="405" t="s">
        <v>15</v>
      </c>
      <c r="R564" s="403" t="s">
        <v>15</v>
      </c>
      <c r="S564" s="404"/>
    </row>
    <row r="565" spans="2:19" s="415" customFormat="1" ht="13.5" hidden="1" outlineLevel="3">
      <c r="B565" s="407"/>
      <c r="C565" s="408"/>
      <c r="D565" s="399" t="s">
        <v>70</v>
      </c>
      <c r="E565" s="409" t="s">
        <v>15</v>
      </c>
      <c r="F565" s="410" t="s">
        <v>1508</v>
      </c>
      <c r="G565" s="408"/>
      <c r="H565" s="411">
        <v>12.805</v>
      </c>
      <c r="I565" s="412" t="s">
        <v>15</v>
      </c>
      <c r="J565" s="413"/>
      <c r="K565" s="414"/>
      <c r="L565" s="412" t="s">
        <v>15</v>
      </c>
      <c r="M565" s="413"/>
      <c r="N565" s="414"/>
      <c r="O565" s="412" t="s">
        <v>15</v>
      </c>
      <c r="P565" s="413"/>
      <c r="Q565" s="414">
        <v>12.805</v>
      </c>
      <c r="R565" s="412" t="s">
        <v>15</v>
      </c>
      <c r="S565" s="413"/>
    </row>
    <row r="566" spans="2:19" s="264" customFormat="1" ht="22.5" customHeight="1" hidden="1" outlineLevel="2" collapsed="1">
      <c r="B566" s="255"/>
      <c r="C566" s="256" t="s">
        <v>171</v>
      </c>
      <c r="D566" s="256" t="s">
        <v>67</v>
      </c>
      <c r="E566" s="395" t="s">
        <v>1087</v>
      </c>
      <c r="F566" s="396" t="s">
        <v>1088</v>
      </c>
      <c r="G566" s="259" t="s">
        <v>68</v>
      </c>
      <c r="H566" s="260">
        <v>556.838</v>
      </c>
      <c r="I566" s="261">
        <v>68.1</v>
      </c>
      <c r="J566" s="263">
        <f>ROUND(I566*H566,2)</f>
        <v>37920.67</v>
      </c>
      <c r="K566" s="262"/>
      <c r="L566" s="261">
        <v>68.1</v>
      </c>
      <c r="M566" s="263">
        <f>ROUND(L566*K566,2)</f>
        <v>0</v>
      </c>
      <c r="N566" s="262"/>
      <c r="O566" s="261">
        <v>68.1</v>
      </c>
      <c r="P566" s="263">
        <f>ROUND(O566*N566,2)</f>
        <v>0</v>
      </c>
      <c r="Q566" s="262">
        <v>556.838</v>
      </c>
      <c r="R566" s="261">
        <v>68.1</v>
      </c>
      <c r="S566" s="263">
        <f>ROUND(R566*Q566,2)</f>
        <v>37920.67</v>
      </c>
    </row>
    <row r="567" spans="2:19" s="406" customFormat="1" ht="13.5" hidden="1" outlineLevel="3">
      <c r="B567" s="397"/>
      <c r="C567" s="398"/>
      <c r="D567" s="399" t="s">
        <v>70</v>
      </c>
      <c r="E567" s="400" t="s">
        <v>15</v>
      </c>
      <c r="F567" s="401" t="s">
        <v>1509</v>
      </c>
      <c r="G567" s="398"/>
      <c r="H567" s="402" t="s">
        <v>15</v>
      </c>
      <c r="I567" s="403" t="s">
        <v>15</v>
      </c>
      <c r="J567" s="404"/>
      <c r="K567" s="405"/>
      <c r="L567" s="403" t="s">
        <v>15</v>
      </c>
      <c r="M567" s="404"/>
      <c r="N567" s="405"/>
      <c r="O567" s="403" t="s">
        <v>15</v>
      </c>
      <c r="P567" s="404"/>
      <c r="Q567" s="405" t="s">
        <v>15</v>
      </c>
      <c r="R567" s="403" t="s">
        <v>15</v>
      </c>
      <c r="S567" s="404"/>
    </row>
    <row r="568" spans="2:19" s="415" customFormat="1" ht="13.5" hidden="1" outlineLevel="3">
      <c r="B568" s="407"/>
      <c r="C568" s="408"/>
      <c r="D568" s="399" t="s">
        <v>70</v>
      </c>
      <c r="E568" s="409" t="s">
        <v>15</v>
      </c>
      <c r="F568" s="410" t="s">
        <v>1510</v>
      </c>
      <c r="G568" s="408"/>
      <c r="H568" s="411">
        <v>556.838</v>
      </c>
      <c r="I568" s="412" t="s">
        <v>15</v>
      </c>
      <c r="J568" s="413"/>
      <c r="K568" s="414"/>
      <c r="L568" s="412" t="s">
        <v>15</v>
      </c>
      <c r="M568" s="413"/>
      <c r="N568" s="414"/>
      <c r="O568" s="412" t="s">
        <v>15</v>
      </c>
      <c r="P568" s="413"/>
      <c r="Q568" s="414">
        <v>556.838</v>
      </c>
      <c r="R568" s="412" t="s">
        <v>15</v>
      </c>
      <c r="S568" s="413"/>
    </row>
    <row r="569" spans="2:19" s="264" customFormat="1" ht="22.5" customHeight="1" hidden="1" outlineLevel="2" collapsed="1">
      <c r="B569" s="255"/>
      <c r="C569" s="256" t="s">
        <v>172</v>
      </c>
      <c r="D569" s="256" t="s">
        <v>67</v>
      </c>
      <c r="E569" s="395" t="s">
        <v>1151</v>
      </c>
      <c r="F569" s="396" t="s">
        <v>1152</v>
      </c>
      <c r="G569" s="259" t="s">
        <v>68</v>
      </c>
      <c r="H569" s="260">
        <v>6.786</v>
      </c>
      <c r="I569" s="261">
        <v>36.1</v>
      </c>
      <c r="J569" s="263">
        <f>ROUND(I569*H569,2)</f>
        <v>244.97</v>
      </c>
      <c r="K569" s="262"/>
      <c r="L569" s="261">
        <v>36.1</v>
      </c>
      <c r="M569" s="263">
        <f>ROUND(L569*K569,2)</f>
        <v>0</v>
      </c>
      <c r="N569" s="262"/>
      <c r="O569" s="261">
        <v>36.1</v>
      </c>
      <c r="P569" s="263">
        <f>ROUND(O569*N569,2)</f>
        <v>0</v>
      </c>
      <c r="Q569" s="262">
        <v>6.786</v>
      </c>
      <c r="R569" s="261">
        <v>36.1</v>
      </c>
      <c r="S569" s="263">
        <f>ROUND(R569*Q569,2)</f>
        <v>244.97</v>
      </c>
    </row>
    <row r="570" spans="2:19" s="415" customFormat="1" ht="13.5" hidden="1" outlineLevel="3">
      <c r="B570" s="407"/>
      <c r="C570" s="408"/>
      <c r="D570" s="399" t="s">
        <v>70</v>
      </c>
      <c r="E570" s="409" t="s">
        <v>15</v>
      </c>
      <c r="F570" s="410" t="s">
        <v>1511</v>
      </c>
      <c r="G570" s="408"/>
      <c r="H570" s="411">
        <v>6.786</v>
      </c>
      <c r="I570" s="412" t="s">
        <v>15</v>
      </c>
      <c r="J570" s="413"/>
      <c r="K570" s="414"/>
      <c r="L570" s="412" t="s">
        <v>15</v>
      </c>
      <c r="M570" s="413"/>
      <c r="N570" s="414"/>
      <c r="O570" s="412" t="s">
        <v>15</v>
      </c>
      <c r="P570" s="413"/>
      <c r="Q570" s="414">
        <v>6.786</v>
      </c>
      <c r="R570" s="412" t="s">
        <v>15</v>
      </c>
      <c r="S570" s="413"/>
    </row>
    <row r="571" spans="2:19" s="424" customFormat="1" ht="13.5" hidden="1" outlineLevel="3">
      <c r="B571" s="416"/>
      <c r="C571" s="417"/>
      <c r="D571" s="399" t="s">
        <v>70</v>
      </c>
      <c r="E571" s="418" t="s">
        <v>1512</v>
      </c>
      <c r="F571" s="419" t="s">
        <v>71</v>
      </c>
      <c r="G571" s="417"/>
      <c r="H571" s="420">
        <v>6.786</v>
      </c>
      <c r="I571" s="421" t="s">
        <v>15</v>
      </c>
      <c r="J571" s="422"/>
      <c r="K571" s="423"/>
      <c r="L571" s="421" t="s">
        <v>15</v>
      </c>
      <c r="M571" s="422"/>
      <c r="N571" s="423"/>
      <c r="O571" s="421" t="s">
        <v>15</v>
      </c>
      <c r="P571" s="422"/>
      <c r="Q571" s="423">
        <v>6.786</v>
      </c>
      <c r="R571" s="421" t="s">
        <v>15</v>
      </c>
      <c r="S571" s="422"/>
    </row>
    <row r="572" spans="2:19" s="264" customFormat="1" ht="22.5" customHeight="1" hidden="1" outlineLevel="2" collapsed="1">
      <c r="B572" s="255"/>
      <c r="C572" s="256" t="s">
        <v>173</v>
      </c>
      <c r="D572" s="256" t="s">
        <v>67</v>
      </c>
      <c r="E572" s="395" t="s">
        <v>1166</v>
      </c>
      <c r="F572" s="396" t="s">
        <v>1167</v>
      </c>
      <c r="G572" s="259" t="s">
        <v>68</v>
      </c>
      <c r="H572" s="260">
        <v>774.199</v>
      </c>
      <c r="I572" s="261">
        <v>181.1</v>
      </c>
      <c r="J572" s="263">
        <f>ROUND(I572*H572,2)</f>
        <v>140207.44</v>
      </c>
      <c r="K572" s="262"/>
      <c r="L572" s="261">
        <v>181.1</v>
      </c>
      <c r="M572" s="263">
        <f>ROUND(L572*K572,2)</f>
        <v>0</v>
      </c>
      <c r="N572" s="262"/>
      <c r="O572" s="261">
        <v>181.1</v>
      </c>
      <c r="P572" s="263">
        <f>ROUND(O572*N572,2)</f>
        <v>0</v>
      </c>
      <c r="Q572" s="262">
        <v>774.199</v>
      </c>
      <c r="R572" s="261">
        <v>181.1</v>
      </c>
      <c r="S572" s="263">
        <f>ROUND(R572*Q572,2)</f>
        <v>140207.44</v>
      </c>
    </row>
    <row r="573" spans="2:19" s="406" customFormat="1" ht="13.5" hidden="1" outlineLevel="3">
      <c r="B573" s="397"/>
      <c r="C573" s="398"/>
      <c r="D573" s="399" t="s">
        <v>70</v>
      </c>
      <c r="E573" s="400" t="s">
        <v>15</v>
      </c>
      <c r="F573" s="401" t="s">
        <v>1513</v>
      </c>
      <c r="G573" s="398"/>
      <c r="H573" s="402" t="s">
        <v>15</v>
      </c>
      <c r="I573" s="403" t="s">
        <v>15</v>
      </c>
      <c r="J573" s="404"/>
      <c r="K573" s="405"/>
      <c r="L573" s="403" t="s">
        <v>15</v>
      </c>
      <c r="M573" s="404"/>
      <c r="N573" s="405"/>
      <c r="O573" s="403" t="s">
        <v>15</v>
      </c>
      <c r="P573" s="404"/>
      <c r="Q573" s="405" t="s">
        <v>15</v>
      </c>
      <c r="R573" s="403" t="s">
        <v>15</v>
      </c>
      <c r="S573" s="404"/>
    </row>
    <row r="574" spans="2:19" s="415" customFormat="1" ht="13.5" hidden="1" outlineLevel="3">
      <c r="B574" s="407"/>
      <c r="C574" s="408"/>
      <c r="D574" s="399" t="s">
        <v>70</v>
      </c>
      <c r="E574" s="409" t="s">
        <v>15</v>
      </c>
      <c r="F574" s="410" t="s">
        <v>1514</v>
      </c>
      <c r="G574" s="408"/>
      <c r="H574" s="411">
        <v>1399.642</v>
      </c>
      <c r="I574" s="412" t="s">
        <v>15</v>
      </c>
      <c r="J574" s="413"/>
      <c r="K574" s="414"/>
      <c r="L574" s="412" t="s">
        <v>15</v>
      </c>
      <c r="M574" s="413"/>
      <c r="N574" s="414"/>
      <c r="O574" s="412" t="s">
        <v>15</v>
      </c>
      <c r="P574" s="413"/>
      <c r="Q574" s="414">
        <v>1399.642</v>
      </c>
      <c r="R574" s="412" t="s">
        <v>15</v>
      </c>
      <c r="S574" s="413"/>
    </row>
    <row r="575" spans="2:19" s="415" customFormat="1" ht="13.5" hidden="1" outlineLevel="3">
      <c r="B575" s="407"/>
      <c r="C575" s="408"/>
      <c r="D575" s="399" t="s">
        <v>70</v>
      </c>
      <c r="E575" s="409" t="s">
        <v>15</v>
      </c>
      <c r="F575" s="410" t="s">
        <v>1515</v>
      </c>
      <c r="G575" s="408"/>
      <c r="H575" s="411">
        <v>4.599</v>
      </c>
      <c r="I575" s="412" t="s">
        <v>15</v>
      </c>
      <c r="J575" s="413"/>
      <c r="K575" s="414"/>
      <c r="L575" s="412" t="s">
        <v>15</v>
      </c>
      <c r="M575" s="413"/>
      <c r="N575" s="414"/>
      <c r="O575" s="412" t="s">
        <v>15</v>
      </c>
      <c r="P575" s="413"/>
      <c r="Q575" s="414">
        <v>4.599</v>
      </c>
      <c r="R575" s="412" t="s">
        <v>15</v>
      </c>
      <c r="S575" s="413"/>
    </row>
    <row r="576" spans="2:19" s="406" customFormat="1" ht="13.5" hidden="1" outlineLevel="3">
      <c r="B576" s="397"/>
      <c r="C576" s="398"/>
      <c r="D576" s="399" t="s">
        <v>70</v>
      </c>
      <c r="E576" s="400" t="s">
        <v>15</v>
      </c>
      <c r="F576" s="401" t="s">
        <v>1516</v>
      </c>
      <c r="G576" s="398"/>
      <c r="H576" s="402" t="s">
        <v>15</v>
      </c>
      <c r="I576" s="403" t="s">
        <v>15</v>
      </c>
      <c r="J576" s="404"/>
      <c r="K576" s="405"/>
      <c r="L576" s="403" t="s">
        <v>15</v>
      </c>
      <c r="M576" s="404"/>
      <c r="N576" s="405"/>
      <c r="O576" s="403" t="s">
        <v>15</v>
      </c>
      <c r="P576" s="404"/>
      <c r="Q576" s="405" t="s">
        <v>15</v>
      </c>
      <c r="R576" s="403" t="s">
        <v>15</v>
      </c>
      <c r="S576" s="404"/>
    </row>
    <row r="577" spans="2:19" s="415" customFormat="1" ht="13.5" hidden="1" outlineLevel="3">
      <c r="B577" s="407"/>
      <c r="C577" s="408"/>
      <c r="D577" s="399" t="s">
        <v>70</v>
      </c>
      <c r="E577" s="409" t="s">
        <v>15</v>
      </c>
      <c r="F577" s="410" t="s">
        <v>1517</v>
      </c>
      <c r="G577" s="408"/>
      <c r="H577" s="411">
        <v>-556.838</v>
      </c>
      <c r="I577" s="412" t="s">
        <v>15</v>
      </c>
      <c r="J577" s="413"/>
      <c r="K577" s="414"/>
      <c r="L577" s="412" t="s">
        <v>15</v>
      </c>
      <c r="M577" s="413"/>
      <c r="N577" s="414"/>
      <c r="O577" s="412" t="s">
        <v>15</v>
      </c>
      <c r="P577" s="413"/>
      <c r="Q577" s="414">
        <v>-556.838</v>
      </c>
      <c r="R577" s="412" t="s">
        <v>15</v>
      </c>
      <c r="S577" s="413"/>
    </row>
    <row r="578" spans="2:19" s="406" customFormat="1" ht="13.5" hidden="1" outlineLevel="3">
      <c r="B578" s="397"/>
      <c r="C578" s="398"/>
      <c r="D578" s="399" t="s">
        <v>70</v>
      </c>
      <c r="E578" s="400" t="s">
        <v>15</v>
      </c>
      <c r="F578" s="401" t="s">
        <v>1518</v>
      </c>
      <c r="G578" s="398"/>
      <c r="H578" s="402" t="s">
        <v>15</v>
      </c>
      <c r="I578" s="403" t="s">
        <v>15</v>
      </c>
      <c r="J578" s="404"/>
      <c r="K578" s="405"/>
      <c r="L578" s="403" t="s">
        <v>15</v>
      </c>
      <c r="M578" s="404"/>
      <c r="N578" s="405"/>
      <c r="O578" s="403" t="s">
        <v>15</v>
      </c>
      <c r="P578" s="404"/>
      <c r="Q578" s="405" t="s">
        <v>15</v>
      </c>
      <c r="R578" s="403" t="s">
        <v>15</v>
      </c>
      <c r="S578" s="404"/>
    </row>
    <row r="579" spans="2:19" s="415" customFormat="1" ht="13.5" hidden="1" outlineLevel="3">
      <c r="B579" s="407"/>
      <c r="C579" s="408"/>
      <c r="D579" s="399" t="s">
        <v>70</v>
      </c>
      <c r="E579" s="409" t="s">
        <v>15</v>
      </c>
      <c r="F579" s="410" t="s">
        <v>1519</v>
      </c>
      <c r="G579" s="408"/>
      <c r="H579" s="411">
        <v>-5.882</v>
      </c>
      <c r="I579" s="412" t="s">
        <v>15</v>
      </c>
      <c r="J579" s="413"/>
      <c r="K579" s="414"/>
      <c r="L579" s="412" t="s">
        <v>15</v>
      </c>
      <c r="M579" s="413"/>
      <c r="N579" s="414"/>
      <c r="O579" s="412" t="s">
        <v>15</v>
      </c>
      <c r="P579" s="413"/>
      <c r="Q579" s="414">
        <v>-5.882</v>
      </c>
      <c r="R579" s="412" t="s">
        <v>15</v>
      </c>
      <c r="S579" s="413"/>
    </row>
    <row r="580" spans="2:19" s="424" customFormat="1" ht="13.5" hidden="1" outlineLevel="3">
      <c r="B580" s="416"/>
      <c r="C580" s="417"/>
      <c r="D580" s="399" t="s">
        <v>70</v>
      </c>
      <c r="E580" s="418" t="s">
        <v>1520</v>
      </c>
      <c r="F580" s="419" t="s">
        <v>71</v>
      </c>
      <c r="G580" s="417"/>
      <c r="H580" s="420">
        <v>841.521</v>
      </c>
      <c r="I580" s="421" t="s">
        <v>15</v>
      </c>
      <c r="J580" s="422"/>
      <c r="K580" s="423"/>
      <c r="L580" s="421" t="s">
        <v>15</v>
      </c>
      <c r="M580" s="422"/>
      <c r="N580" s="423"/>
      <c r="O580" s="421" t="s">
        <v>15</v>
      </c>
      <c r="P580" s="422"/>
      <c r="Q580" s="423">
        <v>841.521</v>
      </c>
      <c r="R580" s="421" t="s">
        <v>15</v>
      </c>
      <c r="S580" s="422"/>
    </row>
    <row r="581" spans="2:19" s="415" customFormat="1" ht="13.5" hidden="1" outlineLevel="3">
      <c r="B581" s="407"/>
      <c r="C581" s="408"/>
      <c r="D581" s="399" t="s">
        <v>70</v>
      </c>
      <c r="E581" s="409" t="s">
        <v>15</v>
      </c>
      <c r="F581" s="410" t="s">
        <v>1521</v>
      </c>
      <c r="G581" s="408"/>
      <c r="H581" s="411">
        <v>774.199</v>
      </c>
      <c r="I581" s="412" t="s">
        <v>15</v>
      </c>
      <c r="J581" s="413"/>
      <c r="K581" s="414"/>
      <c r="L581" s="412" t="s">
        <v>15</v>
      </c>
      <c r="M581" s="413"/>
      <c r="N581" s="414"/>
      <c r="O581" s="412" t="s">
        <v>15</v>
      </c>
      <c r="P581" s="413"/>
      <c r="Q581" s="414">
        <v>774.199</v>
      </c>
      <c r="R581" s="412" t="s">
        <v>15</v>
      </c>
      <c r="S581" s="413"/>
    </row>
    <row r="582" spans="2:19" s="264" customFormat="1" ht="31.5" customHeight="1" hidden="1" outlineLevel="2" collapsed="1">
      <c r="B582" s="255"/>
      <c r="C582" s="256" t="s">
        <v>174</v>
      </c>
      <c r="D582" s="256" t="s">
        <v>67</v>
      </c>
      <c r="E582" s="395" t="s">
        <v>1168</v>
      </c>
      <c r="F582" s="396" t="s">
        <v>1169</v>
      </c>
      <c r="G582" s="259" t="s">
        <v>68</v>
      </c>
      <c r="H582" s="260">
        <v>10064.587</v>
      </c>
      <c r="I582" s="261">
        <v>6.2</v>
      </c>
      <c r="J582" s="263">
        <f>ROUND(I582*H582,2)</f>
        <v>62400.44</v>
      </c>
      <c r="K582" s="262"/>
      <c r="L582" s="261">
        <v>6.2</v>
      </c>
      <c r="M582" s="263">
        <f>ROUND(L582*K582,2)</f>
        <v>0</v>
      </c>
      <c r="N582" s="262"/>
      <c r="O582" s="261">
        <v>6.2</v>
      </c>
      <c r="P582" s="263">
        <f>ROUND(O582*N582,2)</f>
        <v>0</v>
      </c>
      <c r="Q582" s="262">
        <v>10064.587</v>
      </c>
      <c r="R582" s="261">
        <v>6.2</v>
      </c>
      <c r="S582" s="263">
        <f>ROUND(R582*Q582,2)</f>
        <v>62400.44</v>
      </c>
    </row>
    <row r="583" spans="2:19" s="415" customFormat="1" ht="13.5" hidden="1" outlineLevel="3">
      <c r="B583" s="407"/>
      <c r="C583" s="408"/>
      <c r="D583" s="399" t="s">
        <v>70</v>
      </c>
      <c r="E583" s="409"/>
      <c r="F583" s="410" t="s">
        <v>1522</v>
      </c>
      <c r="G583" s="408"/>
      <c r="H583" s="411">
        <v>10064.587</v>
      </c>
      <c r="I583" s="412" t="s">
        <v>15</v>
      </c>
      <c r="J583" s="413"/>
      <c r="K583" s="414"/>
      <c r="L583" s="412" t="s">
        <v>15</v>
      </c>
      <c r="M583" s="413"/>
      <c r="N583" s="414"/>
      <c r="O583" s="412" t="s">
        <v>15</v>
      </c>
      <c r="P583" s="413"/>
      <c r="Q583" s="414">
        <v>10064.587</v>
      </c>
      <c r="R583" s="412" t="s">
        <v>15</v>
      </c>
      <c r="S583" s="413"/>
    </row>
    <row r="584" spans="2:19" s="264" customFormat="1" ht="22.5" customHeight="1" hidden="1" outlineLevel="2" collapsed="1">
      <c r="B584" s="255"/>
      <c r="C584" s="256" t="s">
        <v>175</v>
      </c>
      <c r="D584" s="256" t="s">
        <v>67</v>
      </c>
      <c r="E584" s="395" t="s">
        <v>1186</v>
      </c>
      <c r="F584" s="396" t="s">
        <v>1187</v>
      </c>
      <c r="G584" s="259" t="s">
        <v>68</v>
      </c>
      <c r="H584" s="260">
        <v>67.322</v>
      </c>
      <c r="I584" s="261">
        <v>181.1</v>
      </c>
      <c r="J584" s="263">
        <f>ROUND(I584*H584,2)</f>
        <v>12192.01</v>
      </c>
      <c r="K584" s="262"/>
      <c r="L584" s="261">
        <v>181.1</v>
      </c>
      <c r="M584" s="263">
        <f>ROUND(L584*K584,2)</f>
        <v>0</v>
      </c>
      <c r="N584" s="262"/>
      <c r="O584" s="261">
        <v>181.1</v>
      </c>
      <c r="P584" s="263">
        <f>ROUND(O584*N584,2)</f>
        <v>0</v>
      </c>
      <c r="Q584" s="262">
        <v>67.322</v>
      </c>
      <c r="R584" s="261">
        <v>181.1</v>
      </c>
      <c r="S584" s="263">
        <f>ROUND(R584*Q584,2)</f>
        <v>12192.01</v>
      </c>
    </row>
    <row r="585" spans="2:19" s="415" customFormat="1" ht="13.5" hidden="1" outlineLevel="3">
      <c r="B585" s="407"/>
      <c r="C585" s="408"/>
      <c r="D585" s="399" t="s">
        <v>70</v>
      </c>
      <c r="E585" s="409" t="s">
        <v>15</v>
      </c>
      <c r="F585" s="410" t="s">
        <v>1523</v>
      </c>
      <c r="G585" s="408"/>
      <c r="H585" s="411">
        <v>67.322</v>
      </c>
      <c r="I585" s="412" t="s">
        <v>15</v>
      </c>
      <c r="J585" s="413"/>
      <c r="K585" s="414"/>
      <c r="L585" s="412" t="s">
        <v>15</v>
      </c>
      <c r="M585" s="413"/>
      <c r="N585" s="414"/>
      <c r="O585" s="412" t="s">
        <v>15</v>
      </c>
      <c r="P585" s="413"/>
      <c r="Q585" s="414">
        <v>67.322</v>
      </c>
      <c r="R585" s="412" t="s">
        <v>15</v>
      </c>
      <c r="S585" s="413"/>
    </row>
    <row r="586" spans="2:19" s="264" customFormat="1" ht="31.5" customHeight="1" hidden="1" outlineLevel="2" collapsed="1">
      <c r="B586" s="255"/>
      <c r="C586" s="256" t="s">
        <v>176</v>
      </c>
      <c r="D586" s="256" t="s">
        <v>67</v>
      </c>
      <c r="E586" s="395" t="s">
        <v>1188</v>
      </c>
      <c r="F586" s="396" t="s">
        <v>1189</v>
      </c>
      <c r="G586" s="259" t="s">
        <v>68</v>
      </c>
      <c r="H586" s="260">
        <v>875.186</v>
      </c>
      <c r="I586" s="261">
        <v>6.2</v>
      </c>
      <c r="J586" s="263">
        <f>ROUND(I586*H586,2)</f>
        <v>5426.15</v>
      </c>
      <c r="K586" s="262"/>
      <c r="L586" s="261">
        <v>6.2</v>
      </c>
      <c r="M586" s="263">
        <f>ROUND(L586*K586,2)</f>
        <v>0</v>
      </c>
      <c r="N586" s="262"/>
      <c r="O586" s="261">
        <v>6.2</v>
      </c>
      <c r="P586" s="263">
        <f>ROUND(O586*N586,2)</f>
        <v>0</v>
      </c>
      <c r="Q586" s="262">
        <v>875.186</v>
      </c>
      <c r="R586" s="261">
        <v>6.2</v>
      </c>
      <c r="S586" s="263">
        <f>ROUND(R586*Q586,2)</f>
        <v>5426.15</v>
      </c>
    </row>
    <row r="587" spans="2:19" s="415" customFormat="1" ht="13.5" hidden="1" outlineLevel="3">
      <c r="B587" s="407"/>
      <c r="C587" s="408"/>
      <c r="D587" s="399" t="s">
        <v>70</v>
      </c>
      <c r="E587" s="409"/>
      <c r="F587" s="410" t="s">
        <v>1524</v>
      </c>
      <c r="G587" s="408"/>
      <c r="H587" s="411">
        <v>875.186</v>
      </c>
      <c r="I587" s="412" t="s">
        <v>15</v>
      </c>
      <c r="J587" s="413"/>
      <c r="K587" s="414"/>
      <c r="L587" s="412" t="s">
        <v>15</v>
      </c>
      <c r="M587" s="413"/>
      <c r="N587" s="414"/>
      <c r="O587" s="412" t="s">
        <v>15</v>
      </c>
      <c r="P587" s="413"/>
      <c r="Q587" s="414">
        <v>875.186</v>
      </c>
      <c r="R587" s="412" t="s">
        <v>15</v>
      </c>
      <c r="S587" s="413"/>
    </row>
    <row r="588" spans="2:19" s="264" customFormat="1" ht="22.5" customHeight="1" hidden="1" outlineLevel="2" collapsed="1">
      <c r="B588" s="255"/>
      <c r="C588" s="256" t="s">
        <v>177</v>
      </c>
      <c r="D588" s="256" t="s">
        <v>67</v>
      </c>
      <c r="E588" s="395" t="s">
        <v>1171</v>
      </c>
      <c r="F588" s="396" t="s">
        <v>1172</v>
      </c>
      <c r="G588" s="259" t="s">
        <v>68</v>
      </c>
      <c r="H588" s="260">
        <v>841.521</v>
      </c>
      <c r="I588" s="261">
        <v>167.2</v>
      </c>
      <c r="J588" s="263">
        <f>ROUND(I588*H588,2)</f>
        <v>140702.31</v>
      </c>
      <c r="K588" s="262"/>
      <c r="L588" s="261">
        <v>167.2</v>
      </c>
      <c r="M588" s="263">
        <f>ROUND(L588*K588,2)</f>
        <v>0</v>
      </c>
      <c r="N588" s="262"/>
      <c r="O588" s="261">
        <v>167.2</v>
      </c>
      <c r="P588" s="263">
        <f>ROUND(O588*N588,2)</f>
        <v>0</v>
      </c>
      <c r="Q588" s="262">
        <v>841.521</v>
      </c>
      <c r="R588" s="261">
        <v>167.2</v>
      </c>
      <c r="S588" s="263">
        <f>ROUND(R588*Q588,2)</f>
        <v>140702.31</v>
      </c>
    </row>
    <row r="589" spans="2:19" s="415" customFormat="1" ht="13.5" hidden="1" outlineLevel="3">
      <c r="B589" s="407"/>
      <c r="C589" s="408"/>
      <c r="D589" s="399" t="s">
        <v>70</v>
      </c>
      <c r="E589" s="409" t="s">
        <v>15</v>
      </c>
      <c r="F589" s="410" t="s">
        <v>1520</v>
      </c>
      <c r="G589" s="408"/>
      <c r="H589" s="411">
        <v>841.521</v>
      </c>
      <c r="I589" s="412" t="s">
        <v>15</v>
      </c>
      <c r="J589" s="413"/>
      <c r="K589" s="414"/>
      <c r="L589" s="412" t="s">
        <v>15</v>
      </c>
      <c r="M589" s="413"/>
      <c r="N589" s="414"/>
      <c r="O589" s="412" t="s">
        <v>15</v>
      </c>
      <c r="P589" s="413"/>
      <c r="Q589" s="414">
        <v>841.521</v>
      </c>
      <c r="R589" s="412" t="s">
        <v>15</v>
      </c>
      <c r="S589" s="413"/>
    </row>
    <row r="590" spans="2:19" s="264" customFormat="1" ht="22.5" customHeight="1" hidden="1" outlineLevel="2" collapsed="1">
      <c r="B590" s="255"/>
      <c r="C590" s="256" t="s">
        <v>178</v>
      </c>
      <c r="D590" s="256" t="s">
        <v>67</v>
      </c>
      <c r="E590" s="395" t="s">
        <v>1127</v>
      </c>
      <c r="F590" s="396" t="s">
        <v>1128</v>
      </c>
      <c r="G590" s="259" t="s">
        <v>68</v>
      </c>
      <c r="H590" s="260">
        <v>603.724</v>
      </c>
      <c r="I590" s="261">
        <v>75.2</v>
      </c>
      <c r="J590" s="263">
        <f>ROUND(I590*H590,2)</f>
        <v>45400.04</v>
      </c>
      <c r="K590" s="262"/>
      <c r="L590" s="261">
        <v>75.2</v>
      </c>
      <c r="M590" s="263">
        <f>ROUND(L590*K590,2)</f>
        <v>0</v>
      </c>
      <c r="N590" s="262"/>
      <c r="O590" s="261">
        <v>75.2</v>
      </c>
      <c r="P590" s="263">
        <f>ROUND(O590*N590,2)</f>
        <v>0</v>
      </c>
      <c r="Q590" s="262">
        <v>603.724</v>
      </c>
      <c r="R590" s="261">
        <v>75.2</v>
      </c>
      <c r="S590" s="263">
        <f>ROUND(R590*Q590,2)</f>
        <v>45400.04</v>
      </c>
    </row>
    <row r="591" spans="2:19" s="406" customFormat="1" ht="13.5" hidden="1" outlineLevel="3">
      <c r="B591" s="397"/>
      <c r="C591" s="398"/>
      <c r="D591" s="399" t="s">
        <v>70</v>
      </c>
      <c r="E591" s="400" t="s">
        <v>15</v>
      </c>
      <c r="F591" s="401" t="s">
        <v>1525</v>
      </c>
      <c r="G591" s="398"/>
      <c r="H591" s="402" t="s">
        <v>15</v>
      </c>
      <c r="I591" s="403" t="s">
        <v>15</v>
      </c>
      <c r="J591" s="404"/>
      <c r="K591" s="405"/>
      <c r="L591" s="403" t="s">
        <v>15</v>
      </c>
      <c r="M591" s="404"/>
      <c r="N591" s="405"/>
      <c r="O591" s="403" t="s">
        <v>15</v>
      </c>
      <c r="P591" s="404"/>
      <c r="Q591" s="405" t="s">
        <v>15</v>
      </c>
      <c r="R591" s="403" t="s">
        <v>15</v>
      </c>
      <c r="S591" s="404"/>
    </row>
    <row r="592" spans="2:19" s="406" customFormat="1" ht="13.5" hidden="1" outlineLevel="3">
      <c r="B592" s="397"/>
      <c r="C592" s="398"/>
      <c r="D592" s="399" t="s">
        <v>70</v>
      </c>
      <c r="E592" s="400" t="s">
        <v>15</v>
      </c>
      <c r="F592" s="401" t="s">
        <v>1526</v>
      </c>
      <c r="G592" s="398"/>
      <c r="H592" s="402" t="s">
        <v>15</v>
      </c>
      <c r="I592" s="403" t="s">
        <v>15</v>
      </c>
      <c r="J592" s="404"/>
      <c r="K592" s="405"/>
      <c r="L592" s="403" t="s">
        <v>15</v>
      </c>
      <c r="M592" s="404"/>
      <c r="N592" s="405"/>
      <c r="O592" s="403" t="s">
        <v>15</v>
      </c>
      <c r="P592" s="404"/>
      <c r="Q592" s="405" t="s">
        <v>15</v>
      </c>
      <c r="R592" s="403" t="s">
        <v>15</v>
      </c>
      <c r="S592" s="404"/>
    </row>
    <row r="593" spans="2:19" s="415" customFormat="1" ht="13.5" hidden="1" outlineLevel="3">
      <c r="B593" s="407"/>
      <c r="C593" s="408"/>
      <c r="D593" s="399" t="s">
        <v>70</v>
      </c>
      <c r="E593" s="409" t="s">
        <v>15</v>
      </c>
      <c r="F593" s="410" t="s">
        <v>1527</v>
      </c>
      <c r="G593" s="408"/>
      <c r="H593" s="411">
        <v>1650.282</v>
      </c>
      <c r="I593" s="412" t="s">
        <v>15</v>
      </c>
      <c r="J593" s="413"/>
      <c r="K593" s="414"/>
      <c r="L593" s="412" t="s">
        <v>15</v>
      </c>
      <c r="M593" s="413"/>
      <c r="N593" s="414"/>
      <c r="O593" s="412" t="s">
        <v>15</v>
      </c>
      <c r="P593" s="413"/>
      <c r="Q593" s="414">
        <v>1650.282</v>
      </c>
      <c r="R593" s="412" t="s">
        <v>15</v>
      </c>
      <c r="S593" s="413"/>
    </row>
    <row r="594" spans="2:19" s="406" customFormat="1" ht="13.5" hidden="1" outlineLevel="3">
      <c r="B594" s="397"/>
      <c r="C594" s="398"/>
      <c r="D594" s="399" t="s">
        <v>70</v>
      </c>
      <c r="E594" s="400" t="s">
        <v>15</v>
      </c>
      <c r="F594" s="401" t="s">
        <v>1528</v>
      </c>
      <c r="G594" s="398"/>
      <c r="H594" s="402" t="s">
        <v>15</v>
      </c>
      <c r="I594" s="403" t="s">
        <v>15</v>
      </c>
      <c r="J594" s="404"/>
      <c r="K594" s="405"/>
      <c r="L594" s="403" t="s">
        <v>15</v>
      </c>
      <c r="M594" s="404"/>
      <c r="N594" s="405"/>
      <c r="O594" s="403" t="s">
        <v>15</v>
      </c>
      <c r="P594" s="404"/>
      <c r="Q594" s="405" t="s">
        <v>15</v>
      </c>
      <c r="R594" s="403" t="s">
        <v>15</v>
      </c>
      <c r="S594" s="404"/>
    </row>
    <row r="595" spans="2:19" s="406" customFormat="1" ht="13.5" hidden="1" outlineLevel="3">
      <c r="B595" s="397"/>
      <c r="C595" s="398"/>
      <c r="D595" s="399" t="s">
        <v>70</v>
      </c>
      <c r="E595" s="400" t="s">
        <v>15</v>
      </c>
      <c r="F595" s="401" t="s">
        <v>1529</v>
      </c>
      <c r="G595" s="398"/>
      <c r="H595" s="402" t="s">
        <v>15</v>
      </c>
      <c r="I595" s="403" t="s">
        <v>15</v>
      </c>
      <c r="J595" s="404"/>
      <c r="K595" s="405"/>
      <c r="L595" s="403" t="s">
        <v>15</v>
      </c>
      <c r="M595" s="404"/>
      <c r="N595" s="405"/>
      <c r="O595" s="403" t="s">
        <v>15</v>
      </c>
      <c r="P595" s="404"/>
      <c r="Q595" s="405" t="s">
        <v>15</v>
      </c>
      <c r="R595" s="403" t="s">
        <v>15</v>
      </c>
      <c r="S595" s="404"/>
    </row>
    <row r="596" spans="2:19" s="415" customFormat="1" ht="13.5" hidden="1" outlineLevel="3">
      <c r="B596" s="407"/>
      <c r="C596" s="408"/>
      <c r="D596" s="399" t="s">
        <v>70</v>
      </c>
      <c r="E596" s="409" t="s">
        <v>15</v>
      </c>
      <c r="F596" s="410" t="s">
        <v>1530</v>
      </c>
      <c r="G596" s="408"/>
      <c r="H596" s="411">
        <v>-26.968</v>
      </c>
      <c r="I596" s="412" t="s">
        <v>15</v>
      </c>
      <c r="J596" s="413"/>
      <c r="K596" s="414"/>
      <c r="L596" s="412" t="s">
        <v>15</v>
      </c>
      <c r="M596" s="413"/>
      <c r="N596" s="414"/>
      <c r="O596" s="412" t="s">
        <v>15</v>
      </c>
      <c r="P596" s="413"/>
      <c r="Q596" s="414">
        <v>-26.968</v>
      </c>
      <c r="R596" s="412" t="s">
        <v>15</v>
      </c>
      <c r="S596" s="413"/>
    </row>
    <row r="597" spans="2:19" s="406" customFormat="1" ht="13.5" hidden="1" outlineLevel="3">
      <c r="B597" s="397"/>
      <c r="C597" s="398"/>
      <c r="D597" s="399" t="s">
        <v>70</v>
      </c>
      <c r="E597" s="400" t="s">
        <v>15</v>
      </c>
      <c r="F597" s="401" t="s">
        <v>1531</v>
      </c>
      <c r="G597" s="398"/>
      <c r="H597" s="402" t="s">
        <v>15</v>
      </c>
      <c r="I597" s="403" t="s">
        <v>15</v>
      </c>
      <c r="J597" s="404"/>
      <c r="K597" s="405"/>
      <c r="L597" s="403" t="s">
        <v>15</v>
      </c>
      <c r="M597" s="404"/>
      <c r="N597" s="405"/>
      <c r="O597" s="403" t="s">
        <v>15</v>
      </c>
      <c r="P597" s="404"/>
      <c r="Q597" s="405" t="s">
        <v>15</v>
      </c>
      <c r="R597" s="403" t="s">
        <v>15</v>
      </c>
      <c r="S597" s="404"/>
    </row>
    <row r="598" spans="2:19" s="415" customFormat="1" ht="13.5" hidden="1" outlineLevel="3">
      <c r="B598" s="407"/>
      <c r="C598" s="408"/>
      <c r="D598" s="399" t="s">
        <v>70</v>
      </c>
      <c r="E598" s="409" t="s">
        <v>15</v>
      </c>
      <c r="F598" s="410" t="s">
        <v>1532</v>
      </c>
      <c r="G598" s="408"/>
      <c r="H598" s="411">
        <v>-41.629</v>
      </c>
      <c r="I598" s="412" t="s">
        <v>15</v>
      </c>
      <c r="J598" s="413"/>
      <c r="K598" s="414"/>
      <c r="L598" s="412" t="s">
        <v>15</v>
      </c>
      <c r="M598" s="413"/>
      <c r="N598" s="414"/>
      <c r="O598" s="412" t="s">
        <v>15</v>
      </c>
      <c r="P598" s="413"/>
      <c r="Q598" s="414">
        <v>-41.629</v>
      </c>
      <c r="R598" s="412" t="s">
        <v>15</v>
      </c>
      <c r="S598" s="413"/>
    </row>
    <row r="599" spans="2:19" s="406" customFormat="1" ht="13.5" hidden="1" outlineLevel="3">
      <c r="B599" s="397"/>
      <c r="C599" s="398"/>
      <c r="D599" s="399" t="s">
        <v>70</v>
      </c>
      <c r="E599" s="400" t="s">
        <v>15</v>
      </c>
      <c r="F599" s="401" t="s">
        <v>1531</v>
      </c>
      <c r="G599" s="398"/>
      <c r="H599" s="402" t="s">
        <v>15</v>
      </c>
      <c r="I599" s="403" t="s">
        <v>15</v>
      </c>
      <c r="J599" s="404"/>
      <c r="K599" s="405"/>
      <c r="L599" s="403" t="s">
        <v>15</v>
      </c>
      <c r="M599" s="404"/>
      <c r="N599" s="405"/>
      <c r="O599" s="403" t="s">
        <v>15</v>
      </c>
      <c r="P599" s="404"/>
      <c r="Q599" s="405" t="s">
        <v>15</v>
      </c>
      <c r="R599" s="403" t="s">
        <v>15</v>
      </c>
      <c r="S599" s="404"/>
    </row>
    <row r="600" spans="2:19" s="415" customFormat="1" ht="13.5" hidden="1" outlineLevel="3">
      <c r="B600" s="407"/>
      <c r="C600" s="408"/>
      <c r="D600" s="399" t="s">
        <v>70</v>
      </c>
      <c r="E600" s="409" t="s">
        <v>15</v>
      </c>
      <c r="F600" s="410" t="s">
        <v>1533</v>
      </c>
      <c r="G600" s="408"/>
      <c r="H600" s="411">
        <v>-550.644</v>
      </c>
      <c r="I600" s="412" t="s">
        <v>15</v>
      </c>
      <c r="J600" s="413"/>
      <c r="K600" s="414"/>
      <c r="L600" s="412" t="s">
        <v>15</v>
      </c>
      <c r="M600" s="413"/>
      <c r="N600" s="414"/>
      <c r="O600" s="412" t="s">
        <v>15</v>
      </c>
      <c r="P600" s="413"/>
      <c r="Q600" s="414">
        <v>-550.644</v>
      </c>
      <c r="R600" s="412" t="s">
        <v>15</v>
      </c>
      <c r="S600" s="413"/>
    </row>
    <row r="601" spans="2:19" s="406" customFormat="1" ht="13.5" hidden="1" outlineLevel="3">
      <c r="B601" s="397"/>
      <c r="C601" s="398"/>
      <c r="D601" s="399" t="s">
        <v>70</v>
      </c>
      <c r="E601" s="400" t="s">
        <v>15</v>
      </c>
      <c r="F601" s="401" t="s">
        <v>1308</v>
      </c>
      <c r="G601" s="398"/>
      <c r="H601" s="402" t="s">
        <v>15</v>
      </c>
      <c r="I601" s="403" t="s">
        <v>15</v>
      </c>
      <c r="J601" s="404"/>
      <c r="K601" s="405"/>
      <c r="L601" s="403" t="s">
        <v>15</v>
      </c>
      <c r="M601" s="404"/>
      <c r="N601" s="405"/>
      <c r="O601" s="403" t="s">
        <v>15</v>
      </c>
      <c r="P601" s="404"/>
      <c r="Q601" s="405" t="s">
        <v>15</v>
      </c>
      <c r="R601" s="403" t="s">
        <v>15</v>
      </c>
      <c r="S601" s="404"/>
    </row>
    <row r="602" spans="2:19" s="406" customFormat="1" ht="13.5" hidden="1" outlineLevel="3">
      <c r="B602" s="397"/>
      <c r="C602" s="398"/>
      <c r="D602" s="399" t="s">
        <v>70</v>
      </c>
      <c r="E602" s="400" t="s">
        <v>15</v>
      </c>
      <c r="F602" s="401" t="s">
        <v>1179</v>
      </c>
      <c r="G602" s="398"/>
      <c r="H602" s="402" t="s">
        <v>15</v>
      </c>
      <c r="I602" s="403" t="s">
        <v>15</v>
      </c>
      <c r="J602" s="404"/>
      <c r="K602" s="405"/>
      <c r="L602" s="403" t="s">
        <v>15</v>
      </c>
      <c r="M602" s="404"/>
      <c r="N602" s="405"/>
      <c r="O602" s="403" t="s">
        <v>15</v>
      </c>
      <c r="P602" s="404"/>
      <c r="Q602" s="405" t="s">
        <v>15</v>
      </c>
      <c r="R602" s="403" t="s">
        <v>15</v>
      </c>
      <c r="S602" s="404"/>
    </row>
    <row r="603" spans="2:19" s="415" customFormat="1" ht="13.5" hidden="1" outlineLevel="3">
      <c r="B603" s="407"/>
      <c r="C603" s="408"/>
      <c r="D603" s="399" t="s">
        <v>70</v>
      </c>
      <c r="E603" s="409" t="s">
        <v>15</v>
      </c>
      <c r="F603" s="410" t="s">
        <v>1534</v>
      </c>
      <c r="G603" s="408"/>
      <c r="H603" s="411">
        <v>-28.594</v>
      </c>
      <c r="I603" s="412" t="s">
        <v>15</v>
      </c>
      <c r="J603" s="413"/>
      <c r="K603" s="414"/>
      <c r="L603" s="412" t="s">
        <v>15</v>
      </c>
      <c r="M603" s="413"/>
      <c r="N603" s="414"/>
      <c r="O603" s="412" t="s">
        <v>15</v>
      </c>
      <c r="P603" s="413"/>
      <c r="Q603" s="414">
        <v>-28.594</v>
      </c>
      <c r="R603" s="412" t="s">
        <v>15</v>
      </c>
      <c r="S603" s="413"/>
    </row>
    <row r="604" spans="2:19" s="406" customFormat="1" ht="13.5" hidden="1" outlineLevel="3">
      <c r="B604" s="397"/>
      <c r="C604" s="398"/>
      <c r="D604" s="399" t="s">
        <v>70</v>
      </c>
      <c r="E604" s="400" t="s">
        <v>15</v>
      </c>
      <c r="F604" s="401" t="s">
        <v>1466</v>
      </c>
      <c r="G604" s="398"/>
      <c r="H604" s="402" t="s">
        <v>15</v>
      </c>
      <c r="I604" s="403" t="s">
        <v>15</v>
      </c>
      <c r="J604" s="404"/>
      <c r="K604" s="405"/>
      <c r="L604" s="403" t="s">
        <v>15</v>
      </c>
      <c r="M604" s="404"/>
      <c r="N604" s="405"/>
      <c r="O604" s="403" t="s">
        <v>15</v>
      </c>
      <c r="P604" s="404"/>
      <c r="Q604" s="405" t="s">
        <v>15</v>
      </c>
      <c r="R604" s="403" t="s">
        <v>15</v>
      </c>
      <c r="S604" s="404"/>
    </row>
    <row r="605" spans="2:19" s="415" customFormat="1" ht="13.5" hidden="1" outlineLevel="3">
      <c r="B605" s="407"/>
      <c r="C605" s="408"/>
      <c r="D605" s="399" t="s">
        <v>70</v>
      </c>
      <c r="E605" s="409" t="s">
        <v>15</v>
      </c>
      <c r="F605" s="410" t="s">
        <v>1535</v>
      </c>
      <c r="G605" s="408"/>
      <c r="H605" s="411">
        <v>-124.213</v>
      </c>
      <c r="I605" s="412" t="s">
        <v>15</v>
      </c>
      <c r="J605" s="413"/>
      <c r="K605" s="414"/>
      <c r="L605" s="412" t="s">
        <v>15</v>
      </c>
      <c r="M605" s="413"/>
      <c r="N605" s="414"/>
      <c r="O605" s="412" t="s">
        <v>15</v>
      </c>
      <c r="P605" s="413"/>
      <c r="Q605" s="414">
        <v>-124.213</v>
      </c>
      <c r="R605" s="412" t="s">
        <v>15</v>
      </c>
      <c r="S605" s="413"/>
    </row>
    <row r="606" spans="2:19" s="415" customFormat="1" ht="13.5" hidden="1" outlineLevel="3">
      <c r="B606" s="407"/>
      <c r="C606" s="408"/>
      <c r="D606" s="399" t="s">
        <v>70</v>
      </c>
      <c r="E606" s="409" t="s">
        <v>15</v>
      </c>
      <c r="F606" s="410" t="s">
        <v>1536</v>
      </c>
      <c r="G606" s="408"/>
      <c r="H606" s="411">
        <v>-1.248</v>
      </c>
      <c r="I606" s="412" t="s">
        <v>15</v>
      </c>
      <c r="J606" s="413"/>
      <c r="K606" s="414"/>
      <c r="L606" s="412" t="s">
        <v>15</v>
      </c>
      <c r="M606" s="413"/>
      <c r="N606" s="414"/>
      <c r="O606" s="412" t="s">
        <v>15</v>
      </c>
      <c r="P606" s="413"/>
      <c r="Q606" s="414">
        <v>-1.248</v>
      </c>
      <c r="R606" s="412" t="s">
        <v>15</v>
      </c>
      <c r="S606" s="413"/>
    </row>
    <row r="607" spans="2:19" s="415" customFormat="1" ht="13.5" hidden="1" outlineLevel="3">
      <c r="B607" s="407"/>
      <c r="C607" s="408"/>
      <c r="D607" s="399" t="s">
        <v>70</v>
      </c>
      <c r="E607" s="409" t="s">
        <v>15</v>
      </c>
      <c r="F607" s="410" t="s">
        <v>1537</v>
      </c>
      <c r="G607" s="408"/>
      <c r="H607" s="411">
        <v>-0.998</v>
      </c>
      <c r="I607" s="412" t="s">
        <v>15</v>
      </c>
      <c r="J607" s="413"/>
      <c r="K607" s="414"/>
      <c r="L607" s="412" t="s">
        <v>15</v>
      </c>
      <c r="M607" s="413"/>
      <c r="N607" s="414"/>
      <c r="O607" s="412" t="s">
        <v>15</v>
      </c>
      <c r="P607" s="413"/>
      <c r="Q607" s="414">
        <v>-0.998</v>
      </c>
      <c r="R607" s="412" t="s">
        <v>15</v>
      </c>
      <c r="S607" s="413"/>
    </row>
    <row r="608" spans="2:19" s="406" customFormat="1" ht="13.5" hidden="1" outlineLevel="3">
      <c r="B608" s="397"/>
      <c r="C608" s="398"/>
      <c r="D608" s="399" t="s">
        <v>70</v>
      </c>
      <c r="E608" s="400" t="s">
        <v>15</v>
      </c>
      <c r="F608" s="401" t="s">
        <v>1538</v>
      </c>
      <c r="G608" s="398"/>
      <c r="H608" s="402" t="s">
        <v>15</v>
      </c>
      <c r="I608" s="403" t="s">
        <v>15</v>
      </c>
      <c r="J608" s="404"/>
      <c r="K608" s="405"/>
      <c r="L608" s="403" t="s">
        <v>15</v>
      </c>
      <c r="M608" s="404"/>
      <c r="N608" s="405"/>
      <c r="O608" s="403" t="s">
        <v>15</v>
      </c>
      <c r="P608" s="404"/>
      <c r="Q608" s="405" t="s">
        <v>15</v>
      </c>
      <c r="R608" s="403" t="s">
        <v>15</v>
      </c>
      <c r="S608" s="404"/>
    </row>
    <row r="609" spans="2:19" s="415" customFormat="1" ht="13.5" hidden="1" outlineLevel="3">
      <c r="B609" s="407"/>
      <c r="C609" s="408"/>
      <c r="D609" s="399" t="s">
        <v>70</v>
      </c>
      <c r="E609" s="409" t="s">
        <v>15</v>
      </c>
      <c r="F609" s="410" t="s">
        <v>1539</v>
      </c>
      <c r="G609" s="408"/>
      <c r="H609" s="411">
        <v>-41.039</v>
      </c>
      <c r="I609" s="412" t="s">
        <v>15</v>
      </c>
      <c r="J609" s="413"/>
      <c r="K609" s="414"/>
      <c r="L609" s="412" t="s">
        <v>15</v>
      </c>
      <c r="M609" s="413"/>
      <c r="N609" s="414"/>
      <c r="O609" s="412" t="s">
        <v>15</v>
      </c>
      <c r="P609" s="413"/>
      <c r="Q609" s="414">
        <v>-41.039</v>
      </c>
      <c r="R609" s="412" t="s">
        <v>15</v>
      </c>
      <c r="S609" s="413"/>
    </row>
    <row r="610" spans="2:19" s="415" customFormat="1" ht="13.5" hidden="1" outlineLevel="3">
      <c r="B610" s="407"/>
      <c r="C610" s="408"/>
      <c r="D610" s="399" t="s">
        <v>70</v>
      </c>
      <c r="E610" s="409" t="s">
        <v>15</v>
      </c>
      <c r="F610" s="410" t="s">
        <v>1540</v>
      </c>
      <c r="G610" s="408"/>
      <c r="H610" s="411">
        <v>-1.099</v>
      </c>
      <c r="I610" s="412" t="s">
        <v>15</v>
      </c>
      <c r="J610" s="413"/>
      <c r="K610" s="414"/>
      <c r="L610" s="412" t="s">
        <v>15</v>
      </c>
      <c r="M610" s="413"/>
      <c r="N610" s="414"/>
      <c r="O610" s="412" t="s">
        <v>15</v>
      </c>
      <c r="P610" s="413"/>
      <c r="Q610" s="414">
        <v>-1.099</v>
      </c>
      <c r="R610" s="412" t="s">
        <v>15</v>
      </c>
      <c r="S610" s="413"/>
    </row>
    <row r="611" spans="2:19" s="415" customFormat="1" ht="13.5" hidden="1" outlineLevel="3">
      <c r="B611" s="407"/>
      <c r="C611" s="408"/>
      <c r="D611" s="399" t="s">
        <v>70</v>
      </c>
      <c r="E611" s="409" t="s">
        <v>15</v>
      </c>
      <c r="F611" s="410" t="s">
        <v>1536</v>
      </c>
      <c r="G611" s="408"/>
      <c r="H611" s="411">
        <v>-1.248</v>
      </c>
      <c r="I611" s="412" t="s">
        <v>15</v>
      </c>
      <c r="J611" s="413"/>
      <c r="K611" s="414"/>
      <c r="L611" s="412" t="s">
        <v>15</v>
      </c>
      <c r="M611" s="413"/>
      <c r="N611" s="414"/>
      <c r="O611" s="412" t="s">
        <v>15</v>
      </c>
      <c r="P611" s="413"/>
      <c r="Q611" s="414">
        <v>-1.248</v>
      </c>
      <c r="R611" s="412" t="s">
        <v>15</v>
      </c>
      <c r="S611" s="413"/>
    </row>
    <row r="612" spans="2:19" s="415" customFormat="1" ht="13.5" hidden="1" outlineLevel="3">
      <c r="B612" s="407"/>
      <c r="C612" s="408"/>
      <c r="D612" s="399" t="s">
        <v>70</v>
      </c>
      <c r="E612" s="409" t="s">
        <v>15</v>
      </c>
      <c r="F612" s="410" t="s">
        <v>1541</v>
      </c>
      <c r="G612" s="408"/>
      <c r="H612" s="411">
        <v>-0.256</v>
      </c>
      <c r="I612" s="412" t="s">
        <v>15</v>
      </c>
      <c r="J612" s="413"/>
      <c r="K612" s="414"/>
      <c r="L612" s="412" t="s">
        <v>15</v>
      </c>
      <c r="M612" s="413"/>
      <c r="N612" s="414"/>
      <c r="O612" s="412" t="s">
        <v>15</v>
      </c>
      <c r="P612" s="413"/>
      <c r="Q612" s="414">
        <v>-0.256</v>
      </c>
      <c r="R612" s="412" t="s">
        <v>15</v>
      </c>
      <c r="S612" s="413"/>
    </row>
    <row r="613" spans="2:19" s="406" customFormat="1" ht="13.5" hidden="1" outlineLevel="3">
      <c r="B613" s="397"/>
      <c r="C613" s="398"/>
      <c r="D613" s="399" t="s">
        <v>70</v>
      </c>
      <c r="E613" s="400" t="s">
        <v>15</v>
      </c>
      <c r="F613" s="401" t="s">
        <v>1542</v>
      </c>
      <c r="G613" s="398"/>
      <c r="H613" s="402" t="s">
        <v>15</v>
      </c>
      <c r="I613" s="403" t="s">
        <v>15</v>
      </c>
      <c r="J613" s="404"/>
      <c r="K613" s="405"/>
      <c r="L613" s="403" t="s">
        <v>15</v>
      </c>
      <c r="M613" s="404"/>
      <c r="N613" s="405"/>
      <c r="O613" s="403" t="s">
        <v>15</v>
      </c>
      <c r="P613" s="404"/>
      <c r="Q613" s="405" t="s">
        <v>15</v>
      </c>
      <c r="R613" s="403" t="s">
        <v>15</v>
      </c>
      <c r="S613" s="404"/>
    </row>
    <row r="614" spans="2:19" s="415" customFormat="1" ht="13.5" hidden="1" outlineLevel="3">
      <c r="B614" s="407"/>
      <c r="C614" s="408"/>
      <c r="D614" s="399" t="s">
        <v>70</v>
      </c>
      <c r="E614" s="409" t="s">
        <v>15</v>
      </c>
      <c r="F614" s="410" t="s">
        <v>1543</v>
      </c>
      <c r="G614" s="408"/>
      <c r="H614" s="411">
        <v>-5.67</v>
      </c>
      <c r="I614" s="412" t="s">
        <v>15</v>
      </c>
      <c r="J614" s="413"/>
      <c r="K614" s="414"/>
      <c r="L614" s="412" t="s">
        <v>15</v>
      </c>
      <c r="M614" s="413"/>
      <c r="N614" s="414"/>
      <c r="O614" s="412" t="s">
        <v>15</v>
      </c>
      <c r="P614" s="413"/>
      <c r="Q614" s="414">
        <v>-5.67</v>
      </c>
      <c r="R614" s="412" t="s">
        <v>15</v>
      </c>
      <c r="S614" s="413"/>
    </row>
    <row r="615" spans="2:19" s="406" customFormat="1" ht="13.5" hidden="1" outlineLevel="3">
      <c r="B615" s="397"/>
      <c r="C615" s="398"/>
      <c r="D615" s="399" t="s">
        <v>70</v>
      </c>
      <c r="E615" s="400" t="s">
        <v>15</v>
      </c>
      <c r="F615" s="401" t="s">
        <v>1544</v>
      </c>
      <c r="G615" s="398"/>
      <c r="H615" s="402" t="s">
        <v>15</v>
      </c>
      <c r="I615" s="403" t="s">
        <v>15</v>
      </c>
      <c r="J615" s="404"/>
      <c r="K615" s="405"/>
      <c r="L615" s="403" t="s">
        <v>15</v>
      </c>
      <c r="M615" s="404"/>
      <c r="N615" s="405"/>
      <c r="O615" s="403" t="s">
        <v>15</v>
      </c>
      <c r="P615" s="404"/>
      <c r="Q615" s="405" t="s">
        <v>15</v>
      </c>
      <c r="R615" s="403" t="s">
        <v>15</v>
      </c>
      <c r="S615" s="404"/>
    </row>
    <row r="616" spans="2:19" s="415" customFormat="1" ht="13.5" hidden="1" outlineLevel="3">
      <c r="B616" s="407"/>
      <c r="C616" s="408"/>
      <c r="D616" s="399" t="s">
        <v>70</v>
      </c>
      <c r="E616" s="409" t="s">
        <v>15</v>
      </c>
      <c r="F616" s="410" t="s">
        <v>1545</v>
      </c>
      <c r="G616" s="408"/>
      <c r="H616" s="411">
        <v>-42.291</v>
      </c>
      <c r="I616" s="412" t="s">
        <v>15</v>
      </c>
      <c r="J616" s="413"/>
      <c r="K616" s="414"/>
      <c r="L616" s="412" t="s">
        <v>15</v>
      </c>
      <c r="M616" s="413"/>
      <c r="N616" s="414"/>
      <c r="O616" s="412" t="s">
        <v>15</v>
      </c>
      <c r="P616" s="413"/>
      <c r="Q616" s="414">
        <v>-42.291</v>
      </c>
      <c r="R616" s="412" t="s">
        <v>15</v>
      </c>
      <c r="S616" s="413"/>
    </row>
    <row r="617" spans="2:19" s="415" customFormat="1" ht="13.5" hidden="1" outlineLevel="3">
      <c r="B617" s="407"/>
      <c r="C617" s="408"/>
      <c r="D617" s="399" t="s">
        <v>70</v>
      </c>
      <c r="E617" s="409" t="s">
        <v>15</v>
      </c>
      <c r="F617" s="410" t="s">
        <v>1546</v>
      </c>
      <c r="G617" s="408"/>
      <c r="H617" s="411">
        <v>-1.232</v>
      </c>
      <c r="I617" s="412" t="s">
        <v>15</v>
      </c>
      <c r="J617" s="413"/>
      <c r="K617" s="414"/>
      <c r="L617" s="412" t="s">
        <v>15</v>
      </c>
      <c r="M617" s="413"/>
      <c r="N617" s="414"/>
      <c r="O617" s="412" t="s">
        <v>15</v>
      </c>
      <c r="P617" s="413"/>
      <c r="Q617" s="414">
        <v>-1.232</v>
      </c>
      <c r="R617" s="412" t="s">
        <v>15</v>
      </c>
      <c r="S617" s="413"/>
    </row>
    <row r="618" spans="2:19" s="415" customFormat="1" ht="13.5" hidden="1" outlineLevel="3">
      <c r="B618" s="407"/>
      <c r="C618" s="408"/>
      <c r="D618" s="399" t="s">
        <v>70</v>
      </c>
      <c r="E618" s="409" t="s">
        <v>15</v>
      </c>
      <c r="F618" s="410" t="s">
        <v>1536</v>
      </c>
      <c r="G618" s="408"/>
      <c r="H618" s="411">
        <v>-1.248</v>
      </c>
      <c r="I618" s="412" t="s">
        <v>15</v>
      </c>
      <c r="J618" s="413"/>
      <c r="K618" s="414"/>
      <c r="L618" s="412" t="s">
        <v>15</v>
      </c>
      <c r="M618" s="413"/>
      <c r="N618" s="414"/>
      <c r="O618" s="412" t="s">
        <v>15</v>
      </c>
      <c r="P618" s="413"/>
      <c r="Q618" s="414">
        <v>-1.248</v>
      </c>
      <c r="R618" s="412" t="s">
        <v>15</v>
      </c>
      <c r="S618" s="413"/>
    </row>
    <row r="619" spans="2:19" s="415" customFormat="1" ht="13.5" hidden="1" outlineLevel="3">
      <c r="B619" s="407"/>
      <c r="C619" s="408"/>
      <c r="D619" s="399" t="s">
        <v>70</v>
      </c>
      <c r="E619" s="409" t="s">
        <v>15</v>
      </c>
      <c r="F619" s="410" t="s">
        <v>1541</v>
      </c>
      <c r="G619" s="408"/>
      <c r="H619" s="411">
        <v>-0.256</v>
      </c>
      <c r="I619" s="412" t="s">
        <v>15</v>
      </c>
      <c r="J619" s="413"/>
      <c r="K619" s="414"/>
      <c r="L619" s="412" t="s">
        <v>15</v>
      </c>
      <c r="M619" s="413"/>
      <c r="N619" s="414"/>
      <c r="O619" s="412" t="s">
        <v>15</v>
      </c>
      <c r="P619" s="413"/>
      <c r="Q619" s="414">
        <v>-0.256</v>
      </c>
      <c r="R619" s="412" t="s">
        <v>15</v>
      </c>
      <c r="S619" s="413"/>
    </row>
    <row r="620" spans="2:19" s="406" customFormat="1" ht="13.5" hidden="1" outlineLevel="3">
      <c r="B620" s="397"/>
      <c r="C620" s="398"/>
      <c r="D620" s="399" t="s">
        <v>70</v>
      </c>
      <c r="E620" s="400" t="s">
        <v>15</v>
      </c>
      <c r="F620" s="401" t="s">
        <v>1547</v>
      </c>
      <c r="G620" s="398"/>
      <c r="H620" s="402" t="s">
        <v>15</v>
      </c>
      <c r="I620" s="403" t="s">
        <v>15</v>
      </c>
      <c r="J620" s="404"/>
      <c r="K620" s="405"/>
      <c r="L620" s="403" t="s">
        <v>15</v>
      </c>
      <c r="M620" s="404"/>
      <c r="N620" s="405"/>
      <c r="O620" s="403" t="s">
        <v>15</v>
      </c>
      <c r="P620" s="404"/>
      <c r="Q620" s="405" t="s">
        <v>15</v>
      </c>
      <c r="R620" s="403" t="s">
        <v>15</v>
      </c>
      <c r="S620" s="404"/>
    </row>
    <row r="621" spans="2:19" s="415" customFormat="1" ht="13.5" hidden="1" outlineLevel="3">
      <c r="B621" s="407"/>
      <c r="C621" s="408"/>
      <c r="D621" s="399" t="s">
        <v>70</v>
      </c>
      <c r="E621" s="409" t="s">
        <v>15</v>
      </c>
      <c r="F621" s="410" t="s">
        <v>1545</v>
      </c>
      <c r="G621" s="408"/>
      <c r="H621" s="411">
        <v>-42.291</v>
      </c>
      <c r="I621" s="412" t="s">
        <v>15</v>
      </c>
      <c r="J621" s="413"/>
      <c r="K621" s="414"/>
      <c r="L621" s="412" t="s">
        <v>15</v>
      </c>
      <c r="M621" s="413"/>
      <c r="N621" s="414"/>
      <c r="O621" s="412" t="s">
        <v>15</v>
      </c>
      <c r="P621" s="413"/>
      <c r="Q621" s="414">
        <v>-42.291</v>
      </c>
      <c r="R621" s="412" t="s">
        <v>15</v>
      </c>
      <c r="S621" s="413"/>
    </row>
    <row r="622" spans="2:19" s="415" customFormat="1" ht="13.5" hidden="1" outlineLevel="3">
      <c r="B622" s="407"/>
      <c r="C622" s="408"/>
      <c r="D622" s="399" t="s">
        <v>70</v>
      </c>
      <c r="E622" s="409" t="s">
        <v>15</v>
      </c>
      <c r="F622" s="410" t="s">
        <v>1548</v>
      </c>
      <c r="G622" s="408"/>
      <c r="H622" s="411">
        <v>-1.268</v>
      </c>
      <c r="I622" s="412" t="s">
        <v>15</v>
      </c>
      <c r="J622" s="413"/>
      <c r="K622" s="414"/>
      <c r="L622" s="412" t="s">
        <v>15</v>
      </c>
      <c r="M622" s="413"/>
      <c r="N622" s="414"/>
      <c r="O622" s="412" t="s">
        <v>15</v>
      </c>
      <c r="P622" s="413"/>
      <c r="Q622" s="414">
        <v>-1.268</v>
      </c>
      <c r="R622" s="412" t="s">
        <v>15</v>
      </c>
      <c r="S622" s="413"/>
    </row>
    <row r="623" spans="2:19" s="415" customFormat="1" ht="13.5" hidden="1" outlineLevel="3">
      <c r="B623" s="407"/>
      <c r="C623" s="408"/>
      <c r="D623" s="399" t="s">
        <v>70</v>
      </c>
      <c r="E623" s="409" t="s">
        <v>15</v>
      </c>
      <c r="F623" s="410" t="s">
        <v>1536</v>
      </c>
      <c r="G623" s="408"/>
      <c r="H623" s="411">
        <v>-1.248</v>
      </c>
      <c r="I623" s="412" t="s">
        <v>15</v>
      </c>
      <c r="J623" s="413"/>
      <c r="K623" s="414"/>
      <c r="L623" s="412" t="s">
        <v>15</v>
      </c>
      <c r="M623" s="413"/>
      <c r="N623" s="414"/>
      <c r="O623" s="412" t="s">
        <v>15</v>
      </c>
      <c r="P623" s="413"/>
      <c r="Q623" s="414">
        <v>-1.248</v>
      </c>
      <c r="R623" s="412" t="s">
        <v>15</v>
      </c>
      <c r="S623" s="413"/>
    </row>
    <row r="624" spans="2:19" s="415" customFormat="1" ht="13.5" hidden="1" outlineLevel="3">
      <c r="B624" s="407"/>
      <c r="C624" s="408"/>
      <c r="D624" s="399" t="s">
        <v>70</v>
      </c>
      <c r="E624" s="409" t="s">
        <v>15</v>
      </c>
      <c r="F624" s="410" t="s">
        <v>1541</v>
      </c>
      <c r="G624" s="408"/>
      <c r="H624" s="411">
        <v>-0.256</v>
      </c>
      <c r="I624" s="412" t="s">
        <v>15</v>
      </c>
      <c r="J624" s="413"/>
      <c r="K624" s="414"/>
      <c r="L624" s="412" t="s">
        <v>15</v>
      </c>
      <c r="M624" s="413"/>
      <c r="N624" s="414"/>
      <c r="O624" s="412" t="s">
        <v>15</v>
      </c>
      <c r="P624" s="413"/>
      <c r="Q624" s="414">
        <v>-0.256</v>
      </c>
      <c r="R624" s="412" t="s">
        <v>15</v>
      </c>
      <c r="S624" s="413"/>
    </row>
    <row r="625" spans="2:19" s="406" customFormat="1" ht="13.5" hidden="1" outlineLevel="3">
      <c r="B625" s="397"/>
      <c r="C625" s="398"/>
      <c r="D625" s="399" t="s">
        <v>70</v>
      </c>
      <c r="E625" s="400" t="s">
        <v>15</v>
      </c>
      <c r="F625" s="401" t="s">
        <v>1311</v>
      </c>
      <c r="G625" s="398"/>
      <c r="H625" s="402" t="s">
        <v>15</v>
      </c>
      <c r="I625" s="403" t="s">
        <v>15</v>
      </c>
      <c r="J625" s="404"/>
      <c r="K625" s="405"/>
      <c r="L625" s="403" t="s">
        <v>15</v>
      </c>
      <c r="M625" s="404"/>
      <c r="N625" s="405"/>
      <c r="O625" s="403" t="s">
        <v>15</v>
      </c>
      <c r="P625" s="404"/>
      <c r="Q625" s="405" t="s">
        <v>15</v>
      </c>
      <c r="R625" s="403" t="s">
        <v>15</v>
      </c>
      <c r="S625" s="404"/>
    </row>
    <row r="626" spans="2:19" s="415" customFormat="1" ht="13.5" hidden="1" outlineLevel="3">
      <c r="B626" s="407"/>
      <c r="C626" s="408"/>
      <c r="D626" s="399" t="s">
        <v>70</v>
      </c>
      <c r="E626" s="409" t="s">
        <v>15</v>
      </c>
      <c r="F626" s="410" t="s">
        <v>1549</v>
      </c>
      <c r="G626" s="408"/>
      <c r="H626" s="411">
        <v>-10.802</v>
      </c>
      <c r="I626" s="412" t="s">
        <v>15</v>
      </c>
      <c r="J626" s="413"/>
      <c r="K626" s="414"/>
      <c r="L626" s="412" t="s">
        <v>15</v>
      </c>
      <c r="M626" s="413"/>
      <c r="N626" s="414"/>
      <c r="O626" s="412" t="s">
        <v>15</v>
      </c>
      <c r="P626" s="413"/>
      <c r="Q626" s="414">
        <v>-10.802</v>
      </c>
      <c r="R626" s="412" t="s">
        <v>15</v>
      </c>
      <c r="S626" s="413"/>
    </row>
    <row r="627" spans="2:19" s="415" customFormat="1" ht="13.5" hidden="1" outlineLevel="3">
      <c r="B627" s="407"/>
      <c r="C627" s="408"/>
      <c r="D627" s="399" t="s">
        <v>70</v>
      </c>
      <c r="E627" s="409" t="s">
        <v>15</v>
      </c>
      <c r="F627" s="410" t="s">
        <v>1550</v>
      </c>
      <c r="G627" s="408"/>
      <c r="H627" s="411">
        <v>-2.613</v>
      </c>
      <c r="I627" s="412" t="s">
        <v>15</v>
      </c>
      <c r="J627" s="413"/>
      <c r="K627" s="414"/>
      <c r="L627" s="412" t="s">
        <v>15</v>
      </c>
      <c r="M627" s="413"/>
      <c r="N627" s="414"/>
      <c r="O627" s="412" t="s">
        <v>15</v>
      </c>
      <c r="P627" s="413"/>
      <c r="Q627" s="414">
        <v>-2.613</v>
      </c>
      <c r="R627" s="412" t="s">
        <v>15</v>
      </c>
      <c r="S627" s="413"/>
    </row>
    <row r="628" spans="2:19" s="406" customFormat="1" ht="13.5" hidden="1" outlineLevel="3">
      <c r="B628" s="397"/>
      <c r="C628" s="398"/>
      <c r="D628" s="399" t="s">
        <v>70</v>
      </c>
      <c r="E628" s="400" t="s">
        <v>15</v>
      </c>
      <c r="F628" s="401" t="s">
        <v>1551</v>
      </c>
      <c r="G628" s="398"/>
      <c r="H628" s="402" t="s">
        <v>15</v>
      </c>
      <c r="I628" s="403" t="s">
        <v>15</v>
      </c>
      <c r="J628" s="404"/>
      <c r="K628" s="405"/>
      <c r="L628" s="403" t="s">
        <v>15</v>
      </c>
      <c r="M628" s="404"/>
      <c r="N628" s="405"/>
      <c r="O628" s="403" t="s">
        <v>15</v>
      </c>
      <c r="P628" s="404"/>
      <c r="Q628" s="405" t="s">
        <v>15</v>
      </c>
      <c r="R628" s="403" t="s">
        <v>15</v>
      </c>
      <c r="S628" s="404"/>
    </row>
    <row r="629" spans="2:19" s="415" customFormat="1" ht="13.5" hidden="1" outlineLevel="3">
      <c r="B629" s="407"/>
      <c r="C629" s="408"/>
      <c r="D629" s="399" t="s">
        <v>70</v>
      </c>
      <c r="E629" s="409" t="s">
        <v>15</v>
      </c>
      <c r="F629" s="410" t="s">
        <v>1552</v>
      </c>
      <c r="G629" s="408"/>
      <c r="H629" s="411">
        <v>-5.004</v>
      </c>
      <c r="I629" s="412" t="s">
        <v>15</v>
      </c>
      <c r="J629" s="413"/>
      <c r="K629" s="414"/>
      <c r="L629" s="412" t="s">
        <v>15</v>
      </c>
      <c r="M629" s="413"/>
      <c r="N629" s="414"/>
      <c r="O629" s="412" t="s">
        <v>15</v>
      </c>
      <c r="P629" s="413"/>
      <c r="Q629" s="414">
        <v>-5.004</v>
      </c>
      <c r="R629" s="412" t="s">
        <v>15</v>
      </c>
      <c r="S629" s="413"/>
    </row>
    <row r="630" spans="2:19" s="415" customFormat="1" ht="13.5" hidden="1" outlineLevel="3">
      <c r="B630" s="407"/>
      <c r="C630" s="408"/>
      <c r="D630" s="399" t="s">
        <v>70</v>
      </c>
      <c r="E630" s="409" t="s">
        <v>15</v>
      </c>
      <c r="F630" s="410" t="s">
        <v>1373</v>
      </c>
      <c r="G630" s="408"/>
      <c r="H630" s="411">
        <v>-13.274</v>
      </c>
      <c r="I630" s="412" t="s">
        <v>15</v>
      </c>
      <c r="J630" s="413"/>
      <c r="K630" s="414"/>
      <c r="L630" s="412" t="s">
        <v>15</v>
      </c>
      <c r="M630" s="413"/>
      <c r="N630" s="414"/>
      <c r="O630" s="412" t="s">
        <v>15</v>
      </c>
      <c r="P630" s="413"/>
      <c r="Q630" s="414">
        <v>-13.274</v>
      </c>
      <c r="R630" s="412" t="s">
        <v>15</v>
      </c>
      <c r="S630" s="413"/>
    </row>
    <row r="631" spans="2:19" s="406" customFormat="1" ht="13.5" hidden="1" outlineLevel="3">
      <c r="B631" s="397"/>
      <c r="C631" s="398"/>
      <c r="D631" s="399" t="s">
        <v>70</v>
      </c>
      <c r="E631" s="400" t="s">
        <v>15</v>
      </c>
      <c r="F631" s="401" t="s">
        <v>1553</v>
      </c>
      <c r="G631" s="398"/>
      <c r="H631" s="402" t="s">
        <v>15</v>
      </c>
      <c r="I631" s="403" t="s">
        <v>15</v>
      </c>
      <c r="J631" s="404"/>
      <c r="K631" s="405"/>
      <c r="L631" s="403" t="s">
        <v>15</v>
      </c>
      <c r="M631" s="404"/>
      <c r="N631" s="405"/>
      <c r="O631" s="403" t="s">
        <v>15</v>
      </c>
      <c r="P631" s="404"/>
      <c r="Q631" s="405" t="s">
        <v>15</v>
      </c>
      <c r="R631" s="403" t="s">
        <v>15</v>
      </c>
      <c r="S631" s="404"/>
    </row>
    <row r="632" spans="2:19" s="406" customFormat="1" ht="13.5" hidden="1" outlineLevel="3">
      <c r="B632" s="397"/>
      <c r="C632" s="398"/>
      <c r="D632" s="399" t="s">
        <v>70</v>
      </c>
      <c r="E632" s="400" t="s">
        <v>15</v>
      </c>
      <c r="F632" s="401" t="s">
        <v>1343</v>
      </c>
      <c r="G632" s="398"/>
      <c r="H632" s="402" t="s">
        <v>15</v>
      </c>
      <c r="I632" s="403" t="s">
        <v>15</v>
      </c>
      <c r="J632" s="404"/>
      <c r="K632" s="405"/>
      <c r="L632" s="403" t="s">
        <v>15</v>
      </c>
      <c r="M632" s="404"/>
      <c r="N632" s="405"/>
      <c r="O632" s="403" t="s">
        <v>15</v>
      </c>
      <c r="P632" s="404"/>
      <c r="Q632" s="405" t="s">
        <v>15</v>
      </c>
      <c r="R632" s="403" t="s">
        <v>15</v>
      </c>
      <c r="S632" s="404"/>
    </row>
    <row r="633" spans="2:19" s="415" customFormat="1" ht="13.5" hidden="1" outlineLevel="3">
      <c r="B633" s="407"/>
      <c r="C633" s="408"/>
      <c r="D633" s="399" t="s">
        <v>70</v>
      </c>
      <c r="E633" s="409" t="s">
        <v>15</v>
      </c>
      <c r="F633" s="410" t="s">
        <v>1375</v>
      </c>
      <c r="G633" s="408"/>
      <c r="H633" s="411">
        <v>-20.355</v>
      </c>
      <c r="I633" s="412" t="s">
        <v>15</v>
      </c>
      <c r="J633" s="413"/>
      <c r="K633" s="414"/>
      <c r="L633" s="412" t="s">
        <v>15</v>
      </c>
      <c r="M633" s="413"/>
      <c r="N633" s="414"/>
      <c r="O633" s="412" t="s">
        <v>15</v>
      </c>
      <c r="P633" s="413"/>
      <c r="Q633" s="414">
        <v>-20.355</v>
      </c>
      <c r="R633" s="412" t="s">
        <v>15</v>
      </c>
      <c r="S633" s="413"/>
    </row>
    <row r="634" spans="2:19" s="415" customFormat="1" ht="13.5" hidden="1" outlineLevel="3">
      <c r="B634" s="407"/>
      <c r="C634" s="408"/>
      <c r="D634" s="399" t="s">
        <v>70</v>
      </c>
      <c r="E634" s="409" t="s">
        <v>15</v>
      </c>
      <c r="F634" s="410" t="s">
        <v>1376</v>
      </c>
      <c r="G634" s="408"/>
      <c r="H634" s="411">
        <v>-7.152</v>
      </c>
      <c r="I634" s="412" t="s">
        <v>15</v>
      </c>
      <c r="J634" s="413"/>
      <c r="K634" s="414"/>
      <c r="L634" s="412" t="s">
        <v>15</v>
      </c>
      <c r="M634" s="413"/>
      <c r="N634" s="414"/>
      <c r="O634" s="412" t="s">
        <v>15</v>
      </c>
      <c r="P634" s="413"/>
      <c r="Q634" s="414">
        <v>-7.152</v>
      </c>
      <c r="R634" s="412" t="s">
        <v>15</v>
      </c>
      <c r="S634" s="413"/>
    </row>
    <row r="635" spans="2:19" s="415" customFormat="1" ht="13.5" hidden="1" outlineLevel="3">
      <c r="B635" s="407"/>
      <c r="C635" s="408"/>
      <c r="D635" s="399" t="s">
        <v>70</v>
      </c>
      <c r="E635" s="409" t="s">
        <v>15</v>
      </c>
      <c r="F635" s="410" t="s">
        <v>1377</v>
      </c>
      <c r="G635" s="408"/>
      <c r="H635" s="411">
        <v>-13.075</v>
      </c>
      <c r="I635" s="412" t="s">
        <v>15</v>
      </c>
      <c r="J635" s="413"/>
      <c r="K635" s="414"/>
      <c r="L635" s="412" t="s">
        <v>15</v>
      </c>
      <c r="M635" s="413"/>
      <c r="N635" s="414"/>
      <c r="O635" s="412" t="s">
        <v>15</v>
      </c>
      <c r="P635" s="413"/>
      <c r="Q635" s="414">
        <v>-13.075</v>
      </c>
      <c r="R635" s="412" t="s">
        <v>15</v>
      </c>
      <c r="S635" s="413"/>
    </row>
    <row r="636" spans="2:19" s="415" customFormat="1" ht="13.5" hidden="1" outlineLevel="3">
      <c r="B636" s="407"/>
      <c r="C636" s="408"/>
      <c r="D636" s="399" t="s">
        <v>70</v>
      </c>
      <c r="E636" s="409" t="s">
        <v>15</v>
      </c>
      <c r="F636" s="410" t="s">
        <v>1378</v>
      </c>
      <c r="G636" s="408"/>
      <c r="H636" s="411">
        <v>-4.828</v>
      </c>
      <c r="I636" s="412" t="s">
        <v>15</v>
      </c>
      <c r="J636" s="413"/>
      <c r="K636" s="414"/>
      <c r="L636" s="412" t="s">
        <v>15</v>
      </c>
      <c r="M636" s="413"/>
      <c r="N636" s="414"/>
      <c r="O636" s="412" t="s">
        <v>15</v>
      </c>
      <c r="P636" s="413"/>
      <c r="Q636" s="414">
        <v>-4.828</v>
      </c>
      <c r="R636" s="412" t="s">
        <v>15</v>
      </c>
      <c r="S636" s="413"/>
    </row>
    <row r="637" spans="2:19" s="415" customFormat="1" ht="13.5" hidden="1" outlineLevel="3">
      <c r="B637" s="407"/>
      <c r="C637" s="408"/>
      <c r="D637" s="399" t="s">
        <v>70</v>
      </c>
      <c r="E637" s="409" t="s">
        <v>15</v>
      </c>
      <c r="F637" s="410" t="s">
        <v>1554</v>
      </c>
      <c r="G637" s="408"/>
      <c r="H637" s="411">
        <v>-6.672</v>
      </c>
      <c r="I637" s="412" t="s">
        <v>15</v>
      </c>
      <c r="J637" s="413"/>
      <c r="K637" s="414"/>
      <c r="L637" s="412" t="s">
        <v>15</v>
      </c>
      <c r="M637" s="413"/>
      <c r="N637" s="414"/>
      <c r="O637" s="412" t="s">
        <v>15</v>
      </c>
      <c r="P637" s="413"/>
      <c r="Q637" s="414">
        <v>-6.672</v>
      </c>
      <c r="R637" s="412" t="s">
        <v>15</v>
      </c>
      <c r="S637" s="413"/>
    </row>
    <row r="638" spans="2:19" s="406" customFormat="1" ht="13.5" hidden="1" outlineLevel="3">
      <c r="B638" s="397"/>
      <c r="C638" s="398"/>
      <c r="D638" s="399" t="s">
        <v>70</v>
      </c>
      <c r="E638" s="400" t="s">
        <v>15</v>
      </c>
      <c r="F638" s="401" t="s">
        <v>1245</v>
      </c>
      <c r="G638" s="398"/>
      <c r="H638" s="402" t="s">
        <v>15</v>
      </c>
      <c r="I638" s="403" t="s">
        <v>15</v>
      </c>
      <c r="J638" s="404"/>
      <c r="K638" s="405"/>
      <c r="L638" s="403" t="s">
        <v>15</v>
      </c>
      <c r="M638" s="404"/>
      <c r="N638" s="405"/>
      <c r="O638" s="403" t="s">
        <v>15</v>
      </c>
      <c r="P638" s="404"/>
      <c r="Q638" s="405" t="s">
        <v>15</v>
      </c>
      <c r="R638" s="403" t="s">
        <v>15</v>
      </c>
      <c r="S638" s="404"/>
    </row>
    <row r="639" spans="2:19" s="415" customFormat="1" ht="13.5" hidden="1" outlineLevel="3">
      <c r="B639" s="407"/>
      <c r="C639" s="408"/>
      <c r="D639" s="399" t="s">
        <v>70</v>
      </c>
      <c r="E639" s="409" t="s">
        <v>15</v>
      </c>
      <c r="F639" s="410" t="s">
        <v>1555</v>
      </c>
      <c r="G639" s="408"/>
      <c r="H639" s="411">
        <v>-39.136</v>
      </c>
      <c r="I639" s="412" t="s">
        <v>15</v>
      </c>
      <c r="J639" s="413"/>
      <c r="K639" s="414"/>
      <c r="L639" s="412" t="s">
        <v>15</v>
      </c>
      <c r="M639" s="413"/>
      <c r="N639" s="414"/>
      <c r="O639" s="412" t="s">
        <v>15</v>
      </c>
      <c r="P639" s="413"/>
      <c r="Q639" s="414">
        <v>-39.136</v>
      </c>
      <c r="R639" s="412" t="s">
        <v>15</v>
      </c>
      <c r="S639" s="413"/>
    </row>
    <row r="640" spans="2:19" s="415" customFormat="1" ht="13.5" hidden="1" outlineLevel="3">
      <c r="B640" s="407"/>
      <c r="C640" s="408"/>
      <c r="D640" s="399" t="s">
        <v>70</v>
      </c>
      <c r="E640" s="409" t="s">
        <v>15</v>
      </c>
      <c r="F640" s="410" t="s">
        <v>1380</v>
      </c>
      <c r="G640" s="408"/>
      <c r="H640" s="411">
        <v>-9.951</v>
      </c>
      <c r="I640" s="412" t="s">
        <v>15</v>
      </c>
      <c r="J640" s="413"/>
      <c r="K640" s="414"/>
      <c r="L640" s="412" t="s">
        <v>15</v>
      </c>
      <c r="M640" s="413"/>
      <c r="N640" s="414"/>
      <c r="O640" s="412" t="s">
        <v>15</v>
      </c>
      <c r="P640" s="413"/>
      <c r="Q640" s="414">
        <v>-9.951</v>
      </c>
      <c r="R640" s="412" t="s">
        <v>15</v>
      </c>
      <c r="S640" s="413"/>
    </row>
    <row r="641" spans="2:19" s="424" customFormat="1" ht="13.5" hidden="1" outlineLevel="3">
      <c r="B641" s="416"/>
      <c r="C641" s="417"/>
      <c r="D641" s="399" t="s">
        <v>70</v>
      </c>
      <c r="E641" s="418" t="s">
        <v>1556</v>
      </c>
      <c r="F641" s="419" t="s">
        <v>71</v>
      </c>
      <c r="G641" s="417"/>
      <c r="H641" s="420">
        <v>603.723999999999</v>
      </c>
      <c r="I641" s="421" t="s">
        <v>15</v>
      </c>
      <c r="J641" s="422"/>
      <c r="K641" s="423"/>
      <c r="L641" s="421" t="s">
        <v>15</v>
      </c>
      <c r="M641" s="422"/>
      <c r="N641" s="423"/>
      <c r="O641" s="421" t="s">
        <v>15</v>
      </c>
      <c r="P641" s="422"/>
      <c r="Q641" s="423">
        <v>603.723999999999</v>
      </c>
      <c r="R641" s="421" t="s">
        <v>15</v>
      </c>
      <c r="S641" s="422"/>
    </row>
    <row r="642" spans="2:19" s="264" customFormat="1" ht="22.5" customHeight="1" hidden="1" outlineLevel="2" collapsed="1">
      <c r="B642" s="255"/>
      <c r="C642" s="265" t="s">
        <v>179</v>
      </c>
      <c r="D642" s="265" t="s">
        <v>90</v>
      </c>
      <c r="E642" s="434" t="s">
        <v>1557</v>
      </c>
      <c r="F642" s="435" t="s">
        <v>1558</v>
      </c>
      <c r="G642" s="267" t="s">
        <v>68</v>
      </c>
      <c r="H642" s="268">
        <v>49.23</v>
      </c>
      <c r="I642" s="269">
        <v>473.7</v>
      </c>
      <c r="J642" s="271">
        <f>ROUND(I642*H642,2)</f>
        <v>23320.25</v>
      </c>
      <c r="K642" s="270"/>
      <c r="L642" s="269">
        <v>473.7</v>
      </c>
      <c r="M642" s="271">
        <f>ROUND(L642*K642,2)</f>
        <v>0</v>
      </c>
      <c r="N642" s="270"/>
      <c r="O642" s="269">
        <v>473.7</v>
      </c>
      <c r="P642" s="271">
        <f>ROUND(O642*N642,2)</f>
        <v>0</v>
      </c>
      <c r="Q642" s="270">
        <v>49.23</v>
      </c>
      <c r="R642" s="269">
        <v>473.7</v>
      </c>
      <c r="S642" s="271">
        <f>ROUND(R642*Q642,2)</f>
        <v>23320.25</v>
      </c>
    </row>
    <row r="643" spans="2:19" s="406" customFormat="1" ht="13.5" hidden="1" outlineLevel="3">
      <c r="B643" s="397"/>
      <c r="C643" s="398"/>
      <c r="D643" s="399" t="s">
        <v>70</v>
      </c>
      <c r="E643" s="400" t="s">
        <v>15</v>
      </c>
      <c r="F643" s="401" t="s">
        <v>1559</v>
      </c>
      <c r="G643" s="398"/>
      <c r="H643" s="402" t="s">
        <v>15</v>
      </c>
      <c r="I643" s="403" t="s">
        <v>15</v>
      </c>
      <c r="J643" s="404"/>
      <c r="K643" s="405"/>
      <c r="L643" s="403" t="s">
        <v>15</v>
      </c>
      <c r="M643" s="404"/>
      <c r="N643" s="405"/>
      <c r="O643" s="403" t="s">
        <v>15</v>
      </c>
      <c r="P643" s="404"/>
      <c r="Q643" s="405" t="s">
        <v>15</v>
      </c>
      <c r="R643" s="403" t="s">
        <v>15</v>
      </c>
      <c r="S643" s="404"/>
    </row>
    <row r="644" spans="2:19" s="406" customFormat="1" ht="13.5" hidden="1" outlineLevel="3">
      <c r="B644" s="397"/>
      <c r="C644" s="398"/>
      <c r="D644" s="399" t="s">
        <v>70</v>
      </c>
      <c r="E644" s="400" t="s">
        <v>15</v>
      </c>
      <c r="F644" s="401" t="s">
        <v>1560</v>
      </c>
      <c r="G644" s="398"/>
      <c r="H644" s="402" t="s">
        <v>15</v>
      </c>
      <c r="I644" s="403" t="s">
        <v>15</v>
      </c>
      <c r="J644" s="404"/>
      <c r="K644" s="405"/>
      <c r="L644" s="403" t="s">
        <v>15</v>
      </c>
      <c r="M644" s="404"/>
      <c r="N644" s="405"/>
      <c r="O644" s="403" t="s">
        <v>15</v>
      </c>
      <c r="P644" s="404"/>
      <c r="Q644" s="405" t="s">
        <v>15</v>
      </c>
      <c r="R644" s="403" t="s">
        <v>15</v>
      </c>
      <c r="S644" s="404"/>
    </row>
    <row r="645" spans="2:19" s="415" customFormat="1" ht="13.5" hidden="1" outlineLevel="3">
      <c r="B645" s="407"/>
      <c r="C645" s="408"/>
      <c r="D645" s="399" t="s">
        <v>70</v>
      </c>
      <c r="E645" s="409" t="s">
        <v>15</v>
      </c>
      <c r="F645" s="410" t="s">
        <v>1561</v>
      </c>
      <c r="G645" s="408"/>
      <c r="H645" s="411">
        <v>6.408</v>
      </c>
      <c r="I645" s="412" t="s">
        <v>15</v>
      </c>
      <c r="J645" s="413"/>
      <c r="K645" s="414"/>
      <c r="L645" s="412" t="s">
        <v>15</v>
      </c>
      <c r="M645" s="413"/>
      <c r="N645" s="414"/>
      <c r="O645" s="412" t="s">
        <v>15</v>
      </c>
      <c r="P645" s="413"/>
      <c r="Q645" s="414">
        <v>6.408</v>
      </c>
      <c r="R645" s="412" t="s">
        <v>15</v>
      </c>
      <c r="S645" s="413"/>
    </row>
    <row r="646" spans="2:19" s="415" customFormat="1" ht="13.5" hidden="1" outlineLevel="3">
      <c r="B646" s="407"/>
      <c r="C646" s="408"/>
      <c r="D646" s="399" t="s">
        <v>70</v>
      </c>
      <c r="E646" s="409" t="s">
        <v>15</v>
      </c>
      <c r="F646" s="410" t="s">
        <v>1562</v>
      </c>
      <c r="G646" s="408"/>
      <c r="H646" s="411">
        <v>39.901</v>
      </c>
      <c r="I646" s="412" t="s">
        <v>15</v>
      </c>
      <c r="J646" s="413"/>
      <c r="K646" s="414"/>
      <c r="L646" s="412" t="s">
        <v>15</v>
      </c>
      <c r="M646" s="413"/>
      <c r="N646" s="414"/>
      <c r="O646" s="412" t="s">
        <v>15</v>
      </c>
      <c r="P646" s="413"/>
      <c r="Q646" s="414">
        <v>39.901</v>
      </c>
      <c r="R646" s="412" t="s">
        <v>15</v>
      </c>
      <c r="S646" s="413"/>
    </row>
    <row r="647" spans="2:19" s="406" customFormat="1" ht="13.5" hidden="1" outlineLevel="3">
      <c r="B647" s="397"/>
      <c r="C647" s="398"/>
      <c r="D647" s="399" t="s">
        <v>70</v>
      </c>
      <c r="E647" s="400" t="s">
        <v>15</v>
      </c>
      <c r="F647" s="401" t="s">
        <v>1563</v>
      </c>
      <c r="G647" s="398"/>
      <c r="H647" s="402" t="s">
        <v>15</v>
      </c>
      <c r="I647" s="403" t="s">
        <v>15</v>
      </c>
      <c r="J647" s="404"/>
      <c r="K647" s="405"/>
      <c r="L647" s="403" t="s">
        <v>15</v>
      </c>
      <c r="M647" s="404"/>
      <c r="N647" s="405"/>
      <c r="O647" s="403" t="s">
        <v>15</v>
      </c>
      <c r="P647" s="404"/>
      <c r="Q647" s="405" t="s">
        <v>15</v>
      </c>
      <c r="R647" s="403" t="s">
        <v>15</v>
      </c>
      <c r="S647" s="404"/>
    </row>
    <row r="648" spans="2:19" s="415" customFormat="1" ht="13.5" hidden="1" outlineLevel="3">
      <c r="B648" s="407"/>
      <c r="C648" s="408"/>
      <c r="D648" s="399" t="s">
        <v>70</v>
      </c>
      <c r="E648" s="409" t="s">
        <v>15</v>
      </c>
      <c r="F648" s="410" t="s">
        <v>1564</v>
      </c>
      <c r="G648" s="408"/>
      <c r="H648" s="411">
        <v>0.577</v>
      </c>
      <c r="I648" s="412" t="s">
        <v>15</v>
      </c>
      <c r="J648" s="413"/>
      <c r="K648" s="414"/>
      <c r="L648" s="412" t="s">
        <v>15</v>
      </c>
      <c r="M648" s="413"/>
      <c r="N648" s="414"/>
      <c r="O648" s="412" t="s">
        <v>15</v>
      </c>
      <c r="P648" s="413"/>
      <c r="Q648" s="414">
        <v>0.577</v>
      </c>
      <c r="R648" s="412" t="s">
        <v>15</v>
      </c>
      <c r="S648" s="413"/>
    </row>
    <row r="649" spans="2:19" s="424" customFormat="1" ht="13.5" hidden="1" outlineLevel="3">
      <c r="B649" s="416"/>
      <c r="C649" s="417"/>
      <c r="D649" s="399" t="s">
        <v>70</v>
      </c>
      <c r="E649" s="418" t="s">
        <v>1565</v>
      </c>
      <c r="F649" s="419" t="s">
        <v>71</v>
      </c>
      <c r="G649" s="417"/>
      <c r="H649" s="420">
        <v>46.886</v>
      </c>
      <c r="I649" s="421" t="s">
        <v>15</v>
      </c>
      <c r="J649" s="422"/>
      <c r="K649" s="423"/>
      <c r="L649" s="421" t="s">
        <v>15</v>
      </c>
      <c r="M649" s="422"/>
      <c r="N649" s="423"/>
      <c r="O649" s="421" t="s">
        <v>15</v>
      </c>
      <c r="P649" s="422"/>
      <c r="Q649" s="423">
        <v>46.886</v>
      </c>
      <c r="R649" s="421" t="s">
        <v>15</v>
      </c>
      <c r="S649" s="422"/>
    </row>
    <row r="650" spans="2:19" s="415" customFormat="1" ht="13.5" hidden="1" outlineLevel="3">
      <c r="B650" s="407"/>
      <c r="C650" s="408"/>
      <c r="D650" s="399" t="s">
        <v>70</v>
      </c>
      <c r="E650" s="409" t="s">
        <v>15</v>
      </c>
      <c r="F650" s="410" t="s">
        <v>1566</v>
      </c>
      <c r="G650" s="408"/>
      <c r="H650" s="411">
        <v>49.23</v>
      </c>
      <c r="I650" s="412" t="s">
        <v>15</v>
      </c>
      <c r="J650" s="413"/>
      <c r="K650" s="414"/>
      <c r="L650" s="412" t="s">
        <v>15</v>
      </c>
      <c r="M650" s="413"/>
      <c r="N650" s="414"/>
      <c r="O650" s="412" t="s">
        <v>15</v>
      </c>
      <c r="P650" s="413"/>
      <c r="Q650" s="414">
        <v>49.23</v>
      </c>
      <c r="R650" s="412" t="s">
        <v>15</v>
      </c>
      <c r="S650" s="413"/>
    </row>
    <row r="651" spans="2:19" s="264" customFormat="1" ht="22.5" customHeight="1" hidden="1" outlineLevel="2" collapsed="1">
      <c r="B651" s="255"/>
      <c r="C651" s="256" t="s">
        <v>180</v>
      </c>
      <c r="D651" s="256" t="s">
        <v>67</v>
      </c>
      <c r="E651" s="395" t="s">
        <v>1567</v>
      </c>
      <c r="F651" s="396" t="s">
        <v>1568</v>
      </c>
      <c r="G651" s="259" t="s">
        <v>68</v>
      </c>
      <c r="H651" s="260">
        <v>556.838</v>
      </c>
      <c r="I651" s="261">
        <v>76.7</v>
      </c>
      <c r="J651" s="263">
        <f>ROUND(I651*H651,2)</f>
        <v>42709.47</v>
      </c>
      <c r="K651" s="262"/>
      <c r="L651" s="261">
        <v>76.7</v>
      </c>
      <c r="M651" s="263">
        <f>ROUND(L651*K651,2)</f>
        <v>0</v>
      </c>
      <c r="N651" s="262"/>
      <c r="O651" s="261">
        <v>76.7</v>
      </c>
      <c r="P651" s="263">
        <f>ROUND(O651*N651,2)</f>
        <v>0</v>
      </c>
      <c r="Q651" s="262">
        <v>556.838</v>
      </c>
      <c r="R651" s="261">
        <v>76.7</v>
      </c>
      <c r="S651" s="263">
        <f>ROUND(R651*Q651,2)</f>
        <v>42709.47</v>
      </c>
    </row>
    <row r="652" spans="2:19" s="406" customFormat="1" ht="13.5" hidden="1" outlineLevel="3">
      <c r="B652" s="397"/>
      <c r="C652" s="398"/>
      <c r="D652" s="399" t="s">
        <v>70</v>
      </c>
      <c r="E652" s="400" t="s">
        <v>15</v>
      </c>
      <c r="F652" s="401" t="s">
        <v>1509</v>
      </c>
      <c r="G652" s="398"/>
      <c r="H652" s="402" t="s">
        <v>15</v>
      </c>
      <c r="I652" s="403" t="s">
        <v>15</v>
      </c>
      <c r="J652" s="404"/>
      <c r="K652" s="405"/>
      <c r="L652" s="403" t="s">
        <v>15</v>
      </c>
      <c r="M652" s="404"/>
      <c r="N652" s="405"/>
      <c r="O652" s="403" t="s">
        <v>15</v>
      </c>
      <c r="P652" s="404"/>
      <c r="Q652" s="405" t="s">
        <v>15</v>
      </c>
      <c r="R652" s="403" t="s">
        <v>15</v>
      </c>
      <c r="S652" s="404"/>
    </row>
    <row r="653" spans="2:19" s="415" customFormat="1" ht="13.5" hidden="1" outlineLevel="3">
      <c r="B653" s="407"/>
      <c r="C653" s="408"/>
      <c r="D653" s="399" t="s">
        <v>70</v>
      </c>
      <c r="E653" s="409" t="s">
        <v>15</v>
      </c>
      <c r="F653" s="410" t="s">
        <v>1510</v>
      </c>
      <c r="G653" s="408"/>
      <c r="H653" s="411">
        <v>556.838</v>
      </c>
      <c r="I653" s="412" t="s">
        <v>15</v>
      </c>
      <c r="J653" s="413"/>
      <c r="K653" s="414"/>
      <c r="L653" s="412" t="s">
        <v>15</v>
      </c>
      <c r="M653" s="413"/>
      <c r="N653" s="414"/>
      <c r="O653" s="412" t="s">
        <v>15</v>
      </c>
      <c r="P653" s="413"/>
      <c r="Q653" s="414">
        <v>556.838</v>
      </c>
      <c r="R653" s="412" t="s">
        <v>15</v>
      </c>
      <c r="S653" s="413"/>
    </row>
    <row r="654" spans="2:19" s="264" customFormat="1" ht="22.5" customHeight="1" hidden="1" outlineLevel="2" collapsed="1">
      <c r="B654" s="255"/>
      <c r="C654" s="256" t="s">
        <v>1569</v>
      </c>
      <c r="D654" s="256" t="s">
        <v>67</v>
      </c>
      <c r="E654" s="395" t="s">
        <v>1151</v>
      </c>
      <c r="F654" s="396" t="s">
        <v>1152</v>
      </c>
      <c r="G654" s="259" t="s">
        <v>68</v>
      </c>
      <c r="H654" s="260">
        <v>556.838</v>
      </c>
      <c r="I654" s="261">
        <v>36.1</v>
      </c>
      <c r="J654" s="263">
        <f>ROUND(I654*H654,2)</f>
        <v>20101.85</v>
      </c>
      <c r="K654" s="262"/>
      <c r="L654" s="261">
        <v>36.1</v>
      </c>
      <c r="M654" s="263">
        <f>ROUND(L654*K654,2)</f>
        <v>0</v>
      </c>
      <c r="N654" s="262"/>
      <c r="O654" s="261">
        <v>36.1</v>
      </c>
      <c r="P654" s="263">
        <f>ROUND(O654*N654,2)</f>
        <v>0</v>
      </c>
      <c r="Q654" s="262">
        <v>556.838</v>
      </c>
      <c r="R654" s="261">
        <v>36.1</v>
      </c>
      <c r="S654" s="263">
        <f>ROUND(R654*Q654,2)</f>
        <v>20101.85</v>
      </c>
    </row>
    <row r="655" spans="2:19" s="406" customFormat="1" ht="13.5" hidden="1" outlineLevel="3">
      <c r="B655" s="397"/>
      <c r="C655" s="398"/>
      <c r="D655" s="399" t="s">
        <v>70</v>
      </c>
      <c r="E655" s="400" t="s">
        <v>15</v>
      </c>
      <c r="F655" s="401" t="s">
        <v>1570</v>
      </c>
      <c r="G655" s="398"/>
      <c r="H655" s="402" t="s">
        <v>15</v>
      </c>
      <c r="I655" s="403" t="s">
        <v>15</v>
      </c>
      <c r="J655" s="404"/>
      <c r="K655" s="405"/>
      <c r="L655" s="403" t="s">
        <v>15</v>
      </c>
      <c r="M655" s="404"/>
      <c r="N655" s="405"/>
      <c r="O655" s="403" t="s">
        <v>15</v>
      </c>
      <c r="P655" s="404"/>
      <c r="Q655" s="405" t="s">
        <v>15</v>
      </c>
      <c r="R655" s="403" t="s">
        <v>15</v>
      </c>
      <c r="S655" s="404"/>
    </row>
    <row r="656" spans="2:19" s="415" customFormat="1" ht="13.5" hidden="1" outlineLevel="3">
      <c r="B656" s="407"/>
      <c r="C656" s="408"/>
      <c r="D656" s="399" t="s">
        <v>70</v>
      </c>
      <c r="E656" s="409" t="s">
        <v>15</v>
      </c>
      <c r="F656" s="410" t="s">
        <v>1510</v>
      </c>
      <c r="G656" s="408"/>
      <c r="H656" s="411">
        <v>556.838</v>
      </c>
      <c r="I656" s="412" t="s">
        <v>15</v>
      </c>
      <c r="J656" s="413"/>
      <c r="K656" s="414"/>
      <c r="L656" s="412" t="s">
        <v>15</v>
      </c>
      <c r="M656" s="413"/>
      <c r="N656" s="414"/>
      <c r="O656" s="412" t="s">
        <v>15</v>
      </c>
      <c r="P656" s="413"/>
      <c r="Q656" s="414">
        <v>556.838</v>
      </c>
      <c r="R656" s="412" t="s">
        <v>15</v>
      </c>
      <c r="S656" s="413"/>
    </row>
    <row r="657" spans="2:19" s="264" customFormat="1" ht="22.5" customHeight="1" hidden="1" outlineLevel="2">
      <c r="B657" s="255"/>
      <c r="C657" s="256" t="s">
        <v>1571</v>
      </c>
      <c r="D657" s="256" t="s">
        <v>67</v>
      </c>
      <c r="E657" s="395" t="s">
        <v>1087</v>
      </c>
      <c r="F657" s="396" t="s">
        <v>1088</v>
      </c>
      <c r="G657" s="259" t="s">
        <v>68</v>
      </c>
      <c r="H657" s="260">
        <v>556.838</v>
      </c>
      <c r="I657" s="261">
        <v>68.1</v>
      </c>
      <c r="J657" s="263">
        <f>ROUND(I657*H657,2)</f>
        <v>37920.67</v>
      </c>
      <c r="K657" s="262"/>
      <c r="L657" s="261">
        <v>68.1</v>
      </c>
      <c r="M657" s="263">
        <f>ROUND(L657*K657,2)</f>
        <v>0</v>
      </c>
      <c r="N657" s="262"/>
      <c r="O657" s="261">
        <v>68.1</v>
      </c>
      <c r="P657" s="263">
        <f>ROUND(O657*N657,2)</f>
        <v>0</v>
      </c>
      <c r="Q657" s="262">
        <v>556.838</v>
      </c>
      <c r="R657" s="261">
        <v>68.1</v>
      </c>
      <c r="S657" s="263">
        <f>ROUND(R657*Q657,2)</f>
        <v>37920.67</v>
      </c>
    </row>
    <row r="658" spans="2:19" s="264" customFormat="1" ht="22.5" customHeight="1" hidden="1" outlineLevel="2" collapsed="1">
      <c r="B658" s="255"/>
      <c r="C658" s="256" t="s">
        <v>1572</v>
      </c>
      <c r="D658" s="256" t="s">
        <v>67</v>
      </c>
      <c r="E658" s="395" t="s">
        <v>1573</v>
      </c>
      <c r="F658" s="396" t="s">
        <v>1574</v>
      </c>
      <c r="G658" s="259" t="s">
        <v>68</v>
      </c>
      <c r="H658" s="260">
        <v>242.491</v>
      </c>
      <c r="I658" s="261">
        <v>250.8</v>
      </c>
      <c r="J658" s="263">
        <f>ROUND(I658*H658,2)</f>
        <v>60816.74</v>
      </c>
      <c r="K658" s="262"/>
      <c r="L658" s="261">
        <v>250.8</v>
      </c>
      <c r="M658" s="263">
        <f>ROUND(L658*K658,2)</f>
        <v>0</v>
      </c>
      <c r="N658" s="262"/>
      <c r="O658" s="261">
        <v>250.8</v>
      </c>
      <c r="P658" s="263">
        <f>ROUND(O658*N658,2)</f>
        <v>0</v>
      </c>
      <c r="Q658" s="262">
        <v>242.491</v>
      </c>
      <c r="R658" s="261">
        <v>250.8</v>
      </c>
      <c r="S658" s="263">
        <f>ROUND(R658*Q658,2)</f>
        <v>60816.74</v>
      </c>
    </row>
    <row r="659" spans="2:19" s="406" customFormat="1" ht="13.5" hidden="1" outlineLevel="3">
      <c r="B659" s="397"/>
      <c r="C659" s="398"/>
      <c r="D659" s="399" t="s">
        <v>70</v>
      </c>
      <c r="E659" s="400" t="s">
        <v>15</v>
      </c>
      <c r="F659" s="401" t="s">
        <v>1575</v>
      </c>
      <c r="G659" s="398"/>
      <c r="H659" s="402" t="s">
        <v>15</v>
      </c>
      <c r="I659" s="403" t="s">
        <v>15</v>
      </c>
      <c r="J659" s="404"/>
      <c r="K659" s="405"/>
      <c r="L659" s="403" t="s">
        <v>15</v>
      </c>
      <c r="M659" s="404"/>
      <c r="N659" s="405"/>
      <c r="O659" s="403" t="s">
        <v>15</v>
      </c>
      <c r="P659" s="404"/>
      <c r="Q659" s="405" t="s">
        <v>15</v>
      </c>
      <c r="R659" s="403" t="s">
        <v>15</v>
      </c>
      <c r="S659" s="404"/>
    </row>
    <row r="660" spans="2:19" s="415" customFormat="1" ht="13.5" hidden="1" outlineLevel="3">
      <c r="B660" s="407"/>
      <c r="C660" s="408"/>
      <c r="D660" s="399" t="s">
        <v>70</v>
      </c>
      <c r="E660" s="409" t="s">
        <v>15</v>
      </c>
      <c r="F660" s="410" t="s">
        <v>1576</v>
      </c>
      <c r="G660" s="408"/>
      <c r="H660" s="411">
        <v>16.882</v>
      </c>
      <c r="I660" s="412" t="s">
        <v>15</v>
      </c>
      <c r="J660" s="413"/>
      <c r="K660" s="414"/>
      <c r="L660" s="412" t="s">
        <v>15</v>
      </c>
      <c r="M660" s="413"/>
      <c r="N660" s="414"/>
      <c r="O660" s="412" t="s">
        <v>15</v>
      </c>
      <c r="P660" s="413"/>
      <c r="Q660" s="414">
        <v>16.882</v>
      </c>
      <c r="R660" s="412" t="s">
        <v>15</v>
      </c>
      <c r="S660" s="413"/>
    </row>
    <row r="661" spans="2:19" s="415" customFormat="1" ht="13.5" hidden="1" outlineLevel="3">
      <c r="B661" s="407"/>
      <c r="C661" s="408"/>
      <c r="D661" s="399" t="s">
        <v>70</v>
      </c>
      <c r="E661" s="409" t="s">
        <v>15</v>
      </c>
      <c r="F661" s="410" t="s">
        <v>1577</v>
      </c>
      <c r="G661" s="408"/>
      <c r="H661" s="411">
        <v>211.699</v>
      </c>
      <c r="I661" s="412" t="s">
        <v>15</v>
      </c>
      <c r="J661" s="413"/>
      <c r="K661" s="414"/>
      <c r="L661" s="412" t="s">
        <v>15</v>
      </c>
      <c r="M661" s="413"/>
      <c r="N661" s="414"/>
      <c r="O661" s="412" t="s">
        <v>15</v>
      </c>
      <c r="P661" s="413"/>
      <c r="Q661" s="414">
        <v>211.699</v>
      </c>
      <c r="R661" s="412" t="s">
        <v>15</v>
      </c>
      <c r="S661" s="413"/>
    </row>
    <row r="662" spans="2:19" s="406" customFormat="1" ht="13.5" hidden="1" outlineLevel="3">
      <c r="B662" s="397"/>
      <c r="C662" s="398"/>
      <c r="D662" s="399" t="s">
        <v>70</v>
      </c>
      <c r="E662" s="400" t="s">
        <v>15</v>
      </c>
      <c r="F662" s="401" t="s">
        <v>1578</v>
      </c>
      <c r="G662" s="398"/>
      <c r="H662" s="402" t="s">
        <v>15</v>
      </c>
      <c r="I662" s="403" t="s">
        <v>15</v>
      </c>
      <c r="J662" s="404"/>
      <c r="K662" s="405"/>
      <c r="L662" s="403" t="s">
        <v>15</v>
      </c>
      <c r="M662" s="404"/>
      <c r="N662" s="405"/>
      <c r="O662" s="403" t="s">
        <v>15</v>
      </c>
      <c r="P662" s="404"/>
      <c r="Q662" s="405" t="s">
        <v>15</v>
      </c>
      <c r="R662" s="403" t="s">
        <v>15</v>
      </c>
      <c r="S662" s="404"/>
    </row>
    <row r="663" spans="2:19" s="415" customFormat="1" ht="13.5" hidden="1" outlineLevel="3">
      <c r="B663" s="407"/>
      <c r="C663" s="408"/>
      <c r="D663" s="399" t="s">
        <v>70</v>
      </c>
      <c r="E663" s="409" t="s">
        <v>15</v>
      </c>
      <c r="F663" s="410" t="s">
        <v>1579</v>
      </c>
      <c r="G663" s="408"/>
      <c r="H663" s="411">
        <v>13.91</v>
      </c>
      <c r="I663" s="412" t="s">
        <v>15</v>
      </c>
      <c r="J663" s="413"/>
      <c r="K663" s="414"/>
      <c r="L663" s="412" t="s">
        <v>15</v>
      </c>
      <c r="M663" s="413"/>
      <c r="N663" s="414"/>
      <c r="O663" s="412" t="s">
        <v>15</v>
      </c>
      <c r="P663" s="413"/>
      <c r="Q663" s="414">
        <v>13.91</v>
      </c>
      <c r="R663" s="412" t="s">
        <v>15</v>
      </c>
      <c r="S663" s="413"/>
    </row>
    <row r="664" spans="2:19" s="426" customFormat="1" ht="13.5" hidden="1" outlineLevel="3">
      <c r="B664" s="425"/>
      <c r="C664" s="427"/>
      <c r="D664" s="399" t="s">
        <v>70</v>
      </c>
      <c r="E664" s="428" t="s">
        <v>1580</v>
      </c>
      <c r="F664" s="429" t="s">
        <v>1096</v>
      </c>
      <c r="G664" s="427"/>
      <c r="H664" s="430">
        <v>242.491</v>
      </c>
      <c r="I664" s="431" t="s">
        <v>15</v>
      </c>
      <c r="J664" s="432"/>
      <c r="K664" s="433"/>
      <c r="L664" s="431" t="s">
        <v>15</v>
      </c>
      <c r="M664" s="432"/>
      <c r="N664" s="433"/>
      <c r="O664" s="431" t="s">
        <v>15</v>
      </c>
      <c r="P664" s="432"/>
      <c r="Q664" s="433">
        <v>242.491</v>
      </c>
      <c r="R664" s="431" t="s">
        <v>15</v>
      </c>
      <c r="S664" s="432"/>
    </row>
    <row r="665" spans="2:19" s="264" customFormat="1" ht="22.5" customHeight="1" hidden="1" outlineLevel="2" collapsed="1">
      <c r="B665" s="255"/>
      <c r="C665" s="265" t="s">
        <v>1581</v>
      </c>
      <c r="D665" s="265" t="s">
        <v>90</v>
      </c>
      <c r="E665" s="434" t="s">
        <v>1582</v>
      </c>
      <c r="F665" s="435" t="s">
        <v>1583</v>
      </c>
      <c r="G665" s="267" t="s">
        <v>82</v>
      </c>
      <c r="H665" s="268">
        <v>458.478</v>
      </c>
      <c r="I665" s="269">
        <v>278.6</v>
      </c>
      <c r="J665" s="271">
        <f>ROUND(I665*H665,2)</f>
        <v>127731.97</v>
      </c>
      <c r="K665" s="270"/>
      <c r="L665" s="269">
        <v>278.6</v>
      </c>
      <c r="M665" s="271">
        <f>ROUND(L665*K665,2)</f>
        <v>0</v>
      </c>
      <c r="N665" s="270"/>
      <c r="O665" s="269">
        <v>278.6</v>
      </c>
      <c r="P665" s="271">
        <f>ROUND(O665*N665,2)</f>
        <v>0</v>
      </c>
      <c r="Q665" s="270">
        <v>458.478</v>
      </c>
      <c r="R665" s="269">
        <v>278.6</v>
      </c>
      <c r="S665" s="271">
        <f>ROUND(R665*Q665,2)</f>
        <v>127731.97</v>
      </c>
    </row>
    <row r="666" spans="2:19" s="415" customFormat="1" ht="13.5" hidden="1" outlineLevel="3">
      <c r="B666" s="407"/>
      <c r="C666" s="408"/>
      <c r="D666" s="399" t="s">
        <v>70</v>
      </c>
      <c r="E666" s="409" t="s">
        <v>15</v>
      </c>
      <c r="F666" s="410" t="s">
        <v>1584</v>
      </c>
      <c r="G666" s="408"/>
      <c r="H666" s="411">
        <v>458.478</v>
      </c>
      <c r="I666" s="412" t="s">
        <v>15</v>
      </c>
      <c r="J666" s="413"/>
      <c r="K666" s="414"/>
      <c r="L666" s="412" t="s">
        <v>15</v>
      </c>
      <c r="M666" s="413"/>
      <c r="N666" s="414"/>
      <c r="O666" s="412" t="s">
        <v>15</v>
      </c>
      <c r="P666" s="413"/>
      <c r="Q666" s="414">
        <v>458.478</v>
      </c>
      <c r="R666" s="412" t="s">
        <v>15</v>
      </c>
      <c r="S666" s="413"/>
    </row>
    <row r="667" spans="2:19" s="264" customFormat="1" ht="22.5" customHeight="1" hidden="1" outlineLevel="2" collapsed="1">
      <c r="B667" s="255"/>
      <c r="C667" s="256" t="s">
        <v>1585</v>
      </c>
      <c r="D667" s="256" t="s">
        <v>67</v>
      </c>
      <c r="E667" s="395" t="s">
        <v>1151</v>
      </c>
      <c r="F667" s="396" t="s">
        <v>1152</v>
      </c>
      <c r="G667" s="259" t="s">
        <v>68</v>
      </c>
      <c r="H667" s="260">
        <v>242.491</v>
      </c>
      <c r="I667" s="261">
        <v>36.1</v>
      </c>
      <c r="J667" s="263">
        <f>ROUND(I667*H667,2)</f>
        <v>8753.93</v>
      </c>
      <c r="K667" s="262"/>
      <c r="L667" s="261">
        <v>36.1</v>
      </c>
      <c r="M667" s="263">
        <f>ROUND(L667*K667,2)</f>
        <v>0</v>
      </c>
      <c r="N667" s="262"/>
      <c r="O667" s="261">
        <v>36.1</v>
      </c>
      <c r="P667" s="263">
        <f>ROUND(O667*N667,2)</f>
        <v>0</v>
      </c>
      <c r="Q667" s="262">
        <v>242.491</v>
      </c>
      <c r="R667" s="261">
        <v>36.1</v>
      </c>
      <c r="S667" s="263">
        <f>ROUND(R667*Q667,2)</f>
        <v>8753.93</v>
      </c>
    </row>
    <row r="668" spans="2:19" s="415" customFormat="1" ht="13.5" hidden="1" outlineLevel="3">
      <c r="B668" s="407"/>
      <c r="C668" s="408"/>
      <c r="D668" s="399" t="s">
        <v>70</v>
      </c>
      <c r="E668" s="409" t="s">
        <v>15</v>
      </c>
      <c r="F668" s="410" t="s">
        <v>1586</v>
      </c>
      <c r="G668" s="408"/>
      <c r="H668" s="411">
        <v>242.491</v>
      </c>
      <c r="I668" s="412" t="s">
        <v>15</v>
      </c>
      <c r="J668" s="413"/>
      <c r="K668" s="414"/>
      <c r="L668" s="412" t="s">
        <v>15</v>
      </c>
      <c r="M668" s="413"/>
      <c r="N668" s="414"/>
      <c r="O668" s="412" t="s">
        <v>15</v>
      </c>
      <c r="P668" s="413"/>
      <c r="Q668" s="414">
        <v>242.491</v>
      </c>
      <c r="R668" s="412" t="s">
        <v>15</v>
      </c>
      <c r="S668" s="413"/>
    </row>
    <row r="669" spans="2:19" s="264" customFormat="1" ht="22.5" customHeight="1" hidden="1" outlineLevel="2">
      <c r="B669" s="255"/>
      <c r="C669" s="256" t="s">
        <v>1587</v>
      </c>
      <c r="D669" s="256" t="s">
        <v>67</v>
      </c>
      <c r="E669" s="395" t="s">
        <v>1588</v>
      </c>
      <c r="F669" s="396" t="s">
        <v>1589</v>
      </c>
      <c r="G669" s="259" t="s">
        <v>68</v>
      </c>
      <c r="H669" s="260">
        <v>242.491</v>
      </c>
      <c r="I669" s="261">
        <v>10.3</v>
      </c>
      <c r="J669" s="263">
        <f>ROUND(I669*H669,2)</f>
        <v>2497.66</v>
      </c>
      <c r="K669" s="262"/>
      <c r="L669" s="261">
        <v>10.3</v>
      </c>
      <c r="M669" s="263">
        <f>ROUND(L669*K669,2)</f>
        <v>0</v>
      </c>
      <c r="N669" s="262"/>
      <c r="O669" s="261">
        <v>10.3</v>
      </c>
      <c r="P669" s="263">
        <f>ROUND(O669*N669,2)</f>
        <v>0</v>
      </c>
      <c r="Q669" s="262">
        <v>242.491</v>
      </c>
      <c r="R669" s="261">
        <v>10.3</v>
      </c>
      <c r="S669" s="263">
        <f>ROUND(R669*Q669,2)</f>
        <v>2497.66</v>
      </c>
    </row>
    <row r="670" spans="2:19" s="264" customFormat="1" ht="22.5" customHeight="1" hidden="1" outlineLevel="2" collapsed="1">
      <c r="B670" s="255"/>
      <c r="C670" s="256" t="s">
        <v>1590</v>
      </c>
      <c r="D670" s="256" t="s">
        <v>67</v>
      </c>
      <c r="E670" s="395" t="s">
        <v>1591</v>
      </c>
      <c r="F670" s="396" t="s">
        <v>1592</v>
      </c>
      <c r="G670" s="259" t="s">
        <v>77</v>
      </c>
      <c r="H670" s="260">
        <v>45.988</v>
      </c>
      <c r="I670" s="261">
        <v>34.9</v>
      </c>
      <c r="J670" s="263">
        <f>ROUND(I670*H670,2)</f>
        <v>1604.98</v>
      </c>
      <c r="K670" s="262"/>
      <c r="L670" s="261">
        <v>34.9</v>
      </c>
      <c r="M670" s="263">
        <f>ROUND(L670*K670,2)</f>
        <v>0</v>
      </c>
      <c r="N670" s="262"/>
      <c r="O670" s="261">
        <v>34.9</v>
      </c>
      <c r="P670" s="263">
        <f>ROUND(O670*N670,2)</f>
        <v>0</v>
      </c>
      <c r="Q670" s="262">
        <v>45.988</v>
      </c>
      <c r="R670" s="261">
        <v>34.9</v>
      </c>
      <c r="S670" s="263">
        <f>ROUND(R670*Q670,2)</f>
        <v>1604.98</v>
      </c>
    </row>
    <row r="671" spans="2:19" s="406" customFormat="1" ht="13.5" hidden="1" outlineLevel="3">
      <c r="B671" s="397"/>
      <c r="C671" s="398"/>
      <c r="D671" s="399" t="s">
        <v>70</v>
      </c>
      <c r="E671" s="400" t="s">
        <v>15</v>
      </c>
      <c r="F671" s="401" t="s">
        <v>1593</v>
      </c>
      <c r="G671" s="398"/>
      <c r="H671" s="402" t="s">
        <v>15</v>
      </c>
      <c r="I671" s="403" t="s">
        <v>15</v>
      </c>
      <c r="J671" s="404"/>
      <c r="K671" s="405"/>
      <c r="L671" s="403" t="s">
        <v>15</v>
      </c>
      <c r="M671" s="404"/>
      <c r="N671" s="405"/>
      <c r="O671" s="403" t="s">
        <v>15</v>
      </c>
      <c r="P671" s="404"/>
      <c r="Q671" s="405" t="s">
        <v>15</v>
      </c>
      <c r="R671" s="403" t="s">
        <v>15</v>
      </c>
      <c r="S671" s="404"/>
    </row>
    <row r="672" spans="2:19" s="415" customFormat="1" ht="13.5" hidden="1" outlineLevel="3">
      <c r="B672" s="407"/>
      <c r="C672" s="408"/>
      <c r="D672" s="399" t="s">
        <v>70</v>
      </c>
      <c r="E672" s="409" t="s">
        <v>15</v>
      </c>
      <c r="F672" s="410" t="s">
        <v>1594</v>
      </c>
      <c r="G672" s="408"/>
      <c r="H672" s="411">
        <v>45.988</v>
      </c>
      <c r="I672" s="412" t="s">
        <v>15</v>
      </c>
      <c r="J672" s="413"/>
      <c r="K672" s="414"/>
      <c r="L672" s="412" t="s">
        <v>15</v>
      </c>
      <c r="M672" s="413"/>
      <c r="N672" s="414"/>
      <c r="O672" s="412" t="s">
        <v>15</v>
      </c>
      <c r="P672" s="413"/>
      <c r="Q672" s="414">
        <v>45.988</v>
      </c>
      <c r="R672" s="412" t="s">
        <v>15</v>
      </c>
      <c r="S672" s="413"/>
    </row>
    <row r="673" spans="2:19" s="424" customFormat="1" ht="13.5" hidden="1" outlineLevel="3">
      <c r="B673" s="416"/>
      <c r="C673" s="417"/>
      <c r="D673" s="399" t="s">
        <v>70</v>
      </c>
      <c r="E673" s="418" t="s">
        <v>1595</v>
      </c>
      <c r="F673" s="419" t="s">
        <v>71</v>
      </c>
      <c r="G673" s="417"/>
      <c r="H673" s="420">
        <v>45.988</v>
      </c>
      <c r="I673" s="421" t="s">
        <v>15</v>
      </c>
      <c r="J673" s="422"/>
      <c r="K673" s="423"/>
      <c r="L673" s="421" t="s">
        <v>15</v>
      </c>
      <c r="M673" s="422"/>
      <c r="N673" s="423"/>
      <c r="O673" s="421" t="s">
        <v>15</v>
      </c>
      <c r="P673" s="422"/>
      <c r="Q673" s="423">
        <v>45.988</v>
      </c>
      <c r="R673" s="421" t="s">
        <v>15</v>
      </c>
      <c r="S673" s="422"/>
    </row>
    <row r="674" spans="2:19" s="264" customFormat="1" ht="22.5" customHeight="1" hidden="1" outlineLevel="2" collapsed="1">
      <c r="B674" s="255"/>
      <c r="C674" s="256" t="s">
        <v>1596</v>
      </c>
      <c r="D674" s="256" t="s">
        <v>67</v>
      </c>
      <c r="E674" s="395" t="s">
        <v>1597</v>
      </c>
      <c r="F674" s="396" t="s">
        <v>1598</v>
      </c>
      <c r="G674" s="259" t="s">
        <v>68</v>
      </c>
      <c r="H674" s="260">
        <v>9.198</v>
      </c>
      <c r="I674" s="261">
        <v>36.1</v>
      </c>
      <c r="J674" s="263">
        <f>ROUND(I674*H674,2)</f>
        <v>332.05</v>
      </c>
      <c r="K674" s="262"/>
      <c r="L674" s="261">
        <v>36.1</v>
      </c>
      <c r="M674" s="263">
        <f>ROUND(L674*K674,2)</f>
        <v>0</v>
      </c>
      <c r="N674" s="262"/>
      <c r="O674" s="261">
        <v>36.1</v>
      </c>
      <c r="P674" s="263">
        <f>ROUND(O674*N674,2)</f>
        <v>0</v>
      </c>
      <c r="Q674" s="262">
        <v>9.198</v>
      </c>
      <c r="R674" s="261">
        <v>36.1</v>
      </c>
      <c r="S674" s="263">
        <f>ROUND(R674*Q674,2)</f>
        <v>332.05</v>
      </c>
    </row>
    <row r="675" spans="2:19" s="406" customFormat="1" ht="13.5" hidden="1" outlineLevel="3">
      <c r="B675" s="397"/>
      <c r="C675" s="398"/>
      <c r="D675" s="399" t="s">
        <v>70</v>
      </c>
      <c r="E675" s="400" t="s">
        <v>15</v>
      </c>
      <c r="F675" s="401" t="s">
        <v>1570</v>
      </c>
      <c r="G675" s="398"/>
      <c r="H675" s="402" t="s">
        <v>15</v>
      </c>
      <c r="I675" s="403" t="s">
        <v>15</v>
      </c>
      <c r="J675" s="404"/>
      <c r="K675" s="405"/>
      <c r="L675" s="403" t="s">
        <v>15</v>
      </c>
      <c r="M675" s="404"/>
      <c r="N675" s="405"/>
      <c r="O675" s="403" t="s">
        <v>15</v>
      </c>
      <c r="P675" s="404"/>
      <c r="Q675" s="405" t="s">
        <v>15</v>
      </c>
      <c r="R675" s="403" t="s">
        <v>15</v>
      </c>
      <c r="S675" s="404"/>
    </row>
    <row r="676" spans="2:19" s="415" customFormat="1" ht="13.5" hidden="1" outlineLevel="3">
      <c r="B676" s="407"/>
      <c r="C676" s="408"/>
      <c r="D676" s="399" t="s">
        <v>70</v>
      </c>
      <c r="E676" s="409" t="s">
        <v>15</v>
      </c>
      <c r="F676" s="410" t="s">
        <v>1599</v>
      </c>
      <c r="G676" s="408"/>
      <c r="H676" s="411">
        <v>9.198</v>
      </c>
      <c r="I676" s="412" t="s">
        <v>15</v>
      </c>
      <c r="J676" s="413"/>
      <c r="K676" s="414"/>
      <c r="L676" s="412" t="s">
        <v>15</v>
      </c>
      <c r="M676" s="413"/>
      <c r="N676" s="414"/>
      <c r="O676" s="412" t="s">
        <v>15</v>
      </c>
      <c r="P676" s="413"/>
      <c r="Q676" s="414">
        <v>9.198</v>
      </c>
      <c r="R676" s="412" t="s">
        <v>15</v>
      </c>
      <c r="S676" s="413"/>
    </row>
    <row r="677" spans="2:19" s="264" customFormat="1" ht="22.5" customHeight="1" hidden="1" outlineLevel="2">
      <c r="B677" s="255"/>
      <c r="C677" s="256" t="s">
        <v>1600</v>
      </c>
      <c r="D677" s="256" t="s">
        <v>67</v>
      </c>
      <c r="E677" s="395" t="s">
        <v>1087</v>
      </c>
      <c r="F677" s="396" t="s">
        <v>1088</v>
      </c>
      <c r="G677" s="259" t="s">
        <v>68</v>
      </c>
      <c r="H677" s="260">
        <v>9.198</v>
      </c>
      <c r="I677" s="261">
        <v>68.1</v>
      </c>
      <c r="J677" s="263">
        <f>ROUND(I677*H677,2)</f>
        <v>626.38</v>
      </c>
      <c r="K677" s="262"/>
      <c r="L677" s="261">
        <v>68.1</v>
      </c>
      <c r="M677" s="263">
        <f>ROUND(L677*K677,2)</f>
        <v>0</v>
      </c>
      <c r="N677" s="262"/>
      <c r="O677" s="261">
        <v>68.1</v>
      </c>
      <c r="P677" s="263">
        <f>ROUND(O677*N677,2)</f>
        <v>0</v>
      </c>
      <c r="Q677" s="262">
        <v>9.198</v>
      </c>
      <c r="R677" s="261">
        <v>68.1</v>
      </c>
      <c r="S677" s="263">
        <f>ROUND(R677*Q677,2)</f>
        <v>626.38</v>
      </c>
    </row>
    <row r="678" spans="2:19" s="264" customFormat="1" ht="22.5" customHeight="1" hidden="1" outlineLevel="2" collapsed="1">
      <c r="B678" s="255"/>
      <c r="C678" s="256" t="s">
        <v>1601</v>
      </c>
      <c r="D678" s="256" t="s">
        <v>67</v>
      </c>
      <c r="E678" s="395" t="s">
        <v>1602</v>
      </c>
      <c r="F678" s="396" t="s">
        <v>1603</v>
      </c>
      <c r="G678" s="259" t="s">
        <v>77</v>
      </c>
      <c r="H678" s="260">
        <v>45.988</v>
      </c>
      <c r="I678" s="261">
        <v>27.9</v>
      </c>
      <c r="J678" s="263">
        <f>ROUND(I678*H678,2)</f>
        <v>1283.07</v>
      </c>
      <c r="K678" s="262"/>
      <c r="L678" s="261">
        <v>27.9</v>
      </c>
      <c r="M678" s="263">
        <f>ROUND(L678*K678,2)</f>
        <v>0</v>
      </c>
      <c r="N678" s="262"/>
      <c r="O678" s="261">
        <v>27.9</v>
      </c>
      <c r="P678" s="263">
        <f>ROUND(O678*N678,2)</f>
        <v>0</v>
      </c>
      <c r="Q678" s="262">
        <v>45.988</v>
      </c>
      <c r="R678" s="261">
        <v>27.9</v>
      </c>
      <c r="S678" s="263">
        <f>ROUND(R678*Q678,2)</f>
        <v>1283.07</v>
      </c>
    </row>
    <row r="679" spans="2:19" s="415" customFormat="1" ht="13.5" hidden="1" outlineLevel="3">
      <c r="B679" s="407"/>
      <c r="C679" s="408"/>
      <c r="D679" s="399" t="s">
        <v>70</v>
      </c>
      <c r="E679" s="409" t="s">
        <v>15</v>
      </c>
      <c r="F679" s="410" t="s">
        <v>1604</v>
      </c>
      <c r="G679" s="408"/>
      <c r="H679" s="411">
        <v>45.988</v>
      </c>
      <c r="I679" s="412" t="s">
        <v>15</v>
      </c>
      <c r="J679" s="413"/>
      <c r="K679" s="414"/>
      <c r="L679" s="412" t="s">
        <v>15</v>
      </c>
      <c r="M679" s="413"/>
      <c r="N679" s="414"/>
      <c r="O679" s="412" t="s">
        <v>15</v>
      </c>
      <c r="P679" s="413"/>
      <c r="Q679" s="414">
        <v>45.988</v>
      </c>
      <c r="R679" s="412" t="s">
        <v>15</v>
      </c>
      <c r="S679" s="413"/>
    </row>
    <row r="680" spans="2:19" s="264" customFormat="1" ht="22.5" customHeight="1" hidden="1" outlineLevel="2" collapsed="1">
      <c r="B680" s="255"/>
      <c r="C680" s="265" t="s">
        <v>1605</v>
      </c>
      <c r="D680" s="265" t="s">
        <v>90</v>
      </c>
      <c r="E680" s="434" t="s">
        <v>1606</v>
      </c>
      <c r="F680" s="435" t="s">
        <v>1607</v>
      </c>
      <c r="G680" s="267" t="s">
        <v>68</v>
      </c>
      <c r="H680" s="268">
        <v>4.829</v>
      </c>
      <c r="I680" s="269">
        <v>668.7</v>
      </c>
      <c r="J680" s="271">
        <f>ROUND(I680*H680,2)</f>
        <v>3229.15</v>
      </c>
      <c r="K680" s="270"/>
      <c r="L680" s="269">
        <v>668.7</v>
      </c>
      <c r="M680" s="271">
        <f>ROUND(L680*K680,2)</f>
        <v>0</v>
      </c>
      <c r="N680" s="270"/>
      <c r="O680" s="269">
        <v>668.7</v>
      </c>
      <c r="P680" s="271">
        <f>ROUND(O680*N680,2)</f>
        <v>0</v>
      </c>
      <c r="Q680" s="270">
        <v>4.829</v>
      </c>
      <c r="R680" s="269">
        <v>668.7</v>
      </c>
      <c r="S680" s="271">
        <f>ROUND(R680*Q680,2)</f>
        <v>3229.15</v>
      </c>
    </row>
    <row r="681" spans="2:19" s="415" customFormat="1" ht="13.5" hidden="1" outlineLevel="3">
      <c r="B681" s="407"/>
      <c r="C681" s="408"/>
      <c r="D681" s="399" t="s">
        <v>70</v>
      </c>
      <c r="E681" s="409" t="s">
        <v>15</v>
      </c>
      <c r="F681" s="410" t="s">
        <v>1608</v>
      </c>
      <c r="G681" s="408"/>
      <c r="H681" s="411">
        <v>4.829</v>
      </c>
      <c r="I681" s="412" t="s">
        <v>15</v>
      </c>
      <c r="J681" s="413"/>
      <c r="K681" s="414"/>
      <c r="L681" s="412" t="s">
        <v>15</v>
      </c>
      <c r="M681" s="413"/>
      <c r="N681" s="414"/>
      <c r="O681" s="412" t="s">
        <v>15</v>
      </c>
      <c r="P681" s="413"/>
      <c r="Q681" s="414">
        <v>4.829</v>
      </c>
      <c r="R681" s="412" t="s">
        <v>15</v>
      </c>
      <c r="S681" s="413"/>
    </row>
    <row r="682" spans="2:19" s="264" customFormat="1" ht="22.5" customHeight="1" hidden="1" outlineLevel="2" collapsed="1">
      <c r="B682" s="255"/>
      <c r="C682" s="256" t="s">
        <v>1609</v>
      </c>
      <c r="D682" s="256" t="s">
        <v>67</v>
      </c>
      <c r="E682" s="395" t="s">
        <v>1597</v>
      </c>
      <c r="F682" s="396" t="s">
        <v>1598</v>
      </c>
      <c r="G682" s="259" t="s">
        <v>68</v>
      </c>
      <c r="H682" s="260">
        <v>4.599</v>
      </c>
      <c r="I682" s="261">
        <v>36.1</v>
      </c>
      <c r="J682" s="263">
        <f>ROUND(I682*H682,2)</f>
        <v>166.02</v>
      </c>
      <c r="K682" s="262"/>
      <c r="L682" s="261">
        <v>36.1</v>
      </c>
      <c r="M682" s="263">
        <f>ROUND(L682*K682,2)</f>
        <v>0</v>
      </c>
      <c r="N682" s="262"/>
      <c r="O682" s="261">
        <v>36.1</v>
      </c>
      <c r="P682" s="263">
        <f>ROUND(O682*N682,2)</f>
        <v>0</v>
      </c>
      <c r="Q682" s="262">
        <v>4.599</v>
      </c>
      <c r="R682" s="261">
        <v>36.1</v>
      </c>
      <c r="S682" s="263">
        <f>ROUND(R682*Q682,2)</f>
        <v>166.02</v>
      </c>
    </row>
    <row r="683" spans="2:19" s="415" customFormat="1" ht="13.5" hidden="1" outlineLevel="3">
      <c r="B683" s="407"/>
      <c r="C683" s="408"/>
      <c r="D683" s="399" t="s">
        <v>70</v>
      </c>
      <c r="E683" s="409" t="s">
        <v>15</v>
      </c>
      <c r="F683" s="410" t="s">
        <v>1610</v>
      </c>
      <c r="G683" s="408"/>
      <c r="H683" s="411">
        <v>4.599</v>
      </c>
      <c r="I683" s="412" t="s">
        <v>15</v>
      </c>
      <c r="J683" s="413"/>
      <c r="K683" s="414"/>
      <c r="L683" s="412" t="s">
        <v>15</v>
      </c>
      <c r="M683" s="413"/>
      <c r="N683" s="414"/>
      <c r="O683" s="412" t="s">
        <v>15</v>
      </c>
      <c r="P683" s="413"/>
      <c r="Q683" s="414">
        <v>4.599</v>
      </c>
      <c r="R683" s="412" t="s">
        <v>15</v>
      </c>
      <c r="S683" s="413"/>
    </row>
    <row r="684" spans="2:19" s="264" customFormat="1" ht="22.5" customHeight="1" hidden="1" outlineLevel="2">
      <c r="B684" s="255"/>
      <c r="C684" s="256" t="s">
        <v>1611</v>
      </c>
      <c r="D684" s="256" t="s">
        <v>67</v>
      </c>
      <c r="E684" s="395" t="s">
        <v>1588</v>
      </c>
      <c r="F684" s="396" t="s">
        <v>1589</v>
      </c>
      <c r="G684" s="259" t="s">
        <v>68</v>
      </c>
      <c r="H684" s="260">
        <v>4.599</v>
      </c>
      <c r="I684" s="261">
        <v>10.3</v>
      </c>
      <c r="J684" s="263">
        <f>ROUND(I684*H684,2)</f>
        <v>47.37</v>
      </c>
      <c r="K684" s="262"/>
      <c r="L684" s="261">
        <v>10.3</v>
      </c>
      <c r="M684" s="263">
        <f>ROUND(L684*K684,2)</f>
        <v>0</v>
      </c>
      <c r="N684" s="262"/>
      <c r="O684" s="261">
        <v>10.3</v>
      </c>
      <c r="P684" s="263">
        <f>ROUND(O684*N684,2)</f>
        <v>0</v>
      </c>
      <c r="Q684" s="262">
        <v>4.599</v>
      </c>
      <c r="R684" s="261">
        <v>10.3</v>
      </c>
      <c r="S684" s="263">
        <f>ROUND(R684*Q684,2)</f>
        <v>47.37</v>
      </c>
    </row>
    <row r="685" spans="2:19" s="264" customFormat="1" ht="22.5" customHeight="1" hidden="1" outlineLevel="2" collapsed="1">
      <c r="B685" s="255"/>
      <c r="C685" s="256" t="s">
        <v>1612</v>
      </c>
      <c r="D685" s="256" t="s">
        <v>67</v>
      </c>
      <c r="E685" s="395" t="s">
        <v>1613</v>
      </c>
      <c r="F685" s="396" t="s">
        <v>1614</v>
      </c>
      <c r="G685" s="259" t="s">
        <v>77</v>
      </c>
      <c r="H685" s="260">
        <v>95.738</v>
      </c>
      <c r="I685" s="261">
        <v>20.9</v>
      </c>
      <c r="J685" s="263">
        <f>ROUND(I685*H685,2)</f>
        <v>2000.92</v>
      </c>
      <c r="K685" s="262"/>
      <c r="L685" s="261">
        <v>20.9</v>
      </c>
      <c r="M685" s="263">
        <f>ROUND(L685*K685,2)</f>
        <v>0</v>
      </c>
      <c r="N685" s="262"/>
      <c r="O685" s="261">
        <v>20.9</v>
      </c>
      <c r="P685" s="263">
        <f>ROUND(O685*N685,2)</f>
        <v>0</v>
      </c>
      <c r="Q685" s="262">
        <v>95.738</v>
      </c>
      <c r="R685" s="261">
        <v>20.9</v>
      </c>
      <c r="S685" s="263">
        <f>ROUND(R685*Q685,2)</f>
        <v>2000.92</v>
      </c>
    </row>
    <row r="686" spans="2:19" s="406" customFormat="1" ht="13.5" hidden="1" outlineLevel="3">
      <c r="B686" s="397"/>
      <c r="C686" s="398"/>
      <c r="D686" s="399" t="s">
        <v>70</v>
      </c>
      <c r="E686" s="400" t="s">
        <v>15</v>
      </c>
      <c r="F686" s="401" t="s">
        <v>1615</v>
      </c>
      <c r="G686" s="398"/>
      <c r="H686" s="402" t="s">
        <v>15</v>
      </c>
      <c r="I686" s="403" t="s">
        <v>15</v>
      </c>
      <c r="J686" s="404"/>
      <c r="K686" s="405"/>
      <c r="L686" s="403" t="s">
        <v>15</v>
      </c>
      <c r="M686" s="404"/>
      <c r="N686" s="405"/>
      <c r="O686" s="403" t="s">
        <v>15</v>
      </c>
      <c r="P686" s="404"/>
      <c r="Q686" s="405" t="s">
        <v>15</v>
      </c>
      <c r="R686" s="403" t="s">
        <v>15</v>
      </c>
      <c r="S686" s="404"/>
    </row>
    <row r="687" spans="2:19" s="415" customFormat="1" ht="13.5" hidden="1" outlineLevel="3">
      <c r="B687" s="407"/>
      <c r="C687" s="408"/>
      <c r="D687" s="399" t="s">
        <v>70</v>
      </c>
      <c r="E687" s="409" t="s">
        <v>15</v>
      </c>
      <c r="F687" s="410" t="s">
        <v>1616</v>
      </c>
      <c r="G687" s="408"/>
      <c r="H687" s="411">
        <v>4.422</v>
      </c>
      <c r="I687" s="412" t="s">
        <v>15</v>
      </c>
      <c r="J687" s="413"/>
      <c r="K687" s="414"/>
      <c r="L687" s="412" t="s">
        <v>15</v>
      </c>
      <c r="M687" s="413"/>
      <c r="N687" s="414"/>
      <c r="O687" s="412" t="s">
        <v>15</v>
      </c>
      <c r="P687" s="413"/>
      <c r="Q687" s="414">
        <v>4.422</v>
      </c>
      <c r="R687" s="412" t="s">
        <v>15</v>
      </c>
      <c r="S687" s="413"/>
    </row>
    <row r="688" spans="2:19" s="415" customFormat="1" ht="13.5" hidden="1" outlineLevel="3">
      <c r="B688" s="407"/>
      <c r="C688" s="408"/>
      <c r="D688" s="399" t="s">
        <v>70</v>
      </c>
      <c r="E688" s="409" t="s">
        <v>15</v>
      </c>
      <c r="F688" s="410" t="s">
        <v>1617</v>
      </c>
      <c r="G688" s="408"/>
      <c r="H688" s="411">
        <v>91.316</v>
      </c>
      <c r="I688" s="412" t="s">
        <v>15</v>
      </c>
      <c r="J688" s="413"/>
      <c r="K688" s="414"/>
      <c r="L688" s="412" t="s">
        <v>15</v>
      </c>
      <c r="M688" s="413"/>
      <c r="N688" s="414"/>
      <c r="O688" s="412" t="s">
        <v>15</v>
      </c>
      <c r="P688" s="413"/>
      <c r="Q688" s="414">
        <v>91.316</v>
      </c>
      <c r="R688" s="412" t="s">
        <v>15</v>
      </c>
      <c r="S688" s="413"/>
    </row>
    <row r="689" spans="2:19" s="424" customFormat="1" ht="13.5" hidden="1" outlineLevel="3">
      <c r="B689" s="416"/>
      <c r="C689" s="417"/>
      <c r="D689" s="399" t="s">
        <v>70</v>
      </c>
      <c r="E689" s="418" t="s">
        <v>1618</v>
      </c>
      <c r="F689" s="419" t="s">
        <v>71</v>
      </c>
      <c r="G689" s="417"/>
      <c r="H689" s="420">
        <v>95.738</v>
      </c>
      <c r="I689" s="421" t="s">
        <v>15</v>
      </c>
      <c r="J689" s="422"/>
      <c r="K689" s="423"/>
      <c r="L689" s="421" t="s">
        <v>15</v>
      </c>
      <c r="M689" s="422"/>
      <c r="N689" s="423"/>
      <c r="O689" s="421" t="s">
        <v>15</v>
      </c>
      <c r="P689" s="422"/>
      <c r="Q689" s="423">
        <v>95.738</v>
      </c>
      <c r="R689" s="421" t="s">
        <v>15</v>
      </c>
      <c r="S689" s="422"/>
    </row>
    <row r="690" spans="2:19" s="264" customFormat="1" ht="22.5" customHeight="1" hidden="1" outlineLevel="2" collapsed="1">
      <c r="B690" s="255"/>
      <c r="C690" s="265" t="s">
        <v>965</v>
      </c>
      <c r="D690" s="265" t="s">
        <v>90</v>
      </c>
      <c r="E690" s="434" t="s">
        <v>1158</v>
      </c>
      <c r="F690" s="435" t="s">
        <v>1159</v>
      </c>
      <c r="G690" s="267" t="s">
        <v>91</v>
      </c>
      <c r="H690" s="268">
        <v>2.01</v>
      </c>
      <c r="I690" s="269">
        <v>111.5</v>
      </c>
      <c r="J690" s="271">
        <f>ROUND(I690*H690,2)</f>
        <v>224.12</v>
      </c>
      <c r="K690" s="270"/>
      <c r="L690" s="269">
        <v>111.5</v>
      </c>
      <c r="M690" s="271">
        <f>ROUND(L690*K690,2)</f>
        <v>0</v>
      </c>
      <c r="N690" s="270"/>
      <c r="O690" s="269">
        <v>111.5</v>
      </c>
      <c r="P690" s="271">
        <f>ROUND(O690*N690,2)</f>
        <v>0</v>
      </c>
      <c r="Q690" s="270">
        <v>2.01</v>
      </c>
      <c r="R690" s="269">
        <v>111.5</v>
      </c>
      <c r="S690" s="271">
        <f>ROUND(R690*Q690,2)</f>
        <v>224.12</v>
      </c>
    </row>
    <row r="691" spans="2:19" s="415" customFormat="1" ht="13.5" hidden="1" outlineLevel="3">
      <c r="B691" s="407"/>
      <c r="C691" s="408"/>
      <c r="D691" s="399" t="s">
        <v>70</v>
      </c>
      <c r="E691" s="409" t="s">
        <v>15</v>
      </c>
      <c r="F691" s="410" t="s">
        <v>1619</v>
      </c>
      <c r="G691" s="408"/>
      <c r="H691" s="411">
        <v>2.01</v>
      </c>
      <c r="I691" s="412" t="s">
        <v>15</v>
      </c>
      <c r="J691" s="413"/>
      <c r="K691" s="414"/>
      <c r="L691" s="412" t="s">
        <v>15</v>
      </c>
      <c r="M691" s="413"/>
      <c r="N691" s="414"/>
      <c r="O691" s="412" t="s">
        <v>15</v>
      </c>
      <c r="P691" s="413"/>
      <c r="Q691" s="414">
        <v>2.01</v>
      </c>
      <c r="R691" s="412" t="s">
        <v>15</v>
      </c>
      <c r="S691" s="413"/>
    </row>
    <row r="692" spans="2:19" s="264" customFormat="1" ht="22.5" customHeight="1" hidden="1" outlineLevel="2" collapsed="1">
      <c r="B692" s="255"/>
      <c r="C692" s="256" t="s">
        <v>1620</v>
      </c>
      <c r="D692" s="256" t="s">
        <v>67</v>
      </c>
      <c r="E692" s="395" t="s">
        <v>1621</v>
      </c>
      <c r="F692" s="396" t="s">
        <v>1622</v>
      </c>
      <c r="G692" s="259" t="s">
        <v>77</v>
      </c>
      <c r="H692" s="260">
        <v>95.738</v>
      </c>
      <c r="I692" s="261">
        <v>16.7</v>
      </c>
      <c r="J692" s="263">
        <f>ROUND(I692*H692,2)</f>
        <v>1598.82</v>
      </c>
      <c r="K692" s="262"/>
      <c r="L692" s="261">
        <v>16.7</v>
      </c>
      <c r="M692" s="263">
        <f>ROUND(L692*K692,2)</f>
        <v>0</v>
      </c>
      <c r="N692" s="262"/>
      <c r="O692" s="261">
        <v>16.7</v>
      </c>
      <c r="P692" s="263">
        <f>ROUND(O692*N692,2)</f>
        <v>0</v>
      </c>
      <c r="Q692" s="262">
        <v>95.738</v>
      </c>
      <c r="R692" s="261">
        <v>16.7</v>
      </c>
      <c r="S692" s="263">
        <f>ROUND(R692*Q692,2)</f>
        <v>1598.82</v>
      </c>
    </row>
    <row r="693" spans="2:19" s="406" customFormat="1" ht="13.5" hidden="1" outlineLevel="3">
      <c r="B693" s="397"/>
      <c r="C693" s="398"/>
      <c r="D693" s="399" t="s">
        <v>70</v>
      </c>
      <c r="E693" s="400" t="s">
        <v>15</v>
      </c>
      <c r="F693" s="401" t="s">
        <v>1623</v>
      </c>
      <c r="G693" s="398"/>
      <c r="H693" s="402" t="s">
        <v>15</v>
      </c>
      <c r="I693" s="403" t="s">
        <v>15</v>
      </c>
      <c r="J693" s="404"/>
      <c r="K693" s="405"/>
      <c r="L693" s="403" t="s">
        <v>15</v>
      </c>
      <c r="M693" s="404"/>
      <c r="N693" s="405"/>
      <c r="O693" s="403" t="s">
        <v>15</v>
      </c>
      <c r="P693" s="404"/>
      <c r="Q693" s="405" t="s">
        <v>15</v>
      </c>
      <c r="R693" s="403" t="s">
        <v>15</v>
      </c>
      <c r="S693" s="404"/>
    </row>
    <row r="694" spans="2:19" s="415" customFormat="1" ht="13.5" hidden="1" outlineLevel="3">
      <c r="B694" s="407"/>
      <c r="C694" s="408"/>
      <c r="D694" s="399" t="s">
        <v>70</v>
      </c>
      <c r="E694" s="409" t="s">
        <v>15</v>
      </c>
      <c r="F694" s="410" t="s">
        <v>1618</v>
      </c>
      <c r="G694" s="408"/>
      <c r="H694" s="411">
        <v>95.738</v>
      </c>
      <c r="I694" s="412" t="s">
        <v>15</v>
      </c>
      <c r="J694" s="413"/>
      <c r="K694" s="414"/>
      <c r="L694" s="412" t="s">
        <v>15</v>
      </c>
      <c r="M694" s="413"/>
      <c r="N694" s="414"/>
      <c r="O694" s="412" t="s">
        <v>15</v>
      </c>
      <c r="P694" s="413"/>
      <c r="Q694" s="414">
        <v>95.738</v>
      </c>
      <c r="R694" s="412" t="s">
        <v>15</v>
      </c>
      <c r="S694" s="413"/>
    </row>
    <row r="695" spans="2:19" s="254" customFormat="1" ht="29.85" customHeight="1" outlineLevel="1" collapsed="1">
      <c r="B695" s="248"/>
      <c r="C695" s="249"/>
      <c r="D695" s="250" t="s">
        <v>36</v>
      </c>
      <c r="E695" s="394" t="s">
        <v>48</v>
      </c>
      <c r="F695" s="394" t="s">
        <v>1624</v>
      </c>
      <c r="G695" s="249"/>
      <c r="H695" s="249"/>
      <c r="I695" s="252" t="s">
        <v>15</v>
      </c>
      <c r="J695" s="253">
        <f>SUM(J696:J912)</f>
        <v>19795824.609999992</v>
      </c>
      <c r="K695" s="248"/>
      <c r="L695" s="252" t="s">
        <v>15</v>
      </c>
      <c r="M695" s="253">
        <f>SUM(M696:M912)</f>
        <v>0</v>
      </c>
      <c r="N695" s="248"/>
      <c r="O695" s="252" t="s">
        <v>15</v>
      </c>
      <c r="P695" s="253">
        <f>SUM(P696:P912)</f>
        <v>0</v>
      </c>
      <c r="Q695" s="248"/>
      <c r="R695" s="252" t="s">
        <v>15</v>
      </c>
      <c r="S695" s="253">
        <f>SUM(S696:S912)</f>
        <v>19795824.609999992</v>
      </c>
    </row>
    <row r="696" spans="2:19" s="264" customFormat="1" ht="31.5" customHeight="1" hidden="1" outlineLevel="2" collapsed="1">
      <c r="B696" s="255"/>
      <c r="C696" s="256" t="s">
        <v>1625</v>
      </c>
      <c r="D696" s="256" t="s">
        <v>67</v>
      </c>
      <c r="E696" s="257" t="s">
        <v>1269</v>
      </c>
      <c r="F696" s="396" t="s">
        <v>1270</v>
      </c>
      <c r="G696" s="259" t="s">
        <v>126</v>
      </c>
      <c r="H696" s="260">
        <v>8640</v>
      </c>
      <c r="I696" s="261">
        <v>16.7</v>
      </c>
      <c r="J696" s="263">
        <f>ROUND(I696*H696,2)</f>
        <v>144288</v>
      </c>
      <c r="K696" s="262"/>
      <c r="L696" s="261">
        <v>16.7</v>
      </c>
      <c r="M696" s="263">
        <f>ROUND(L696*K696,2)</f>
        <v>0</v>
      </c>
      <c r="N696" s="262"/>
      <c r="O696" s="261">
        <v>16.7</v>
      </c>
      <c r="P696" s="263">
        <f>ROUND(O696*N696,2)</f>
        <v>0</v>
      </c>
      <c r="Q696" s="262">
        <v>8640</v>
      </c>
      <c r="R696" s="261">
        <v>16.7</v>
      </c>
      <c r="S696" s="263">
        <f>ROUND(R696*Q696,2)</f>
        <v>144288</v>
      </c>
    </row>
    <row r="697" spans="2:19" s="415" customFormat="1" ht="13.5" hidden="1" outlineLevel="3">
      <c r="B697" s="407"/>
      <c r="C697" s="408"/>
      <c r="D697" s="399" t="s">
        <v>70</v>
      </c>
      <c r="E697" s="436" t="s">
        <v>15</v>
      </c>
      <c r="F697" s="410" t="s">
        <v>1626</v>
      </c>
      <c r="G697" s="408"/>
      <c r="H697" s="411">
        <v>8640</v>
      </c>
      <c r="I697" s="412" t="s">
        <v>15</v>
      </c>
      <c r="J697" s="413"/>
      <c r="K697" s="414"/>
      <c r="L697" s="412" t="s">
        <v>15</v>
      </c>
      <c r="M697" s="413"/>
      <c r="N697" s="414"/>
      <c r="O697" s="412" t="s">
        <v>15</v>
      </c>
      <c r="P697" s="413"/>
      <c r="Q697" s="414">
        <v>8640</v>
      </c>
      <c r="R697" s="412" t="s">
        <v>15</v>
      </c>
      <c r="S697" s="413"/>
    </row>
    <row r="698" spans="2:19" s="264" customFormat="1" ht="31.5" customHeight="1" hidden="1" outlineLevel="2" collapsed="1">
      <c r="B698" s="255"/>
      <c r="C698" s="256" t="s">
        <v>1627</v>
      </c>
      <c r="D698" s="256" t="s">
        <v>67</v>
      </c>
      <c r="E698" s="257" t="s">
        <v>1628</v>
      </c>
      <c r="F698" s="396" t="s">
        <v>1629</v>
      </c>
      <c r="G698" s="259" t="s">
        <v>126</v>
      </c>
      <c r="H698" s="260">
        <v>8640</v>
      </c>
      <c r="I698" s="261">
        <v>154.8</v>
      </c>
      <c r="J698" s="263">
        <f>ROUND(I698*H698,2)</f>
        <v>1337472</v>
      </c>
      <c r="K698" s="262"/>
      <c r="L698" s="261">
        <v>154.8</v>
      </c>
      <c r="M698" s="263">
        <f>ROUND(L698*K698,2)</f>
        <v>0</v>
      </c>
      <c r="N698" s="262"/>
      <c r="O698" s="261">
        <v>154.8</v>
      </c>
      <c r="P698" s="263">
        <f>ROUND(O698*N698,2)</f>
        <v>0</v>
      </c>
      <c r="Q698" s="262">
        <v>8640</v>
      </c>
      <c r="R698" s="261">
        <v>154.8</v>
      </c>
      <c r="S698" s="263">
        <f>ROUND(R698*Q698,2)</f>
        <v>1337472</v>
      </c>
    </row>
    <row r="699" spans="2:19" s="415" customFormat="1" ht="13.5" hidden="1" outlineLevel="3">
      <c r="B699" s="407"/>
      <c r="C699" s="408"/>
      <c r="D699" s="399" t="s">
        <v>70</v>
      </c>
      <c r="E699" s="436" t="s">
        <v>15</v>
      </c>
      <c r="F699" s="410" t="s">
        <v>1630</v>
      </c>
      <c r="G699" s="408"/>
      <c r="H699" s="411">
        <v>8640</v>
      </c>
      <c r="I699" s="412" t="s">
        <v>15</v>
      </c>
      <c r="J699" s="413"/>
      <c r="K699" s="414"/>
      <c r="L699" s="412" t="s">
        <v>15</v>
      </c>
      <c r="M699" s="413"/>
      <c r="N699" s="414"/>
      <c r="O699" s="412" t="s">
        <v>15</v>
      </c>
      <c r="P699" s="413"/>
      <c r="Q699" s="414">
        <v>8640</v>
      </c>
      <c r="R699" s="412" t="s">
        <v>15</v>
      </c>
      <c r="S699" s="413"/>
    </row>
    <row r="700" spans="2:19" s="264" customFormat="1" ht="22.5" customHeight="1" hidden="1" outlineLevel="2" collapsed="1">
      <c r="B700" s="255"/>
      <c r="C700" s="256" t="s">
        <v>1631</v>
      </c>
      <c r="D700" s="256" t="s">
        <v>67</v>
      </c>
      <c r="E700" s="257" t="s">
        <v>1632</v>
      </c>
      <c r="F700" s="396" t="s">
        <v>1633</v>
      </c>
      <c r="G700" s="259" t="s">
        <v>126</v>
      </c>
      <c r="H700" s="260">
        <v>90</v>
      </c>
      <c r="I700" s="261">
        <v>154.8</v>
      </c>
      <c r="J700" s="263">
        <f>ROUND(I700*H700,2)</f>
        <v>13932</v>
      </c>
      <c r="K700" s="262"/>
      <c r="L700" s="261">
        <v>154.8</v>
      </c>
      <c r="M700" s="263">
        <f>ROUND(L700*K700,2)</f>
        <v>0</v>
      </c>
      <c r="N700" s="262"/>
      <c r="O700" s="261">
        <v>154.8</v>
      </c>
      <c r="P700" s="263">
        <f>ROUND(O700*N700,2)</f>
        <v>0</v>
      </c>
      <c r="Q700" s="262">
        <v>90</v>
      </c>
      <c r="R700" s="261">
        <v>154.8</v>
      </c>
      <c r="S700" s="263">
        <f>ROUND(R700*Q700,2)</f>
        <v>13932</v>
      </c>
    </row>
    <row r="701" spans="2:19" s="415" customFormat="1" ht="13.5" hidden="1" outlineLevel="3">
      <c r="B701" s="407"/>
      <c r="C701" s="408"/>
      <c r="D701" s="399" t="s">
        <v>70</v>
      </c>
      <c r="E701" s="436" t="s">
        <v>15</v>
      </c>
      <c r="F701" s="410" t="s">
        <v>1634</v>
      </c>
      <c r="G701" s="408"/>
      <c r="H701" s="411">
        <v>90</v>
      </c>
      <c r="I701" s="412" t="s">
        <v>15</v>
      </c>
      <c r="J701" s="413"/>
      <c r="K701" s="414"/>
      <c r="L701" s="412" t="s">
        <v>15</v>
      </c>
      <c r="M701" s="413"/>
      <c r="N701" s="414"/>
      <c r="O701" s="412" t="s">
        <v>15</v>
      </c>
      <c r="P701" s="413"/>
      <c r="Q701" s="414">
        <v>90</v>
      </c>
      <c r="R701" s="412" t="s">
        <v>15</v>
      </c>
      <c r="S701" s="413"/>
    </row>
    <row r="702" spans="2:19" s="264" customFormat="1" ht="22.5" customHeight="1" hidden="1" outlineLevel="2" collapsed="1">
      <c r="B702" s="255"/>
      <c r="C702" s="256" t="s">
        <v>1635</v>
      </c>
      <c r="D702" s="256" t="s">
        <v>67</v>
      </c>
      <c r="E702" s="257" t="s">
        <v>1636</v>
      </c>
      <c r="F702" s="396" t="s">
        <v>1637</v>
      </c>
      <c r="G702" s="259" t="s">
        <v>126</v>
      </c>
      <c r="H702" s="260">
        <v>360</v>
      </c>
      <c r="I702" s="261">
        <v>111.5</v>
      </c>
      <c r="J702" s="263">
        <f>ROUND(I702*H702,2)</f>
        <v>40140</v>
      </c>
      <c r="K702" s="262"/>
      <c r="L702" s="261">
        <v>111.5</v>
      </c>
      <c r="M702" s="263">
        <f>ROUND(L702*K702,2)</f>
        <v>0</v>
      </c>
      <c r="N702" s="262"/>
      <c r="O702" s="261">
        <v>111.5</v>
      </c>
      <c r="P702" s="263">
        <f>ROUND(O702*N702,2)</f>
        <v>0</v>
      </c>
      <c r="Q702" s="262">
        <v>360</v>
      </c>
      <c r="R702" s="261">
        <v>111.5</v>
      </c>
      <c r="S702" s="263">
        <f>ROUND(R702*Q702,2)</f>
        <v>40140</v>
      </c>
    </row>
    <row r="703" spans="2:19" s="415" customFormat="1" ht="13.5" hidden="1" outlineLevel="3">
      <c r="B703" s="407"/>
      <c r="C703" s="408"/>
      <c r="D703" s="399" t="s">
        <v>70</v>
      </c>
      <c r="E703" s="436" t="s">
        <v>15</v>
      </c>
      <c r="F703" s="410" t="s">
        <v>1638</v>
      </c>
      <c r="G703" s="408"/>
      <c r="H703" s="411">
        <v>360</v>
      </c>
      <c r="I703" s="412" t="s">
        <v>15</v>
      </c>
      <c r="J703" s="413"/>
      <c r="K703" s="414"/>
      <c r="L703" s="412" t="s">
        <v>15</v>
      </c>
      <c r="M703" s="413"/>
      <c r="N703" s="414"/>
      <c r="O703" s="412" t="s">
        <v>15</v>
      </c>
      <c r="P703" s="413"/>
      <c r="Q703" s="414">
        <v>360</v>
      </c>
      <c r="R703" s="412" t="s">
        <v>15</v>
      </c>
      <c r="S703" s="413"/>
    </row>
    <row r="704" spans="2:19" s="264" customFormat="1" ht="22.5" customHeight="1" hidden="1" outlineLevel="2">
      <c r="B704" s="255"/>
      <c r="C704" s="256" t="s">
        <v>1639</v>
      </c>
      <c r="D704" s="256" t="s">
        <v>67</v>
      </c>
      <c r="E704" s="257" t="s">
        <v>1640</v>
      </c>
      <c r="F704" s="396" t="s">
        <v>1641</v>
      </c>
      <c r="G704" s="259" t="s">
        <v>181</v>
      </c>
      <c r="H704" s="260">
        <v>360</v>
      </c>
      <c r="I704" s="261">
        <v>83.6</v>
      </c>
      <c r="J704" s="263">
        <f>ROUND(I704*H704,2)</f>
        <v>30096</v>
      </c>
      <c r="K704" s="262"/>
      <c r="L704" s="261">
        <v>83.6</v>
      </c>
      <c r="M704" s="263">
        <f>ROUND(L704*K704,2)</f>
        <v>0</v>
      </c>
      <c r="N704" s="262"/>
      <c r="O704" s="261">
        <v>83.6</v>
      </c>
      <c r="P704" s="263">
        <f>ROUND(O704*N704,2)</f>
        <v>0</v>
      </c>
      <c r="Q704" s="262">
        <v>360</v>
      </c>
      <c r="R704" s="261">
        <v>83.6</v>
      </c>
      <c r="S704" s="263">
        <f>ROUND(R704*Q704,2)</f>
        <v>30096</v>
      </c>
    </row>
    <row r="705" spans="2:19" s="264" customFormat="1" ht="22.5" customHeight="1" hidden="1" outlineLevel="2" collapsed="1">
      <c r="B705" s="255"/>
      <c r="C705" s="256" t="s">
        <v>1642</v>
      </c>
      <c r="D705" s="256" t="s">
        <v>67</v>
      </c>
      <c r="E705" s="257" t="s">
        <v>1643</v>
      </c>
      <c r="F705" s="396" t="s">
        <v>1644</v>
      </c>
      <c r="G705" s="259" t="s">
        <v>181</v>
      </c>
      <c r="H705" s="260">
        <v>1440</v>
      </c>
      <c r="I705" s="261">
        <v>62.7</v>
      </c>
      <c r="J705" s="263">
        <f>ROUND(I705*H705,2)</f>
        <v>90288</v>
      </c>
      <c r="K705" s="262"/>
      <c r="L705" s="261">
        <v>62.7</v>
      </c>
      <c r="M705" s="263">
        <f>ROUND(L705*K705,2)</f>
        <v>0</v>
      </c>
      <c r="N705" s="262"/>
      <c r="O705" s="261">
        <v>62.7</v>
      </c>
      <c r="P705" s="263">
        <f>ROUND(O705*N705,2)</f>
        <v>0</v>
      </c>
      <c r="Q705" s="262">
        <v>1440</v>
      </c>
      <c r="R705" s="261">
        <v>62.7</v>
      </c>
      <c r="S705" s="263">
        <f>ROUND(R705*Q705,2)</f>
        <v>90288</v>
      </c>
    </row>
    <row r="706" spans="2:19" s="415" customFormat="1" ht="13.5" hidden="1" outlineLevel="3">
      <c r="B706" s="407"/>
      <c r="C706" s="408"/>
      <c r="D706" s="399" t="s">
        <v>70</v>
      </c>
      <c r="E706" s="408"/>
      <c r="F706" s="410" t="s">
        <v>1645</v>
      </c>
      <c r="G706" s="408"/>
      <c r="H706" s="411">
        <v>1440</v>
      </c>
      <c r="I706" s="412" t="s">
        <v>15</v>
      </c>
      <c r="J706" s="413"/>
      <c r="K706" s="414"/>
      <c r="L706" s="412" t="s">
        <v>15</v>
      </c>
      <c r="M706" s="413"/>
      <c r="N706" s="414"/>
      <c r="O706" s="412" t="s">
        <v>15</v>
      </c>
      <c r="P706" s="413"/>
      <c r="Q706" s="414">
        <v>1440</v>
      </c>
      <c r="R706" s="412" t="s">
        <v>15</v>
      </c>
      <c r="S706" s="413"/>
    </row>
    <row r="707" spans="2:19" s="264" customFormat="1" ht="22.5" customHeight="1" hidden="1" outlineLevel="2" collapsed="1">
      <c r="B707" s="255"/>
      <c r="C707" s="256" t="s">
        <v>1646</v>
      </c>
      <c r="D707" s="256" t="s">
        <v>67</v>
      </c>
      <c r="E707" s="257" t="s">
        <v>1647</v>
      </c>
      <c r="F707" s="396" t="s">
        <v>1648</v>
      </c>
      <c r="G707" s="259" t="s">
        <v>68</v>
      </c>
      <c r="H707" s="260">
        <v>425.718</v>
      </c>
      <c r="I707" s="261">
        <v>292.6</v>
      </c>
      <c r="J707" s="263">
        <f>ROUND(I707*H707,2)</f>
        <v>124565.09</v>
      </c>
      <c r="K707" s="262"/>
      <c r="L707" s="261">
        <v>292.6</v>
      </c>
      <c r="M707" s="263">
        <f>ROUND(L707*K707,2)</f>
        <v>0</v>
      </c>
      <c r="N707" s="262"/>
      <c r="O707" s="261">
        <v>292.6</v>
      </c>
      <c r="P707" s="263">
        <f>ROUND(O707*N707,2)</f>
        <v>0</v>
      </c>
      <c r="Q707" s="262">
        <v>425.718</v>
      </c>
      <c r="R707" s="261">
        <v>292.6</v>
      </c>
      <c r="S707" s="263">
        <f>ROUND(R707*Q707,2)</f>
        <v>124565.09</v>
      </c>
    </row>
    <row r="708" spans="2:19" s="406" customFormat="1" ht="13.5" hidden="1" outlineLevel="3">
      <c r="B708" s="397"/>
      <c r="C708" s="398"/>
      <c r="D708" s="399" t="s">
        <v>70</v>
      </c>
      <c r="E708" s="402" t="s">
        <v>15</v>
      </c>
      <c r="F708" s="401" t="s">
        <v>1649</v>
      </c>
      <c r="G708" s="398"/>
      <c r="H708" s="402" t="s">
        <v>15</v>
      </c>
      <c r="I708" s="403" t="s">
        <v>15</v>
      </c>
      <c r="J708" s="404"/>
      <c r="K708" s="405"/>
      <c r="L708" s="403" t="s">
        <v>15</v>
      </c>
      <c r="M708" s="404"/>
      <c r="N708" s="405"/>
      <c r="O708" s="403" t="s">
        <v>15</v>
      </c>
      <c r="P708" s="404"/>
      <c r="Q708" s="405" t="s">
        <v>15</v>
      </c>
      <c r="R708" s="403" t="s">
        <v>15</v>
      </c>
      <c r="S708" s="404"/>
    </row>
    <row r="709" spans="2:19" s="406" customFormat="1" ht="13.5" hidden="1" outlineLevel="3">
      <c r="B709" s="397"/>
      <c r="C709" s="398"/>
      <c r="D709" s="399" t="s">
        <v>70</v>
      </c>
      <c r="E709" s="402" t="s">
        <v>15</v>
      </c>
      <c r="F709" s="401" t="s">
        <v>1650</v>
      </c>
      <c r="G709" s="398"/>
      <c r="H709" s="402" t="s">
        <v>15</v>
      </c>
      <c r="I709" s="403" t="s">
        <v>15</v>
      </c>
      <c r="J709" s="404"/>
      <c r="K709" s="405"/>
      <c r="L709" s="403" t="s">
        <v>15</v>
      </c>
      <c r="M709" s="404"/>
      <c r="N709" s="405"/>
      <c r="O709" s="403" t="s">
        <v>15</v>
      </c>
      <c r="P709" s="404"/>
      <c r="Q709" s="405" t="s">
        <v>15</v>
      </c>
      <c r="R709" s="403" t="s">
        <v>15</v>
      </c>
      <c r="S709" s="404"/>
    </row>
    <row r="710" spans="2:19" s="406" customFormat="1" ht="13.5" hidden="1" outlineLevel="3">
      <c r="B710" s="397"/>
      <c r="C710" s="398"/>
      <c r="D710" s="399" t="s">
        <v>70</v>
      </c>
      <c r="E710" s="402" t="s">
        <v>15</v>
      </c>
      <c r="F710" s="401" t="s">
        <v>1651</v>
      </c>
      <c r="G710" s="398"/>
      <c r="H710" s="402" t="s">
        <v>15</v>
      </c>
      <c r="I710" s="403" t="s">
        <v>15</v>
      </c>
      <c r="J710" s="404"/>
      <c r="K710" s="405"/>
      <c r="L710" s="403" t="s">
        <v>15</v>
      </c>
      <c r="M710" s="404"/>
      <c r="N710" s="405"/>
      <c r="O710" s="403" t="s">
        <v>15</v>
      </c>
      <c r="P710" s="404"/>
      <c r="Q710" s="405" t="s">
        <v>15</v>
      </c>
      <c r="R710" s="403" t="s">
        <v>15</v>
      </c>
      <c r="S710" s="404"/>
    </row>
    <row r="711" spans="2:19" s="406" customFormat="1" ht="13.5" hidden="1" outlineLevel="3">
      <c r="B711" s="397"/>
      <c r="C711" s="398"/>
      <c r="D711" s="399" t="s">
        <v>70</v>
      </c>
      <c r="E711" s="402" t="s">
        <v>15</v>
      </c>
      <c r="F711" s="401" t="s">
        <v>1652</v>
      </c>
      <c r="G711" s="398"/>
      <c r="H711" s="402" t="s">
        <v>15</v>
      </c>
      <c r="I711" s="403" t="s">
        <v>15</v>
      </c>
      <c r="J711" s="404"/>
      <c r="K711" s="405"/>
      <c r="L711" s="403" t="s">
        <v>15</v>
      </c>
      <c r="M711" s="404"/>
      <c r="N711" s="405"/>
      <c r="O711" s="403" t="s">
        <v>15</v>
      </c>
      <c r="P711" s="404"/>
      <c r="Q711" s="405" t="s">
        <v>15</v>
      </c>
      <c r="R711" s="403" t="s">
        <v>15</v>
      </c>
      <c r="S711" s="404"/>
    </row>
    <row r="712" spans="2:19" s="415" customFormat="1" ht="13.5" hidden="1" outlineLevel="3">
      <c r="B712" s="407"/>
      <c r="C712" s="408"/>
      <c r="D712" s="399" t="s">
        <v>70</v>
      </c>
      <c r="E712" s="436" t="s">
        <v>15</v>
      </c>
      <c r="F712" s="410" t="s">
        <v>1653</v>
      </c>
      <c r="G712" s="408"/>
      <c r="H712" s="411">
        <v>835.903</v>
      </c>
      <c r="I712" s="412" t="s">
        <v>15</v>
      </c>
      <c r="J712" s="413"/>
      <c r="K712" s="414"/>
      <c r="L712" s="412" t="s">
        <v>15</v>
      </c>
      <c r="M712" s="413"/>
      <c r="N712" s="414"/>
      <c r="O712" s="412" t="s">
        <v>15</v>
      </c>
      <c r="P712" s="413"/>
      <c r="Q712" s="414">
        <v>835.903</v>
      </c>
      <c r="R712" s="412" t="s">
        <v>15</v>
      </c>
      <c r="S712" s="413"/>
    </row>
    <row r="713" spans="2:19" s="415" customFormat="1" ht="13.5" hidden="1" outlineLevel="3">
      <c r="B713" s="407"/>
      <c r="C713" s="408"/>
      <c r="D713" s="399" t="s">
        <v>70</v>
      </c>
      <c r="E713" s="436" t="s">
        <v>15</v>
      </c>
      <c r="F713" s="410" t="s">
        <v>1654</v>
      </c>
      <c r="G713" s="408"/>
      <c r="H713" s="411">
        <v>15.533</v>
      </c>
      <c r="I713" s="412" t="s">
        <v>15</v>
      </c>
      <c r="J713" s="413"/>
      <c r="K713" s="414"/>
      <c r="L713" s="412" t="s">
        <v>15</v>
      </c>
      <c r="M713" s="413"/>
      <c r="N713" s="414"/>
      <c r="O713" s="412" t="s">
        <v>15</v>
      </c>
      <c r="P713" s="413"/>
      <c r="Q713" s="414">
        <v>15.533</v>
      </c>
      <c r="R713" s="412" t="s">
        <v>15</v>
      </c>
      <c r="S713" s="413"/>
    </row>
    <row r="714" spans="2:19" s="426" customFormat="1" ht="13.5" hidden="1" outlineLevel="3">
      <c r="B714" s="425"/>
      <c r="C714" s="427"/>
      <c r="D714" s="399" t="s">
        <v>70</v>
      </c>
      <c r="E714" s="437" t="s">
        <v>1655</v>
      </c>
      <c r="F714" s="429" t="s">
        <v>1096</v>
      </c>
      <c r="G714" s="427"/>
      <c r="H714" s="430">
        <v>851.436</v>
      </c>
      <c r="I714" s="431" t="s">
        <v>15</v>
      </c>
      <c r="J714" s="432"/>
      <c r="K714" s="433"/>
      <c r="L714" s="431" t="s">
        <v>15</v>
      </c>
      <c r="M714" s="432"/>
      <c r="N714" s="433"/>
      <c r="O714" s="431" t="s">
        <v>15</v>
      </c>
      <c r="P714" s="432"/>
      <c r="Q714" s="433">
        <v>851.436</v>
      </c>
      <c r="R714" s="431" t="s">
        <v>15</v>
      </c>
      <c r="S714" s="432"/>
    </row>
    <row r="715" spans="2:19" s="424" customFormat="1" ht="13.5" hidden="1" outlineLevel="3">
      <c r="B715" s="416"/>
      <c r="C715" s="417"/>
      <c r="D715" s="399" t="s">
        <v>70</v>
      </c>
      <c r="E715" s="438" t="s">
        <v>1656</v>
      </c>
      <c r="F715" s="419" t="s">
        <v>71</v>
      </c>
      <c r="G715" s="417"/>
      <c r="H715" s="420">
        <v>851.436</v>
      </c>
      <c r="I715" s="421" t="s">
        <v>15</v>
      </c>
      <c r="J715" s="422"/>
      <c r="K715" s="423"/>
      <c r="L715" s="421" t="s">
        <v>15</v>
      </c>
      <c r="M715" s="422"/>
      <c r="N715" s="423"/>
      <c r="O715" s="421" t="s">
        <v>15</v>
      </c>
      <c r="P715" s="422"/>
      <c r="Q715" s="423">
        <v>851.436</v>
      </c>
      <c r="R715" s="421" t="s">
        <v>15</v>
      </c>
      <c r="S715" s="422"/>
    </row>
    <row r="716" spans="2:19" s="406" customFormat="1" ht="13.5" hidden="1" outlineLevel="3">
      <c r="B716" s="397"/>
      <c r="C716" s="398"/>
      <c r="D716" s="399" t="s">
        <v>70</v>
      </c>
      <c r="E716" s="402" t="s">
        <v>15</v>
      </c>
      <c r="F716" s="401" t="s">
        <v>1104</v>
      </c>
      <c r="G716" s="398"/>
      <c r="H716" s="402" t="s">
        <v>15</v>
      </c>
      <c r="I716" s="403" t="s">
        <v>15</v>
      </c>
      <c r="J716" s="404"/>
      <c r="K716" s="405"/>
      <c r="L716" s="403" t="s">
        <v>15</v>
      </c>
      <c r="M716" s="404"/>
      <c r="N716" s="405"/>
      <c r="O716" s="403" t="s">
        <v>15</v>
      </c>
      <c r="P716" s="404"/>
      <c r="Q716" s="405" t="s">
        <v>15</v>
      </c>
      <c r="R716" s="403" t="s">
        <v>15</v>
      </c>
      <c r="S716" s="404"/>
    </row>
    <row r="717" spans="2:19" s="415" customFormat="1" ht="13.5" hidden="1" outlineLevel="3">
      <c r="B717" s="407"/>
      <c r="C717" s="408"/>
      <c r="D717" s="399" t="s">
        <v>70</v>
      </c>
      <c r="E717" s="436" t="s">
        <v>15</v>
      </c>
      <c r="F717" s="410" t="s">
        <v>1657</v>
      </c>
      <c r="G717" s="408"/>
      <c r="H717" s="411">
        <v>425.718</v>
      </c>
      <c r="I717" s="412" t="s">
        <v>15</v>
      </c>
      <c r="J717" s="413"/>
      <c r="K717" s="414"/>
      <c r="L717" s="412" t="s">
        <v>15</v>
      </c>
      <c r="M717" s="413"/>
      <c r="N717" s="414"/>
      <c r="O717" s="412" t="s">
        <v>15</v>
      </c>
      <c r="P717" s="413"/>
      <c r="Q717" s="414">
        <v>425.718</v>
      </c>
      <c r="R717" s="412" t="s">
        <v>15</v>
      </c>
      <c r="S717" s="413"/>
    </row>
    <row r="718" spans="2:19" s="264" customFormat="1" ht="22.5" customHeight="1" hidden="1" outlineLevel="2" collapsed="1">
      <c r="B718" s="255"/>
      <c r="C718" s="256" t="s">
        <v>1658</v>
      </c>
      <c r="D718" s="256" t="s">
        <v>67</v>
      </c>
      <c r="E718" s="257" t="s">
        <v>1388</v>
      </c>
      <c r="F718" s="396" t="s">
        <v>1389</v>
      </c>
      <c r="G718" s="259" t="s">
        <v>68</v>
      </c>
      <c r="H718" s="260">
        <v>106.43</v>
      </c>
      <c r="I718" s="261">
        <v>12.4</v>
      </c>
      <c r="J718" s="263">
        <f>ROUND(I718*H718,2)</f>
        <v>1319.73</v>
      </c>
      <c r="K718" s="262"/>
      <c r="L718" s="261">
        <v>12.4</v>
      </c>
      <c r="M718" s="263">
        <f>ROUND(L718*K718,2)</f>
        <v>0</v>
      </c>
      <c r="N718" s="262"/>
      <c r="O718" s="261">
        <v>12.4</v>
      </c>
      <c r="P718" s="263">
        <f>ROUND(O718*N718,2)</f>
        <v>0</v>
      </c>
      <c r="Q718" s="262">
        <v>106.43</v>
      </c>
      <c r="R718" s="261">
        <v>12.4</v>
      </c>
      <c r="S718" s="263">
        <f>ROUND(R718*Q718,2)</f>
        <v>1319.73</v>
      </c>
    </row>
    <row r="719" spans="2:19" s="406" customFormat="1" ht="13.5" hidden="1" outlineLevel="3">
      <c r="B719" s="397"/>
      <c r="C719" s="398"/>
      <c r="D719" s="399" t="s">
        <v>70</v>
      </c>
      <c r="E719" s="402" t="s">
        <v>15</v>
      </c>
      <c r="F719" s="401" t="s">
        <v>1659</v>
      </c>
      <c r="G719" s="398"/>
      <c r="H719" s="402" t="s">
        <v>15</v>
      </c>
      <c r="I719" s="403" t="s">
        <v>15</v>
      </c>
      <c r="J719" s="404"/>
      <c r="K719" s="405"/>
      <c r="L719" s="403" t="s">
        <v>15</v>
      </c>
      <c r="M719" s="404"/>
      <c r="N719" s="405"/>
      <c r="O719" s="403" t="s">
        <v>15</v>
      </c>
      <c r="P719" s="404"/>
      <c r="Q719" s="405" t="s">
        <v>15</v>
      </c>
      <c r="R719" s="403" t="s">
        <v>15</v>
      </c>
      <c r="S719" s="404"/>
    </row>
    <row r="720" spans="2:19" s="415" customFormat="1" ht="13.5" hidden="1" outlineLevel="3">
      <c r="B720" s="407"/>
      <c r="C720" s="408"/>
      <c r="D720" s="399" t="s">
        <v>70</v>
      </c>
      <c r="E720" s="436" t="s">
        <v>15</v>
      </c>
      <c r="F720" s="410" t="s">
        <v>1660</v>
      </c>
      <c r="G720" s="408"/>
      <c r="H720" s="411">
        <v>106.43</v>
      </c>
      <c r="I720" s="412" t="s">
        <v>15</v>
      </c>
      <c r="J720" s="413"/>
      <c r="K720" s="414"/>
      <c r="L720" s="412" t="s">
        <v>15</v>
      </c>
      <c r="M720" s="413"/>
      <c r="N720" s="414"/>
      <c r="O720" s="412" t="s">
        <v>15</v>
      </c>
      <c r="P720" s="413"/>
      <c r="Q720" s="414">
        <v>106.43</v>
      </c>
      <c r="R720" s="412" t="s">
        <v>15</v>
      </c>
      <c r="S720" s="413"/>
    </row>
    <row r="721" spans="2:19" s="264" customFormat="1" ht="22.5" customHeight="1" hidden="1" outlineLevel="2" collapsed="1">
      <c r="B721" s="255"/>
      <c r="C721" s="256" t="s">
        <v>1661</v>
      </c>
      <c r="D721" s="256" t="s">
        <v>67</v>
      </c>
      <c r="E721" s="257" t="s">
        <v>1662</v>
      </c>
      <c r="F721" s="396" t="s">
        <v>1663</v>
      </c>
      <c r="G721" s="259" t="s">
        <v>68</v>
      </c>
      <c r="H721" s="260">
        <v>383.146</v>
      </c>
      <c r="I721" s="261">
        <v>390.1</v>
      </c>
      <c r="J721" s="263">
        <f>ROUND(I721*H721,2)</f>
        <v>149465.25</v>
      </c>
      <c r="K721" s="262"/>
      <c r="L721" s="261">
        <v>390.1</v>
      </c>
      <c r="M721" s="263">
        <f>ROUND(L721*K721,2)</f>
        <v>0</v>
      </c>
      <c r="N721" s="262"/>
      <c r="O721" s="261">
        <v>390.1</v>
      </c>
      <c r="P721" s="263">
        <f>ROUND(O721*N721,2)</f>
        <v>0</v>
      </c>
      <c r="Q721" s="262">
        <v>383.146</v>
      </c>
      <c r="R721" s="261">
        <v>390.1</v>
      </c>
      <c r="S721" s="263">
        <f>ROUND(R721*Q721,2)</f>
        <v>149465.25</v>
      </c>
    </row>
    <row r="722" spans="2:19" s="406" customFormat="1" ht="13.5" hidden="1" outlineLevel="3">
      <c r="B722" s="397"/>
      <c r="C722" s="398"/>
      <c r="D722" s="399" t="s">
        <v>70</v>
      </c>
      <c r="E722" s="402" t="s">
        <v>15</v>
      </c>
      <c r="F722" s="401" t="s">
        <v>1664</v>
      </c>
      <c r="G722" s="398"/>
      <c r="H722" s="402" t="s">
        <v>15</v>
      </c>
      <c r="I722" s="403" t="s">
        <v>15</v>
      </c>
      <c r="J722" s="404"/>
      <c r="K722" s="405"/>
      <c r="L722" s="403" t="s">
        <v>15</v>
      </c>
      <c r="M722" s="404"/>
      <c r="N722" s="405"/>
      <c r="O722" s="403" t="s">
        <v>15</v>
      </c>
      <c r="P722" s="404"/>
      <c r="Q722" s="405" t="s">
        <v>15</v>
      </c>
      <c r="R722" s="403" t="s">
        <v>15</v>
      </c>
      <c r="S722" s="404"/>
    </row>
    <row r="723" spans="2:19" s="415" customFormat="1" ht="13.5" hidden="1" outlineLevel="3">
      <c r="B723" s="407"/>
      <c r="C723" s="408"/>
      <c r="D723" s="399" t="s">
        <v>70</v>
      </c>
      <c r="E723" s="436" t="s">
        <v>15</v>
      </c>
      <c r="F723" s="410" t="s">
        <v>1665</v>
      </c>
      <c r="G723" s="408"/>
      <c r="H723" s="411">
        <v>383.146</v>
      </c>
      <c r="I723" s="412" t="s">
        <v>15</v>
      </c>
      <c r="J723" s="413"/>
      <c r="K723" s="414"/>
      <c r="L723" s="412" t="s">
        <v>15</v>
      </c>
      <c r="M723" s="413"/>
      <c r="N723" s="414"/>
      <c r="O723" s="412" t="s">
        <v>15</v>
      </c>
      <c r="P723" s="413"/>
      <c r="Q723" s="414">
        <v>383.146</v>
      </c>
      <c r="R723" s="412" t="s">
        <v>15</v>
      </c>
      <c r="S723" s="413"/>
    </row>
    <row r="724" spans="2:19" s="264" customFormat="1" ht="22.5" customHeight="1" hidden="1" outlineLevel="2" collapsed="1">
      <c r="B724" s="255"/>
      <c r="C724" s="256" t="s">
        <v>1666</v>
      </c>
      <c r="D724" s="256" t="s">
        <v>67</v>
      </c>
      <c r="E724" s="257" t="s">
        <v>1394</v>
      </c>
      <c r="F724" s="396" t="s">
        <v>1395</v>
      </c>
      <c r="G724" s="259" t="s">
        <v>68</v>
      </c>
      <c r="H724" s="260">
        <v>95.787</v>
      </c>
      <c r="I724" s="261">
        <v>12.4</v>
      </c>
      <c r="J724" s="263">
        <f>ROUND(I724*H724,2)</f>
        <v>1187.76</v>
      </c>
      <c r="K724" s="262"/>
      <c r="L724" s="261">
        <v>12.4</v>
      </c>
      <c r="M724" s="263">
        <f>ROUND(L724*K724,2)</f>
        <v>0</v>
      </c>
      <c r="N724" s="262"/>
      <c r="O724" s="261">
        <v>12.4</v>
      </c>
      <c r="P724" s="263">
        <f>ROUND(O724*N724,2)</f>
        <v>0</v>
      </c>
      <c r="Q724" s="262">
        <v>95.787</v>
      </c>
      <c r="R724" s="261">
        <v>12.4</v>
      </c>
      <c r="S724" s="263">
        <f>ROUND(R724*Q724,2)</f>
        <v>1187.76</v>
      </c>
    </row>
    <row r="725" spans="2:19" s="406" customFormat="1" ht="13.5" hidden="1" outlineLevel="3">
      <c r="B725" s="397"/>
      <c r="C725" s="398"/>
      <c r="D725" s="399" t="s">
        <v>70</v>
      </c>
      <c r="E725" s="402" t="s">
        <v>15</v>
      </c>
      <c r="F725" s="401" t="s">
        <v>1659</v>
      </c>
      <c r="G725" s="398"/>
      <c r="H725" s="402" t="s">
        <v>15</v>
      </c>
      <c r="I725" s="403" t="s">
        <v>15</v>
      </c>
      <c r="J725" s="404"/>
      <c r="K725" s="405"/>
      <c r="L725" s="403" t="s">
        <v>15</v>
      </c>
      <c r="M725" s="404"/>
      <c r="N725" s="405"/>
      <c r="O725" s="403" t="s">
        <v>15</v>
      </c>
      <c r="P725" s="404"/>
      <c r="Q725" s="405" t="s">
        <v>15</v>
      </c>
      <c r="R725" s="403" t="s">
        <v>15</v>
      </c>
      <c r="S725" s="404"/>
    </row>
    <row r="726" spans="2:19" s="415" customFormat="1" ht="13.5" hidden="1" outlineLevel="3">
      <c r="B726" s="407"/>
      <c r="C726" s="408"/>
      <c r="D726" s="399" t="s">
        <v>70</v>
      </c>
      <c r="E726" s="436" t="s">
        <v>15</v>
      </c>
      <c r="F726" s="410" t="s">
        <v>1667</v>
      </c>
      <c r="G726" s="408"/>
      <c r="H726" s="411">
        <v>95.787</v>
      </c>
      <c r="I726" s="412" t="s">
        <v>15</v>
      </c>
      <c r="J726" s="413"/>
      <c r="K726" s="414"/>
      <c r="L726" s="412" t="s">
        <v>15</v>
      </c>
      <c r="M726" s="413"/>
      <c r="N726" s="414"/>
      <c r="O726" s="412" t="s">
        <v>15</v>
      </c>
      <c r="P726" s="413"/>
      <c r="Q726" s="414">
        <v>95.787</v>
      </c>
      <c r="R726" s="412" t="s">
        <v>15</v>
      </c>
      <c r="S726" s="413"/>
    </row>
    <row r="727" spans="2:19" s="264" customFormat="1" ht="22.5" customHeight="1" hidden="1" outlineLevel="2" collapsed="1">
      <c r="B727" s="255"/>
      <c r="C727" s="256" t="s">
        <v>1668</v>
      </c>
      <c r="D727" s="256" t="s">
        <v>67</v>
      </c>
      <c r="E727" s="257" t="s">
        <v>1669</v>
      </c>
      <c r="F727" s="396" t="s">
        <v>1670</v>
      </c>
      <c r="G727" s="259" t="s">
        <v>68</v>
      </c>
      <c r="H727" s="260">
        <v>42.572</v>
      </c>
      <c r="I727" s="261">
        <v>696.6</v>
      </c>
      <c r="J727" s="263">
        <f>ROUND(I727*H727,2)</f>
        <v>29655.66</v>
      </c>
      <c r="K727" s="262"/>
      <c r="L727" s="261">
        <v>696.6</v>
      </c>
      <c r="M727" s="263">
        <f>ROUND(L727*K727,2)</f>
        <v>0</v>
      </c>
      <c r="N727" s="262"/>
      <c r="O727" s="261">
        <v>696.6</v>
      </c>
      <c r="P727" s="263">
        <f>ROUND(O727*N727,2)</f>
        <v>0</v>
      </c>
      <c r="Q727" s="262">
        <v>42.572</v>
      </c>
      <c r="R727" s="261">
        <v>696.6</v>
      </c>
      <c r="S727" s="263">
        <f>ROUND(R727*Q727,2)</f>
        <v>29655.66</v>
      </c>
    </row>
    <row r="728" spans="2:19" s="406" customFormat="1" ht="13.5" hidden="1" outlineLevel="3">
      <c r="B728" s="397"/>
      <c r="C728" s="398"/>
      <c r="D728" s="399" t="s">
        <v>70</v>
      </c>
      <c r="E728" s="402" t="s">
        <v>15</v>
      </c>
      <c r="F728" s="401" t="s">
        <v>1671</v>
      </c>
      <c r="G728" s="398"/>
      <c r="H728" s="402" t="s">
        <v>15</v>
      </c>
      <c r="I728" s="403" t="s">
        <v>15</v>
      </c>
      <c r="J728" s="404"/>
      <c r="K728" s="405"/>
      <c r="L728" s="403" t="s">
        <v>15</v>
      </c>
      <c r="M728" s="404"/>
      <c r="N728" s="405"/>
      <c r="O728" s="403" t="s">
        <v>15</v>
      </c>
      <c r="P728" s="404"/>
      <c r="Q728" s="405" t="s">
        <v>15</v>
      </c>
      <c r="R728" s="403" t="s">
        <v>15</v>
      </c>
      <c r="S728" s="404"/>
    </row>
    <row r="729" spans="2:19" s="415" customFormat="1" ht="13.5" hidden="1" outlineLevel="3">
      <c r="B729" s="407"/>
      <c r="C729" s="408"/>
      <c r="D729" s="399" t="s">
        <v>70</v>
      </c>
      <c r="E729" s="436" t="s">
        <v>15</v>
      </c>
      <c r="F729" s="410" t="s">
        <v>1672</v>
      </c>
      <c r="G729" s="408"/>
      <c r="H729" s="411">
        <v>42.572</v>
      </c>
      <c r="I729" s="412" t="s">
        <v>15</v>
      </c>
      <c r="J729" s="413"/>
      <c r="K729" s="414"/>
      <c r="L729" s="412" t="s">
        <v>15</v>
      </c>
      <c r="M729" s="413"/>
      <c r="N729" s="414"/>
      <c r="O729" s="412" t="s">
        <v>15</v>
      </c>
      <c r="P729" s="413"/>
      <c r="Q729" s="414">
        <v>42.572</v>
      </c>
      <c r="R729" s="412" t="s">
        <v>15</v>
      </c>
      <c r="S729" s="413"/>
    </row>
    <row r="730" spans="2:19" s="264" customFormat="1" ht="22.5" customHeight="1" hidden="1" outlineLevel="2" collapsed="1">
      <c r="B730" s="255"/>
      <c r="C730" s="256" t="s">
        <v>1673</v>
      </c>
      <c r="D730" s="256" t="s">
        <v>67</v>
      </c>
      <c r="E730" s="257" t="s">
        <v>1674</v>
      </c>
      <c r="F730" s="396" t="s">
        <v>1675</v>
      </c>
      <c r="G730" s="259" t="s">
        <v>68</v>
      </c>
      <c r="H730" s="260">
        <v>4615.436</v>
      </c>
      <c r="I730" s="261">
        <v>83.6</v>
      </c>
      <c r="J730" s="263">
        <f>ROUND(I730*H730,2)</f>
        <v>385850.45</v>
      </c>
      <c r="K730" s="262"/>
      <c r="L730" s="261">
        <v>83.6</v>
      </c>
      <c r="M730" s="263">
        <f>ROUND(L730*K730,2)</f>
        <v>0</v>
      </c>
      <c r="N730" s="262"/>
      <c r="O730" s="261">
        <v>83.6</v>
      </c>
      <c r="P730" s="263">
        <f>ROUND(O730*N730,2)</f>
        <v>0</v>
      </c>
      <c r="Q730" s="262">
        <v>4615.436</v>
      </c>
      <c r="R730" s="261">
        <v>83.6</v>
      </c>
      <c r="S730" s="263">
        <f>ROUND(R730*Q730,2)</f>
        <v>385850.45</v>
      </c>
    </row>
    <row r="731" spans="2:19" s="406" customFormat="1" ht="13.5" hidden="1" outlineLevel="3">
      <c r="B731" s="397"/>
      <c r="C731" s="398"/>
      <c r="D731" s="399" t="s">
        <v>70</v>
      </c>
      <c r="E731" s="402" t="s">
        <v>15</v>
      </c>
      <c r="F731" s="401" t="s">
        <v>1649</v>
      </c>
      <c r="G731" s="398"/>
      <c r="H731" s="402" t="s">
        <v>15</v>
      </c>
      <c r="I731" s="403" t="s">
        <v>15</v>
      </c>
      <c r="J731" s="404"/>
      <c r="K731" s="405"/>
      <c r="L731" s="403" t="s">
        <v>15</v>
      </c>
      <c r="M731" s="404"/>
      <c r="N731" s="405"/>
      <c r="O731" s="403" t="s">
        <v>15</v>
      </c>
      <c r="P731" s="404"/>
      <c r="Q731" s="405" t="s">
        <v>15</v>
      </c>
      <c r="R731" s="403" t="s">
        <v>15</v>
      </c>
      <c r="S731" s="404"/>
    </row>
    <row r="732" spans="2:19" s="415" customFormat="1" ht="13.5" hidden="1" outlineLevel="3">
      <c r="B732" s="407"/>
      <c r="C732" s="408"/>
      <c r="D732" s="399" t="s">
        <v>70</v>
      </c>
      <c r="E732" s="436" t="s">
        <v>15</v>
      </c>
      <c r="F732" s="410" t="s">
        <v>1676</v>
      </c>
      <c r="G732" s="408"/>
      <c r="H732" s="411">
        <v>9973.792</v>
      </c>
      <c r="I732" s="412" t="s">
        <v>15</v>
      </c>
      <c r="J732" s="413"/>
      <c r="K732" s="414"/>
      <c r="L732" s="412" t="s">
        <v>15</v>
      </c>
      <c r="M732" s="413"/>
      <c r="N732" s="414"/>
      <c r="O732" s="412" t="s">
        <v>15</v>
      </c>
      <c r="P732" s="413"/>
      <c r="Q732" s="414">
        <v>9973.792</v>
      </c>
      <c r="R732" s="412" t="s">
        <v>15</v>
      </c>
      <c r="S732" s="413"/>
    </row>
    <row r="733" spans="2:19" s="415" customFormat="1" ht="13.5" hidden="1" outlineLevel="3">
      <c r="B733" s="407"/>
      <c r="C733" s="408"/>
      <c r="D733" s="399" t="s">
        <v>70</v>
      </c>
      <c r="E733" s="436" t="s">
        <v>1677</v>
      </c>
      <c r="F733" s="410" t="s">
        <v>1678</v>
      </c>
      <c r="G733" s="408"/>
      <c r="H733" s="411">
        <v>256.7</v>
      </c>
      <c r="I733" s="412" t="s">
        <v>15</v>
      </c>
      <c r="J733" s="413"/>
      <c r="K733" s="414"/>
      <c r="L733" s="412" t="s">
        <v>15</v>
      </c>
      <c r="M733" s="413"/>
      <c r="N733" s="414"/>
      <c r="O733" s="412" t="s">
        <v>15</v>
      </c>
      <c r="P733" s="413"/>
      <c r="Q733" s="414">
        <v>256.7</v>
      </c>
      <c r="R733" s="412" t="s">
        <v>15</v>
      </c>
      <c r="S733" s="413"/>
    </row>
    <row r="734" spans="2:19" s="406" customFormat="1" ht="13.5" hidden="1" outlineLevel="3">
      <c r="B734" s="397"/>
      <c r="C734" s="398"/>
      <c r="D734" s="399" t="s">
        <v>70</v>
      </c>
      <c r="E734" s="402" t="s">
        <v>15</v>
      </c>
      <c r="F734" s="401" t="s">
        <v>1679</v>
      </c>
      <c r="G734" s="398"/>
      <c r="H734" s="402" t="s">
        <v>15</v>
      </c>
      <c r="I734" s="403" t="s">
        <v>15</v>
      </c>
      <c r="J734" s="404"/>
      <c r="K734" s="405"/>
      <c r="L734" s="403" t="s">
        <v>15</v>
      </c>
      <c r="M734" s="404"/>
      <c r="N734" s="405"/>
      <c r="O734" s="403" t="s">
        <v>15</v>
      </c>
      <c r="P734" s="404"/>
      <c r="Q734" s="405" t="s">
        <v>15</v>
      </c>
      <c r="R734" s="403" t="s">
        <v>15</v>
      </c>
      <c r="S734" s="404"/>
    </row>
    <row r="735" spans="2:19" s="415" customFormat="1" ht="13.5" hidden="1" outlineLevel="3">
      <c r="B735" s="407"/>
      <c r="C735" s="408"/>
      <c r="D735" s="399" t="s">
        <v>70</v>
      </c>
      <c r="E735" s="436" t="s">
        <v>15</v>
      </c>
      <c r="F735" s="410" t="s">
        <v>1680</v>
      </c>
      <c r="G735" s="408"/>
      <c r="H735" s="411">
        <v>-851.436</v>
      </c>
      <c r="I735" s="412" t="s">
        <v>15</v>
      </c>
      <c r="J735" s="413"/>
      <c r="K735" s="414"/>
      <c r="L735" s="412" t="s">
        <v>15</v>
      </c>
      <c r="M735" s="413"/>
      <c r="N735" s="414"/>
      <c r="O735" s="412" t="s">
        <v>15</v>
      </c>
      <c r="P735" s="413"/>
      <c r="Q735" s="414">
        <v>-851.436</v>
      </c>
      <c r="R735" s="412" t="s">
        <v>15</v>
      </c>
      <c r="S735" s="413"/>
    </row>
    <row r="736" spans="2:19" s="426" customFormat="1" ht="13.5" hidden="1" outlineLevel="3">
      <c r="B736" s="425"/>
      <c r="C736" s="427"/>
      <c r="D736" s="399" t="s">
        <v>70</v>
      </c>
      <c r="E736" s="437" t="s">
        <v>1681</v>
      </c>
      <c r="F736" s="429" t="s">
        <v>1096</v>
      </c>
      <c r="G736" s="427"/>
      <c r="H736" s="430">
        <v>9379.056</v>
      </c>
      <c r="I736" s="431" t="s">
        <v>15</v>
      </c>
      <c r="J736" s="432"/>
      <c r="K736" s="433"/>
      <c r="L736" s="431" t="s">
        <v>15</v>
      </c>
      <c r="M736" s="432"/>
      <c r="N736" s="433"/>
      <c r="O736" s="431" t="s">
        <v>15</v>
      </c>
      <c r="P736" s="432"/>
      <c r="Q736" s="433">
        <v>9379.056</v>
      </c>
      <c r="R736" s="431" t="s">
        <v>15</v>
      </c>
      <c r="S736" s="432"/>
    </row>
    <row r="737" spans="2:19" s="406" customFormat="1" ht="13.5" hidden="1" outlineLevel="3">
      <c r="B737" s="397"/>
      <c r="C737" s="398"/>
      <c r="D737" s="399" t="s">
        <v>70</v>
      </c>
      <c r="E737" s="402" t="s">
        <v>15</v>
      </c>
      <c r="F737" s="401" t="s">
        <v>1682</v>
      </c>
      <c r="G737" s="398"/>
      <c r="H737" s="402" t="s">
        <v>15</v>
      </c>
      <c r="I737" s="403" t="s">
        <v>15</v>
      </c>
      <c r="J737" s="404"/>
      <c r="K737" s="405"/>
      <c r="L737" s="403" t="s">
        <v>15</v>
      </c>
      <c r="M737" s="404"/>
      <c r="N737" s="405"/>
      <c r="O737" s="403" t="s">
        <v>15</v>
      </c>
      <c r="P737" s="404"/>
      <c r="Q737" s="405" t="s">
        <v>15</v>
      </c>
      <c r="R737" s="403" t="s">
        <v>15</v>
      </c>
      <c r="S737" s="404"/>
    </row>
    <row r="738" spans="2:19" s="406" customFormat="1" ht="13.5" hidden="1" outlineLevel="3">
      <c r="B738" s="397"/>
      <c r="C738" s="398"/>
      <c r="D738" s="399" t="s">
        <v>70</v>
      </c>
      <c r="E738" s="402" t="s">
        <v>15</v>
      </c>
      <c r="F738" s="401" t="s">
        <v>1097</v>
      </c>
      <c r="G738" s="398"/>
      <c r="H738" s="402" t="s">
        <v>15</v>
      </c>
      <c r="I738" s="403" t="s">
        <v>15</v>
      </c>
      <c r="J738" s="404"/>
      <c r="K738" s="405"/>
      <c r="L738" s="403" t="s">
        <v>15</v>
      </c>
      <c r="M738" s="404"/>
      <c r="N738" s="405"/>
      <c r="O738" s="403" t="s">
        <v>15</v>
      </c>
      <c r="P738" s="404"/>
      <c r="Q738" s="405" t="s">
        <v>15</v>
      </c>
      <c r="R738" s="403" t="s">
        <v>15</v>
      </c>
      <c r="S738" s="404"/>
    </row>
    <row r="739" spans="2:19" s="415" customFormat="1" ht="13.5" hidden="1" outlineLevel="3">
      <c r="B739" s="407"/>
      <c r="C739" s="408"/>
      <c r="D739" s="399" t="s">
        <v>70</v>
      </c>
      <c r="E739" s="436" t="s">
        <v>15</v>
      </c>
      <c r="F739" s="410" t="s">
        <v>1683</v>
      </c>
      <c r="G739" s="408"/>
      <c r="H739" s="411">
        <v>-47.048</v>
      </c>
      <c r="I739" s="412" t="s">
        <v>15</v>
      </c>
      <c r="J739" s="413"/>
      <c r="K739" s="414"/>
      <c r="L739" s="412" t="s">
        <v>15</v>
      </c>
      <c r="M739" s="413"/>
      <c r="N739" s="414"/>
      <c r="O739" s="412" t="s">
        <v>15</v>
      </c>
      <c r="P739" s="413"/>
      <c r="Q739" s="414">
        <v>-47.048</v>
      </c>
      <c r="R739" s="412" t="s">
        <v>15</v>
      </c>
      <c r="S739" s="413"/>
    </row>
    <row r="740" spans="2:19" s="415" customFormat="1" ht="13.5" hidden="1" outlineLevel="3">
      <c r="B740" s="407"/>
      <c r="C740" s="408"/>
      <c r="D740" s="399" t="s">
        <v>70</v>
      </c>
      <c r="E740" s="436" t="s">
        <v>15</v>
      </c>
      <c r="F740" s="410" t="s">
        <v>1684</v>
      </c>
      <c r="G740" s="408"/>
      <c r="H740" s="411">
        <v>-67.17</v>
      </c>
      <c r="I740" s="412" t="s">
        <v>15</v>
      </c>
      <c r="J740" s="413"/>
      <c r="K740" s="414"/>
      <c r="L740" s="412" t="s">
        <v>15</v>
      </c>
      <c r="M740" s="413"/>
      <c r="N740" s="414"/>
      <c r="O740" s="412" t="s">
        <v>15</v>
      </c>
      <c r="P740" s="413"/>
      <c r="Q740" s="414">
        <v>-67.17</v>
      </c>
      <c r="R740" s="412" t="s">
        <v>15</v>
      </c>
      <c r="S740" s="413"/>
    </row>
    <row r="741" spans="2:19" s="415" customFormat="1" ht="13.5" hidden="1" outlineLevel="3">
      <c r="B741" s="407"/>
      <c r="C741" s="408"/>
      <c r="D741" s="399" t="s">
        <v>70</v>
      </c>
      <c r="E741" s="436" t="s">
        <v>15</v>
      </c>
      <c r="F741" s="410" t="s">
        <v>1685</v>
      </c>
      <c r="G741" s="408"/>
      <c r="H741" s="411">
        <v>-0.355</v>
      </c>
      <c r="I741" s="412" t="s">
        <v>15</v>
      </c>
      <c r="J741" s="413"/>
      <c r="K741" s="414"/>
      <c r="L741" s="412" t="s">
        <v>15</v>
      </c>
      <c r="M741" s="413"/>
      <c r="N741" s="414"/>
      <c r="O741" s="412" t="s">
        <v>15</v>
      </c>
      <c r="P741" s="413"/>
      <c r="Q741" s="414">
        <v>-0.355</v>
      </c>
      <c r="R741" s="412" t="s">
        <v>15</v>
      </c>
      <c r="S741" s="413"/>
    </row>
    <row r="742" spans="2:19" s="406" customFormat="1" ht="13.5" hidden="1" outlineLevel="3">
      <c r="B742" s="397"/>
      <c r="C742" s="398"/>
      <c r="D742" s="399" t="s">
        <v>70</v>
      </c>
      <c r="E742" s="402" t="s">
        <v>15</v>
      </c>
      <c r="F742" s="401" t="s">
        <v>1308</v>
      </c>
      <c r="G742" s="398"/>
      <c r="H742" s="402" t="s">
        <v>15</v>
      </c>
      <c r="I742" s="403" t="s">
        <v>15</v>
      </c>
      <c r="J742" s="404"/>
      <c r="K742" s="405"/>
      <c r="L742" s="403" t="s">
        <v>15</v>
      </c>
      <c r="M742" s="404"/>
      <c r="N742" s="405"/>
      <c r="O742" s="403" t="s">
        <v>15</v>
      </c>
      <c r="P742" s="404"/>
      <c r="Q742" s="405" t="s">
        <v>15</v>
      </c>
      <c r="R742" s="403" t="s">
        <v>15</v>
      </c>
      <c r="S742" s="404"/>
    </row>
    <row r="743" spans="2:19" s="415" customFormat="1" ht="13.5" hidden="1" outlineLevel="3">
      <c r="B743" s="407"/>
      <c r="C743" s="408"/>
      <c r="D743" s="399" t="s">
        <v>70</v>
      </c>
      <c r="E743" s="436" t="s">
        <v>15</v>
      </c>
      <c r="F743" s="410" t="s">
        <v>1383</v>
      </c>
      <c r="G743" s="408"/>
      <c r="H743" s="411">
        <v>-5.376</v>
      </c>
      <c r="I743" s="412" t="s">
        <v>15</v>
      </c>
      <c r="J743" s="413"/>
      <c r="K743" s="414"/>
      <c r="L743" s="412" t="s">
        <v>15</v>
      </c>
      <c r="M743" s="413"/>
      <c r="N743" s="414"/>
      <c r="O743" s="412" t="s">
        <v>15</v>
      </c>
      <c r="P743" s="413"/>
      <c r="Q743" s="414">
        <v>-5.376</v>
      </c>
      <c r="R743" s="412" t="s">
        <v>15</v>
      </c>
      <c r="S743" s="413"/>
    </row>
    <row r="744" spans="2:19" s="415" customFormat="1" ht="13.5" hidden="1" outlineLevel="3">
      <c r="B744" s="407"/>
      <c r="C744" s="408"/>
      <c r="D744" s="399" t="s">
        <v>70</v>
      </c>
      <c r="E744" s="436" t="s">
        <v>15</v>
      </c>
      <c r="F744" s="410" t="s">
        <v>1686</v>
      </c>
      <c r="G744" s="408"/>
      <c r="H744" s="411">
        <v>-20.748</v>
      </c>
      <c r="I744" s="412" t="s">
        <v>15</v>
      </c>
      <c r="J744" s="413"/>
      <c r="K744" s="414"/>
      <c r="L744" s="412" t="s">
        <v>15</v>
      </c>
      <c r="M744" s="413"/>
      <c r="N744" s="414"/>
      <c r="O744" s="412" t="s">
        <v>15</v>
      </c>
      <c r="P744" s="413"/>
      <c r="Q744" s="414">
        <v>-20.748</v>
      </c>
      <c r="R744" s="412" t="s">
        <v>15</v>
      </c>
      <c r="S744" s="413"/>
    </row>
    <row r="745" spans="2:19" s="415" customFormat="1" ht="13.5" hidden="1" outlineLevel="3">
      <c r="B745" s="407"/>
      <c r="C745" s="408"/>
      <c r="D745" s="399" t="s">
        <v>70</v>
      </c>
      <c r="E745" s="436" t="s">
        <v>15</v>
      </c>
      <c r="F745" s="410" t="s">
        <v>1687</v>
      </c>
      <c r="G745" s="408"/>
      <c r="H745" s="411">
        <v>-7.487</v>
      </c>
      <c r="I745" s="412" t="s">
        <v>15</v>
      </c>
      <c r="J745" s="413"/>
      <c r="K745" s="414"/>
      <c r="L745" s="412" t="s">
        <v>15</v>
      </c>
      <c r="M745" s="413"/>
      <c r="N745" s="414"/>
      <c r="O745" s="412" t="s">
        <v>15</v>
      </c>
      <c r="P745" s="413"/>
      <c r="Q745" s="414">
        <v>-7.487</v>
      </c>
      <c r="R745" s="412" t="s">
        <v>15</v>
      </c>
      <c r="S745" s="413"/>
    </row>
    <row r="746" spans="2:19" s="424" customFormat="1" ht="13.5" hidden="1" outlineLevel="3">
      <c r="B746" s="416"/>
      <c r="C746" s="417"/>
      <c r="D746" s="399" t="s">
        <v>70</v>
      </c>
      <c r="E746" s="438" t="s">
        <v>1688</v>
      </c>
      <c r="F746" s="419" t="s">
        <v>71</v>
      </c>
      <c r="G746" s="417"/>
      <c r="H746" s="420">
        <v>9230.872</v>
      </c>
      <c r="I746" s="421" t="s">
        <v>15</v>
      </c>
      <c r="J746" s="422"/>
      <c r="K746" s="423"/>
      <c r="L746" s="421" t="s">
        <v>15</v>
      </c>
      <c r="M746" s="422"/>
      <c r="N746" s="423"/>
      <c r="O746" s="421" t="s">
        <v>15</v>
      </c>
      <c r="P746" s="422"/>
      <c r="Q746" s="423">
        <v>9230.872</v>
      </c>
      <c r="R746" s="421" t="s">
        <v>15</v>
      </c>
      <c r="S746" s="422"/>
    </row>
    <row r="747" spans="2:19" s="406" customFormat="1" ht="13.5" hidden="1" outlineLevel="3">
      <c r="B747" s="397"/>
      <c r="C747" s="398"/>
      <c r="D747" s="399" t="s">
        <v>70</v>
      </c>
      <c r="E747" s="402" t="s">
        <v>15</v>
      </c>
      <c r="F747" s="401" t="s">
        <v>1104</v>
      </c>
      <c r="G747" s="398"/>
      <c r="H747" s="402" t="s">
        <v>15</v>
      </c>
      <c r="I747" s="403" t="s">
        <v>15</v>
      </c>
      <c r="J747" s="404"/>
      <c r="K747" s="405"/>
      <c r="L747" s="403" t="s">
        <v>15</v>
      </c>
      <c r="M747" s="404"/>
      <c r="N747" s="405"/>
      <c r="O747" s="403" t="s">
        <v>15</v>
      </c>
      <c r="P747" s="404"/>
      <c r="Q747" s="405" t="s">
        <v>15</v>
      </c>
      <c r="R747" s="403" t="s">
        <v>15</v>
      </c>
      <c r="S747" s="404"/>
    </row>
    <row r="748" spans="2:19" s="415" customFormat="1" ht="13.5" hidden="1" outlineLevel="3">
      <c r="B748" s="407"/>
      <c r="C748" s="408"/>
      <c r="D748" s="399" t="s">
        <v>70</v>
      </c>
      <c r="E748" s="436" t="s">
        <v>15</v>
      </c>
      <c r="F748" s="410" t="s">
        <v>1689</v>
      </c>
      <c r="G748" s="408"/>
      <c r="H748" s="411">
        <v>4615.436</v>
      </c>
      <c r="I748" s="412" t="s">
        <v>15</v>
      </c>
      <c r="J748" s="413"/>
      <c r="K748" s="414"/>
      <c r="L748" s="412" t="s">
        <v>15</v>
      </c>
      <c r="M748" s="413"/>
      <c r="N748" s="414"/>
      <c r="O748" s="412" t="s">
        <v>15</v>
      </c>
      <c r="P748" s="413"/>
      <c r="Q748" s="414">
        <v>4615.436</v>
      </c>
      <c r="R748" s="412" t="s">
        <v>15</v>
      </c>
      <c r="S748" s="413"/>
    </row>
    <row r="749" spans="2:19" s="264" customFormat="1" ht="22.5" customHeight="1" hidden="1" outlineLevel="2" collapsed="1">
      <c r="B749" s="255"/>
      <c r="C749" s="256" t="s">
        <v>1690</v>
      </c>
      <c r="D749" s="256" t="s">
        <v>67</v>
      </c>
      <c r="E749" s="257" t="s">
        <v>1691</v>
      </c>
      <c r="F749" s="396" t="s">
        <v>1692</v>
      </c>
      <c r="G749" s="259" t="s">
        <v>68</v>
      </c>
      <c r="H749" s="260">
        <v>1153.859</v>
      </c>
      <c r="I749" s="261">
        <v>12.4</v>
      </c>
      <c r="J749" s="263">
        <f>ROUND(I749*H749,2)</f>
        <v>14307.85</v>
      </c>
      <c r="K749" s="262"/>
      <c r="L749" s="261">
        <v>12.4</v>
      </c>
      <c r="M749" s="263">
        <f>ROUND(L749*K749,2)</f>
        <v>0</v>
      </c>
      <c r="N749" s="262"/>
      <c r="O749" s="261">
        <v>12.4</v>
      </c>
      <c r="P749" s="263">
        <f>ROUND(O749*N749,2)</f>
        <v>0</v>
      </c>
      <c r="Q749" s="262">
        <v>1153.859</v>
      </c>
      <c r="R749" s="261">
        <v>12.4</v>
      </c>
      <c r="S749" s="263">
        <f>ROUND(R749*Q749,2)</f>
        <v>14307.85</v>
      </c>
    </row>
    <row r="750" spans="2:19" s="415" customFormat="1" ht="13.5" hidden="1" outlineLevel="3">
      <c r="B750" s="407"/>
      <c r="C750" s="408"/>
      <c r="D750" s="399" t="s">
        <v>70</v>
      </c>
      <c r="E750" s="436" t="s">
        <v>15</v>
      </c>
      <c r="F750" s="410" t="s">
        <v>1693</v>
      </c>
      <c r="G750" s="408"/>
      <c r="H750" s="411">
        <v>1153.859</v>
      </c>
      <c r="I750" s="412" t="s">
        <v>15</v>
      </c>
      <c r="J750" s="413"/>
      <c r="K750" s="414"/>
      <c r="L750" s="412" t="s">
        <v>15</v>
      </c>
      <c r="M750" s="413"/>
      <c r="N750" s="414"/>
      <c r="O750" s="412" t="s">
        <v>15</v>
      </c>
      <c r="P750" s="413"/>
      <c r="Q750" s="414">
        <v>1153.859</v>
      </c>
      <c r="R750" s="412" t="s">
        <v>15</v>
      </c>
      <c r="S750" s="413"/>
    </row>
    <row r="751" spans="2:19" s="264" customFormat="1" ht="22.5" customHeight="1" hidden="1" outlineLevel="2" collapsed="1">
      <c r="B751" s="255"/>
      <c r="C751" s="256" t="s">
        <v>1694</v>
      </c>
      <c r="D751" s="256" t="s">
        <v>67</v>
      </c>
      <c r="E751" s="257" t="s">
        <v>1695</v>
      </c>
      <c r="F751" s="396" t="s">
        <v>1696</v>
      </c>
      <c r="G751" s="259" t="s">
        <v>68</v>
      </c>
      <c r="H751" s="260">
        <v>4153.892</v>
      </c>
      <c r="I751" s="261">
        <v>97.5</v>
      </c>
      <c r="J751" s="263">
        <f>ROUND(I751*H751,2)</f>
        <v>405004.47</v>
      </c>
      <c r="K751" s="262"/>
      <c r="L751" s="261">
        <v>97.5</v>
      </c>
      <c r="M751" s="263">
        <f>ROUND(L751*K751,2)</f>
        <v>0</v>
      </c>
      <c r="N751" s="262"/>
      <c r="O751" s="261">
        <v>97.5</v>
      </c>
      <c r="P751" s="263">
        <f>ROUND(O751*N751,2)</f>
        <v>0</v>
      </c>
      <c r="Q751" s="262">
        <v>4153.892</v>
      </c>
      <c r="R751" s="261">
        <v>97.5</v>
      </c>
      <c r="S751" s="263">
        <f>ROUND(R751*Q751,2)</f>
        <v>405004.47</v>
      </c>
    </row>
    <row r="752" spans="2:19" s="415" customFormat="1" ht="13.5" hidden="1" outlineLevel="3">
      <c r="B752" s="407"/>
      <c r="C752" s="408"/>
      <c r="D752" s="399" t="s">
        <v>70</v>
      </c>
      <c r="E752" s="436" t="s">
        <v>15</v>
      </c>
      <c r="F752" s="410" t="s">
        <v>1697</v>
      </c>
      <c r="G752" s="408"/>
      <c r="H752" s="411">
        <v>4153.892</v>
      </c>
      <c r="I752" s="412" t="s">
        <v>15</v>
      </c>
      <c r="J752" s="413"/>
      <c r="K752" s="414"/>
      <c r="L752" s="412" t="s">
        <v>15</v>
      </c>
      <c r="M752" s="413"/>
      <c r="N752" s="414"/>
      <c r="O752" s="412" t="s">
        <v>15</v>
      </c>
      <c r="P752" s="413"/>
      <c r="Q752" s="414">
        <v>4153.892</v>
      </c>
      <c r="R752" s="412" t="s">
        <v>15</v>
      </c>
      <c r="S752" s="413"/>
    </row>
    <row r="753" spans="2:19" s="264" customFormat="1" ht="22.5" customHeight="1" hidden="1" outlineLevel="2" collapsed="1">
      <c r="B753" s="255"/>
      <c r="C753" s="256" t="s">
        <v>1698</v>
      </c>
      <c r="D753" s="256" t="s">
        <v>67</v>
      </c>
      <c r="E753" s="257" t="s">
        <v>1699</v>
      </c>
      <c r="F753" s="396" t="s">
        <v>1700</v>
      </c>
      <c r="G753" s="259" t="s">
        <v>68</v>
      </c>
      <c r="H753" s="260">
        <v>1038.473</v>
      </c>
      <c r="I753" s="261">
        <v>12.4</v>
      </c>
      <c r="J753" s="263">
        <f>ROUND(I753*H753,2)</f>
        <v>12877.07</v>
      </c>
      <c r="K753" s="262"/>
      <c r="L753" s="261">
        <v>12.4</v>
      </c>
      <c r="M753" s="263">
        <f>ROUND(L753*K753,2)</f>
        <v>0</v>
      </c>
      <c r="N753" s="262"/>
      <c r="O753" s="261">
        <v>12.4</v>
      </c>
      <c r="P753" s="263">
        <f>ROUND(O753*N753,2)</f>
        <v>0</v>
      </c>
      <c r="Q753" s="262">
        <v>1038.473</v>
      </c>
      <c r="R753" s="261">
        <v>12.4</v>
      </c>
      <c r="S753" s="263">
        <f>ROUND(R753*Q753,2)</f>
        <v>12877.07</v>
      </c>
    </row>
    <row r="754" spans="2:19" s="415" customFormat="1" ht="13.5" hidden="1" outlineLevel="3">
      <c r="B754" s="407"/>
      <c r="C754" s="408"/>
      <c r="D754" s="399" t="s">
        <v>70</v>
      </c>
      <c r="E754" s="436" t="s">
        <v>15</v>
      </c>
      <c r="F754" s="410" t="s">
        <v>1701</v>
      </c>
      <c r="G754" s="408"/>
      <c r="H754" s="411">
        <v>1038.473</v>
      </c>
      <c r="I754" s="412" t="s">
        <v>15</v>
      </c>
      <c r="J754" s="413"/>
      <c r="K754" s="414"/>
      <c r="L754" s="412" t="s">
        <v>15</v>
      </c>
      <c r="M754" s="413"/>
      <c r="N754" s="414"/>
      <c r="O754" s="412" t="s">
        <v>15</v>
      </c>
      <c r="P754" s="413"/>
      <c r="Q754" s="414">
        <v>1038.473</v>
      </c>
      <c r="R754" s="412" t="s">
        <v>15</v>
      </c>
      <c r="S754" s="413"/>
    </row>
    <row r="755" spans="2:19" s="264" customFormat="1" ht="22.5" customHeight="1" hidden="1" outlineLevel="2" collapsed="1">
      <c r="B755" s="255"/>
      <c r="C755" s="256" t="s">
        <v>1702</v>
      </c>
      <c r="D755" s="256" t="s">
        <v>67</v>
      </c>
      <c r="E755" s="257" t="s">
        <v>1703</v>
      </c>
      <c r="F755" s="396" t="s">
        <v>1704</v>
      </c>
      <c r="G755" s="259" t="s">
        <v>68</v>
      </c>
      <c r="H755" s="260">
        <v>461.544</v>
      </c>
      <c r="I755" s="261">
        <v>487.6</v>
      </c>
      <c r="J755" s="263">
        <f>ROUND(I755*H755,2)</f>
        <v>225048.85</v>
      </c>
      <c r="K755" s="262"/>
      <c r="L755" s="261">
        <v>487.6</v>
      </c>
      <c r="M755" s="263">
        <f>ROUND(L755*K755,2)</f>
        <v>0</v>
      </c>
      <c r="N755" s="262"/>
      <c r="O755" s="261">
        <v>487.6</v>
      </c>
      <c r="P755" s="263">
        <f>ROUND(O755*N755,2)</f>
        <v>0</v>
      </c>
      <c r="Q755" s="262">
        <v>461.544</v>
      </c>
      <c r="R755" s="261">
        <v>487.6</v>
      </c>
      <c r="S755" s="263">
        <f>ROUND(R755*Q755,2)</f>
        <v>225048.85</v>
      </c>
    </row>
    <row r="756" spans="2:19" s="415" customFormat="1" ht="13.5" hidden="1" outlineLevel="3">
      <c r="B756" s="407"/>
      <c r="C756" s="408"/>
      <c r="D756" s="399" t="s">
        <v>70</v>
      </c>
      <c r="E756" s="436" t="s">
        <v>15</v>
      </c>
      <c r="F756" s="410" t="s">
        <v>1705</v>
      </c>
      <c r="G756" s="408"/>
      <c r="H756" s="411">
        <v>461.544</v>
      </c>
      <c r="I756" s="412" t="s">
        <v>15</v>
      </c>
      <c r="J756" s="413"/>
      <c r="K756" s="414"/>
      <c r="L756" s="412" t="s">
        <v>15</v>
      </c>
      <c r="M756" s="413"/>
      <c r="N756" s="414"/>
      <c r="O756" s="412" t="s">
        <v>15</v>
      </c>
      <c r="P756" s="413"/>
      <c r="Q756" s="414">
        <v>461.544</v>
      </c>
      <c r="R756" s="412" t="s">
        <v>15</v>
      </c>
      <c r="S756" s="413"/>
    </row>
    <row r="757" spans="2:19" s="264" customFormat="1" ht="31.5" customHeight="1" hidden="1" outlineLevel="2" collapsed="1">
      <c r="B757" s="255"/>
      <c r="C757" s="256" t="s">
        <v>1706</v>
      </c>
      <c r="D757" s="256" t="s">
        <v>67</v>
      </c>
      <c r="E757" s="257" t="s">
        <v>1707</v>
      </c>
      <c r="F757" s="396" t="s">
        <v>1708</v>
      </c>
      <c r="G757" s="259" t="s">
        <v>68</v>
      </c>
      <c r="H757" s="260">
        <v>18.103</v>
      </c>
      <c r="I757" s="261">
        <v>1950.5</v>
      </c>
      <c r="J757" s="263">
        <f>ROUND(I757*H757,2)</f>
        <v>35309.9</v>
      </c>
      <c r="K757" s="262"/>
      <c r="L757" s="261">
        <v>1950.5</v>
      </c>
      <c r="M757" s="263">
        <f>ROUND(L757*K757,2)</f>
        <v>0</v>
      </c>
      <c r="N757" s="262"/>
      <c r="O757" s="261">
        <v>1950.5</v>
      </c>
      <c r="P757" s="263">
        <f>ROUND(O757*N757,2)</f>
        <v>0</v>
      </c>
      <c r="Q757" s="262">
        <v>18.103</v>
      </c>
      <c r="R757" s="261">
        <v>1950.5</v>
      </c>
      <c r="S757" s="263">
        <f>ROUND(R757*Q757,2)</f>
        <v>35309.9</v>
      </c>
    </row>
    <row r="758" spans="2:19" s="406" customFormat="1" ht="13.5" hidden="1" outlineLevel="3">
      <c r="B758" s="397"/>
      <c r="C758" s="398"/>
      <c r="D758" s="399" t="s">
        <v>70</v>
      </c>
      <c r="E758" s="402" t="s">
        <v>15</v>
      </c>
      <c r="F758" s="401" t="s">
        <v>1709</v>
      </c>
      <c r="G758" s="398"/>
      <c r="H758" s="402" t="s">
        <v>15</v>
      </c>
      <c r="I758" s="403" t="s">
        <v>15</v>
      </c>
      <c r="J758" s="404"/>
      <c r="K758" s="405"/>
      <c r="L758" s="403" t="s">
        <v>15</v>
      </c>
      <c r="M758" s="404"/>
      <c r="N758" s="405"/>
      <c r="O758" s="403" t="s">
        <v>15</v>
      </c>
      <c r="P758" s="404"/>
      <c r="Q758" s="405" t="s">
        <v>15</v>
      </c>
      <c r="R758" s="403" t="s">
        <v>15</v>
      </c>
      <c r="S758" s="404"/>
    </row>
    <row r="759" spans="2:19" s="415" customFormat="1" ht="13.5" hidden="1" outlineLevel="3">
      <c r="B759" s="407"/>
      <c r="C759" s="408"/>
      <c r="D759" s="399" t="s">
        <v>70</v>
      </c>
      <c r="E759" s="436" t="s">
        <v>15</v>
      </c>
      <c r="F759" s="410" t="s">
        <v>1710</v>
      </c>
      <c r="G759" s="408"/>
      <c r="H759" s="411">
        <v>18.103</v>
      </c>
      <c r="I759" s="412" t="s">
        <v>15</v>
      </c>
      <c r="J759" s="413"/>
      <c r="K759" s="414"/>
      <c r="L759" s="412" t="s">
        <v>15</v>
      </c>
      <c r="M759" s="413"/>
      <c r="N759" s="414"/>
      <c r="O759" s="412" t="s">
        <v>15</v>
      </c>
      <c r="P759" s="413"/>
      <c r="Q759" s="414">
        <v>18.103</v>
      </c>
      <c r="R759" s="412" t="s">
        <v>15</v>
      </c>
      <c r="S759" s="413"/>
    </row>
    <row r="760" spans="2:19" s="424" customFormat="1" ht="13.5" hidden="1" outlineLevel="3">
      <c r="B760" s="416"/>
      <c r="C760" s="417"/>
      <c r="D760" s="399" t="s">
        <v>70</v>
      </c>
      <c r="E760" s="438" t="s">
        <v>1711</v>
      </c>
      <c r="F760" s="419" t="s">
        <v>71</v>
      </c>
      <c r="G760" s="417"/>
      <c r="H760" s="420">
        <v>18.103</v>
      </c>
      <c r="I760" s="421" t="s">
        <v>15</v>
      </c>
      <c r="J760" s="422"/>
      <c r="K760" s="423"/>
      <c r="L760" s="421" t="s">
        <v>15</v>
      </c>
      <c r="M760" s="422"/>
      <c r="N760" s="423"/>
      <c r="O760" s="421" t="s">
        <v>15</v>
      </c>
      <c r="P760" s="422"/>
      <c r="Q760" s="423">
        <v>18.103</v>
      </c>
      <c r="R760" s="421" t="s">
        <v>15</v>
      </c>
      <c r="S760" s="422"/>
    </row>
    <row r="761" spans="2:19" s="264" customFormat="1" ht="22.5" customHeight="1" hidden="1" outlineLevel="2" collapsed="1">
      <c r="B761" s="255"/>
      <c r="C761" s="256" t="s">
        <v>1712</v>
      </c>
      <c r="D761" s="256" t="s">
        <v>67</v>
      </c>
      <c r="E761" s="257" t="s">
        <v>1713</v>
      </c>
      <c r="F761" s="396" t="s">
        <v>1714</v>
      </c>
      <c r="G761" s="259" t="s">
        <v>68</v>
      </c>
      <c r="H761" s="260">
        <v>575.361</v>
      </c>
      <c r="I761" s="261">
        <v>41.3</v>
      </c>
      <c r="J761" s="263">
        <f>ROUND(I761*H761,2)</f>
        <v>23762.41</v>
      </c>
      <c r="K761" s="262"/>
      <c r="L761" s="261">
        <v>41.3</v>
      </c>
      <c r="M761" s="263">
        <f>ROUND(L761*K761,2)</f>
        <v>0</v>
      </c>
      <c r="N761" s="262"/>
      <c r="O761" s="261">
        <v>41.3</v>
      </c>
      <c r="P761" s="263">
        <f>ROUND(O761*N761,2)</f>
        <v>0</v>
      </c>
      <c r="Q761" s="262">
        <v>575.361</v>
      </c>
      <c r="R761" s="261">
        <v>41.3</v>
      </c>
      <c r="S761" s="263">
        <f>ROUND(R761*Q761,2)</f>
        <v>23762.41</v>
      </c>
    </row>
    <row r="762" spans="2:19" s="406" customFormat="1" ht="13.5" hidden="1" outlineLevel="3">
      <c r="B762" s="397"/>
      <c r="C762" s="398"/>
      <c r="D762" s="399" t="s">
        <v>70</v>
      </c>
      <c r="E762" s="402" t="s">
        <v>15</v>
      </c>
      <c r="F762" s="401" t="s">
        <v>1715</v>
      </c>
      <c r="G762" s="398"/>
      <c r="H762" s="402" t="s">
        <v>15</v>
      </c>
      <c r="I762" s="403" t="s">
        <v>15</v>
      </c>
      <c r="J762" s="404"/>
      <c r="K762" s="405"/>
      <c r="L762" s="403" t="s">
        <v>15</v>
      </c>
      <c r="M762" s="404"/>
      <c r="N762" s="405"/>
      <c r="O762" s="403" t="s">
        <v>15</v>
      </c>
      <c r="P762" s="404"/>
      <c r="Q762" s="405" t="s">
        <v>15</v>
      </c>
      <c r="R762" s="403" t="s">
        <v>15</v>
      </c>
      <c r="S762" s="404"/>
    </row>
    <row r="763" spans="2:19" s="406" customFormat="1" ht="13.5" hidden="1" outlineLevel="3">
      <c r="B763" s="397"/>
      <c r="C763" s="398"/>
      <c r="D763" s="399" t="s">
        <v>70</v>
      </c>
      <c r="E763" s="402" t="s">
        <v>15</v>
      </c>
      <c r="F763" s="401" t="s">
        <v>1716</v>
      </c>
      <c r="G763" s="398"/>
      <c r="H763" s="402" t="s">
        <v>15</v>
      </c>
      <c r="I763" s="403" t="s">
        <v>15</v>
      </c>
      <c r="J763" s="404"/>
      <c r="K763" s="405"/>
      <c r="L763" s="403" t="s">
        <v>15</v>
      </c>
      <c r="M763" s="404"/>
      <c r="N763" s="405"/>
      <c r="O763" s="403" t="s">
        <v>15</v>
      </c>
      <c r="P763" s="404"/>
      <c r="Q763" s="405" t="s">
        <v>15</v>
      </c>
      <c r="R763" s="403" t="s">
        <v>15</v>
      </c>
      <c r="S763" s="404"/>
    </row>
    <row r="764" spans="2:19" s="415" customFormat="1" ht="13.5" hidden="1" outlineLevel="3">
      <c r="B764" s="407"/>
      <c r="C764" s="408"/>
      <c r="D764" s="399" t="s">
        <v>70</v>
      </c>
      <c r="E764" s="436" t="s">
        <v>1717</v>
      </c>
      <c r="F764" s="410" t="s">
        <v>1718</v>
      </c>
      <c r="G764" s="408"/>
      <c r="H764" s="411">
        <v>10082.308</v>
      </c>
      <c r="I764" s="412" t="s">
        <v>15</v>
      </c>
      <c r="J764" s="413"/>
      <c r="K764" s="414"/>
      <c r="L764" s="412" t="s">
        <v>15</v>
      </c>
      <c r="M764" s="413"/>
      <c r="N764" s="414"/>
      <c r="O764" s="412" t="s">
        <v>15</v>
      </c>
      <c r="P764" s="413"/>
      <c r="Q764" s="414">
        <v>10082.308</v>
      </c>
      <c r="R764" s="412" t="s">
        <v>15</v>
      </c>
      <c r="S764" s="413"/>
    </row>
    <row r="765" spans="2:19" s="415" customFormat="1" ht="13.5" hidden="1" outlineLevel="3">
      <c r="B765" s="407"/>
      <c r="C765" s="408"/>
      <c r="D765" s="399" t="s">
        <v>70</v>
      </c>
      <c r="E765" s="436" t="s">
        <v>15</v>
      </c>
      <c r="F765" s="410" t="s">
        <v>1719</v>
      </c>
      <c r="G765" s="408"/>
      <c r="H765" s="411">
        <v>575.361</v>
      </c>
      <c r="I765" s="412" t="s">
        <v>15</v>
      </c>
      <c r="J765" s="413"/>
      <c r="K765" s="414"/>
      <c r="L765" s="412" t="s">
        <v>15</v>
      </c>
      <c r="M765" s="413"/>
      <c r="N765" s="414"/>
      <c r="O765" s="412" t="s">
        <v>15</v>
      </c>
      <c r="P765" s="413"/>
      <c r="Q765" s="414">
        <v>575.361</v>
      </c>
      <c r="R765" s="412" t="s">
        <v>15</v>
      </c>
      <c r="S765" s="413"/>
    </row>
    <row r="766" spans="2:19" s="264" customFormat="1" ht="22.5" customHeight="1" hidden="1" outlineLevel="2" collapsed="1">
      <c r="B766" s="255"/>
      <c r="C766" s="256" t="s">
        <v>1720</v>
      </c>
      <c r="D766" s="256" t="s">
        <v>67</v>
      </c>
      <c r="E766" s="257" t="s">
        <v>1721</v>
      </c>
      <c r="F766" s="396" t="s">
        <v>1722</v>
      </c>
      <c r="G766" s="259" t="s">
        <v>68</v>
      </c>
      <c r="H766" s="260">
        <v>30.282</v>
      </c>
      <c r="I766" s="261">
        <v>82.6</v>
      </c>
      <c r="J766" s="263">
        <f>ROUND(I766*H766,2)</f>
        <v>2501.29</v>
      </c>
      <c r="K766" s="262"/>
      <c r="L766" s="261">
        <v>82.6</v>
      </c>
      <c r="M766" s="263">
        <f>ROUND(L766*K766,2)</f>
        <v>0</v>
      </c>
      <c r="N766" s="262"/>
      <c r="O766" s="261">
        <v>82.6</v>
      </c>
      <c r="P766" s="263">
        <f>ROUND(O766*N766,2)</f>
        <v>0</v>
      </c>
      <c r="Q766" s="262">
        <v>30.282</v>
      </c>
      <c r="R766" s="261">
        <v>82.6</v>
      </c>
      <c r="S766" s="263">
        <f>ROUND(R766*Q766,2)</f>
        <v>2501.29</v>
      </c>
    </row>
    <row r="767" spans="2:19" s="415" customFormat="1" ht="13.5" hidden="1" outlineLevel="3">
      <c r="B767" s="407"/>
      <c r="C767" s="408"/>
      <c r="D767" s="399" t="s">
        <v>70</v>
      </c>
      <c r="E767" s="436" t="s">
        <v>15</v>
      </c>
      <c r="F767" s="410" t="s">
        <v>1723</v>
      </c>
      <c r="G767" s="408"/>
      <c r="H767" s="411">
        <v>30.282</v>
      </c>
      <c r="I767" s="412" t="s">
        <v>15</v>
      </c>
      <c r="J767" s="413"/>
      <c r="K767" s="414"/>
      <c r="L767" s="412" t="s">
        <v>15</v>
      </c>
      <c r="M767" s="413"/>
      <c r="N767" s="414"/>
      <c r="O767" s="412" t="s">
        <v>15</v>
      </c>
      <c r="P767" s="413"/>
      <c r="Q767" s="414">
        <v>30.282</v>
      </c>
      <c r="R767" s="412" t="s">
        <v>15</v>
      </c>
      <c r="S767" s="413"/>
    </row>
    <row r="768" spans="2:19" s="264" customFormat="1" ht="22.5" customHeight="1" hidden="1" outlineLevel="2" collapsed="1">
      <c r="B768" s="255"/>
      <c r="C768" s="256" t="s">
        <v>1724</v>
      </c>
      <c r="D768" s="256" t="s">
        <v>67</v>
      </c>
      <c r="E768" s="257" t="s">
        <v>1725</v>
      </c>
      <c r="F768" s="396" t="s">
        <v>1726</v>
      </c>
      <c r="G768" s="259" t="s">
        <v>68</v>
      </c>
      <c r="H768" s="260">
        <v>135.875</v>
      </c>
      <c r="I768" s="261">
        <v>56.8</v>
      </c>
      <c r="J768" s="263">
        <f>ROUND(I768*H768,2)</f>
        <v>7717.7</v>
      </c>
      <c r="K768" s="262"/>
      <c r="L768" s="261">
        <v>56.8</v>
      </c>
      <c r="M768" s="263">
        <f>ROUND(L768*K768,2)</f>
        <v>0</v>
      </c>
      <c r="N768" s="262"/>
      <c r="O768" s="261">
        <v>56.8</v>
      </c>
      <c r="P768" s="263">
        <f>ROUND(O768*N768,2)</f>
        <v>0</v>
      </c>
      <c r="Q768" s="262">
        <v>135.875</v>
      </c>
      <c r="R768" s="261">
        <v>56.8</v>
      </c>
      <c r="S768" s="263">
        <f>ROUND(R768*Q768,2)</f>
        <v>7717.7</v>
      </c>
    </row>
    <row r="769" spans="2:19" s="415" customFormat="1" ht="13.5" hidden="1" outlineLevel="3">
      <c r="B769" s="407"/>
      <c r="C769" s="408"/>
      <c r="D769" s="399" t="s">
        <v>70</v>
      </c>
      <c r="E769" s="436" t="s">
        <v>15</v>
      </c>
      <c r="F769" s="410" t="s">
        <v>1727</v>
      </c>
      <c r="G769" s="408"/>
      <c r="H769" s="411">
        <v>1430.259</v>
      </c>
      <c r="I769" s="412" t="s">
        <v>15</v>
      </c>
      <c r="J769" s="413"/>
      <c r="K769" s="414"/>
      <c r="L769" s="412" t="s">
        <v>15</v>
      </c>
      <c r="M769" s="413"/>
      <c r="N769" s="414"/>
      <c r="O769" s="412" t="s">
        <v>15</v>
      </c>
      <c r="P769" s="413"/>
      <c r="Q769" s="414">
        <v>1430.259</v>
      </c>
      <c r="R769" s="412" t="s">
        <v>15</v>
      </c>
      <c r="S769" s="413"/>
    </row>
    <row r="770" spans="2:19" s="424" customFormat="1" ht="13.5" hidden="1" outlineLevel="3">
      <c r="B770" s="416"/>
      <c r="C770" s="417"/>
      <c r="D770" s="399" t="s">
        <v>70</v>
      </c>
      <c r="E770" s="438" t="s">
        <v>1728</v>
      </c>
      <c r="F770" s="419" t="s">
        <v>71</v>
      </c>
      <c r="G770" s="417"/>
      <c r="H770" s="420">
        <v>1430.259</v>
      </c>
      <c r="I770" s="421" t="s">
        <v>15</v>
      </c>
      <c r="J770" s="422"/>
      <c r="K770" s="423"/>
      <c r="L770" s="421" t="s">
        <v>15</v>
      </c>
      <c r="M770" s="422"/>
      <c r="N770" s="423"/>
      <c r="O770" s="421" t="s">
        <v>15</v>
      </c>
      <c r="P770" s="422"/>
      <c r="Q770" s="423">
        <v>1430.259</v>
      </c>
      <c r="R770" s="421" t="s">
        <v>15</v>
      </c>
      <c r="S770" s="422"/>
    </row>
    <row r="771" spans="2:19" s="415" customFormat="1" ht="13.5" hidden="1" outlineLevel="3">
      <c r="B771" s="407"/>
      <c r="C771" s="408"/>
      <c r="D771" s="399" t="s">
        <v>70</v>
      </c>
      <c r="E771" s="436" t="s">
        <v>15</v>
      </c>
      <c r="F771" s="410" t="s">
        <v>1729</v>
      </c>
      <c r="G771" s="408"/>
      <c r="H771" s="411">
        <v>135.875</v>
      </c>
      <c r="I771" s="412" t="s">
        <v>15</v>
      </c>
      <c r="J771" s="413"/>
      <c r="K771" s="414"/>
      <c r="L771" s="412" t="s">
        <v>15</v>
      </c>
      <c r="M771" s="413"/>
      <c r="N771" s="414"/>
      <c r="O771" s="412" t="s">
        <v>15</v>
      </c>
      <c r="P771" s="413"/>
      <c r="Q771" s="414">
        <v>135.875</v>
      </c>
      <c r="R771" s="412" t="s">
        <v>15</v>
      </c>
      <c r="S771" s="413"/>
    </row>
    <row r="772" spans="2:19" s="264" customFormat="1" ht="22.5" customHeight="1" hidden="1" outlineLevel="2" collapsed="1">
      <c r="B772" s="255"/>
      <c r="C772" s="256" t="s">
        <v>1730</v>
      </c>
      <c r="D772" s="256" t="s">
        <v>67</v>
      </c>
      <c r="E772" s="257" t="s">
        <v>1731</v>
      </c>
      <c r="F772" s="396" t="s">
        <v>1732</v>
      </c>
      <c r="G772" s="259" t="s">
        <v>68</v>
      </c>
      <c r="H772" s="260">
        <v>7.151</v>
      </c>
      <c r="I772" s="261">
        <v>103.2</v>
      </c>
      <c r="J772" s="263">
        <f>ROUND(I772*H772,2)</f>
        <v>737.98</v>
      </c>
      <c r="K772" s="262"/>
      <c r="L772" s="261">
        <v>103.2</v>
      </c>
      <c r="M772" s="263">
        <f>ROUND(L772*K772,2)</f>
        <v>0</v>
      </c>
      <c r="N772" s="262"/>
      <c r="O772" s="261">
        <v>103.2</v>
      </c>
      <c r="P772" s="263">
        <f>ROUND(O772*N772,2)</f>
        <v>0</v>
      </c>
      <c r="Q772" s="262">
        <v>7.151</v>
      </c>
      <c r="R772" s="261">
        <v>103.2</v>
      </c>
      <c r="S772" s="263">
        <f>ROUND(R772*Q772,2)</f>
        <v>737.98</v>
      </c>
    </row>
    <row r="773" spans="2:19" s="415" customFormat="1" ht="13.5" hidden="1" outlineLevel="3">
      <c r="B773" s="407"/>
      <c r="C773" s="408"/>
      <c r="D773" s="399" t="s">
        <v>70</v>
      </c>
      <c r="E773" s="436" t="s">
        <v>15</v>
      </c>
      <c r="F773" s="410" t="s">
        <v>1733</v>
      </c>
      <c r="G773" s="408"/>
      <c r="H773" s="411">
        <v>7.151</v>
      </c>
      <c r="I773" s="412" t="s">
        <v>15</v>
      </c>
      <c r="J773" s="413"/>
      <c r="K773" s="414"/>
      <c r="L773" s="412" t="s">
        <v>15</v>
      </c>
      <c r="M773" s="413"/>
      <c r="N773" s="414"/>
      <c r="O773" s="412" t="s">
        <v>15</v>
      </c>
      <c r="P773" s="413"/>
      <c r="Q773" s="414">
        <v>7.151</v>
      </c>
      <c r="R773" s="412" t="s">
        <v>15</v>
      </c>
      <c r="S773" s="413"/>
    </row>
    <row r="774" spans="2:19" s="264" customFormat="1" ht="22.5" customHeight="1" hidden="1" outlineLevel="2" collapsed="1">
      <c r="B774" s="255"/>
      <c r="C774" s="256" t="s">
        <v>1734</v>
      </c>
      <c r="D774" s="256" t="s">
        <v>67</v>
      </c>
      <c r="E774" s="257" t="s">
        <v>1087</v>
      </c>
      <c r="F774" s="396" t="s">
        <v>1088</v>
      </c>
      <c r="G774" s="259" t="s">
        <v>68</v>
      </c>
      <c r="H774" s="260">
        <v>4722.76</v>
      </c>
      <c r="I774" s="261">
        <v>68.1</v>
      </c>
      <c r="J774" s="263">
        <f>ROUND(I774*H774,2)</f>
        <v>321619.96</v>
      </c>
      <c r="K774" s="262"/>
      <c r="L774" s="261">
        <v>68.1</v>
      </c>
      <c r="M774" s="263">
        <f>ROUND(L774*K774,2)</f>
        <v>0</v>
      </c>
      <c r="N774" s="262"/>
      <c r="O774" s="261">
        <v>68.1</v>
      </c>
      <c r="P774" s="263">
        <f>ROUND(O774*N774,2)</f>
        <v>0</v>
      </c>
      <c r="Q774" s="262">
        <v>4722.76</v>
      </c>
      <c r="R774" s="261">
        <v>68.1</v>
      </c>
      <c r="S774" s="263">
        <f>ROUND(R774*Q774,2)</f>
        <v>321619.96</v>
      </c>
    </row>
    <row r="775" spans="2:19" s="415" customFormat="1" ht="13.5" hidden="1" outlineLevel="3">
      <c r="B775" s="407"/>
      <c r="C775" s="408"/>
      <c r="D775" s="399" t="s">
        <v>70</v>
      </c>
      <c r="E775" s="436" t="s">
        <v>15</v>
      </c>
      <c r="F775" s="410" t="s">
        <v>1735</v>
      </c>
      <c r="G775" s="408"/>
      <c r="H775" s="411">
        <v>3292.76</v>
      </c>
      <c r="I775" s="412" t="s">
        <v>15</v>
      </c>
      <c r="J775" s="413"/>
      <c r="K775" s="414"/>
      <c r="L775" s="412" t="s">
        <v>15</v>
      </c>
      <c r="M775" s="413"/>
      <c r="N775" s="414"/>
      <c r="O775" s="412" t="s">
        <v>15</v>
      </c>
      <c r="P775" s="413"/>
      <c r="Q775" s="414">
        <v>3292.76</v>
      </c>
      <c r="R775" s="412" t="s">
        <v>15</v>
      </c>
      <c r="S775" s="413"/>
    </row>
    <row r="776" spans="2:19" s="415" customFormat="1" ht="24" hidden="1" outlineLevel="3">
      <c r="B776" s="407"/>
      <c r="C776" s="408"/>
      <c r="D776" s="399" t="s">
        <v>70</v>
      </c>
      <c r="E776" s="436" t="s">
        <v>15</v>
      </c>
      <c r="F776" s="410" t="s">
        <v>1736</v>
      </c>
      <c r="G776" s="408"/>
      <c r="H776" s="411">
        <v>1430</v>
      </c>
      <c r="I776" s="412" t="s">
        <v>15</v>
      </c>
      <c r="J776" s="413"/>
      <c r="K776" s="414"/>
      <c r="L776" s="412" t="s">
        <v>15</v>
      </c>
      <c r="M776" s="413"/>
      <c r="N776" s="414"/>
      <c r="O776" s="412" t="s">
        <v>15</v>
      </c>
      <c r="P776" s="413"/>
      <c r="Q776" s="414">
        <v>1430</v>
      </c>
      <c r="R776" s="412" t="s">
        <v>15</v>
      </c>
      <c r="S776" s="413"/>
    </row>
    <row r="777" spans="2:19" s="424" customFormat="1" ht="13.5" hidden="1" outlineLevel="3">
      <c r="B777" s="416"/>
      <c r="C777" s="417"/>
      <c r="D777" s="399" t="s">
        <v>70</v>
      </c>
      <c r="E777" s="438" t="s">
        <v>15</v>
      </c>
      <c r="F777" s="419" t="s">
        <v>71</v>
      </c>
      <c r="G777" s="417"/>
      <c r="H777" s="420">
        <v>4722.76</v>
      </c>
      <c r="I777" s="421" t="s">
        <v>15</v>
      </c>
      <c r="J777" s="422"/>
      <c r="K777" s="423"/>
      <c r="L777" s="421" t="s">
        <v>15</v>
      </c>
      <c r="M777" s="422"/>
      <c r="N777" s="423"/>
      <c r="O777" s="421" t="s">
        <v>15</v>
      </c>
      <c r="P777" s="422"/>
      <c r="Q777" s="423">
        <v>4722.76</v>
      </c>
      <c r="R777" s="421" t="s">
        <v>15</v>
      </c>
      <c r="S777" s="422"/>
    </row>
    <row r="778" spans="2:19" s="264" customFormat="1" ht="22.5" customHeight="1" hidden="1" outlineLevel="2" collapsed="1">
      <c r="B778" s="255"/>
      <c r="C778" s="256" t="s">
        <v>1737</v>
      </c>
      <c r="D778" s="256" t="s">
        <v>67</v>
      </c>
      <c r="E778" s="257" t="s">
        <v>1738</v>
      </c>
      <c r="F778" s="396" t="s">
        <v>1739</v>
      </c>
      <c r="G778" s="259" t="s">
        <v>68</v>
      </c>
      <c r="H778" s="260">
        <v>100</v>
      </c>
      <c r="I778" s="261">
        <v>113.5</v>
      </c>
      <c r="J778" s="263">
        <f>ROUND(I778*H778,2)</f>
        <v>11350</v>
      </c>
      <c r="K778" s="262"/>
      <c r="L778" s="261">
        <v>113.5</v>
      </c>
      <c r="M778" s="263">
        <f>ROUND(L778*K778,2)</f>
        <v>0</v>
      </c>
      <c r="N778" s="262"/>
      <c r="O778" s="261">
        <v>113.5</v>
      </c>
      <c r="P778" s="263">
        <f>ROUND(O778*N778,2)</f>
        <v>0</v>
      </c>
      <c r="Q778" s="262">
        <v>100</v>
      </c>
      <c r="R778" s="261">
        <v>113.5</v>
      </c>
      <c r="S778" s="263">
        <f>ROUND(R778*Q778,2)</f>
        <v>11350</v>
      </c>
    </row>
    <row r="779" spans="2:19" s="415" customFormat="1" ht="13.5" hidden="1" outlineLevel="3">
      <c r="B779" s="407"/>
      <c r="C779" s="408"/>
      <c r="D779" s="399" t="s">
        <v>70</v>
      </c>
      <c r="E779" s="436" t="s">
        <v>15</v>
      </c>
      <c r="F779" s="410" t="s">
        <v>1740</v>
      </c>
      <c r="G779" s="408"/>
      <c r="H779" s="411">
        <v>100</v>
      </c>
      <c r="I779" s="412" t="s">
        <v>15</v>
      </c>
      <c r="J779" s="413"/>
      <c r="K779" s="414"/>
      <c r="L779" s="412" t="s">
        <v>15</v>
      </c>
      <c r="M779" s="413"/>
      <c r="N779" s="414"/>
      <c r="O779" s="412" t="s">
        <v>15</v>
      </c>
      <c r="P779" s="413"/>
      <c r="Q779" s="414">
        <v>100</v>
      </c>
      <c r="R779" s="412" t="s">
        <v>15</v>
      </c>
      <c r="S779" s="413"/>
    </row>
    <row r="780" spans="2:19" s="264" customFormat="1" ht="22.5" customHeight="1" hidden="1" outlineLevel="2">
      <c r="B780" s="255"/>
      <c r="C780" s="256" t="s">
        <v>1741</v>
      </c>
      <c r="D780" s="256" t="s">
        <v>67</v>
      </c>
      <c r="E780" s="257" t="s">
        <v>1742</v>
      </c>
      <c r="F780" s="396" t="s">
        <v>1743</v>
      </c>
      <c r="G780" s="259" t="s">
        <v>68</v>
      </c>
      <c r="H780" s="260">
        <v>100</v>
      </c>
      <c r="I780" s="261">
        <v>167.2</v>
      </c>
      <c r="J780" s="263">
        <f>ROUND(I780*H780,2)</f>
        <v>16720</v>
      </c>
      <c r="K780" s="262"/>
      <c r="L780" s="261">
        <v>167.2</v>
      </c>
      <c r="M780" s="263">
        <f>ROUND(L780*K780,2)</f>
        <v>0</v>
      </c>
      <c r="N780" s="262"/>
      <c r="O780" s="261">
        <v>167.2</v>
      </c>
      <c r="P780" s="263">
        <f>ROUND(O780*N780,2)</f>
        <v>0</v>
      </c>
      <c r="Q780" s="262">
        <v>100</v>
      </c>
      <c r="R780" s="261">
        <v>167.2</v>
      </c>
      <c r="S780" s="263">
        <f>ROUND(R780*Q780,2)</f>
        <v>16720</v>
      </c>
    </row>
    <row r="781" spans="2:19" s="264" customFormat="1" ht="22.5" customHeight="1" hidden="1" outlineLevel="2" collapsed="1">
      <c r="B781" s="255"/>
      <c r="C781" s="256" t="s">
        <v>1744</v>
      </c>
      <c r="D781" s="256" t="s">
        <v>67</v>
      </c>
      <c r="E781" s="257" t="s">
        <v>1597</v>
      </c>
      <c r="F781" s="396" t="s">
        <v>1598</v>
      </c>
      <c r="G781" s="259" t="s">
        <v>68</v>
      </c>
      <c r="H781" s="260">
        <v>6.786</v>
      </c>
      <c r="I781" s="261">
        <v>36.1</v>
      </c>
      <c r="J781" s="263">
        <f>ROUND(I781*H781,2)</f>
        <v>244.97</v>
      </c>
      <c r="K781" s="262"/>
      <c r="L781" s="261">
        <v>36.1</v>
      </c>
      <c r="M781" s="263">
        <f>ROUND(L781*K781,2)</f>
        <v>0</v>
      </c>
      <c r="N781" s="262"/>
      <c r="O781" s="261">
        <v>36.1</v>
      </c>
      <c r="P781" s="263">
        <f>ROUND(O781*N781,2)</f>
        <v>0</v>
      </c>
      <c r="Q781" s="262">
        <v>6.786</v>
      </c>
      <c r="R781" s="261">
        <v>36.1</v>
      </c>
      <c r="S781" s="263">
        <f>ROUND(R781*Q781,2)</f>
        <v>244.97</v>
      </c>
    </row>
    <row r="782" spans="2:19" s="415" customFormat="1" ht="13.5" hidden="1" outlineLevel="3">
      <c r="B782" s="407"/>
      <c r="C782" s="408"/>
      <c r="D782" s="399" t="s">
        <v>70</v>
      </c>
      <c r="E782" s="436" t="s">
        <v>15</v>
      </c>
      <c r="F782" s="410" t="s">
        <v>1745</v>
      </c>
      <c r="G782" s="408"/>
      <c r="H782" s="411">
        <v>6.786</v>
      </c>
      <c r="I782" s="412" t="s">
        <v>15</v>
      </c>
      <c r="J782" s="413"/>
      <c r="K782" s="414"/>
      <c r="L782" s="412" t="s">
        <v>15</v>
      </c>
      <c r="M782" s="413"/>
      <c r="N782" s="414"/>
      <c r="O782" s="412" t="s">
        <v>15</v>
      </c>
      <c r="P782" s="413"/>
      <c r="Q782" s="414">
        <v>6.786</v>
      </c>
      <c r="R782" s="412" t="s">
        <v>15</v>
      </c>
      <c r="S782" s="413"/>
    </row>
    <row r="783" spans="2:19" s="264" customFormat="1" ht="22.5" customHeight="1" hidden="1" outlineLevel="2" collapsed="1">
      <c r="B783" s="255"/>
      <c r="C783" s="256" t="s">
        <v>1746</v>
      </c>
      <c r="D783" s="256" t="s">
        <v>67</v>
      </c>
      <c r="E783" s="257" t="s">
        <v>1166</v>
      </c>
      <c r="F783" s="396" t="s">
        <v>1167</v>
      </c>
      <c r="G783" s="259" t="s">
        <v>68</v>
      </c>
      <c r="H783" s="260">
        <v>5020.215</v>
      </c>
      <c r="I783" s="261">
        <v>181.1</v>
      </c>
      <c r="J783" s="263">
        <f>ROUND(I783*H783,2)</f>
        <v>909160.94</v>
      </c>
      <c r="K783" s="262"/>
      <c r="L783" s="261">
        <v>181.1</v>
      </c>
      <c r="M783" s="263">
        <f>ROUND(L783*K783,2)</f>
        <v>0</v>
      </c>
      <c r="N783" s="262"/>
      <c r="O783" s="261">
        <v>181.1</v>
      </c>
      <c r="P783" s="263">
        <f>ROUND(O783*N783,2)</f>
        <v>0</v>
      </c>
      <c r="Q783" s="262">
        <v>5020.215</v>
      </c>
      <c r="R783" s="261">
        <v>181.1</v>
      </c>
      <c r="S783" s="263">
        <f>ROUND(R783*Q783,2)</f>
        <v>909160.94</v>
      </c>
    </row>
    <row r="784" spans="2:19" s="406" customFormat="1" ht="13.5" hidden="1" outlineLevel="3">
      <c r="B784" s="397"/>
      <c r="C784" s="398"/>
      <c r="D784" s="399" t="s">
        <v>70</v>
      </c>
      <c r="E784" s="402" t="s">
        <v>15</v>
      </c>
      <c r="F784" s="401" t="s">
        <v>1747</v>
      </c>
      <c r="G784" s="398"/>
      <c r="H784" s="402" t="s">
        <v>15</v>
      </c>
      <c r="I784" s="403" t="s">
        <v>15</v>
      </c>
      <c r="J784" s="404"/>
      <c r="K784" s="405"/>
      <c r="L784" s="403" t="s">
        <v>15</v>
      </c>
      <c r="M784" s="404"/>
      <c r="N784" s="405"/>
      <c r="O784" s="403" t="s">
        <v>15</v>
      </c>
      <c r="P784" s="404"/>
      <c r="Q784" s="405" t="s">
        <v>15</v>
      </c>
      <c r="R784" s="403" t="s">
        <v>15</v>
      </c>
      <c r="S784" s="404"/>
    </row>
    <row r="785" spans="2:19" s="406" customFormat="1" ht="13.5" hidden="1" outlineLevel="3">
      <c r="B785" s="397"/>
      <c r="C785" s="398"/>
      <c r="D785" s="399" t="s">
        <v>70</v>
      </c>
      <c r="E785" s="402" t="s">
        <v>15</v>
      </c>
      <c r="F785" s="401" t="s">
        <v>1649</v>
      </c>
      <c r="G785" s="398"/>
      <c r="H785" s="402" t="s">
        <v>15</v>
      </c>
      <c r="I785" s="403" t="s">
        <v>15</v>
      </c>
      <c r="J785" s="404"/>
      <c r="K785" s="405"/>
      <c r="L785" s="403" t="s">
        <v>15</v>
      </c>
      <c r="M785" s="404"/>
      <c r="N785" s="405"/>
      <c r="O785" s="403" t="s">
        <v>15</v>
      </c>
      <c r="P785" s="404"/>
      <c r="Q785" s="405" t="s">
        <v>15</v>
      </c>
      <c r="R785" s="403" t="s">
        <v>15</v>
      </c>
      <c r="S785" s="404"/>
    </row>
    <row r="786" spans="2:19" s="406" customFormat="1" ht="13.5" hidden="1" outlineLevel="3">
      <c r="B786" s="397"/>
      <c r="C786" s="398"/>
      <c r="D786" s="399" t="s">
        <v>70</v>
      </c>
      <c r="E786" s="402" t="s">
        <v>15</v>
      </c>
      <c r="F786" s="401" t="s">
        <v>1748</v>
      </c>
      <c r="G786" s="398"/>
      <c r="H786" s="402" t="s">
        <v>15</v>
      </c>
      <c r="I786" s="403" t="s">
        <v>15</v>
      </c>
      <c r="J786" s="404"/>
      <c r="K786" s="405"/>
      <c r="L786" s="403" t="s">
        <v>15</v>
      </c>
      <c r="M786" s="404"/>
      <c r="N786" s="405"/>
      <c r="O786" s="403" t="s">
        <v>15</v>
      </c>
      <c r="P786" s="404"/>
      <c r="Q786" s="405" t="s">
        <v>15</v>
      </c>
      <c r="R786" s="403" t="s">
        <v>15</v>
      </c>
      <c r="S786" s="404"/>
    </row>
    <row r="787" spans="2:19" s="415" customFormat="1" ht="13.5" hidden="1" outlineLevel="3">
      <c r="B787" s="407"/>
      <c r="C787" s="408"/>
      <c r="D787" s="399" t="s">
        <v>70</v>
      </c>
      <c r="E787" s="436" t="s">
        <v>15</v>
      </c>
      <c r="F787" s="410" t="s">
        <v>1749</v>
      </c>
      <c r="G787" s="408"/>
      <c r="H787" s="411">
        <v>10082.308</v>
      </c>
      <c r="I787" s="412" t="s">
        <v>15</v>
      </c>
      <c r="J787" s="413"/>
      <c r="K787" s="414"/>
      <c r="L787" s="412" t="s">
        <v>15</v>
      </c>
      <c r="M787" s="413"/>
      <c r="N787" s="414"/>
      <c r="O787" s="412" t="s">
        <v>15</v>
      </c>
      <c r="P787" s="413"/>
      <c r="Q787" s="414">
        <v>10082.308</v>
      </c>
      <c r="R787" s="412" t="s">
        <v>15</v>
      </c>
      <c r="S787" s="413"/>
    </row>
    <row r="788" spans="2:19" s="415" customFormat="1" ht="13.5" hidden="1" outlineLevel="3">
      <c r="B788" s="407"/>
      <c r="C788" s="408"/>
      <c r="D788" s="399" t="s">
        <v>70</v>
      </c>
      <c r="E788" s="436" t="s">
        <v>15</v>
      </c>
      <c r="F788" s="410" t="s">
        <v>1745</v>
      </c>
      <c r="G788" s="408"/>
      <c r="H788" s="411">
        <v>6.786</v>
      </c>
      <c r="I788" s="412" t="s">
        <v>15</v>
      </c>
      <c r="J788" s="413"/>
      <c r="K788" s="414"/>
      <c r="L788" s="412" t="s">
        <v>15</v>
      </c>
      <c r="M788" s="413"/>
      <c r="N788" s="414"/>
      <c r="O788" s="412" t="s">
        <v>15</v>
      </c>
      <c r="P788" s="413"/>
      <c r="Q788" s="414">
        <v>6.786</v>
      </c>
      <c r="R788" s="412" t="s">
        <v>15</v>
      </c>
      <c r="S788" s="413"/>
    </row>
    <row r="789" spans="2:19" s="415" customFormat="1" ht="13.5" hidden="1" outlineLevel="3">
      <c r="B789" s="407"/>
      <c r="C789" s="408"/>
      <c r="D789" s="399" t="s">
        <v>70</v>
      </c>
      <c r="E789" s="436" t="s">
        <v>15</v>
      </c>
      <c r="F789" s="410" t="s">
        <v>1750</v>
      </c>
      <c r="G789" s="408"/>
      <c r="H789" s="411">
        <v>18.103</v>
      </c>
      <c r="I789" s="412" t="s">
        <v>15</v>
      </c>
      <c r="J789" s="413"/>
      <c r="K789" s="414"/>
      <c r="L789" s="412" t="s">
        <v>15</v>
      </c>
      <c r="M789" s="413"/>
      <c r="N789" s="414"/>
      <c r="O789" s="412" t="s">
        <v>15</v>
      </c>
      <c r="P789" s="413"/>
      <c r="Q789" s="414">
        <v>18.103</v>
      </c>
      <c r="R789" s="412" t="s">
        <v>15</v>
      </c>
      <c r="S789" s="413"/>
    </row>
    <row r="790" spans="2:19" s="426" customFormat="1" ht="13.5" hidden="1" outlineLevel="3">
      <c r="B790" s="425"/>
      <c r="C790" s="427"/>
      <c r="D790" s="399" t="s">
        <v>70</v>
      </c>
      <c r="E790" s="437" t="s">
        <v>15</v>
      </c>
      <c r="F790" s="429" t="s">
        <v>1096</v>
      </c>
      <c r="G790" s="427"/>
      <c r="H790" s="430">
        <v>10107.197</v>
      </c>
      <c r="I790" s="431" t="s">
        <v>15</v>
      </c>
      <c r="J790" s="432"/>
      <c r="K790" s="433"/>
      <c r="L790" s="431" t="s">
        <v>15</v>
      </c>
      <c r="M790" s="432"/>
      <c r="N790" s="433"/>
      <c r="O790" s="431" t="s">
        <v>15</v>
      </c>
      <c r="P790" s="432"/>
      <c r="Q790" s="433">
        <v>10107.197</v>
      </c>
      <c r="R790" s="431" t="s">
        <v>15</v>
      </c>
      <c r="S790" s="432"/>
    </row>
    <row r="791" spans="2:19" s="406" customFormat="1" ht="13.5" hidden="1" outlineLevel="3">
      <c r="B791" s="397"/>
      <c r="C791" s="398"/>
      <c r="D791" s="399" t="s">
        <v>70</v>
      </c>
      <c r="E791" s="402" t="s">
        <v>15</v>
      </c>
      <c r="F791" s="401" t="s">
        <v>1516</v>
      </c>
      <c r="G791" s="398"/>
      <c r="H791" s="402" t="s">
        <v>15</v>
      </c>
      <c r="I791" s="403" t="s">
        <v>15</v>
      </c>
      <c r="J791" s="404"/>
      <c r="K791" s="405"/>
      <c r="L791" s="403" t="s">
        <v>15</v>
      </c>
      <c r="M791" s="404"/>
      <c r="N791" s="405"/>
      <c r="O791" s="403" t="s">
        <v>15</v>
      </c>
      <c r="P791" s="404"/>
      <c r="Q791" s="405" t="s">
        <v>15</v>
      </c>
      <c r="R791" s="403" t="s">
        <v>15</v>
      </c>
      <c r="S791" s="404"/>
    </row>
    <row r="792" spans="2:19" s="415" customFormat="1" ht="13.5" hidden="1" outlineLevel="3">
      <c r="B792" s="407"/>
      <c r="C792" s="408"/>
      <c r="D792" s="399" t="s">
        <v>70</v>
      </c>
      <c r="E792" s="436" t="s">
        <v>15</v>
      </c>
      <c r="F792" s="410" t="s">
        <v>1751</v>
      </c>
      <c r="G792" s="408"/>
      <c r="H792" s="411">
        <v>-3292.76</v>
      </c>
      <c r="I792" s="412" t="s">
        <v>15</v>
      </c>
      <c r="J792" s="413"/>
      <c r="K792" s="414"/>
      <c r="L792" s="412" t="s">
        <v>15</v>
      </c>
      <c r="M792" s="413"/>
      <c r="N792" s="414"/>
      <c r="O792" s="412" t="s">
        <v>15</v>
      </c>
      <c r="P792" s="413"/>
      <c r="Q792" s="414">
        <v>-3292.76</v>
      </c>
      <c r="R792" s="412" t="s">
        <v>15</v>
      </c>
      <c r="S792" s="413"/>
    </row>
    <row r="793" spans="2:19" s="415" customFormat="1" ht="13.5" hidden="1" outlineLevel="3">
      <c r="B793" s="407"/>
      <c r="C793" s="408"/>
      <c r="D793" s="399" t="s">
        <v>70</v>
      </c>
      <c r="E793" s="436" t="s">
        <v>15</v>
      </c>
      <c r="F793" s="410" t="s">
        <v>1752</v>
      </c>
      <c r="G793" s="408"/>
      <c r="H793" s="411">
        <v>-100</v>
      </c>
      <c r="I793" s="412" t="s">
        <v>15</v>
      </c>
      <c r="J793" s="413"/>
      <c r="K793" s="414"/>
      <c r="L793" s="412" t="s">
        <v>15</v>
      </c>
      <c r="M793" s="413"/>
      <c r="N793" s="414"/>
      <c r="O793" s="412" t="s">
        <v>15</v>
      </c>
      <c r="P793" s="413"/>
      <c r="Q793" s="414">
        <v>-100</v>
      </c>
      <c r="R793" s="412" t="s">
        <v>15</v>
      </c>
      <c r="S793" s="413"/>
    </row>
    <row r="794" spans="2:19" s="415" customFormat="1" ht="24" hidden="1" outlineLevel="3">
      <c r="B794" s="407"/>
      <c r="C794" s="408"/>
      <c r="D794" s="399" t="s">
        <v>70</v>
      </c>
      <c r="E794" s="436" t="s">
        <v>15</v>
      </c>
      <c r="F794" s="410" t="s">
        <v>1753</v>
      </c>
      <c r="G794" s="408"/>
      <c r="H794" s="411">
        <v>-1430</v>
      </c>
      <c r="I794" s="412" t="s">
        <v>15</v>
      </c>
      <c r="J794" s="413"/>
      <c r="K794" s="414"/>
      <c r="L794" s="412" t="s">
        <v>15</v>
      </c>
      <c r="M794" s="413"/>
      <c r="N794" s="414"/>
      <c r="O794" s="412" t="s">
        <v>15</v>
      </c>
      <c r="P794" s="413"/>
      <c r="Q794" s="414">
        <v>-1430</v>
      </c>
      <c r="R794" s="412" t="s">
        <v>15</v>
      </c>
      <c r="S794" s="413"/>
    </row>
    <row r="795" spans="2:19" s="424" customFormat="1" ht="13.5" hidden="1" outlineLevel="3">
      <c r="B795" s="416"/>
      <c r="C795" s="417"/>
      <c r="D795" s="399" t="s">
        <v>70</v>
      </c>
      <c r="E795" s="438" t="s">
        <v>1754</v>
      </c>
      <c r="F795" s="419" t="s">
        <v>71</v>
      </c>
      <c r="G795" s="417"/>
      <c r="H795" s="420">
        <v>5284.437</v>
      </c>
      <c r="I795" s="421" t="s">
        <v>15</v>
      </c>
      <c r="J795" s="422"/>
      <c r="K795" s="423"/>
      <c r="L795" s="421" t="s">
        <v>15</v>
      </c>
      <c r="M795" s="422"/>
      <c r="N795" s="423"/>
      <c r="O795" s="421" t="s">
        <v>15</v>
      </c>
      <c r="P795" s="422"/>
      <c r="Q795" s="423">
        <v>5284.437</v>
      </c>
      <c r="R795" s="421" t="s">
        <v>15</v>
      </c>
      <c r="S795" s="422"/>
    </row>
    <row r="796" spans="2:19" s="415" customFormat="1" ht="13.5" hidden="1" outlineLevel="3">
      <c r="B796" s="407"/>
      <c r="C796" s="408"/>
      <c r="D796" s="399" t="s">
        <v>70</v>
      </c>
      <c r="E796" s="436" t="s">
        <v>15</v>
      </c>
      <c r="F796" s="410" t="s">
        <v>1755</v>
      </c>
      <c r="G796" s="408"/>
      <c r="H796" s="411">
        <v>5020.215</v>
      </c>
      <c r="I796" s="412" t="s">
        <v>15</v>
      </c>
      <c r="J796" s="413"/>
      <c r="K796" s="414"/>
      <c r="L796" s="412" t="s">
        <v>15</v>
      </c>
      <c r="M796" s="413"/>
      <c r="N796" s="414"/>
      <c r="O796" s="412" t="s">
        <v>15</v>
      </c>
      <c r="P796" s="413"/>
      <c r="Q796" s="414">
        <v>5020.215</v>
      </c>
      <c r="R796" s="412" t="s">
        <v>15</v>
      </c>
      <c r="S796" s="413"/>
    </row>
    <row r="797" spans="2:19" s="264" customFormat="1" ht="31.5" customHeight="1" hidden="1" outlineLevel="2" collapsed="1">
      <c r="B797" s="255"/>
      <c r="C797" s="256" t="s">
        <v>1756</v>
      </c>
      <c r="D797" s="256" t="s">
        <v>67</v>
      </c>
      <c r="E797" s="257" t="s">
        <v>1168</v>
      </c>
      <c r="F797" s="396" t="s">
        <v>1169</v>
      </c>
      <c r="G797" s="259" t="s">
        <v>68</v>
      </c>
      <c r="H797" s="260">
        <v>65262.795</v>
      </c>
      <c r="I797" s="261">
        <v>6.2</v>
      </c>
      <c r="J797" s="263">
        <f>ROUND(I797*H797,2)</f>
        <v>404629.33</v>
      </c>
      <c r="K797" s="262"/>
      <c r="L797" s="261">
        <v>6.2</v>
      </c>
      <c r="M797" s="263">
        <f>ROUND(L797*K797,2)</f>
        <v>0</v>
      </c>
      <c r="N797" s="262"/>
      <c r="O797" s="261">
        <v>6.2</v>
      </c>
      <c r="P797" s="263">
        <f>ROUND(O797*N797,2)</f>
        <v>0</v>
      </c>
      <c r="Q797" s="262">
        <v>65262.795</v>
      </c>
      <c r="R797" s="261">
        <v>6.2</v>
      </c>
      <c r="S797" s="263">
        <f>ROUND(R797*Q797,2)</f>
        <v>404629.33</v>
      </c>
    </row>
    <row r="798" spans="2:19" s="415" customFormat="1" ht="13.5" hidden="1" outlineLevel="3">
      <c r="B798" s="407"/>
      <c r="C798" s="408"/>
      <c r="D798" s="399" t="s">
        <v>70</v>
      </c>
      <c r="E798" s="408"/>
      <c r="F798" s="410" t="s">
        <v>1757</v>
      </c>
      <c r="G798" s="408"/>
      <c r="H798" s="411">
        <v>65262.795</v>
      </c>
      <c r="I798" s="412" t="s">
        <v>15</v>
      </c>
      <c r="J798" s="413"/>
      <c r="K798" s="414"/>
      <c r="L798" s="412" t="s">
        <v>15</v>
      </c>
      <c r="M798" s="413"/>
      <c r="N798" s="414"/>
      <c r="O798" s="412" t="s">
        <v>15</v>
      </c>
      <c r="P798" s="413"/>
      <c r="Q798" s="414">
        <v>65262.795</v>
      </c>
      <c r="R798" s="412" t="s">
        <v>15</v>
      </c>
      <c r="S798" s="413"/>
    </row>
    <row r="799" spans="2:19" s="264" customFormat="1" ht="22.5" customHeight="1" hidden="1" outlineLevel="2" collapsed="1">
      <c r="B799" s="255"/>
      <c r="C799" s="256" t="s">
        <v>1758</v>
      </c>
      <c r="D799" s="256" t="s">
        <v>67</v>
      </c>
      <c r="E799" s="257" t="s">
        <v>1186</v>
      </c>
      <c r="F799" s="396" t="s">
        <v>1187</v>
      </c>
      <c r="G799" s="259" t="s">
        <v>68</v>
      </c>
      <c r="H799" s="260">
        <v>264.222</v>
      </c>
      <c r="I799" s="261">
        <v>181.1</v>
      </c>
      <c r="J799" s="263">
        <f>ROUND(I799*H799,2)</f>
        <v>47850.6</v>
      </c>
      <c r="K799" s="262"/>
      <c r="L799" s="261">
        <v>181.1</v>
      </c>
      <c r="M799" s="263">
        <f>ROUND(L799*K799,2)</f>
        <v>0</v>
      </c>
      <c r="N799" s="262"/>
      <c r="O799" s="261">
        <v>181.1</v>
      </c>
      <c r="P799" s="263">
        <f>ROUND(O799*N799,2)</f>
        <v>0</v>
      </c>
      <c r="Q799" s="262">
        <v>264.222</v>
      </c>
      <c r="R799" s="261">
        <v>181.1</v>
      </c>
      <c r="S799" s="263">
        <f>ROUND(R799*Q799,2)</f>
        <v>47850.6</v>
      </c>
    </row>
    <row r="800" spans="2:19" s="415" customFormat="1" ht="13.5" hidden="1" outlineLevel="3">
      <c r="B800" s="407"/>
      <c r="C800" s="408"/>
      <c r="D800" s="399" t="s">
        <v>70</v>
      </c>
      <c r="E800" s="436" t="s">
        <v>15</v>
      </c>
      <c r="F800" s="410" t="s">
        <v>1759</v>
      </c>
      <c r="G800" s="408"/>
      <c r="H800" s="411">
        <v>264.222</v>
      </c>
      <c r="I800" s="412" t="s">
        <v>15</v>
      </c>
      <c r="J800" s="413"/>
      <c r="K800" s="414"/>
      <c r="L800" s="412" t="s">
        <v>15</v>
      </c>
      <c r="M800" s="413"/>
      <c r="N800" s="414"/>
      <c r="O800" s="412" t="s">
        <v>15</v>
      </c>
      <c r="P800" s="413"/>
      <c r="Q800" s="414">
        <v>264.222</v>
      </c>
      <c r="R800" s="412" t="s">
        <v>15</v>
      </c>
      <c r="S800" s="413"/>
    </row>
    <row r="801" spans="2:19" s="264" customFormat="1" ht="31.5" customHeight="1" hidden="1" outlineLevel="2" collapsed="1">
      <c r="B801" s="255"/>
      <c r="C801" s="256" t="s">
        <v>1760</v>
      </c>
      <c r="D801" s="256" t="s">
        <v>67</v>
      </c>
      <c r="E801" s="257" t="s">
        <v>1188</v>
      </c>
      <c r="F801" s="396" t="s">
        <v>1189</v>
      </c>
      <c r="G801" s="259" t="s">
        <v>68</v>
      </c>
      <c r="H801" s="260">
        <v>3434.886</v>
      </c>
      <c r="I801" s="261">
        <v>6.2</v>
      </c>
      <c r="J801" s="263">
        <f>ROUND(I801*H801,2)</f>
        <v>21296.29</v>
      </c>
      <c r="K801" s="262"/>
      <c r="L801" s="261">
        <v>6.2</v>
      </c>
      <c r="M801" s="263">
        <f>ROUND(L801*K801,2)</f>
        <v>0</v>
      </c>
      <c r="N801" s="262"/>
      <c r="O801" s="261">
        <v>6.2</v>
      </c>
      <c r="P801" s="263">
        <f>ROUND(O801*N801,2)</f>
        <v>0</v>
      </c>
      <c r="Q801" s="262">
        <v>3434.886</v>
      </c>
      <c r="R801" s="261">
        <v>6.2</v>
      </c>
      <c r="S801" s="263">
        <f>ROUND(R801*Q801,2)</f>
        <v>21296.29</v>
      </c>
    </row>
    <row r="802" spans="2:19" s="415" customFormat="1" ht="13.5" hidden="1" outlineLevel="3">
      <c r="B802" s="407"/>
      <c r="C802" s="408"/>
      <c r="D802" s="399" t="s">
        <v>70</v>
      </c>
      <c r="E802" s="408"/>
      <c r="F802" s="410" t="s">
        <v>1761</v>
      </c>
      <c r="G802" s="408"/>
      <c r="H802" s="411">
        <v>3434.886</v>
      </c>
      <c r="I802" s="412" t="s">
        <v>15</v>
      </c>
      <c r="J802" s="413"/>
      <c r="K802" s="414"/>
      <c r="L802" s="412" t="s">
        <v>15</v>
      </c>
      <c r="M802" s="413"/>
      <c r="N802" s="414"/>
      <c r="O802" s="412" t="s">
        <v>15</v>
      </c>
      <c r="P802" s="413"/>
      <c r="Q802" s="414">
        <v>3434.886</v>
      </c>
      <c r="R802" s="412" t="s">
        <v>15</v>
      </c>
      <c r="S802" s="413"/>
    </row>
    <row r="803" spans="2:19" s="264" customFormat="1" ht="22.5" customHeight="1" hidden="1" outlineLevel="2" collapsed="1">
      <c r="B803" s="255"/>
      <c r="C803" s="256" t="s">
        <v>1762</v>
      </c>
      <c r="D803" s="256" t="s">
        <v>67</v>
      </c>
      <c r="E803" s="257" t="s">
        <v>1171</v>
      </c>
      <c r="F803" s="396" t="s">
        <v>1172</v>
      </c>
      <c r="G803" s="259" t="s">
        <v>68</v>
      </c>
      <c r="H803" s="260">
        <v>5284.437</v>
      </c>
      <c r="I803" s="261">
        <v>167.2</v>
      </c>
      <c r="J803" s="263">
        <f>ROUND(I803*H803,2)</f>
        <v>883557.87</v>
      </c>
      <c r="K803" s="262"/>
      <c r="L803" s="261">
        <v>167.2</v>
      </c>
      <c r="M803" s="263">
        <f>ROUND(L803*K803,2)</f>
        <v>0</v>
      </c>
      <c r="N803" s="262"/>
      <c r="O803" s="261">
        <v>167.2</v>
      </c>
      <c r="P803" s="263">
        <f>ROUND(O803*N803,2)</f>
        <v>0</v>
      </c>
      <c r="Q803" s="262">
        <v>5284.437</v>
      </c>
      <c r="R803" s="261">
        <v>167.2</v>
      </c>
      <c r="S803" s="263">
        <f>ROUND(R803*Q803,2)</f>
        <v>883557.87</v>
      </c>
    </row>
    <row r="804" spans="2:19" s="415" customFormat="1" ht="13.5" hidden="1" outlineLevel="3">
      <c r="B804" s="407"/>
      <c r="C804" s="408"/>
      <c r="D804" s="399" t="s">
        <v>70</v>
      </c>
      <c r="E804" s="436" t="s">
        <v>15</v>
      </c>
      <c r="F804" s="410" t="s">
        <v>1754</v>
      </c>
      <c r="G804" s="408"/>
      <c r="H804" s="411">
        <v>5284.437</v>
      </c>
      <c r="I804" s="412" t="s">
        <v>15</v>
      </c>
      <c r="J804" s="413"/>
      <c r="K804" s="414"/>
      <c r="L804" s="412" t="s">
        <v>15</v>
      </c>
      <c r="M804" s="413"/>
      <c r="N804" s="414"/>
      <c r="O804" s="412" t="s">
        <v>15</v>
      </c>
      <c r="P804" s="413"/>
      <c r="Q804" s="414">
        <v>5284.437</v>
      </c>
      <c r="R804" s="412" t="s">
        <v>15</v>
      </c>
      <c r="S804" s="413"/>
    </row>
    <row r="805" spans="2:19" s="264" customFormat="1" ht="22.5" customHeight="1" hidden="1" outlineLevel="2" collapsed="1">
      <c r="B805" s="255"/>
      <c r="C805" s="256" t="s">
        <v>1763</v>
      </c>
      <c r="D805" s="256" t="s">
        <v>67</v>
      </c>
      <c r="E805" s="257" t="s">
        <v>1127</v>
      </c>
      <c r="F805" s="396" t="s">
        <v>1128</v>
      </c>
      <c r="G805" s="259" t="s">
        <v>68</v>
      </c>
      <c r="H805" s="260">
        <v>3292.76</v>
      </c>
      <c r="I805" s="261">
        <v>75.2</v>
      </c>
      <c r="J805" s="263">
        <f>ROUND(I805*H805,2)</f>
        <v>247615.55</v>
      </c>
      <c r="K805" s="262"/>
      <c r="L805" s="261">
        <v>75.2</v>
      </c>
      <c r="M805" s="263">
        <f>ROUND(L805*K805,2)</f>
        <v>0</v>
      </c>
      <c r="N805" s="262"/>
      <c r="O805" s="261">
        <v>75.2</v>
      </c>
      <c r="P805" s="263">
        <f>ROUND(O805*N805,2)</f>
        <v>0</v>
      </c>
      <c r="Q805" s="262">
        <v>3292.76</v>
      </c>
      <c r="R805" s="261">
        <v>75.2</v>
      </c>
      <c r="S805" s="263">
        <f>ROUND(R805*Q805,2)</f>
        <v>247615.55</v>
      </c>
    </row>
    <row r="806" spans="2:19" s="406" customFormat="1" ht="13.5" hidden="1" outlineLevel="3">
      <c r="B806" s="397"/>
      <c r="C806" s="398"/>
      <c r="D806" s="399" t="s">
        <v>70</v>
      </c>
      <c r="E806" s="402" t="s">
        <v>15</v>
      </c>
      <c r="F806" s="401" t="s">
        <v>1649</v>
      </c>
      <c r="G806" s="398"/>
      <c r="H806" s="402" t="s">
        <v>15</v>
      </c>
      <c r="I806" s="403" t="s">
        <v>15</v>
      </c>
      <c r="J806" s="404"/>
      <c r="K806" s="405"/>
      <c r="L806" s="403" t="s">
        <v>15</v>
      </c>
      <c r="M806" s="404"/>
      <c r="N806" s="405"/>
      <c r="O806" s="403" t="s">
        <v>15</v>
      </c>
      <c r="P806" s="404"/>
      <c r="Q806" s="405" t="s">
        <v>15</v>
      </c>
      <c r="R806" s="403" t="s">
        <v>15</v>
      </c>
      <c r="S806" s="404"/>
    </row>
    <row r="807" spans="2:19" s="406" customFormat="1" ht="13.5" hidden="1" outlineLevel="3">
      <c r="B807" s="397"/>
      <c r="C807" s="398"/>
      <c r="D807" s="399" t="s">
        <v>70</v>
      </c>
      <c r="E807" s="402" t="s">
        <v>15</v>
      </c>
      <c r="F807" s="401" t="s">
        <v>1526</v>
      </c>
      <c r="G807" s="398"/>
      <c r="H807" s="402" t="s">
        <v>15</v>
      </c>
      <c r="I807" s="403" t="s">
        <v>15</v>
      </c>
      <c r="J807" s="404"/>
      <c r="K807" s="405"/>
      <c r="L807" s="403" t="s">
        <v>15</v>
      </c>
      <c r="M807" s="404"/>
      <c r="N807" s="405"/>
      <c r="O807" s="403" t="s">
        <v>15</v>
      </c>
      <c r="P807" s="404"/>
      <c r="Q807" s="405" t="s">
        <v>15</v>
      </c>
      <c r="R807" s="403" t="s">
        <v>15</v>
      </c>
      <c r="S807" s="404"/>
    </row>
    <row r="808" spans="2:19" s="415" customFormat="1" ht="13.5" hidden="1" outlineLevel="3">
      <c r="B808" s="407"/>
      <c r="C808" s="408"/>
      <c r="D808" s="399" t="s">
        <v>70</v>
      </c>
      <c r="E808" s="436" t="s">
        <v>15</v>
      </c>
      <c r="F808" s="410" t="s">
        <v>1676</v>
      </c>
      <c r="G808" s="408"/>
      <c r="H808" s="411">
        <v>9973.792</v>
      </c>
      <c r="I808" s="412" t="s">
        <v>15</v>
      </c>
      <c r="J808" s="413"/>
      <c r="K808" s="414"/>
      <c r="L808" s="412" t="s">
        <v>15</v>
      </c>
      <c r="M808" s="413"/>
      <c r="N808" s="414"/>
      <c r="O808" s="412" t="s">
        <v>15</v>
      </c>
      <c r="P808" s="413"/>
      <c r="Q808" s="414">
        <v>9973.792</v>
      </c>
      <c r="R808" s="412" t="s">
        <v>15</v>
      </c>
      <c r="S808" s="413"/>
    </row>
    <row r="809" spans="2:19" s="406" customFormat="1" ht="13.5" hidden="1" outlineLevel="3">
      <c r="B809" s="397"/>
      <c r="C809" s="398"/>
      <c r="D809" s="399" t="s">
        <v>70</v>
      </c>
      <c r="E809" s="402" t="s">
        <v>15</v>
      </c>
      <c r="F809" s="401" t="s">
        <v>1764</v>
      </c>
      <c r="G809" s="398"/>
      <c r="H809" s="402" t="s">
        <v>15</v>
      </c>
      <c r="I809" s="403" t="s">
        <v>15</v>
      </c>
      <c r="J809" s="404"/>
      <c r="K809" s="405"/>
      <c r="L809" s="403" t="s">
        <v>15</v>
      </c>
      <c r="M809" s="404"/>
      <c r="N809" s="405"/>
      <c r="O809" s="403" t="s">
        <v>15</v>
      </c>
      <c r="P809" s="404"/>
      <c r="Q809" s="405" t="s">
        <v>15</v>
      </c>
      <c r="R809" s="403" t="s">
        <v>15</v>
      </c>
      <c r="S809" s="404"/>
    </row>
    <row r="810" spans="2:19" s="415" customFormat="1" ht="13.5" hidden="1" outlineLevel="3">
      <c r="B810" s="407"/>
      <c r="C810" s="408"/>
      <c r="D810" s="399" t="s">
        <v>70</v>
      </c>
      <c r="E810" s="436" t="s">
        <v>15</v>
      </c>
      <c r="F810" s="410" t="s">
        <v>1765</v>
      </c>
      <c r="G810" s="408"/>
      <c r="H810" s="411">
        <v>757.2</v>
      </c>
      <c r="I810" s="412" t="s">
        <v>15</v>
      </c>
      <c r="J810" s="413"/>
      <c r="K810" s="414"/>
      <c r="L810" s="412" t="s">
        <v>15</v>
      </c>
      <c r="M810" s="413"/>
      <c r="N810" s="414"/>
      <c r="O810" s="412" t="s">
        <v>15</v>
      </c>
      <c r="P810" s="413"/>
      <c r="Q810" s="414">
        <v>757.2</v>
      </c>
      <c r="R810" s="412" t="s">
        <v>15</v>
      </c>
      <c r="S810" s="413"/>
    </row>
    <row r="811" spans="2:19" s="406" customFormat="1" ht="13.5" hidden="1" outlineLevel="3">
      <c r="B811" s="397"/>
      <c r="C811" s="398"/>
      <c r="D811" s="399" t="s">
        <v>70</v>
      </c>
      <c r="E811" s="402" t="s">
        <v>15</v>
      </c>
      <c r="F811" s="401" t="s">
        <v>1528</v>
      </c>
      <c r="G811" s="398"/>
      <c r="H811" s="402" t="s">
        <v>15</v>
      </c>
      <c r="I811" s="403" t="s">
        <v>15</v>
      </c>
      <c r="J811" s="404"/>
      <c r="K811" s="405"/>
      <c r="L811" s="403" t="s">
        <v>15</v>
      </c>
      <c r="M811" s="404"/>
      <c r="N811" s="405"/>
      <c r="O811" s="403" t="s">
        <v>15</v>
      </c>
      <c r="P811" s="404"/>
      <c r="Q811" s="405" t="s">
        <v>15</v>
      </c>
      <c r="R811" s="403" t="s">
        <v>15</v>
      </c>
      <c r="S811" s="404"/>
    </row>
    <row r="812" spans="2:19" s="406" customFormat="1" ht="13.5" hidden="1" outlineLevel="3">
      <c r="B812" s="397"/>
      <c r="C812" s="398"/>
      <c r="D812" s="399" t="s">
        <v>70</v>
      </c>
      <c r="E812" s="402" t="s">
        <v>15</v>
      </c>
      <c r="F812" s="401" t="s">
        <v>1649</v>
      </c>
      <c r="G812" s="398"/>
      <c r="H812" s="402" t="s">
        <v>15</v>
      </c>
      <c r="I812" s="403" t="s">
        <v>15</v>
      </c>
      <c r="J812" s="404"/>
      <c r="K812" s="405"/>
      <c r="L812" s="403" t="s">
        <v>15</v>
      </c>
      <c r="M812" s="404"/>
      <c r="N812" s="405"/>
      <c r="O812" s="403" t="s">
        <v>15</v>
      </c>
      <c r="P812" s="404"/>
      <c r="Q812" s="405" t="s">
        <v>15</v>
      </c>
      <c r="R812" s="403" t="s">
        <v>15</v>
      </c>
      <c r="S812" s="404"/>
    </row>
    <row r="813" spans="2:19" s="406" customFormat="1" ht="13.5" hidden="1" outlineLevel="3">
      <c r="B813" s="397"/>
      <c r="C813" s="398"/>
      <c r="D813" s="399" t="s">
        <v>70</v>
      </c>
      <c r="E813" s="402" t="s">
        <v>15</v>
      </c>
      <c r="F813" s="401" t="s">
        <v>1766</v>
      </c>
      <c r="G813" s="398"/>
      <c r="H813" s="402" t="s">
        <v>15</v>
      </c>
      <c r="I813" s="403" t="s">
        <v>15</v>
      </c>
      <c r="J813" s="404"/>
      <c r="K813" s="405"/>
      <c r="L813" s="403" t="s">
        <v>15</v>
      </c>
      <c r="M813" s="404"/>
      <c r="N813" s="405"/>
      <c r="O813" s="403" t="s">
        <v>15</v>
      </c>
      <c r="P813" s="404"/>
      <c r="Q813" s="405" t="s">
        <v>15</v>
      </c>
      <c r="R813" s="403" t="s">
        <v>15</v>
      </c>
      <c r="S813" s="404"/>
    </row>
    <row r="814" spans="2:19" s="415" customFormat="1" ht="13.5" hidden="1" outlineLevel="3">
      <c r="B814" s="407"/>
      <c r="C814" s="408"/>
      <c r="D814" s="399" t="s">
        <v>70</v>
      </c>
      <c r="E814" s="436" t="s">
        <v>15</v>
      </c>
      <c r="F814" s="410" t="s">
        <v>1767</v>
      </c>
      <c r="G814" s="408"/>
      <c r="H814" s="411">
        <v>-156.996</v>
      </c>
      <c r="I814" s="412" t="s">
        <v>15</v>
      </c>
      <c r="J814" s="413"/>
      <c r="K814" s="414"/>
      <c r="L814" s="412" t="s">
        <v>15</v>
      </c>
      <c r="M814" s="413"/>
      <c r="N814" s="414"/>
      <c r="O814" s="412" t="s">
        <v>15</v>
      </c>
      <c r="P814" s="413"/>
      <c r="Q814" s="414">
        <v>-156.996</v>
      </c>
      <c r="R814" s="412" t="s">
        <v>15</v>
      </c>
      <c r="S814" s="413"/>
    </row>
    <row r="815" spans="2:19" s="406" customFormat="1" ht="13.5" hidden="1" outlineLevel="3">
      <c r="B815" s="397"/>
      <c r="C815" s="398"/>
      <c r="D815" s="399" t="s">
        <v>70</v>
      </c>
      <c r="E815" s="402" t="s">
        <v>15</v>
      </c>
      <c r="F815" s="401" t="s">
        <v>1768</v>
      </c>
      <c r="G815" s="398"/>
      <c r="H815" s="402" t="s">
        <v>15</v>
      </c>
      <c r="I815" s="403" t="s">
        <v>15</v>
      </c>
      <c r="J815" s="404"/>
      <c r="K815" s="405"/>
      <c r="L815" s="403" t="s">
        <v>15</v>
      </c>
      <c r="M815" s="404"/>
      <c r="N815" s="405"/>
      <c r="O815" s="403" t="s">
        <v>15</v>
      </c>
      <c r="P815" s="404"/>
      <c r="Q815" s="405" t="s">
        <v>15</v>
      </c>
      <c r="R815" s="403" t="s">
        <v>15</v>
      </c>
      <c r="S815" s="404"/>
    </row>
    <row r="816" spans="2:19" s="415" customFormat="1" ht="13.5" hidden="1" outlineLevel="3">
      <c r="B816" s="407"/>
      <c r="C816" s="408"/>
      <c r="D816" s="399" t="s">
        <v>70</v>
      </c>
      <c r="E816" s="436" t="s">
        <v>15</v>
      </c>
      <c r="F816" s="410" t="s">
        <v>1769</v>
      </c>
      <c r="G816" s="408"/>
      <c r="H816" s="411">
        <v>-784.98</v>
      </c>
      <c r="I816" s="412" t="s">
        <v>15</v>
      </c>
      <c r="J816" s="413"/>
      <c r="K816" s="414"/>
      <c r="L816" s="412" t="s">
        <v>15</v>
      </c>
      <c r="M816" s="413"/>
      <c r="N816" s="414"/>
      <c r="O816" s="412" t="s">
        <v>15</v>
      </c>
      <c r="P816" s="413"/>
      <c r="Q816" s="414">
        <v>-784.98</v>
      </c>
      <c r="R816" s="412" t="s">
        <v>15</v>
      </c>
      <c r="S816" s="413"/>
    </row>
    <row r="817" spans="2:19" s="406" customFormat="1" ht="13.5" hidden="1" outlineLevel="3">
      <c r="B817" s="397"/>
      <c r="C817" s="398"/>
      <c r="D817" s="399" t="s">
        <v>70</v>
      </c>
      <c r="E817" s="402" t="s">
        <v>15</v>
      </c>
      <c r="F817" s="401" t="s">
        <v>1770</v>
      </c>
      <c r="G817" s="398"/>
      <c r="H817" s="402" t="s">
        <v>15</v>
      </c>
      <c r="I817" s="403" t="s">
        <v>15</v>
      </c>
      <c r="J817" s="404"/>
      <c r="K817" s="405"/>
      <c r="L817" s="403" t="s">
        <v>15</v>
      </c>
      <c r="M817" s="404"/>
      <c r="N817" s="405"/>
      <c r="O817" s="403" t="s">
        <v>15</v>
      </c>
      <c r="P817" s="404"/>
      <c r="Q817" s="405" t="s">
        <v>15</v>
      </c>
      <c r="R817" s="403" t="s">
        <v>15</v>
      </c>
      <c r="S817" s="404"/>
    </row>
    <row r="818" spans="2:19" s="415" customFormat="1" ht="13.5" hidden="1" outlineLevel="3">
      <c r="B818" s="407"/>
      <c r="C818" s="408"/>
      <c r="D818" s="399" t="s">
        <v>70</v>
      </c>
      <c r="E818" s="436" t="s">
        <v>15</v>
      </c>
      <c r="F818" s="410" t="s">
        <v>1771</v>
      </c>
      <c r="G818" s="408"/>
      <c r="H818" s="411">
        <v>-6277.5</v>
      </c>
      <c r="I818" s="412" t="s">
        <v>15</v>
      </c>
      <c r="J818" s="413"/>
      <c r="K818" s="414"/>
      <c r="L818" s="412" t="s">
        <v>15</v>
      </c>
      <c r="M818" s="413"/>
      <c r="N818" s="414"/>
      <c r="O818" s="412" t="s">
        <v>15</v>
      </c>
      <c r="P818" s="413"/>
      <c r="Q818" s="414">
        <v>-6277.5</v>
      </c>
      <c r="R818" s="412" t="s">
        <v>15</v>
      </c>
      <c r="S818" s="413"/>
    </row>
    <row r="819" spans="2:19" s="406" customFormat="1" ht="13.5" hidden="1" outlineLevel="3">
      <c r="B819" s="397"/>
      <c r="C819" s="398"/>
      <c r="D819" s="399" t="s">
        <v>70</v>
      </c>
      <c r="E819" s="402" t="s">
        <v>15</v>
      </c>
      <c r="F819" s="401" t="s">
        <v>1772</v>
      </c>
      <c r="G819" s="398"/>
      <c r="H819" s="402" t="s">
        <v>15</v>
      </c>
      <c r="I819" s="403" t="s">
        <v>15</v>
      </c>
      <c r="J819" s="404"/>
      <c r="K819" s="405"/>
      <c r="L819" s="403" t="s">
        <v>15</v>
      </c>
      <c r="M819" s="404"/>
      <c r="N819" s="405"/>
      <c r="O819" s="403" t="s">
        <v>15</v>
      </c>
      <c r="P819" s="404"/>
      <c r="Q819" s="405" t="s">
        <v>15</v>
      </c>
      <c r="R819" s="403" t="s">
        <v>15</v>
      </c>
      <c r="S819" s="404"/>
    </row>
    <row r="820" spans="2:19" s="406" customFormat="1" ht="13.5" hidden="1" outlineLevel="3">
      <c r="B820" s="397"/>
      <c r="C820" s="398"/>
      <c r="D820" s="399" t="s">
        <v>70</v>
      </c>
      <c r="E820" s="402" t="s">
        <v>15</v>
      </c>
      <c r="F820" s="401" t="s">
        <v>1773</v>
      </c>
      <c r="G820" s="398"/>
      <c r="H820" s="402" t="s">
        <v>15</v>
      </c>
      <c r="I820" s="403" t="s">
        <v>15</v>
      </c>
      <c r="J820" s="404"/>
      <c r="K820" s="405"/>
      <c r="L820" s="403" t="s">
        <v>15</v>
      </c>
      <c r="M820" s="404"/>
      <c r="N820" s="405"/>
      <c r="O820" s="403" t="s">
        <v>15</v>
      </c>
      <c r="P820" s="404"/>
      <c r="Q820" s="405" t="s">
        <v>15</v>
      </c>
      <c r="R820" s="403" t="s">
        <v>15</v>
      </c>
      <c r="S820" s="404"/>
    </row>
    <row r="821" spans="2:19" s="415" customFormat="1" ht="13.5" hidden="1" outlineLevel="3">
      <c r="B821" s="407"/>
      <c r="C821" s="408"/>
      <c r="D821" s="399" t="s">
        <v>70</v>
      </c>
      <c r="E821" s="436" t="s">
        <v>15</v>
      </c>
      <c r="F821" s="410" t="s">
        <v>1774</v>
      </c>
      <c r="G821" s="408"/>
      <c r="H821" s="411">
        <v>-79.391</v>
      </c>
      <c r="I821" s="412" t="s">
        <v>15</v>
      </c>
      <c r="J821" s="413"/>
      <c r="K821" s="414"/>
      <c r="L821" s="412" t="s">
        <v>15</v>
      </c>
      <c r="M821" s="413"/>
      <c r="N821" s="414"/>
      <c r="O821" s="412" t="s">
        <v>15</v>
      </c>
      <c r="P821" s="413"/>
      <c r="Q821" s="414">
        <v>-79.391</v>
      </c>
      <c r="R821" s="412" t="s">
        <v>15</v>
      </c>
      <c r="S821" s="413"/>
    </row>
    <row r="822" spans="2:19" s="406" customFormat="1" ht="13.5" hidden="1" outlineLevel="3">
      <c r="B822" s="397"/>
      <c r="C822" s="398"/>
      <c r="D822" s="399" t="s">
        <v>70</v>
      </c>
      <c r="E822" s="402" t="s">
        <v>15</v>
      </c>
      <c r="F822" s="401" t="s">
        <v>1775</v>
      </c>
      <c r="G822" s="398"/>
      <c r="H822" s="402" t="s">
        <v>15</v>
      </c>
      <c r="I822" s="403" t="s">
        <v>15</v>
      </c>
      <c r="J822" s="404"/>
      <c r="K822" s="405"/>
      <c r="L822" s="403" t="s">
        <v>15</v>
      </c>
      <c r="M822" s="404"/>
      <c r="N822" s="405"/>
      <c r="O822" s="403" t="s">
        <v>15</v>
      </c>
      <c r="P822" s="404"/>
      <c r="Q822" s="405" t="s">
        <v>15</v>
      </c>
      <c r="R822" s="403" t="s">
        <v>15</v>
      </c>
      <c r="S822" s="404"/>
    </row>
    <row r="823" spans="2:19" s="415" customFormat="1" ht="13.5" hidden="1" outlineLevel="3">
      <c r="B823" s="407"/>
      <c r="C823" s="408"/>
      <c r="D823" s="399" t="s">
        <v>70</v>
      </c>
      <c r="E823" s="436" t="s">
        <v>15</v>
      </c>
      <c r="F823" s="410" t="s">
        <v>1776</v>
      </c>
      <c r="G823" s="408"/>
      <c r="H823" s="411">
        <v>-79.794</v>
      </c>
      <c r="I823" s="412" t="s">
        <v>15</v>
      </c>
      <c r="J823" s="413"/>
      <c r="K823" s="414"/>
      <c r="L823" s="412" t="s">
        <v>15</v>
      </c>
      <c r="M823" s="413"/>
      <c r="N823" s="414"/>
      <c r="O823" s="412" t="s">
        <v>15</v>
      </c>
      <c r="P823" s="413"/>
      <c r="Q823" s="414">
        <v>-79.794</v>
      </c>
      <c r="R823" s="412" t="s">
        <v>15</v>
      </c>
      <c r="S823" s="413"/>
    </row>
    <row r="824" spans="2:19" s="406" customFormat="1" ht="13.5" hidden="1" outlineLevel="3">
      <c r="B824" s="397"/>
      <c r="C824" s="398"/>
      <c r="D824" s="399" t="s">
        <v>70</v>
      </c>
      <c r="E824" s="402" t="s">
        <v>15</v>
      </c>
      <c r="F824" s="401" t="s">
        <v>1777</v>
      </c>
      <c r="G824" s="398"/>
      <c r="H824" s="402" t="s">
        <v>15</v>
      </c>
      <c r="I824" s="403" t="s">
        <v>15</v>
      </c>
      <c r="J824" s="404"/>
      <c r="K824" s="405"/>
      <c r="L824" s="403" t="s">
        <v>15</v>
      </c>
      <c r="M824" s="404"/>
      <c r="N824" s="405"/>
      <c r="O824" s="403" t="s">
        <v>15</v>
      </c>
      <c r="P824" s="404"/>
      <c r="Q824" s="405" t="s">
        <v>15</v>
      </c>
      <c r="R824" s="403" t="s">
        <v>15</v>
      </c>
      <c r="S824" s="404"/>
    </row>
    <row r="825" spans="2:19" s="415" customFormat="1" ht="13.5" hidden="1" outlineLevel="3">
      <c r="B825" s="407"/>
      <c r="C825" s="408"/>
      <c r="D825" s="399" t="s">
        <v>70</v>
      </c>
      <c r="E825" s="436" t="s">
        <v>15</v>
      </c>
      <c r="F825" s="410" t="s">
        <v>1778</v>
      </c>
      <c r="G825" s="408"/>
      <c r="H825" s="411">
        <v>-19.821</v>
      </c>
      <c r="I825" s="412" t="s">
        <v>15</v>
      </c>
      <c r="J825" s="413"/>
      <c r="K825" s="414"/>
      <c r="L825" s="412" t="s">
        <v>15</v>
      </c>
      <c r="M825" s="413"/>
      <c r="N825" s="414"/>
      <c r="O825" s="412" t="s">
        <v>15</v>
      </c>
      <c r="P825" s="413"/>
      <c r="Q825" s="414">
        <v>-19.821</v>
      </c>
      <c r="R825" s="412" t="s">
        <v>15</v>
      </c>
      <c r="S825" s="413"/>
    </row>
    <row r="826" spans="2:19" s="406" customFormat="1" ht="13.5" hidden="1" outlineLevel="3">
      <c r="B826" s="397"/>
      <c r="C826" s="398"/>
      <c r="D826" s="399" t="s">
        <v>70</v>
      </c>
      <c r="E826" s="402" t="s">
        <v>15</v>
      </c>
      <c r="F826" s="401" t="s">
        <v>1779</v>
      </c>
      <c r="G826" s="398"/>
      <c r="H826" s="402" t="s">
        <v>15</v>
      </c>
      <c r="I826" s="403" t="s">
        <v>15</v>
      </c>
      <c r="J826" s="404"/>
      <c r="K826" s="405"/>
      <c r="L826" s="403" t="s">
        <v>15</v>
      </c>
      <c r="M826" s="404"/>
      <c r="N826" s="405"/>
      <c r="O826" s="403" t="s">
        <v>15</v>
      </c>
      <c r="P826" s="404"/>
      <c r="Q826" s="405" t="s">
        <v>15</v>
      </c>
      <c r="R826" s="403" t="s">
        <v>15</v>
      </c>
      <c r="S826" s="404"/>
    </row>
    <row r="827" spans="2:19" s="415" customFormat="1" ht="13.5" hidden="1" outlineLevel="3">
      <c r="B827" s="407"/>
      <c r="C827" s="408"/>
      <c r="D827" s="399" t="s">
        <v>70</v>
      </c>
      <c r="E827" s="436" t="s">
        <v>15</v>
      </c>
      <c r="F827" s="410" t="s">
        <v>1780</v>
      </c>
      <c r="G827" s="408"/>
      <c r="H827" s="411">
        <v>-4.185</v>
      </c>
      <c r="I827" s="412" t="s">
        <v>15</v>
      </c>
      <c r="J827" s="413"/>
      <c r="K827" s="414"/>
      <c r="L827" s="412" t="s">
        <v>15</v>
      </c>
      <c r="M827" s="413"/>
      <c r="N827" s="414"/>
      <c r="O827" s="412" t="s">
        <v>15</v>
      </c>
      <c r="P827" s="413"/>
      <c r="Q827" s="414">
        <v>-4.185</v>
      </c>
      <c r="R827" s="412" t="s">
        <v>15</v>
      </c>
      <c r="S827" s="413"/>
    </row>
    <row r="828" spans="2:19" s="406" customFormat="1" ht="13.5" hidden="1" outlineLevel="3">
      <c r="B828" s="397"/>
      <c r="C828" s="398"/>
      <c r="D828" s="399" t="s">
        <v>70</v>
      </c>
      <c r="E828" s="402" t="s">
        <v>15</v>
      </c>
      <c r="F828" s="401" t="s">
        <v>1781</v>
      </c>
      <c r="G828" s="398"/>
      <c r="H828" s="402" t="s">
        <v>15</v>
      </c>
      <c r="I828" s="403" t="s">
        <v>15</v>
      </c>
      <c r="J828" s="404"/>
      <c r="K828" s="405"/>
      <c r="L828" s="403" t="s">
        <v>15</v>
      </c>
      <c r="M828" s="404"/>
      <c r="N828" s="405"/>
      <c r="O828" s="403" t="s">
        <v>15</v>
      </c>
      <c r="P828" s="404"/>
      <c r="Q828" s="405" t="s">
        <v>15</v>
      </c>
      <c r="R828" s="403" t="s">
        <v>15</v>
      </c>
      <c r="S828" s="404"/>
    </row>
    <row r="829" spans="2:19" s="415" customFormat="1" ht="13.5" hidden="1" outlineLevel="3">
      <c r="B829" s="407"/>
      <c r="C829" s="408"/>
      <c r="D829" s="399" t="s">
        <v>70</v>
      </c>
      <c r="E829" s="436" t="s">
        <v>15</v>
      </c>
      <c r="F829" s="410" t="s">
        <v>1782</v>
      </c>
      <c r="G829" s="408"/>
      <c r="H829" s="411">
        <v>-35.565</v>
      </c>
      <c r="I829" s="412" t="s">
        <v>15</v>
      </c>
      <c r="J829" s="413"/>
      <c r="K829" s="414"/>
      <c r="L829" s="412" t="s">
        <v>15</v>
      </c>
      <c r="M829" s="413"/>
      <c r="N829" s="414"/>
      <c r="O829" s="412" t="s">
        <v>15</v>
      </c>
      <c r="P829" s="413"/>
      <c r="Q829" s="414">
        <v>-35.565</v>
      </c>
      <c r="R829" s="412" t="s">
        <v>15</v>
      </c>
      <c r="S829" s="413"/>
    </row>
    <row r="830" spans="2:19" s="424" customFormat="1" ht="13.5" hidden="1" outlineLevel="3">
      <c r="B830" s="416"/>
      <c r="C830" s="417"/>
      <c r="D830" s="399" t="s">
        <v>70</v>
      </c>
      <c r="E830" s="438" t="s">
        <v>1783</v>
      </c>
      <c r="F830" s="419" t="s">
        <v>71</v>
      </c>
      <c r="G830" s="417"/>
      <c r="H830" s="420">
        <v>3292.76</v>
      </c>
      <c r="I830" s="421" t="s">
        <v>15</v>
      </c>
      <c r="J830" s="422"/>
      <c r="K830" s="423"/>
      <c r="L830" s="421" t="s">
        <v>15</v>
      </c>
      <c r="M830" s="422"/>
      <c r="N830" s="423"/>
      <c r="O830" s="421" t="s">
        <v>15</v>
      </c>
      <c r="P830" s="422"/>
      <c r="Q830" s="423">
        <v>3292.76</v>
      </c>
      <c r="R830" s="421" t="s">
        <v>15</v>
      </c>
      <c r="S830" s="422"/>
    </row>
    <row r="831" spans="2:19" s="264" customFormat="1" ht="22.5" customHeight="1" hidden="1" outlineLevel="2" collapsed="1">
      <c r="B831" s="255"/>
      <c r="C831" s="256" t="s">
        <v>1784</v>
      </c>
      <c r="D831" s="256" t="s">
        <v>67</v>
      </c>
      <c r="E831" s="257" t="s">
        <v>1785</v>
      </c>
      <c r="F831" s="396" t="s">
        <v>1786</v>
      </c>
      <c r="G831" s="259" t="s">
        <v>68</v>
      </c>
      <c r="H831" s="260">
        <v>3292.76</v>
      </c>
      <c r="I831" s="261">
        <v>76.7</v>
      </c>
      <c r="J831" s="263">
        <f>ROUND(I831*H831,2)</f>
        <v>252554.69</v>
      </c>
      <c r="K831" s="262"/>
      <c r="L831" s="261">
        <v>76.7</v>
      </c>
      <c r="M831" s="263">
        <f>ROUND(L831*K831,2)</f>
        <v>0</v>
      </c>
      <c r="N831" s="262"/>
      <c r="O831" s="261">
        <v>76.7</v>
      </c>
      <c r="P831" s="263">
        <f>ROUND(O831*N831,2)</f>
        <v>0</v>
      </c>
      <c r="Q831" s="262">
        <v>3292.76</v>
      </c>
      <c r="R831" s="261">
        <v>76.7</v>
      </c>
      <c r="S831" s="263">
        <f>ROUND(R831*Q831,2)</f>
        <v>252554.69</v>
      </c>
    </row>
    <row r="832" spans="2:19" s="415" customFormat="1" ht="13.5" hidden="1" outlineLevel="3">
      <c r="B832" s="407"/>
      <c r="C832" s="408"/>
      <c r="D832" s="399" t="s">
        <v>70</v>
      </c>
      <c r="E832" s="436" t="s">
        <v>15</v>
      </c>
      <c r="F832" s="410" t="s">
        <v>1783</v>
      </c>
      <c r="G832" s="408"/>
      <c r="H832" s="411">
        <v>3292.76</v>
      </c>
      <c r="I832" s="412" t="s">
        <v>15</v>
      </c>
      <c r="J832" s="413"/>
      <c r="K832" s="414"/>
      <c r="L832" s="412" t="s">
        <v>15</v>
      </c>
      <c r="M832" s="413"/>
      <c r="N832" s="414"/>
      <c r="O832" s="412" t="s">
        <v>15</v>
      </c>
      <c r="P832" s="413"/>
      <c r="Q832" s="414">
        <v>3292.76</v>
      </c>
      <c r="R832" s="412" t="s">
        <v>15</v>
      </c>
      <c r="S832" s="413"/>
    </row>
    <row r="833" spans="2:19" s="264" customFormat="1" ht="22.5" customHeight="1" hidden="1" outlineLevel="2" collapsed="1">
      <c r="B833" s="255"/>
      <c r="C833" s="256" t="s">
        <v>1787</v>
      </c>
      <c r="D833" s="256" t="s">
        <v>67</v>
      </c>
      <c r="E833" s="257" t="s">
        <v>1151</v>
      </c>
      <c r="F833" s="396" t="s">
        <v>1152</v>
      </c>
      <c r="G833" s="259" t="s">
        <v>68</v>
      </c>
      <c r="H833" s="260">
        <v>3292.76</v>
      </c>
      <c r="I833" s="261">
        <v>36.1</v>
      </c>
      <c r="J833" s="263">
        <f>ROUND(I833*H833,2)</f>
        <v>118868.64</v>
      </c>
      <c r="K833" s="262"/>
      <c r="L833" s="261">
        <v>36.1</v>
      </c>
      <c r="M833" s="263">
        <f>ROUND(L833*K833,2)</f>
        <v>0</v>
      </c>
      <c r="N833" s="262"/>
      <c r="O833" s="261">
        <v>36.1</v>
      </c>
      <c r="P833" s="263">
        <f>ROUND(O833*N833,2)</f>
        <v>0</v>
      </c>
      <c r="Q833" s="262">
        <v>3292.76</v>
      </c>
      <c r="R833" s="261">
        <v>36.1</v>
      </c>
      <c r="S833" s="263">
        <f>ROUND(R833*Q833,2)</f>
        <v>118868.64</v>
      </c>
    </row>
    <row r="834" spans="2:19" s="406" customFormat="1" ht="13.5" hidden="1" outlineLevel="3">
      <c r="B834" s="397"/>
      <c r="C834" s="398"/>
      <c r="D834" s="399" t="s">
        <v>70</v>
      </c>
      <c r="E834" s="402" t="s">
        <v>15</v>
      </c>
      <c r="F834" s="401" t="s">
        <v>1788</v>
      </c>
      <c r="G834" s="398"/>
      <c r="H834" s="402" t="s">
        <v>15</v>
      </c>
      <c r="I834" s="403" t="s">
        <v>15</v>
      </c>
      <c r="J834" s="404"/>
      <c r="K834" s="405"/>
      <c r="L834" s="403" t="s">
        <v>15</v>
      </c>
      <c r="M834" s="404"/>
      <c r="N834" s="405"/>
      <c r="O834" s="403" t="s">
        <v>15</v>
      </c>
      <c r="P834" s="404"/>
      <c r="Q834" s="405" t="s">
        <v>15</v>
      </c>
      <c r="R834" s="403" t="s">
        <v>15</v>
      </c>
      <c r="S834" s="404"/>
    </row>
    <row r="835" spans="2:19" s="415" customFormat="1" ht="13.5" hidden="1" outlineLevel="3">
      <c r="B835" s="407"/>
      <c r="C835" s="408"/>
      <c r="D835" s="399" t="s">
        <v>70</v>
      </c>
      <c r="E835" s="436" t="s">
        <v>15</v>
      </c>
      <c r="F835" s="410" t="s">
        <v>1783</v>
      </c>
      <c r="G835" s="408"/>
      <c r="H835" s="411">
        <v>3292.76</v>
      </c>
      <c r="I835" s="412" t="s">
        <v>15</v>
      </c>
      <c r="J835" s="413"/>
      <c r="K835" s="414"/>
      <c r="L835" s="412" t="s">
        <v>15</v>
      </c>
      <c r="M835" s="413"/>
      <c r="N835" s="414"/>
      <c r="O835" s="412" t="s">
        <v>15</v>
      </c>
      <c r="P835" s="413"/>
      <c r="Q835" s="414">
        <v>3292.76</v>
      </c>
      <c r="R835" s="412" t="s">
        <v>15</v>
      </c>
      <c r="S835" s="413"/>
    </row>
    <row r="836" spans="2:19" s="264" customFormat="1" ht="22.5" customHeight="1" hidden="1" outlineLevel="2">
      <c r="B836" s="255"/>
      <c r="C836" s="256" t="s">
        <v>1789</v>
      </c>
      <c r="D836" s="256" t="s">
        <v>67</v>
      </c>
      <c r="E836" s="257" t="s">
        <v>1087</v>
      </c>
      <c r="F836" s="396" t="s">
        <v>1088</v>
      </c>
      <c r="G836" s="259" t="s">
        <v>68</v>
      </c>
      <c r="H836" s="260">
        <v>3292.76</v>
      </c>
      <c r="I836" s="261">
        <v>68.1</v>
      </c>
      <c r="J836" s="263">
        <f>ROUND(I836*H836,2)</f>
        <v>224236.96</v>
      </c>
      <c r="K836" s="262"/>
      <c r="L836" s="261">
        <v>68.1</v>
      </c>
      <c r="M836" s="263">
        <f>ROUND(L836*K836,2)</f>
        <v>0</v>
      </c>
      <c r="N836" s="262"/>
      <c r="O836" s="261">
        <v>68.1</v>
      </c>
      <c r="P836" s="263">
        <f>ROUND(O836*N836,2)</f>
        <v>0</v>
      </c>
      <c r="Q836" s="262">
        <v>3292.76</v>
      </c>
      <c r="R836" s="261">
        <v>68.1</v>
      </c>
      <c r="S836" s="263">
        <f>ROUND(R836*Q836,2)</f>
        <v>224236.96</v>
      </c>
    </row>
    <row r="837" spans="2:19" s="264" customFormat="1" ht="22.5" customHeight="1" hidden="1" outlineLevel="2">
      <c r="B837" s="255"/>
      <c r="C837" s="256" t="s">
        <v>1790</v>
      </c>
      <c r="D837" s="256" t="s">
        <v>67</v>
      </c>
      <c r="E837" s="257" t="s">
        <v>1791</v>
      </c>
      <c r="F837" s="396" t="s">
        <v>1792</v>
      </c>
      <c r="G837" s="259" t="s">
        <v>182</v>
      </c>
      <c r="H837" s="260">
        <v>1</v>
      </c>
      <c r="I837" s="261">
        <v>104490</v>
      </c>
      <c r="J837" s="263">
        <f>ROUND(I837*H837,2)</f>
        <v>104490</v>
      </c>
      <c r="K837" s="262"/>
      <c r="L837" s="261">
        <v>104490</v>
      </c>
      <c r="M837" s="263">
        <f>ROUND(L837*K837,2)</f>
        <v>0</v>
      </c>
      <c r="N837" s="262"/>
      <c r="O837" s="261">
        <v>104490</v>
      </c>
      <c r="P837" s="263">
        <f>ROUND(O837*N837,2)</f>
        <v>0</v>
      </c>
      <c r="Q837" s="262">
        <v>1</v>
      </c>
      <c r="R837" s="261">
        <v>104490</v>
      </c>
      <c r="S837" s="263">
        <f>ROUND(R837*Q837,2)</f>
        <v>104490</v>
      </c>
    </row>
    <row r="838" spans="2:19" s="309" customFormat="1" ht="31.5" customHeight="1" hidden="1" outlineLevel="2" collapsed="1">
      <c r="B838" s="302"/>
      <c r="C838" s="303" t="s">
        <v>1793</v>
      </c>
      <c r="D838" s="303" t="s">
        <v>67</v>
      </c>
      <c r="E838" s="304" t="s">
        <v>1794</v>
      </c>
      <c r="F838" s="440" t="s">
        <v>1795</v>
      </c>
      <c r="G838" s="305" t="s">
        <v>104</v>
      </c>
      <c r="H838" s="306">
        <v>895.349</v>
      </c>
      <c r="I838" s="261">
        <v>1253.9</v>
      </c>
      <c r="J838" s="308">
        <f>ROUND(I838*H838,2)</f>
        <v>1122678.11</v>
      </c>
      <c r="K838" s="307"/>
      <c r="L838" s="261">
        <v>1253.9</v>
      </c>
      <c r="M838" s="308">
        <f>ROUND(L838*K838,2)</f>
        <v>0</v>
      </c>
      <c r="N838" s="307"/>
      <c r="O838" s="261">
        <v>1253.9</v>
      </c>
      <c r="P838" s="308">
        <f>ROUND(O838*N838,2)</f>
        <v>0</v>
      </c>
      <c r="Q838" s="307">
        <f>K838+H838+N838</f>
        <v>895.349</v>
      </c>
      <c r="R838" s="261">
        <v>1253.9</v>
      </c>
      <c r="S838" s="308">
        <f>ROUND(R838*Q838,2)</f>
        <v>1122678.11</v>
      </c>
    </row>
    <row r="839" spans="2:19" s="406" customFormat="1" ht="28.8" customHeight="1" hidden="1" outlineLevel="3">
      <c r="B839" s="397"/>
      <c r="C839" s="398"/>
      <c r="D839" s="399" t="s">
        <v>70</v>
      </c>
      <c r="E839" s="402" t="s">
        <v>15</v>
      </c>
      <c r="F839" s="401" t="s">
        <v>1796</v>
      </c>
      <c r="G839" s="398"/>
      <c r="H839" s="402" t="s">
        <v>15</v>
      </c>
      <c r="I839" s="403" t="s">
        <v>15</v>
      </c>
      <c r="J839" s="404"/>
      <c r="K839" s="680" t="s">
        <v>1797</v>
      </c>
      <c r="L839" s="681"/>
      <c r="M839" s="682"/>
      <c r="N839" s="439"/>
      <c r="O839" s="403" t="s">
        <v>15</v>
      </c>
      <c r="P839" s="404"/>
      <c r="Q839" s="405" t="s">
        <v>15</v>
      </c>
      <c r="R839" s="403" t="s">
        <v>15</v>
      </c>
      <c r="S839" s="404"/>
    </row>
    <row r="840" spans="2:19" s="415" customFormat="1" ht="13.5" hidden="1" outlineLevel="3">
      <c r="B840" s="407"/>
      <c r="C840" s="408"/>
      <c r="D840" s="399" t="s">
        <v>70</v>
      </c>
      <c r="E840" s="436" t="s">
        <v>15</v>
      </c>
      <c r="F840" s="410" t="s">
        <v>1798</v>
      </c>
      <c r="G840" s="408"/>
      <c r="H840" s="411">
        <v>895.349</v>
      </c>
      <c r="I840" s="412"/>
      <c r="J840" s="413"/>
      <c r="K840" s="414"/>
      <c r="L840" s="412" t="s">
        <v>15</v>
      </c>
      <c r="M840" s="413"/>
      <c r="N840" s="414"/>
      <c r="O840" s="412" t="s">
        <v>15</v>
      </c>
      <c r="P840" s="413"/>
      <c r="Q840" s="414"/>
      <c r="R840" s="412" t="s">
        <v>15</v>
      </c>
      <c r="S840" s="413"/>
    </row>
    <row r="841" spans="2:19" s="309" customFormat="1" ht="22.5" customHeight="1" hidden="1" outlineLevel="2" collapsed="1">
      <c r="B841" s="302"/>
      <c r="C841" s="303" t="s">
        <v>1799</v>
      </c>
      <c r="D841" s="303" t="s">
        <v>67</v>
      </c>
      <c r="E841" s="304" t="s">
        <v>1800</v>
      </c>
      <c r="F841" s="440" t="s">
        <v>1801</v>
      </c>
      <c r="G841" s="305" t="s">
        <v>77</v>
      </c>
      <c r="H841" s="306">
        <v>2148.837</v>
      </c>
      <c r="I841" s="261">
        <v>209</v>
      </c>
      <c r="J841" s="308">
        <f>ROUND(I841*H841,2)</f>
        <v>449106.93</v>
      </c>
      <c r="K841" s="307"/>
      <c r="L841" s="261">
        <v>209</v>
      </c>
      <c r="M841" s="308">
        <f>ROUND(L841*K841,2)</f>
        <v>0</v>
      </c>
      <c r="N841" s="307"/>
      <c r="O841" s="261">
        <v>209</v>
      </c>
      <c r="P841" s="308">
        <f>ROUND(O841*N841,2)</f>
        <v>0</v>
      </c>
      <c r="Q841" s="307">
        <f>K841+H841+N841</f>
        <v>2148.837</v>
      </c>
      <c r="R841" s="261">
        <v>209</v>
      </c>
      <c r="S841" s="308">
        <f>ROUND(R841*Q841,2)</f>
        <v>449106.93</v>
      </c>
    </row>
    <row r="842" spans="2:19" s="449" customFormat="1" ht="13.5" hidden="1" outlineLevel="3">
      <c r="B842" s="441"/>
      <c r="C842" s="442"/>
      <c r="D842" s="443" t="s">
        <v>70</v>
      </c>
      <c r="E842" s="444" t="s">
        <v>15</v>
      </c>
      <c r="F842" s="445" t="s">
        <v>1802</v>
      </c>
      <c r="G842" s="442"/>
      <c r="H842" s="446">
        <v>2148.837</v>
      </c>
      <c r="I842" s="412" t="s">
        <v>15</v>
      </c>
      <c r="J842" s="447"/>
      <c r="K842" s="448"/>
      <c r="L842" s="412" t="s">
        <v>15</v>
      </c>
      <c r="M842" s="447"/>
      <c r="N842" s="448"/>
      <c r="O842" s="412" t="s">
        <v>15</v>
      </c>
      <c r="P842" s="447"/>
      <c r="Q842" s="448">
        <v>2148.837</v>
      </c>
      <c r="R842" s="412" t="s">
        <v>15</v>
      </c>
      <c r="S842" s="447"/>
    </row>
    <row r="843" spans="2:19" s="309" customFormat="1" ht="22.5" customHeight="1" hidden="1" outlineLevel="2" collapsed="1">
      <c r="B843" s="302"/>
      <c r="C843" s="303" t="s">
        <v>1803</v>
      </c>
      <c r="D843" s="303" t="s">
        <v>67</v>
      </c>
      <c r="E843" s="304" t="s">
        <v>1804</v>
      </c>
      <c r="F843" s="440" t="s">
        <v>1805</v>
      </c>
      <c r="G843" s="305" t="s">
        <v>77</v>
      </c>
      <c r="H843" s="306">
        <v>1920.037</v>
      </c>
      <c r="I843" s="261">
        <v>1320</v>
      </c>
      <c r="J843" s="308">
        <f>ROUND(I843*H843,2)</f>
        <v>2534448.84</v>
      </c>
      <c r="K843" s="307"/>
      <c r="L843" s="261">
        <v>1320</v>
      </c>
      <c r="M843" s="308">
        <f>ROUND(L843*K843,2)</f>
        <v>0</v>
      </c>
      <c r="N843" s="307"/>
      <c r="O843" s="261">
        <v>1320</v>
      </c>
      <c r="P843" s="308">
        <f>ROUND(O843*N843,2)</f>
        <v>0</v>
      </c>
      <c r="Q843" s="307">
        <v>1920.037</v>
      </c>
      <c r="R843" s="261">
        <v>1320</v>
      </c>
      <c r="S843" s="308">
        <f>ROUND(R843*Q843,2)</f>
        <v>2534448.84</v>
      </c>
    </row>
    <row r="844" spans="2:19" s="449" customFormat="1" ht="13.5" hidden="1" outlineLevel="3">
      <c r="B844" s="441"/>
      <c r="C844" s="442"/>
      <c r="D844" s="443" t="s">
        <v>70</v>
      </c>
      <c r="E844" s="444" t="s">
        <v>15</v>
      </c>
      <c r="F844" s="445" t="s">
        <v>1806</v>
      </c>
      <c r="G844" s="442"/>
      <c r="H844" s="446">
        <v>1774.366</v>
      </c>
      <c r="I844" s="412" t="s">
        <v>15</v>
      </c>
      <c r="J844" s="447"/>
      <c r="K844" s="448"/>
      <c r="L844" s="412" t="s">
        <v>15</v>
      </c>
      <c r="M844" s="447"/>
      <c r="N844" s="448"/>
      <c r="O844" s="412" t="s">
        <v>15</v>
      </c>
      <c r="P844" s="447"/>
      <c r="Q844" s="448">
        <v>1774.366</v>
      </c>
      <c r="R844" s="412" t="s">
        <v>15</v>
      </c>
      <c r="S844" s="447"/>
    </row>
    <row r="845" spans="2:19" s="449" customFormat="1" ht="13.5" hidden="1" outlineLevel="3">
      <c r="B845" s="441"/>
      <c r="C845" s="442"/>
      <c r="D845" s="443" t="s">
        <v>70</v>
      </c>
      <c r="E845" s="444" t="s">
        <v>15</v>
      </c>
      <c r="F845" s="445" t="s">
        <v>1807</v>
      </c>
      <c r="G845" s="442"/>
      <c r="H845" s="446">
        <v>40.359</v>
      </c>
      <c r="I845" s="412" t="s">
        <v>15</v>
      </c>
      <c r="J845" s="447"/>
      <c r="K845" s="448"/>
      <c r="L845" s="412" t="s">
        <v>15</v>
      </c>
      <c r="M845" s="447"/>
      <c r="N845" s="448"/>
      <c r="O845" s="412" t="s">
        <v>15</v>
      </c>
      <c r="P845" s="447"/>
      <c r="Q845" s="448">
        <v>40.359</v>
      </c>
      <c r="R845" s="412" t="s">
        <v>15</v>
      </c>
      <c r="S845" s="447"/>
    </row>
    <row r="846" spans="2:19" s="449" customFormat="1" ht="13.5" hidden="1" outlineLevel="3">
      <c r="B846" s="441"/>
      <c r="C846" s="442"/>
      <c r="D846" s="443" t="s">
        <v>70</v>
      </c>
      <c r="E846" s="444" t="s">
        <v>1808</v>
      </c>
      <c r="F846" s="445" t="s">
        <v>1809</v>
      </c>
      <c r="G846" s="442"/>
      <c r="H846" s="446">
        <v>105.312</v>
      </c>
      <c r="I846" s="412" t="s">
        <v>15</v>
      </c>
      <c r="J846" s="447"/>
      <c r="K846" s="448"/>
      <c r="L846" s="412" t="s">
        <v>15</v>
      </c>
      <c r="M846" s="447"/>
      <c r="N846" s="448"/>
      <c r="O846" s="412" t="s">
        <v>15</v>
      </c>
      <c r="P846" s="447"/>
      <c r="Q846" s="448">
        <v>105.312</v>
      </c>
      <c r="R846" s="412" t="s">
        <v>15</v>
      </c>
      <c r="S846" s="447"/>
    </row>
    <row r="847" spans="2:19" s="457" customFormat="1" ht="13.5" hidden="1" outlineLevel="3">
      <c r="B847" s="450"/>
      <c r="C847" s="451"/>
      <c r="D847" s="443" t="s">
        <v>70</v>
      </c>
      <c r="E847" s="452" t="s">
        <v>1810</v>
      </c>
      <c r="F847" s="453" t="s">
        <v>71</v>
      </c>
      <c r="G847" s="451"/>
      <c r="H847" s="454">
        <v>1920.037</v>
      </c>
      <c r="I847" s="421" t="s">
        <v>15</v>
      </c>
      <c r="J847" s="455"/>
      <c r="K847" s="456"/>
      <c r="L847" s="421" t="s">
        <v>15</v>
      </c>
      <c r="M847" s="455"/>
      <c r="N847" s="456"/>
      <c r="O847" s="421" t="s">
        <v>15</v>
      </c>
      <c r="P847" s="455"/>
      <c r="Q847" s="456">
        <v>1920.037</v>
      </c>
      <c r="R847" s="421" t="s">
        <v>15</v>
      </c>
      <c r="S847" s="455"/>
    </row>
    <row r="848" spans="2:19" s="309" customFormat="1" ht="22.5" customHeight="1" hidden="1" outlineLevel="2" collapsed="1">
      <c r="B848" s="302"/>
      <c r="C848" s="303" t="s">
        <v>1811</v>
      </c>
      <c r="D848" s="303" t="s">
        <v>67</v>
      </c>
      <c r="E848" s="304" t="s">
        <v>1812</v>
      </c>
      <c r="F848" s="440" t="s">
        <v>1813</v>
      </c>
      <c r="G848" s="305" t="s">
        <v>77</v>
      </c>
      <c r="H848" s="306">
        <v>228.8</v>
      </c>
      <c r="I848" s="261">
        <v>1250</v>
      </c>
      <c r="J848" s="308">
        <f>ROUND(I848*H848,2)</f>
        <v>286000</v>
      </c>
      <c r="K848" s="307"/>
      <c r="L848" s="261">
        <v>1250</v>
      </c>
      <c r="M848" s="308">
        <f>ROUND(L848*K848,2)</f>
        <v>0</v>
      </c>
      <c r="N848" s="307"/>
      <c r="O848" s="261">
        <v>1250</v>
      </c>
      <c r="P848" s="308">
        <f>ROUND(O848*N848,2)</f>
        <v>0</v>
      </c>
      <c r="Q848" s="307">
        <f>K848+H848+N848</f>
        <v>228.8</v>
      </c>
      <c r="R848" s="261">
        <v>1250</v>
      </c>
      <c r="S848" s="308">
        <f>ROUND(R848*Q848,2)</f>
        <v>286000</v>
      </c>
    </row>
    <row r="849" spans="2:19" s="449" customFormat="1" ht="13.5" hidden="1" outlineLevel="3">
      <c r="B849" s="441"/>
      <c r="C849" s="442"/>
      <c r="D849" s="443" t="s">
        <v>70</v>
      </c>
      <c r="E849" s="444" t="s">
        <v>15</v>
      </c>
      <c r="F849" s="445" t="s">
        <v>1814</v>
      </c>
      <c r="G849" s="442"/>
      <c r="H849" s="446">
        <v>228.8</v>
      </c>
      <c r="I849" s="412" t="s">
        <v>15</v>
      </c>
      <c r="J849" s="447"/>
      <c r="K849" s="448"/>
      <c r="L849" s="412" t="s">
        <v>15</v>
      </c>
      <c r="M849" s="447"/>
      <c r="N849" s="448"/>
      <c r="O849" s="412" t="s">
        <v>15</v>
      </c>
      <c r="P849" s="447"/>
      <c r="Q849" s="448">
        <v>228.8</v>
      </c>
      <c r="R849" s="412" t="s">
        <v>15</v>
      </c>
      <c r="S849" s="447"/>
    </row>
    <row r="850" spans="2:19" s="457" customFormat="1" ht="13.5" hidden="1" outlineLevel="3">
      <c r="B850" s="450"/>
      <c r="C850" s="451"/>
      <c r="D850" s="443" t="s">
        <v>70</v>
      </c>
      <c r="E850" s="452" t="s">
        <v>1815</v>
      </c>
      <c r="F850" s="453" t="s">
        <v>71</v>
      </c>
      <c r="G850" s="451"/>
      <c r="H850" s="454">
        <v>228.8</v>
      </c>
      <c r="I850" s="421" t="s">
        <v>15</v>
      </c>
      <c r="J850" s="455"/>
      <c r="K850" s="456"/>
      <c r="L850" s="421" t="s">
        <v>15</v>
      </c>
      <c r="M850" s="455"/>
      <c r="N850" s="456"/>
      <c r="O850" s="421" t="s">
        <v>15</v>
      </c>
      <c r="P850" s="455"/>
      <c r="Q850" s="456">
        <v>228.8</v>
      </c>
      <c r="R850" s="421" t="s">
        <v>15</v>
      </c>
      <c r="S850" s="455"/>
    </row>
    <row r="851" spans="2:19" s="309" customFormat="1" ht="22.5" customHeight="1" hidden="1" outlineLevel="2" collapsed="1">
      <c r="B851" s="302"/>
      <c r="C851" s="310" t="s">
        <v>1816</v>
      </c>
      <c r="D851" s="310" t="s">
        <v>90</v>
      </c>
      <c r="E851" s="311" t="s">
        <v>1817</v>
      </c>
      <c r="F851" s="458" t="s">
        <v>1818</v>
      </c>
      <c r="G851" s="312" t="s">
        <v>82</v>
      </c>
      <c r="H851" s="313">
        <v>4.087</v>
      </c>
      <c r="I851" s="269">
        <v>18000</v>
      </c>
      <c r="J851" s="315">
        <f>ROUND(I851*H851,2)</f>
        <v>73566</v>
      </c>
      <c r="K851" s="314"/>
      <c r="L851" s="269">
        <v>18000</v>
      </c>
      <c r="M851" s="315">
        <f>ROUND(L851*K851,2)</f>
        <v>0</v>
      </c>
      <c r="N851" s="314"/>
      <c r="O851" s="269">
        <v>18000</v>
      </c>
      <c r="P851" s="315">
        <f>ROUND(O851*N851,2)</f>
        <v>0</v>
      </c>
      <c r="Q851" s="314">
        <v>4.087</v>
      </c>
      <c r="R851" s="269">
        <v>18000</v>
      </c>
      <c r="S851" s="315">
        <f>ROUND(R851*Q851,2)</f>
        <v>73566</v>
      </c>
    </row>
    <row r="852" spans="2:19" s="465" customFormat="1" ht="13.5" hidden="1" outlineLevel="3">
      <c r="B852" s="459"/>
      <c r="C852" s="460"/>
      <c r="D852" s="443" t="s">
        <v>70</v>
      </c>
      <c r="E852" s="461" t="s">
        <v>15</v>
      </c>
      <c r="F852" s="462" t="s">
        <v>1819</v>
      </c>
      <c r="G852" s="460"/>
      <c r="H852" s="461" t="s">
        <v>15</v>
      </c>
      <c r="I852" s="403" t="s">
        <v>15</v>
      </c>
      <c r="J852" s="463"/>
      <c r="K852" s="464"/>
      <c r="L852" s="403" t="s">
        <v>15</v>
      </c>
      <c r="M852" s="463"/>
      <c r="N852" s="464"/>
      <c r="O852" s="403" t="s">
        <v>15</v>
      </c>
      <c r="P852" s="463"/>
      <c r="Q852" s="464" t="s">
        <v>15</v>
      </c>
      <c r="R852" s="403" t="s">
        <v>15</v>
      </c>
      <c r="S852" s="463"/>
    </row>
    <row r="853" spans="2:19" s="449" customFormat="1" ht="13.5" hidden="1" outlineLevel="3">
      <c r="B853" s="441"/>
      <c r="C853" s="442"/>
      <c r="D853" s="443" t="s">
        <v>70</v>
      </c>
      <c r="E853" s="444" t="s">
        <v>1820</v>
      </c>
      <c r="F853" s="445" t="s">
        <v>1821</v>
      </c>
      <c r="G853" s="442"/>
      <c r="H853" s="446">
        <v>4.087</v>
      </c>
      <c r="I853" s="412" t="s">
        <v>15</v>
      </c>
      <c r="J853" s="447"/>
      <c r="K853" s="448"/>
      <c r="L853" s="412" t="s">
        <v>15</v>
      </c>
      <c r="M853" s="447"/>
      <c r="N853" s="448"/>
      <c r="O853" s="412" t="s">
        <v>15</v>
      </c>
      <c r="P853" s="447"/>
      <c r="Q853" s="448">
        <v>4.087</v>
      </c>
      <c r="R853" s="412" t="s">
        <v>15</v>
      </c>
      <c r="S853" s="447"/>
    </row>
    <row r="854" spans="2:19" s="309" customFormat="1" ht="22.5" customHeight="1" hidden="1" outlineLevel="2" collapsed="1">
      <c r="B854" s="302"/>
      <c r="C854" s="310" t="s">
        <v>1822</v>
      </c>
      <c r="D854" s="310" t="s">
        <v>90</v>
      </c>
      <c r="E854" s="311" t="s">
        <v>1823</v>
      </c>
      <c r="F854" s="458" t="s">
        <v>1824</v>
      </c>
      <c r="G854" s="312" t="s">
        <v>82</v>
      </c>
      <c r="H854" s="313">
        <v>258.071</v>
      </c>
      <c r="I854" s="269">
        <v>6000</v>
      </c>
      <c r="J854" s="315">
        <f>ROUND(I854*H854,2)</f>
        <v>1548426</v>
      </c>
      <c r="K854" s="314"/>
      <c r="L854" s="269">
        <v>6000</v>
      </c>
      <c r="M854" s="315">
        <f>ROUND(L854*K854,2)</f>
        <v>0</v>
      </c>
      <c r="N854" s="314"/>
      <c r="O854" s="269">
        <v>6000</v>
      </c>
      <c r="P854" s="315">
        <f>ROUND(O854*N854,2)</f>
        <v>0</v>
      </c>
      <c r="Q854" s="314">
        <f>K854+H854+N854</f>
        <v>258.071</v>
      </c>
      <c r="R854" s="269">
        <v>6000</v>
      </c>
      <c r="S854" s="315">
        <f>ROUND(R854*Q854,2)</f>
        <v>1548426</v>
      </c>
    </row>
    <row r="855" spans="2:19" s="449" customFormat="1" ht="13.5" hidden="1" outlineLevel="3">
      <c r="B855" s="441"/>
      <c r="C855" s="442"/>
      <c r="D855" s="443" t="s">
        <v>70</v>
      </c>
      <c r="E855" s="444" t="s">
        <v>15</v>
      </c>
      <c r="F855" s="445" t="s">
        <v>1825</v>
      </c>
      <c r="G855" s="442"/>
      <c r="H855" s="446">
        <v>258.071</v>
      </c>
      <c r="I855" s="412" t="s">
        <v>15</v>
      </c>
      <c r="J855" s="447"/>
      <c r="K855" s="448"/>
      <c r="L855" s="412" t="s">
        <v>15</v>
      </c>
      <c r="M855" s="447"/>
      <c r="N855" s="448"/>
      <c r="O855" s="412" t="s">
        <v>15</v>
      </c>
      <c r="P855" s="447"/>
      <c r="Q855" s="448">
        <v>258.071</v>
      </c>
      <c r="R855" s="412" t="s">
        <v>15</v>
      </c>
      <c r="S855" s="447"/>
    </row>
    <row r="856" spans="2:19" s="309" customFormat="1" ht="22.5" customHeight="1" hidden="1" outlineLevel="2">
      <c r="B856" s="302"/>
      <c r="C856" s="303" t="s">
        <v>1826</v>
      </c>
      <c r="D856" s="303" t="s">
        <v>67</v>
      </c>
      <c r="E856" s="304" t="s">
        <v>1827</v>
      </c>
      <c r="F856" s="440" t="s">
        <v>1828</v>
      </c>
      <c r="G856" s="305" t="s">
        <v>82</v>
      </c>
      <c r="H856" s="306">
        <v>262.158</v>
      </c>
      <c r="I856" s="261">
        <v>954.4</v>
      </c>
      <c r="J856" s="308">
        <f>ROUND(I856*H856,2)</f>
        <v>250203.6</v>
      </c>
      <c r="K856" s="307"/>
      <c r="L856" s="261">
        <v>954.4</v>
      </c>
      <c r="M856" s="308">
        <f>ROUND(L856*K856,2)</f>
        <v>0</v>
      </c>
      <c r="N856" s="307"/>
      <c r="O856" s="261">
        <v>954.4</v>
      </c>
      <c r="P856" s="308">
        <f>ROUND(O856*N856,2)</f>
        <v>0</v>
      </c>
      <c r="Q856" s="307">
        <f>K856+H856+N856</f>
        <v>262.158</v>
      </c>
      <c r="R856" s="261">
        <v>954.4</v>
      </c>
      <c r="S856" s="308">
        <f>ROUND(R856*Q856,2)</f>
        <v>250203.6</v>
      </c>
    </row>
    <row r="857" spans="2:19" s="264" customFormat="1" ht="31.5" customHeight="1" hidden="1" outlineLevel="2" collapsed="1">
      <c r="B857" s="255"/>
      <c r="C857" s="256" t="s">
        <v>1829</v>
      </c>
      <c r="D857" s="256" t="s">
        <v>67</v>
      </c>
      <c r="E857" s="257" t="s">
        <v>1830</v>
      </c>
      <c r="F857" s="396" t="s">
        <v>1831</v>
      </c>
      <c r="G857" s="259" t="s">
        <v>77</v>
      </c>
      <c r="H857" s="260">
        <v>1903.187</v>
      </c>
      <c r="I857" s="261">
        <v>1044.9</v>
      </c>
      <c r="J857" s="263">
        <f>ROUND(I857*H857,2)</f>
        <v>1988640.1</v>
      </c>
      <c r="K857" s="262"/>
      <c r="L857" s="261">
        <v>1044.9</v>
      </c>
      <c r="M857" s="263">
        <f>ROUND(L857*K857,2)</f>
        <v>0</v>
      </c>
      <c r="N857" s="262"/>
      <c r="O857" s="261">
        <v>1044.9</v>
      </c>
      <c r="P857" s="263">
        <f>ROUND(O857*N857,2)</f>
        <v>0</v>
      </c>
      <c r="Q857" s="262">
        <v>1903.187</v>
      </c>
      <c r="R857" s="261">
        <v>1044.9</v>
      </c>
      <c r="S857" s="263">
        <f>ROUND(R857*Q857,2)</f>
        <v>1988640.1</v>
      </c>
    </row>
    <row r="858" spans="2:19" s="415" customFormat="1" ht="13.5" hidden="1" outlineLevel="3">
      <c r="B858" s="407"/>
      <c r="C858" s="408"/>
      <c r="D858" s="399" t="s">
        <v>70</v>
      </c>
      <c r="E858" s="436" t="s">
        <v>15</v>
      </c>
      <c r="F858" s="410" t="s">
        <v>1810</v>
      </c>
      <c r="G858" s="408"/>
      <c r="H858" s="411">
        <v>1920.037</v>
      </c>
      <c r="I858" s="412" t="s">
        <v>15</v>
      </c>
      <c r="J858" s="413"/>
      <c r="K858" s="414"/>
      <c r="L858" s="412" t="s">
        <v>15</v>
      </c>
      <c r="M858" s="413"/>
      <c r="N858" s="414"/>
      <c r="O858" s="412" t="s">
        <v>15</v>
      </c>
      <c r="P858" s="413"/>
      <c r="Q858" s="414">
        <v>1920.037</v>
      </c>
      <c r="R858" s="412" t="s">
        <v>15</v>
      </c>
      <c r="S858" s="413"/>
    </row>
    <row r="859" spans="2:19" s="406" customFormat="1" ht="13.5" hidden="1" outlineLevel="3">
      <c r="B859" s="397"/>
      <c r="C859" s="398"/>
      <c r="D859" s="399" t="s">
        <v>70</v>
      </c>
      <c r="E859" s="402" t="s">
        <v>15</v>
      </c>
      <c r="F859" s="401" t="s">
        <v>1819</v>
      </c>
      <c r="G859" s="398"/>
      <c r="H859" s="402" t="s">
        <v>15</v>
      </c>
      <c r="I859" s="403" t="s">
        <v>15</v>
      </c>
      <c r="J859" s="404"/>
      <c r="K859" s="405"/>
      <c r="L859" s="403" t="s">
        <v>15</v>
      </c>
      <c r="M859" s="404"/>
      <c r="N859" s="405"/>
      <c r="O859" s="403" t="s">
        <v>15</v>
      </c>
      <c r="P859" s="404"/>
      <c r="Q859" s="405" t="s">
        <v>15</v>
      </c>
      <c r="R859" s="403" t="s">
        <v>15</v>
      </c>
      <c r="S859" s="404"/>
    </row>
    <row r="860" spans="2:19" s="415" customFormat="1" ht="13.5" hidden="1" outlineLevel="3">
      <c r="B860" s="407"/>
      <c r="C860" s="408"/>
      <c r="D860" s="399" t="s">
        <v>70</v>
      </c>
      <c r="E860" s="436" t="s">
        <v>15</v>
      </c>
      <c r="F860" s="410" t="s">
        <v>1832</v>
      </c>
      <c r="G860" s="408"/>
      <c r="H860" s="411">
        <v>-33</v>
      </c>
      <c r="I860" s="412" t="s">
        <v>15</v>
      </c>
      <c r="J860" s="413"/>
      <c r="K860" s="414"/>
      <c r="L860" s="412" t="s">
        <v>15</v>
      </c>
      <c r="M860" s="413"/>
      <c r="N860" s="414"/>
      <c r="O860" s="412" t="s">
        <v>15</v>
      </c>
      <c r="P860" s="413"/>
      <c r="Q860" s="414">
        <v>-33</v>
      </c>
      <c r="R860" s="412" t="s">
        <v>15</v>
      </c>
      <c r="S860" s="413"/>
    </row>
    <row r="861" spans="2:19" s="415" customFormat="1" ht="13.5" hidden="1" outlineLevel="3">
      <c r="B861" s="407"/>
      <c r="C861" s="408"/>
      <c r="D861" s="399" t="s">
        <v>70</v>
      </c>
      <c r="E861" s="436" t="s">
        <v>15</v>
      </c>
      <c r="F861" s="410" t="s">
        <v>1833</v>
      </c>
      <c r="G861" s="408"/>
      <c r="H861" s="411">
        <v>5.35</v>
      </c>
      <c r="I861" s="412" t="s">
        <v>15</v>
      </c>
      <c r="J861" s="413"/>
      <c r="K861" s="414"/>
      <c r="L861" s="412" t="s">
        <v>15</v>
      </c>
      <c r="M861" s="413"/>
      <c r="N861" s="414"/>
      <c r="O861" s="412" t="s">
        <v>15</v>
      </c>
      <c r="P861" s="413"/>
      <c r="Q861" s="414">
        <v>5.35</v>
      </c>
      <c r="R861" s="412" t="s">
        <v>15</v>
      </c>
      <c r="S861" s="413"/>
    </row>
    <row r="862" spans="2:19" s="415" customFormat="1" ht="13.5" hidden="1" outlineLevel="3">
      <c r="B862" s="407"/>
      <c r="C862" s="408"/>
      <c r="D862" s="399" t="s">
        <v>70</v>
      </c>
      <c r="E862" s="436" t="s">
        <v>15</v>
      </c>
      <c r="F862" s="410" t="s">
        <v>1834</v>
      </c>
      <c r="G862" s="408"/>
      <c r="H862" s="411">
        <v>5.3</v>
      </c>
      <c r="I862" s="412" t="s">
        <v>15</v>
      </c>
      <c r="J862" s="413"/>
      <c r="K862" s="414"/>
      <c r="L862" s="412" t="s">
        <v>15</v>
      </c>
      <c r="M862" s="413"/>
      <c r="N862" s="414"/>
      <c r="O862" s="412" t="s">
        <v>15</v>
      </c>
      <c r="P862" s="413"/>
      <c r="Q862" s="414">
        <v>5.3</v>
      </c>
      <c r="R862" s="412" t="s">
        <v>15</v>
      </c>
      <c r="S862" s="413"/>
    </row>
    <row r="863" spans="2:19" s="415" customFormat="1" ht="13.5" hidden="1" outlineLevel="3">
      <c r="B863" s="407"/>
      <c r="C863" s="408"/>
      <c r="D863" s="399" t="s">
        <v>70</v>
      </c>
      <c r="E863" s="436" t="s">
        <v>15</v>
      </c>
      <c r="F863" s="410" t="s">
        <v>1835</v>
      </c>
      <c r="G863" s="408"/>
      <c r="H863" s="411">
        <v>5.5</v>
      </c>
      <c r="I863" s="412" t="s">
        <v>15</v>
      </c>
      <c r="J863" s="413"/>
      <c r="K863" s="414"/>
      <c r="L863" s="412" t="s">
        <v>15</v>
      </c>
      <c r="M863" s="413"/>
      <c r="N863" s="414"/>
      <c r="O863" s="412" t="s">
        <v>15</v>
      </c>
      <c r="P863" s="413"/>
      <c r="Q863" s="414">
        <v>5.5</v>
      </c>
      <c r="R863" s="412" t="s">
        <v>15</v>
      </c>
      <c r="S863" s="413"/>
    </row>
    <row r="864" spans="2:19" s="424" customFormat="1" ht="13.5" hidden="1" outlineLevel="3">
      <c r="B864" s="416"/>
      <c r="C864" s="417"/>
      <c r="D864" s="399" t="s">
        <v>70</v>
      </c>
      <c r="E864" s="438" t="s">
        <v>15</v>
      </c>
      <c r="F864" s="419" t="s">
        <v>71</v>
      </c>
      <c r="G864" s="417"/>
      <c r="H864" s="420">
        <v>1903.187</v>
      </c>
      <c r="I864" s="421" t="s">
        <v>15</v>
      </c>
      <c r="J864" s="422"/>
      <c r="K864" s="423"/>
      <c r="L864" s="421" t="s">
        <v>15</v>
      </c>
      <c r="M864" s="422"/>
      <c r="N864" s="423"/>
      <c r="O864" s="421" t="s">
        <v>15</v>
      </c>
      <c r="P864" s="422"/>
      <c r="Q864" s="423">
        <v>1903.187</v>
      </c>
      <c r="R864" s="421" t="s">
        <v>15</v>
      </c>
      <c r="S864" s="422"/>
    </row>
    <row r="865" spans="2:19" s="264" customFormat="1" ht="31.5" customHeight="1" hidden="1" outlineLevel="2" collapsed="1">
      <c r="B865" s="255"/>
      <c r="C865" s="256" t="s">
        <v>1836</v>
      </c>
      <c r="D865" s="256" t="s">
        <v>67</v>
      </c>
      <c r="E865" s="257" t="s">
        <v>1837</v>
      </c>
      <c r="F865" s="396" t="s">
        <v>1838</v>
      </c>
      <c r="G865" s="259" t="s">
        <v>77</v>
      </c>
      <c r="H865" s="260">
        <v>228.8</v>
      </c>
      <c r="I865" s="261">
        <v>1044.9</v>
      </c>
      <c r="J865" s="263">
        <f>ROUND(I865*H865,2)</f>
        <v>239073.12</v>
      </c>
      <c r="K865" s="262"/>
      <c r="L865" s="261">
        <v>1044.9</v>
      </c>
      <c r="M865" s="263">
        <f>ROUND(L865*K865,2)</f>
        <v>0</v>
      </c>
      <c r="N865" s="262"/>
      <c r="O865" s="261">
        <v>1044.9</v>
      </c>
      <c r="P865" s="263">
        <f>ROUND(O865*N865,2)</f>
        <v>0</v>
      </c>
      <c r="Q865" s="262">
        <v>228.8</v>
      </c>
      <c r="R865" s="261">
        <v>1044.9</v>
      </c>
      <c r="S865" s="263">
        <f>ROUND(R865*Q865,2)</f>
        <v>239073.12</v>
      </c>
    </row>
    <row r="866" spans="2:19" s="415" customFormat="1" ht="13.5" hidden="1" outlineLevel="3">
      <c r="B866" s="407"/>
      <c r="C866" s="408"/>
      <c r="D866" s="399" t="s">
        <v>70</v>
      </c>
      <c r="E866" s="436" t="s">
        <v>15</v>
      </c>
      <c r="F866" s="410" t="s">
        <v>1815</v>
      </c>
      <c r="G866" s="408"/>
      <c r="H866" s="411">
        <v>228.8</v>
      </c>
      <c r="I866" s="412" t="s">
        <v>15</v>
      </c>
      <c r="J866" s="413"/>
      <c r="K866" s="414"/>
      <c r="L866" s="412" t="s">
        <v>15</v>
      </c>
      <c r="M866" s="413"/>
      <c r="N866" s="414"/>
      <c r="O866" s="412" t="s">
        <v>15</v>
      </c>
      <c r="P866" s="413"/>
      <c r="Q866" s="414">
        <v>228.8</v>
      </c>
      <c r="R866" s="412" t="s">
        <v>15</v>
      </c>
      <c r="S866" s="413"/>
    </row>
    <row r="867" spans="2:19" s="264" customFormat="1" ht="22.5" customHeight="1" hidden="1" outlineLevel="2" collapsed="1">
      <c r="B867" s="255"/>
      <c r="C867" s="256" t="s">
        <v>1839</v>
      </c>
      <c r="D867" s="256" t="s">
        <v>67</v>
      </c>
      <c r="E867" s="257" t="s">
        <v>1840</v>
      </c>
      <c r="F867" s="396" t="s">
        <v>1841</v>
      </c>
      <c r="G867" s="259" t="s">
        <v>182</v>
      </c>
      <c r="H867" s="260">
        <v>412</v>
      </c>
      <c r="I867" s="261">
        <v>1393.2</v>
      </c>
      <c r="J867" s="263">
        <f>ROUND(I867*H867,2)</f>
        <v>573998.4</v>
      </c>
      <c r="K867" s="262"/>
      <c r="L867" s="261">
        <v>1393.2</v>
      </c>
      <c r="M867" s="263">
        <f>ROUND(L867*K867,2)</f>
        <v>0</v>
      </c>
      <c r="N867" s="262"/>
      <c r="O867" s="261">
        <v>1393.2</v>
      </c>
      <c r="P867" s="263">
        <f>ROUND(O867*N867,2)</f>
        <v>0</v>
      </c>
      <c r="Q867" s="262">
        <v>412</v>
      </c>
      <c r="R867" s="261">
        <v>1393.2</v>
      </c>
      <c r="S867" s="263">
        <f>ROUND(R867*Q867,2)</f>
        <v>573998.4</v>
      </c>
    </row>
    <row r="868" spans="2:19" s="415" customFormat="1" ht="13.5" hidden="1" outlineLevel="3">
      <c r="B868" s="407"/>
      <c r="C868" s="408"/>
      <c r="D868" s="399" t="s">
        <v>70</v>
      </c>
      <c r="E868" s="436" t="s">
        <v>15</v>
      </c>
      <c r="F868" s="410" t="s">
        <v>1842</v>
      </c>
      <c r="G868" s="408"/>
      <c r="H868" s="411">
        <v>412</v>
      </c>
      <c r="I868" s="412" t="s">
        <v>15</v>
      </c>
      <c r="J868" s="413"/>
      <c r="K868" s="414"/>
      <c r="L868" s="412" t="s">
        <v>15</v>
      </c>
      <c r="M868" s="413"/>
      <c r="N868" s="414"/>
      <c r="O868" s="412" t="s">
        <v>15</v>
      </c>
      <c r="P868" s="413"/>
      <c r="Q868" s="414">
        <v>412</v>
      </c>
      <c r="R868" s="412" t="s">
        <v>15</v>
      </c>
      <c r="S868" s="413"/>
    </row>
    <row r="869" spans="2:19" s="264" customFormat="1" ht="22.5" customHeight="1" hidden="1" outlineLevel="2">
      <c r="B869" s="255"/>
      <c r="C869" s="256" t="s">
        <v>1843</v>
      </c>
      <c r="D869" s="256" t="s">
        <v>67</v>
      </c>
      <c r="E869" s="257" t="s">
        <v>1844</v>
      </c>
      <c r="F869" s="396" t="s">
        <v>1845</v>
      </c>
      <c r="G869" s="259" t="s">
        <v>182</v>
      </c>
      <c r="H869" s="260">
        <v>412</v>
      </c>
      <c r="I869" s="261">
        <v>348.3</v>
      </c>
      <c r="J869" s="263">
        <f>ROUND(I869*H869,2)</f>
        <v>143499.6</v>
      </c>
      <c r="K869" s="262"/>
      <c r="L869" s="261">
        <v>348.3</v>
      </c>
      <c r="M869" s="263">
        <f>ROUND(L869*K869,2)</f>
        <v>0</v>
      </c>
      <c r="N869" s="262"/>
      <c r="O869" s="261">
        <v>348.3</v>
      </c>
      <c r="P869" s="263">
        <f>ROUND(O869*N869,2)</f>
        <v>0</v>
      </c>
      <c r="Q869" s="262">
        <v>412</v>
      </c>
      <c r="R869" s="261">
        <v>348.3</v>
      </c>
      <c r="S869" s="263">
        <f>ROUND(R869*Q869,2)</f>
        <v>143499.6</v>
      </c>
    </row>
    <row r="870" spans="2:19" s="264" customFormat="1" ht="22.5" customHeight="1" hidden="1" outlineLevel="2" collapsed="1">
      <c r="B870" s="255"/>
      <c r="C870" s="256" t="s">
        <v>1846</v>
      </c>
      <c r="D870" s="256" t="s">
        <v>67</v>
      </c>
      <c r="E870" s="257" t="s">
        <v>1847</v>
      </c>
      <c r="F870" s="396" t="s">
        <v>1848</v>
      </c>
      <c r="G870" s="259" t="s">
        <v>104</v>
      </c>
      <c r="H870" s="260">
        <v>44</v>
      </c>
      <c r="I870" s="261">
        <v>1393.2</v>
      </c>
      <c r="J870" s="263">
        <f>ROUND(I870*H870,2)</f>
        <v>61300.8</v>
      </c>
      <c r="K870" s="262"/>
      <c r="L870" s="261">
        <v>1393.2</v>
      </c>
      <c r="M870" s="263">
        <f>ROUND(L870*K870,2)</f>
        <v>0</v>
      </c>
      <c r="N870" s="262"/>
      <c r="O870" s="261">
        <v>1393.2</v>
      </c>
      <c r="P870" s="263">
        <f>ROUND(O870*N870,2)</f>
        <v>0</v>
      </c>
      <c r="Q870" s="262">
        <v>44</v>
      </c>
      <c r="R870" s="261">
        <v>1393.2</v>
      </c>
      <c r="S870" s="263">
        <f>ROUND(R870*Q870,2)</f>
        <v>61300.8</v>
      </c>
    </row>
    <row r="871" spans="2:19" s="415" customFormat="1" ht="13.5" hidden="1" outlineLevel="3">
      <c r="B871" s="407"/>
      <c r="C871" s="408"/>
      <c r="D871" s="399" t="s">
        <v>70</v>
      </c>
      <c r="E871" s="436" t="s">
        <v>15</v>
      </c>
      <c r="F871" s="410" t="s">
        <v>1849</v>
      </c>
      <c r="G871" s="408"/>
      <c r="H871" s="411">
        <v>44</v>
      </c>
      <c r="I871" s="412" t="s">
        <v>15</v>
      </c>
      <c r="J871" s="413"/>
      <c r="K871" s="414"/>
      <c r="L871" s="412" t="s">
        <v>15</v>
      </c>
      <c r="M871" s="413"/>
      <c r="N871" s="414"/>
      <c r="O871" s="412" t="s">
        <v>15</v>
      </c>
      <c r="P871" s="413"/>
      <c r="Q871" s="414">
        <v>44</v>
      </c>
      <c r="R871" s="412" t="s">
        <v>15</v>
      </c>
      <c r="S871" s="413"/>
    </row>
    <row r="872" spans="2:19" s="264" customFormat="1" ht="22.5" customHeight="1" hidden="1" outlineLevel="2" collapsed="1">
      <c r="B872" s="255"/>
      <c r="C872" s="256" t="s">
        <v>1850</v>
      </c>
      <c r="D872" s="256" t="s">
        <v>67</v>
      </c>
      <c r="E872" s="257" t="s">
        <v>1851</v>
      </c>
      <c r="F872" s="396" t="s">
        <v>1852</v>
      </c>
      <c r="G872" s="259" t="s">
        <v>82</v>
      </c>
      <c r="H872" s="260">
        <v>0.545</v>
      </c>
      <c r="I872" s="261">
        <v>20898</v>
      </c>
      <c r="J872" s="263">
        <f>ROUND(I872*H872,2)</f>
        <v>11389.41</v>
      </c>
      <c r="K872" s="262"/>
      <c r="L872" s="261">
        <v>20898</v>
      </c>
      <c r="M872" s="263">
        <f>ROUND(L872*K872,2)</f>
        <v>0</v>
      </c>
      <c r="N872" s="262"/>
      <c r="O872" s="261">
        <v>20898</v>
      </c>
      <c r="P872" s="263">
        <f>ROUND(O872*N872,2)</f>
        <v>0</v>
      </c>
      <c r="Q872" s="262">
        <v>0.545</v>
      </c>
      <c r="R872" s="261">
        <v>20898</v>
      </c>
      <c r="S872" s="263">
        <f>ROUND(R872*Q872,2)</f>
        <v>11389.41</v>
      </c>
    </row>
    <row r="873" spans="2:19" s="406" customFormat="1" ht="13.5" hidden="1" outlineLevel="3">
      <c r="B873" s="397"/>
      <c r="C873" s="398"/>
      <c r="D873" s="399" t="s">
        <v>70</v>
      </c>
      <c r="E873" s="402" t="s">
        <v>15</v>
      </c>
      <c r="F873" s="401" t="s">
        <v>1853</v>
      </c>
      <c r="G873" s="398"/>
      <c r="H873" s="402" t="s">
        <v>15</v>
      </c>
      <c r="I873" s="403" t="s">
        <v>15</v>
      </c>
      <c r="J873" s="404"/>
      <c r="K873" s="405"/>
      <c r="L873" s="403" t="s">
        <v>15</v>
      </c>
      <c r="M873" s="404"/>
      <c r="N873" s="405"/>
      <c r="O873" s="403" t="s">
        <v>15</v>
      </c>
      <c r="P873" s="404"/>
      <c r="Q873" s="405" t="s">
        <v>15</v>
      </c>
      <c r="R873" s="403" t="s">
        <v>15</v>
      </c>
      <c r="S873" s="404"/>
    </row>
    <row r="874" spans="2:19" s="415" customFormat="1" ht="13.5" hidden="1" outlineLevel="3">
      <c r="B874" s="407"/>
      <c r="C874" s="408"/>
      <c r="D874" s="399" t="s">
        <v>70</v>
      </c>
      <c r="E874" s="436" t="s">
        <v>1854</v>
      </c>
      <c r="F874" s="410" t="s">
        <v>1855</v>
      </c>
      <c r="G874" s="408"/>
      <c r="H874" s="411">
        <v>0.545</v>
      </c>
      <c r="I874" s="412" t="s">
        <v>15</v>
      </c>
      <c r="J874" s="413"/>
      <c r="K874" s="414"/>
      <c r="L874" s="412" t="s">
        <v>15</v>
      </c>
      <c r="M874" s="413"/>
      <c r="N874" s="414"/>
      <c r="O874" s="412" t="s">
        <v>15</v>
      </c>
      <c r="P874" s="413"/>
      <c r="Q874" s="414">
        <v>0.545</v>
      </c>
      <c r="R874" s="412" t="s">
        <v>15</v>
      </c>
      <c r="S874" s="413"/>
    </row>
    <row r="875" spans="2:19" s="424" customFormat="1" ht="13.5" hidden="1" outlineLevel="3">
      <c r="B875" s="416"/>
      <c r="C875" s="417"/>
      <c r="D875" s="399" t="s">
        <v>70</v>
      </c>
      <c r="E875" s="438" t="s">
        <v>1856</v>
      </c>
      <c r="F875" s="419" t="s">
        <v>71</v>
      </c>
      <c r="G875" s="417"/>
      <c r="H875" s="420">
        <v>0.545</v>
      </c>
      <c r="I875" s="421" t="s">
        <v>15</v>
      </c>
      <c r="J875" s="422"/>
      <c r="K875" s="423"/>
      <c r="L875" s="421" t="s">
        <v>15</v>
      </c>
      <c r="M875" s="422"/>
      <c r="N875" s="423"/>
      <c r="O875" s="421" t="s">
        <v>15</v>
      </c>
      <c r="P875" s="422"/>
      <c r="Q875" s="423">
        <v>0.545</v>
      </c>
      <c r="R875" s="421" t="s">
        <v>15</v>
      </c>
      <c r="S875" s="422"/>
    </row>
    <row r="876" spans="2:19" s="264" customFormat="1" ht="22.5" customHeight="1" hidden="1" outlineLevel="2" collapsed="1">
      <c r="B876" s="255"/>
      <c r="C876" s="265" t="s">
        <v>1857</v>
      </c>
      <c r="D876" s="265" t="s">
        <v>90</v>
      </c>
      <c r="E876" s="266" t="s">
        <v>1858</v>
      </c>
      <c r="F876" s="435" t="s">
        <v>1859</v>
      </c>
      <c r="G876" s="267" t="s">
        <v>82</v>
      </c>
      <c r="H876" s="268">
        <v>0.545</v>
      </c>
      <c r="I876" s="269">
        <v>8000</v>
      </c>
      <c r="J876" s="271">
        <f>ROUND(I876*H876,2)</f>
        <v>4360</v>
      </c>
      <c r="K876" s="270"/>
      <c r="L876" s="269">
        <v>8000</v>
      </c>
      <c r="M876" s="271">
        <f>ROUND(L876*K876,2)</f>
        <v>0</v>
      </c>
      <c r="N876" s="270"/>
      <c r="O876" s="269">
        <v>8000</v>
      </c>
      <c r="P876" s="271">
        <f>ROUND(O876*N876,2)</f>
        <v>0</v>
      </c>
      <c r="Q876" s="270">
        <v>0.545</v>
      </c>
      <c r="R876" s="269">
        <v>8000</v>
      </c>
      <c r="S876" s="271">
        <f>ROUND(R876*Q876,2)</f>
        <v>4360</v>
      </c>
    </row>
    <row r="877" spans="2:19" s="415" customFormat="1" ht="13.5" hidden="1" outlineLevel="3">
      <c r="B877" s="407"/>
      <c r="C877" s="408"/>
      <c r="D877" s="399" t="s">
        <v>70</v>
      </c>
      <c r="E877" s="436" t="s">
        <v>15</v>
      </c>
      <c r="F877" s="410" t="s">
        <v>1854</v>
      </c>
      <c r="G877" s="408"/>
      <c r="H877" s="411">
        <v>0.545</v>
      </c>
      <c r="I877" s="412" t="s">
        <v>15</v>
      </c>
      <c r="J877" s="413"/>
      <c r="K877" s="414"/>
      <c r="L877" s="412" t="s">
        <v>15</v>
      </c>
      <c r="M877" s="413"/>
      <c r="N877" s="414"/>
      <c r="O877" s="412" t="s">
        <v>15</v>
      </c>
      <c r="P877" s="413"/>
      <c r="Q877" s="414">
        <v>0.545</v>
      </c>
      <c r="R877" s="412" t="s">
        <v>15</v>
      </c>
      <c r="S877" s="413"/>
    </row>
    <row r="878" spans="2:19" s="264" customFormat="1" ht="22.5" customHeight="1" hidden="1" outlineLevel="2" collapsed="1">
      <c r="B878" s="255"/>
      <c r="C878" s="256" t="s">
        <v>1860</v>
      </c>
      <c r="D878" s="256" t="s">
        <v>67</v>
      </c>
      <c r="E878" s="257" t="s">
        <v>1861</v>
      </c>
      <c r="F878" s="396" t="s">
        <v>1862</v>
      </c>
      <c r="G878" s="259" t="s">
        <v>82</v>
      </c>
      <c r="H878" s="260">
        <v>0.545</v>
      </c>
      <c r="I878" s="261">
        <v>11145.6</v>
      </c>
      <c r="J878" s="263">
        <f>ROUND(I878*H878,2)</f>
        <v>6074.35</v>
      </c>
      <c r="K878" s="262"/>
      <c r="L878" s="261">
        <v>11145.6</v>
      </c>
      <c r="M878" s="263">
        <f>ROUND(L878*K878,2)</f>
        <v>0</v>
      </c>
      <c r="N878" s="262"/>
      <c r="O878" s="261">
        <v>11145.6</v>
      </c>
      <c r="P878" s="263">
        <f>ROUND(O878*N878,2)</f>
        <v>0</v>
      </c>
      <c r="Q878" s="262">
        <v>0.545</v>
      </c>
      <c r="R878" s="261">
        <v>11145.6</v>
      </c>
      <c r="S878" s="263">
        <f>ROUND(R878*Q878,2)</f>
        <v>6074.35</v>
      </c>
    </row>
    <row r="879" spans="2:19" s="415" customFormat="1" ht="13.5" hidden="1" outlineLevel="3">
      <c r="B879" s="407"/>
      <c r="C879" s="408"/>
      <c r="D879" s="399" t="s">
        <v>70</v>
      </c>
      <c r="E879" s="436" t="s">
        <v>15</v>
      </c>
      <c r="F879" s="410" t="s">
        <v>1856</v>
      </c>
      <c r="G879" s="408"/>
      <c r="H879" s="411">
        <v>0.545</v>
      </c>
      <c r="I879" s="412" t="s">
        <v>15</v>
      </c>
      <c r="J879" s="413"/>
      <c r="K879" s="414"/>
      <c r="L879" s="412" t="s">
        <v>15</v>
      </c>
      <c r="M879" s="413"/>
      <c r="N879" s="414"/>
      <c r="O879" s="412" t="s">
        <v>15</v>
      </c>
      <c r="P879" s="413"/>
      <c r="Q879" s="414">
        <v>0.545</v>
      </c>
      <c r="R879" s="412" t="s">
        <v>15</v>
      </c>
      <c r="S879" s="413"/>
    </row>
    <row r="880" spans="2:19" s="264" customFormat="1" ht="22.5" customHeight="1" hidden="1" outlineLevel="2" collapsed="1">
      <c r="B880" s="255"/>
      <c r="C880" s="256" t="s">
        <v>1863</v>
      </c>
      <c r="D880" s="256" t="s">
        <v>67</v>
      </c>
      <c r="E880" s="257" t="s">
        <v>1864</v>
      </c>
      <c r="F880" s="396" t="s">
        <v>1865</v>
      </c>
      <c r="G880" s="259" t="s">
        <v>82</v>
      </c>
      <c r="H880" s="260">
        <v>0.545</v>
      </c>
      <c r="I880" s="261">
        <v>9752.4</v>
      </c>
      <c r="J880" s="263">
        <f>ROUND(I880*H880,2)</f>
        <v>5315.06</v>
      </c>
      <c r="K880" s="262"/>
      <c r="L880" s="261">
        <v>9752.4</v>
      </c>
      <c r="M880" s="263">
        <f>ROUND(L880*K880,2)</f>
        <v>0</v>
      </c>
      <c r="N880" s="262"/>
      <c r="O880" s="261">
        <v>9752.4</v>
      </c>
      <c r="P880" s="263">
        <f>ROUND(O880*N880,2)</f>
        <v>0</v>
      </c>
      <c r="Q880" s="262">
        <v>0.545</v>
      </c>
      <c r="R880" s="261">
        <v>9752.4</v>
      </c>
      <c r="S880" s="263">
        <f>ROUND(R880*Q880,2)</f>
        <v>5315.06</v>
      </c>
    </row>
    <row r="881" spans="2:19" s="415" customFormat="1" ht="13.5" hidden="1" outlineLevel="3">
      <c r="B881" s="407"/>
      <c r="C881" s="408"/>
      <c r="D881" s="399" t="s">
        <v>70</v>
      </c>
      <c r="E881" s="436" t="s">
        <v>15</v>
      </c>
      <c r="F881" s="410" t="s">
        <v>1856</v>
      </c>
      <c r="G881" s="408"/>
      <c r="H881" s="411">
        <v>0.545</v>
      </c>
      <c r="I881" s="412" t="s">
        <v>15</v>
      </c>
      <c r="J881" s="413"/>
      <c r="K881" s="414"/>
      <c r="L881" s="412" t="s">
        <v>15</v>
      </c>
      <c r="M881" s="413"/>
      <c r="N881" s="414"/>
      <c r="O881" s="412" t="s">
        <v>15</v>
      </c>
      <c r="P881" s="413"/>
      <c r="Q881" s="414">
        <v>0.545</v>
      </c>
      <c r="R881" s="412" t="s">
        <v>15</v>
      </c>
      <c r="S881" s="413"/>
    </row>
    <row r="882" spans="2:19" s="264" customFormat="1" ht="22.5" customHeight="1" hidden="1" outlineLevel="2" collapsed="1">
      <c r="B882" s="255"/>
      <c r="C882" s="256" t="s">
        <v>1866</v>
      </c>
      <c r="D882" s="256" t="s">
        <v>67</v>
      </c>
      <c r="E882" s="257" t="s">
        <v>1867</v>
      </c>
      <c r="F882" s="396" t="s">
        <v>1868</v>
      </c>
      <c r="G882" s="259" t="s">
        <v>104</v>
      </c>
      <c r="H882" s="260">
        <v>163</v>
      </c>
      <c r="I882" s="261">
        <v>5433.5</v>
      </c>
      <c r="J882" s="263">
        <f>ROUND(I882*H882,2)</f>
        <v>885660.5</v>
      </c>
      <c r="K882" s="262"/>
      <c r="L882" s="261">
        <v>5433.5</v>
      </c>
      <c r="M882" s="263">
        <f>ROUND(L882*K882,2)</f>
        <v>0</v>
      </c>
      <c r="N882" s="262"/>
      <c r="O882" s="261">
        <v>5433.5</v>
      </c>
      <c r="P882" s="263">
        <f>ROUND(O882*N882,2)</f>
        <v>0</v>
      </c>
      <c r="Q882" s="262">
        <v>163</v>
      </c>
      <c r="R882" s="261">
        <v>5433.5</v>
      </c>
      <c r="S882" s="263">
        <f>ROUND(R882*Q882,2)</f>
        <v>885660.5</v>
      </c>
    </row>
    <row r="883" spans="2:19" s="406" customFormat="1" ht="13.5" hidden="1" outlineLevel="3">
      <c r="B883" s="397"/>
      <c r="C883" s="398"/>
      <c r="D883" s="399" t="s">
        <v>70</v>
      </c>
      <c r="E883" s="402" t="s">
        <v>15</v>
      </c>
      <c r="F883" s="401" t="s">
        <v>1869</v>
      </c>
      <c r="G883" s="398"/>
      <c r="H883" s="402" t="s">
        <v>15</v>
      </c>
      <c r="I883" s="403" t="s">
        <v>15</v>
      </c>
      <c r="J883" s="404"/>
      <c r="K883" s="405"/>
      <c r="L883" s="403" t="s">
        <v>15</v>
      </c>
      <c r="M883" s="404"/>
      <c r="N883" s="405"/>
      <c r="O883" s="403" t="s">
        <v>15</v>
      </c>
      <c r="P883" s="404"/>
      <c r="Q883" s="405" t="s">
        <v>15</v>
      </c>
      <c r="R883" s="403" t="s">
        <v>15</v>
      </c>
      <c r="S883" s="404"/>
    </row>
    <row r="884" spans="2:19" s="415" customFormat="1" ht="13.5" hidden="1" outlineLevel="3">
      <c r="B884" s="407"/>
      <c r="C884" s="408"/>
      <c r="D884" s="399" t="s">
        <v>70</v>
      </c>
      <c r="E884" s="436" t="s">
        <v>1870</v>
      </c>
      <c r="F884" s="410" t="s">
        <v>1871</v>
      </c>
      <c r="G884" s="408"/>
      <c r="H884" s="411">
        <v>163</v>
      </c>
      <c r="I884" s="412" t="s">
        <v>15</v>
      </c>
      <c r="J884" s="413"/>
      <c r="K884" s="414"/>
      <c r="L884" s="412" t="s">
        <v>15</v>
      </c>
      <c r="M884" s="413"/>
      <c r="N884" s="414"/>
      <c r="O884" s="412" t="s">
        <v>15</v>
      </c>
      <c r="P884" s="413"/>
      <c r="Q884" s="414">
        <v>163</v>
      </c>
      <c r="R884" s="412" t="s">
        <v>15</v>
      </c>
      <c r="S884" s="413"/>
    </row>
    <row r="885" spans="2:19" s="264" customFormat="1" ht="22.5" customHeight="1" hidden="1" outlineLevel="2">
      <c r="B885" s="255"/>
      <c r="C885" s="256" t="s">
        <v>1872</v>
      </c>
      <c r="D885" s="256" t="s">
        <v>67</v>
      </c>
      <c r="E885" s="257" t="s">
        <v>1873</v>
      </c>
      <c r="F885" s="396" t="s">
        <v>1874</v>
      </c>
      <c r="G885" s="259" t="s">
        <v>104</v>
      </c>
      <c r="H885" s="260">
        <v>163</v>
      </c>
      <c r="I885" s="261">
        <v>2089.8</v>
      </c>
      <c r="J885" s="263">
        <f>ROUND(I885*H885,2)</f>
        <v>340637.4</v>
      </c>
      <c r="K885" s="262"/>
      <c r="L885" s="261">
        <v>2089.8</v>
      </c>
      <c r="M885" s="263">
        <f>ROUND(L885*K885,2)</f>
        <v>0</v>
      </c>
      <c r="N885" s="262"/>
      <c r="O885" s="261">
        <v>2089.8</v>
      </c>
      <c r="P885" s="263">
        <f>ROUND(O885*N885,2)</f>
        <v>0</v>
      </c>
      <c r="Q885" s="262">
        <v>163</v>
      </c>
      <c r="R885" s="261">
        <v>2089.8</v>
      </c>
      <c r="S885" s="263">
        <f>ROUND(R885*Q885,2)</f>
        <v>340637.4</v>
      </c>
    </row>
    <row r="886" spans="2:19" s="264" customFormat="1" ht="22.5" customHeight="1" hidden="1" outlineLevel="2" collapsed="1">
      <c r="B886" s="255"/>
      <c r="C886" s="256" t="s">
        <v>1875</v>
      </c>
      <c r="D886" s="256" t="s">
        <v>67</v>
      </c>
      <c r="E886" s="257" t="s">
        <v>1876</v>
      </c>
      <c r="F886" s="396" t="s">
        <v>1877</v>
      </c>
      <c r="G886" s="259" t="s">
        <v>68</v>
      </c>
      <c r="H886" s="260">
        <v>0.459</v>
      </c>
      <c r="I886" s="261">
        <v>22291.2</v>
      </c>
      <c r="J886" s="263">
        <f>ROUND(I886*H886,2)</f>
        <v>10231.66</v>
      </c>
      <c r="K886" s="262"/>
      <c r="L886" s="261">
        <v>22291.2</v>
      </c>
      <c r="M886" s="263">
        <f>ROUND(L886*K886,2)</f>
        <v>0</v>
      </c>
      <c r="N886" s="262"/>
      <c r="O886" s="261">
        <v>22291.2</v>
      </c>
      <c r="P886" s="263">
        <f>ROUND(O886*N886,2)</f>
        <v>0</v>
      </c>
      <c r="Q886" s="262">
        <v>0.459</v>
      </c>
      <c r="R886" s="261">
        <v>22291.2</v>
      </c>
      <c r="S886" s="263">
        <f>ROUND(R886*Q886,2)</f>
        <v>10231.66</v>
      </c>
    </row>
    <row r="887" spans="2:19" s="406" customFormat="1" ht="13.5" hidden="1" outlineLevel="3">
      <c r="B887" s="397"/>
      <c r="C887" s="398"/>
      <c r="D887" s="399" t="s">
        <v>70</v>
      </c>
      <c r="E887" s="402" t="s">
        <v>15</v>
      </c>
      <c r="F887" s="401" t="s">
        <v>1878</v>
      </c>
      <c r="G887" s="398"/>
      <c r="H887" s="402" t="s">
        <v>15</v>
      </c>
      <c r="I887" s="403" t="s">
        <v>15</v>
      </c>
      <c r="J887" s="404"/>
      <c r="K887" s="405"/>
      <c r="L887" s="403" t="s">
        <v>15</v>
      </c>
      <c r="M887" s="404"/>
      <c r="N887" s="405"/>
      <c r="O887" s="403" t="s">
        <v>15</v>
      </c>
      <c r="P887" s="404"/>
      <c r="Q887" s="405" t="s">
        <v>15</v>
      </c>
      <c r="R887" s="403" t="s">
        <v>15</v>
      </c>
      <c r="S887" s="404"/>
    </row>
    <row r="888" spans="2:19" s="406" customFormat="1" ht="13.5" hidden="1" outlineLevel="3">
      <c r="B888" s="397"/>
      <c r="C888" s="398"/>
      <c r="D888" s="399" t="s">
        <v>70</v>
      </c>
      <c r="E888" s="402" t="s">
        <v>15</v>
      </c>
      <c r="F888" s="401" t="s">
        <v>1879</v>
      </c>
      <c r="G888" s="398"/>
      <c r="H888" s="402" t="s">
        <v>15</v>
      </c>
      <c r="I888" s="403" t="s">
        <v>15</v>
      </c>
      <c r="J888" s="404"/>
      <c r="K888" s="405"/>
      <c r="L888" s="403" t="s">
        <v>15</v>
      </c>
      <c r="M888" s="404"/>
      <c r="N888" s="405"/>
      <c r="O888" s="403" t="s">
        <v>15</v>
      </c>
      <c r="P888" s="404"/>
      <c r="Q888" s="405" t="s">
        <v>15</v>
      </c>
      <c r="R888" s="403" t="s">
        <v>15</v>
      </c>
      <c r="S888" s="404"/>
    </row>
    <row r="889" spans="2:19" s="415" customFormat="1" ht="13.5" hidden="1" outlineLevel="3">
      <c r="B889" s="407"/>
      <c r="C889" s="408"/>
      <c r="D889" s="399" t="s">
        <v>70</v>
      </c>
      <c r="E889" s="436" t="s">
        <v>1880</v>
      </c>
      <c r="F889" s="410" t="s">
        <v>1881</v>
      </c>
      <c r="G889" s="408"/>
      <c r="H889" s="411">
        <v>0.459</v>
      </c>
      <c r="I889" s="412" t="s">
        <v>15</v>
      </c>
      <c r="J889" s="413"/>
      <c r="K889" s="414"/>
      <c r="L889" s="412" t="s">
        <v>15</v>
      </c>
      <c r="M889" s="413"/>
      <c r="N889" s="414"/>
      <c r="O889" s="412" t="s">
        <v>15</v>
      </c>
      <c r="P889" s="413"/>
      <c r="Q889" s="414">
        <v>0.459</v>
      </c>
      <c r="R889" s="412" t="s">
        <v>15</v>
      </c>
      <c r="S889" s="413"/>
    </row>
    <row r="890" spans="2:19" s="264" customFormat="1" ht="22.5" customHeight="1" hidden="1" outlineLevel="2" collapsed="1">
      <c r="B890" s="255"/>
      <c r="C890" s="265" t="s">
        <v>1882</v>
      </c>
      <c r="D890" s="265" t="s">
        <v>90</v>
      </c>
      <c r="E890" s="266" t="s">
        <v>1883</v>
      </c>
      <c r="F890" s="435" t="s">
        <v>1884</v>
      </c>
      <c r="G890" s="267" t="s">
        <v>68</v>
      </c>
      <c r="H890" s="268">
        <v>0.496</v>
      </c>
      <c r="I890" s="269">
        <v>12384</v>
      </c>
      <c r="J890" s="271">
        <f>ROUND(I890*H890,2)</f>
        <v>6142.46</v>
      </c>
      <c r="K890" s="270"/>
      <c r="L890" s="269">
        <v>12384</v>
      </c>
      <c r="M890" s="271">
        <f>ROUND(L890*K890,2)</f>
        <v>0</v>
      </c>
      <c r="N890" s="270"/>
      <c r="O890" s="269">
        <v>12384</v>
      </c>
      <c r="P890" s="271">
        <f>ROUND(O890*N890,2)</f>
        <v>0</v>
      </c>
      <c r="Q890" s="270">
        <v>0.496</v>
      </c>
      <c r="R890" s="269">
        <v>12384</v>
      </c>
      <c r="S890" s="271">
        <f>ROUND(R890*Q890,2)</f>
        <v>6142.46</v>
      </c>
    </row>
    <row r="891" spans="2:19" s="415" customFormat="1" ht="13.5" hidden="1" outlineLevel="3">
      <c r="B891" s="407"/>
      <c r="C891" s="408"/>
      <c r="D891" s="399" t="s">
        <v>70</v>
      </c>
      <c r="E891" s="436" t="s">
        <v>15</v>
      </c>
      <c r="F891" s="410" t="s">
        <v>1885</v>
      </c>
      <c r="G891" s="408"/>
      <c r="H891" s="411">
        <v>0.496</v>
      </c>
      <c r="I891" s="412" t="s">
        <v>15</v>
      </c>
      <c r="J891" s="413"/>
      <c r="K891" s="414"/>
      <c r="L891" s="412" t="s">
        <v>15</v>
      </c>
      <c r="M891" s="413"/>
      <c r="N891" s="414"/>
      <c r="O891" s="412" t="s">
        <v>15</v>
      </c>
      <c r="P891" s="413"/>
      <c r="Q891" s="414">
        <v>0.496</v>
      </c>
      <c r="R891" s="412" t="s">
        <v>15</v>
      </c>
      <c r="S891" s="413"/>
    </row>
    <row r="892" spans="2:19" s="264" customFormat="1" ht="22.5" customHeight="1" hidden="1" outlineLevel="2" collapsed="1">
      <c r="B892" s="255"/>
      <c r="C892" s="256" t="s">
        <v>1886</v>
      </c>
      <c r="D892" s="256" t="s">
        <v>67</v>
      </c>
      <c r="E892" s="257" t="s">
        <v>1887</v>
      </c>
      <c r="F892" s="396" t="s">
        <v>1888</v>
      </c>
      <c r="G892" s="259" t="s">
        <v>68</v>
      </c>
      <c r="H892" s="260">
        <v>0.459</v>
      </c>
      <c r="I892" s="261">
        <v>6966</v>
      </c>
      <c r="J892" s="263">
        <f>ROUND(I892*H892,2)</f>
        <v>3197.39</v>
      </c>
      <c r="K892" s="262"/>
      <c r="L892" s="261">
        <v>6966</v>
      </c>
      <c r="M892" s="263">
        <f>ROUND(L892*K892,2)</f>
        <v>0</v>
      </c>
      <c r="N892" s="262"/>
      <c r="O892" s="261">
        <v>6966</v>
      </c>
      <c r="P892" s="263">
        <f>ROUND(O892*N892,2)</f>
        <v>0</v>
      </c>
      <c r="Q892" s="262">
        <v>0.459</v>
      </c>
      <c r="R892" s="261">
        <v>6966</v>
      </c>
      <c r="S892" s="263">
        <f>ROUND(R892*Q892,2)</f>
        <v>3197.39</v>
      </c>
    </row>
    <row r="893" spans="2:19" s="415" customFormat="1" ht="13.5" hidden="1" outlineLevel="3">
      <c r="B893" s="407"/>
      <c r="C893" s="408"/>
      <c r="D893" s="399" t="s">
        <v>70</v>
      </c>
      <c r="E893" s="436" t="s">
        <v>15</v>
      </c>
      <c r="F893" s="410" t="s">
        <v>1880</v>
      </c>
      <c r="G893" s="408"/>
      <c r="H893" s="411">
        <v>0.459</v>
      </c>
      <c r="I893" s="412" t="s">
        <v>15</v>
      </c>
      <c r="J893" s="413"/>
      <c r="K893" s="414"/>
      <c r="L893" s="412" t="s">
        <v>15</v>
      </c>
      <c r="M893" s="413"/>
      <c r="N893" s="414"/>
      <c r="O893" s="412" t="s">
        <v>15</v>
      </c>
      <c r="P893" s="413"/>
      <c r="Q893" s="414">
        <v>0.459</v>
      </c>
      <c r="R893" s="412" t="s">
        <v>15</v>
      </c>
      <c r="S893" s="413"/>
    </row>
    <row r="894" spans="2:19" s="264" customFormat="1" ht="22.5" customHeight="1" hidden="1" outlineLevel="2" collapsed="1">
      <c r="B894" s="255"/>
      <c r="C894" s="256" t="s">
        <v>1889</v>
      </c>
      <c r="D894" s="256" t="s">
        <v>67</v>
      </c>
      <c r="E894" s="257" t="s">
        <v>1890</v>
      </c>
      <c r="F894" s="396" t="s">
        <v>1891</v>
      </c>
      <c r="G894" s="259" t="s">
        <v>68</v>
      </c>
      <c r="H894" s="260">
        <v>0.459</v>
      </c>
      <c r="I894" s="261">
        <v>13932</v>
      </c>
      <c r="J894" s="263">
        <f>ROUND(I894*H894,2)</f>
        <v>6394.79</v>
      </c>
      <c r="K894" s="262"/>
      <c r="L894" s="261">
        <v>13932</v>
      </c>
      <c r="M894" s="263">
        <f>ROUND(L894*K894,2)</f>
        <v>0</v>
      </c>
      <c r="N894" s="262"/>
      <c r="O894" s="261">
        <v>13932</v>
      </c>
      <c r="P894" s="263">
        <f>ROUND(O894*N894,2)</f>
        <v>0</v>
      </c>
      <c r="Q894" s="262">
        <v>0.459</v>
      </c>
      <c r="R894" s="261">
        <v>13932</v>
      </c>
      <c r="S894" s="263">
        <f>ROUND(R894*Q894,2)</f>
        <v>6394.79</v>
      </c>
    </row>
    <row r="895" spans="2:19" s="415" customFormat="1" ht="13.5" hidden="1" outlineLevel="3">
      <c r="B895" s="407"/>
      <c r="C895" s="408"/>
      <c r="D895" s="399" t="s">
        <v>70</v>
      </c>
      <c r="E895" s="436" t="s">
        <v>15</v>
      </c>
      <c r="F895" s="410" t="s">
        <v>1880</v>
      </c>
      <c r="G895" s="408"/>
      <c r="H895" s="411">
        <v>0.459</v>
      </c>
      <c r="I895" s="412" t="s">
        <v>15</v>
      </c>
      <c r="J895" s="413"/>
      <c r="K895" s="414"/>
      <c r="L895" s="412" t="s">
        <v>15</v>
      </c>
      <c r="M895" s="413"/>
      <c r="N895" s="414"/>
      <c r="O895" s="412" t="s">
        <v>15</v>
      </c>
      <c r="P895" s="413"/>
      <c r="Q895" s="414">
        <v>0.459</v>
      </c>
      <c r="R895" s="412" t="s">
        <v>15</v>
      </c>
      <c r="S895" s="413"/>
    </row>
    <row r="896" spans="2:19" s="264" customFormat="1" ht="44.25" customHeight="1" hidden="1" outlineLevel="2">
      <c r="B896" s="255"/>
      <c r="C896" s="256" t="s">
        <v>1892</v>
      </c>
      <c r="D896" s="256" t="s">
        <v>67</v>
      </c>
      <c r="E896" s="257" t="s">
        <v>1893</v>
      </c>
      <c r="F896" s="396" t="s">
        <v>1894</v>
      </c>
      <c r="G896" s="259" t="s">
        <v>182</v>
      </c>
      <c r="H896" s="260">
        <v>47</v>
      </c>
      <c r="I896" s="261">
        <v>39845.5</v>
      </c>
      <c r="J896" s="263">
        <f>ROUND(I896*H896,2)</f>
        <v>1872738.5</v>
      </c>
      <c r="K896" s="262"/>
      <c r="L896" s="261">
        <v>39845.5</v>
      </c>
      <c r="M896" s="263">
        <f>ROUND(L896*K896,2)</f>
        <v>0</v>
      </c>
      <c r="N896" s="262"/>
      <c r="O896" s="261">
        <v>39845.5</v>
      </c>
      <c r="P896" s="263">
        <f>ROUND(O896*N896,2)</f>
        <v>0</v>
      </c>
      <c r="Q896" s="262">
        <v>47</v>
      </c>
      <c r="R896" s="261">
        <v>39845.5</v>
      </c>
      <c r="S896" s="263">
        <f>ROUND(R896*Q896,2)</f>
        <v>1872738.5</v>
      </c>
    </row>
    <row r="897" spans="2:19" s="309" customFormat="1" ht="37.8" customHeight="1" hidden="1" outlineLevel="2" collapsed="1">
      <c r="B897" s="302"/>
      <c r="C897" s="303" t="s">
        <v>1895</v>
      </c>
      <c r="D897" s="303" t="s">
        <v>67</v>
      </c>
      <c r="E897" s="304" t="s">
        <v>1896</v>
      </c>
      <c r="F897" s="440" t="s">
        <v>1897</v>
      </c>
      <c r="G897" s="305" t="s">
        <v>182</v>
      </c>
      <c r="H897" s="306">
        <v>8</v>
      </c>
      <c r="I897" s="261">
        <v>42910.6</v>
      </c>
      <c r="J897" s="308">
        <f>ROUND(I897*H897,2)</f>
        <v>343284.8</v>
      </c>
      <c r="K897" s="307"/>
      <c r="L897" s="261">
        <v>42910.6</v>
      </c>
      <c r="M897" s="308">
        <f>ROUND(L897*K897,2)</f>
        <v>0</v>
      </c>
      <c r="N897" s="307"/>
      <c r="O897" s="261">
        <v>42910.6</v>
      </c>
      <c r="P897" s="308">
        <f>ROUND(O897*N897,2)</f>
        <v>0</v>
      </c>
      <c r="Q897" s="307">
        <f>K897+H897</f>
        <v>8</v>
      </c>
      <c r="R897" s="261">
        <v>42910.6</v>
      </c>
      <c r="S897" s="308">
        <f>ROUND(R897*Q897,2)</f>
        <v>343284.8</v>
      </c>
    </row>
    <row r="898" spans="2:19" s="449" customFormat="1" ht="13.5" hidden="1" outlineLevel="3">
      <c r="B898" s="441"/>
      <c r="C898" s="442"/>
      <c r="D898" s="443" t="s">
        <v>70</v>
      </c>
      <c r="E898" s="444" t="s">
        <v>15</v>
      </c>
      <c r="F898" s="445" t="s">
        <v>1898</v>
      </c>
      <c r="G898" s="442"/>
      <c r="H898" s="446">
        <v>8</v>
      </c>
      <c r="I898" s="412" t="s">
        <v>15</v>
      </c>
      <c r="J898" s="447"/>
      <c r="K898" s="448"/>
      <c r="L898" s="412" t="s">
        <v>15</v>
      </c>
      <c r="M898" s="447"/>
      <c r="N898" s="448"/>
      <c r="O898" s="412" t="s">
        <v>15</v>
      </c>
      <c r="P898" s="447"/>
      <c r="Q898" s="448">
        <v>8</v>
      </c>
      <c r="R898" s="412" t="s">
        <v>15</v>
      </c>
      <c r="S898" s="447"/>
    </row>
    <row r="899" spans="2:19" s="309" customFormat="1" ht="42.6" customHeight="1" hidden="1" outlineLevel="2" collapsed="1">
      <c r="B899" s="302"/>
      <c r="C899" s="303" t="s">
        <v>1899</v>
      </c>
      <c r="D899" s="303" t="s">
        <v>67</v>
      </c>
      <c r="E899" s="304" t="s">
        <v>1900</v>
      </c>
      <c r="F899" s="440" t="s">
        <v>1901</v>
      </c>
      <c r="G899" s="305" t="s">
        <v>182</v>
      </c>
      <c r="H899" s="306">
        <v>4</v>
      </c>
      <c r="I899" s="261">
        <v>87771.6</v>
      </c>
      <c r="J899" s="308">
        <f>ROUND(I899*H899,2)</f>
        <v>351086.4</v>
      </c>
      <c r="K899" s="307"/>
      <c r="L899" s="261">
        <v>87771.6</v>
      </c>
      <c r="M899" s="308">
        <f>ROUND(L899*K899,2)</f>
        <v>0</v>
      </c>
      <c r="N899" s="307"/>
      <c r="O899" s="261">
        <v>87771.6</v>
      </c>
      <c r="P899" s="308">
        <f>ROUND(O899*N899,2)</f>
        <v>0</v>
      </c>
      <c r="Q899" s="307">
        <f>K899+H899</f>
        <v>4</v>
      </c>
      <c r="R899" s="261">
        <v>87771.6</v>
      </c>
      <c r="S899" s="308">
        <f>ROUND(R899*Q899,2)</f>
        <v>351086.4</v>
      </c>
    </row>
    <row r="900" spans="2:19" s="415" customFormat="1" ht="13.5" hidden="1" outlineLevel="3">
      <c r="B900" s="407"/>
      <c r="C900" s="408"/>
      <c r="D900" s="399" t="s">
        <v>70</v>
      </c>
      <c r="E900" s="436" t="s">
        <v>15</v>
      </c>
      <c r="F900" s="410" t="s">
        <v>1902</v>
      </c>
      <c r="G900" s="408"/>
      <c r="H900" s="411">
        <v>4</v>
      </c>
      <c r="I900" s="412" t="s">
        <v>15</v>
      </c>
      <c r="J900" s="413"/>
      <c r="K900" s="414"/>
      <c r="L900" s="412" t="s">
        <v>15</v>
      </c>
      <c r="M900" s="413"/>
      <c r="N900" s="414"/>
      <c r="O900" s="412" t="s">
        <v>15</v>
      </c>
      <c r="P900" s="413"/>
      <c r="Q900" s="414">
        <v>4</v>
      </c>
      <c r="R900" s="412" t="s">
        <v>15</v>
      </c>
      <c r="S900" s="413"/>
    </row>
    <row r="901" spans="2:19" s="264" customFormat="1" ht="31.5" customHeight="1" hidden="1" outlineLevel="2" collapsed="1">
      <c r="B901" s="255"/>
      <c r="C901" s="256" t="s">
        <v>1903</v>
      </c>
      <c r="D901" s="256" t="s">
        <v>67</v>
      </c>
      <c r="E901" s="257" t="s">
        <v>1904</v>
      </c>
      <c r="F901" s="396" t="s">
        <v>1905</v>
      </c>
      <c r="G901" s="259" t="s">
        <v>68</v>
      </c>
      <c r="H901" s="260">
        <v>21.059</v>
      </c>
      <c r="I901" s="261">
        <v>94.7</v>
      </c>
      <c r="J901" s="263">
        <f>ROUND(I901*H901,2)</f>
        <v>1994.29</v>
      </c>
      <c r="K901" s="262"/>
      <c r="L901" s="261">
        <v>94.7</v>
      </c>
      <c r="M901" s="263">
        <f>ROUND(L901*K901,2)</f>
        <v>0</v>
      </c>
      <c r="N901" s="262"/>
      <c r="O901" s="261">
        <v>94.7</v>
      </c>
      <c r="P901" s="263">
        <f>ROUND(O901*N901,2)</f>
        <v>0</v>
      </c>
      <c r="Q901" s="262">
        <v>21.059</v>
      </c>
      <c r="R901" s="261">
        <v>94.7</v>
      </c>
      <c r="S901" s="263">
        <f>ROUND(R901*Q901,2)</f>
        <v>1994.29</v>
      </c>
    </row>
    <row r="902" spans="2:19" s="406" customFormat="1" ht="13.5" hidden="1" outlineLevel="3">
      <c r="B902" s="397"/>
      <c r="C902" s="398"/>
      <c r="D902" s="399" t="s">
        <v>70</v>
      </c>
      <c r="E902" s="402" t="s">
        <v>15</v>
      </c>
      <c r="F902" s="401" t="s">
        <v>1906</v>
      </c>
      <c r="G902" s="398"/>
      <c r="H902" s="402" t="s">
        <v>15</v>
      </c>
      <c r="I902" s="403" t="s">
        <v>15</v>
      </c>
      <c r="J902" s="404"/>
      <c r="K902" s="405"/>
      <c r="L902" s="403" t="s">
        <v>15</v>
      </c>
      <c r="M902" s="404"/>
      <c r="N902" s="405"/>
      <c r="O902" s="403" t="s">
        <v>15</v>
      </c>
      <c r="P902" s="404"/>
      <c r="Q902" s="405" t="s">
        <v>15</v>
      </c>
      <c r="R902" s="403" t="s">
        <v>15</v>
      </c>
      <c r="S902" s="404"/>
    </row>
    <row r="903" spans="2:19" s="415" customFormat="1" ht="13.5" hidden="1" outlineLevel="3">
      <c r="B903" s="407"/>
      <c r="C903" s="408"/>
      <c r="D903" s="399" t="s">
        <v>70</v>
      </c>
      <c r="E903" s="436" t="s">
        <v>15</v>
      </c>
      <c r="F903" s="410" t="s">
        <v>1907</v>
      </c>
      <c r="G903" s="408"/>
      <c r="H903" s="411">
        <v>21.059</v>
      </c>
      <c r="I903" s="412" t="s">
        <v>15</v>
      </c>
      <c r="J903" s="413"/>
      <c r="K903" s="414"/>
      <c r="L903" s="412" t="s">
        <v>15</v>
      </c>
      <c r="M903" s="413"/>
      <c r="N903" s="414"/>
      <c r="O903" s="412" t="s">
        <v>15</v>
      </c>
      <c r="P903" s="413"/>
      <c r="Q903" s="414">
        <v>21.059</v>
      </c>
      <c r="R903" s="412" t="s">
        <v>15</v>
      </c>
      <c r="S903" s="413"/>
    </row>
    <row r="904" spans="2:19" s="426" customFormat="1" ht="13.5" hidden="1" outlineLevel="3">
      <c r="B904" s="425"/>
      <c r="C904" s="427"/>
      <c r="D904" s="399" t="s">
        <v>70</v>
      </c>
      <c r="E904" s="437" t="s">
        <v>1908</v>
      </c>
      <c r="F904" s="429" t="s">
        <v>1096</v>
      </c>
      <c r="G904" s="427"/>
      <c r="H904" s="430">
        <v>21.059</v>
      </c>
      <c r="I904" s="431" t="s">
        <v>15</v>
      </c>
      <c r="J904" s="432"/>
      <c r="K904" s="433"/>
      <c r="L904" s="431" t="s">
        <v>15</v>
      </c>
      <c r="M904" s="432"/>
      <c r="N904" s="433"/>
      <c r="O904" s="431" t="s">
        <v>15</v>
      </c>
      <c r="P904" s="432"/>
      <c r="Q904" s="433">
        <v>21.059</v>
      </c>
      <c r="R904" s="431" t="s">
        <v>15</v>
      </c>
      <c r="S904" s="432"/>
    </row>
    <row r="905" spans="2:19" s="264" customFormat="1" ht="22.5" customHeight="1" hidden="1" outlineLevel="2" collapsed="1">
      <c r="B905" s="255"/>
      <c r="C905" s="265" t="s">
        <v>1909</v>
      </c>
      <c r="D905" s="265" t="s">
        <v>90</v>
      </c>
      <c r="E905" s="266" t="s">
        <v>1582</v>
      </c>
      <c r="F905" s="435" t="s">
        <v>1583</v>
      </c>
      <c r="G905" s="267" t="s">
        <v>82</v>
      </c>
      <c r="H905" s="268">
        <v>39.816</v>
      </c>
      <c r="I905" s="269">
        <v>278.6</v>
      </c>
      <c r="J905" s="271">
        <f>ROUND(I905*H905,2)</f>
        <v>11092.74</v>
      </c>
      <c r="K905" s="270"/>
      <c r="L905" s="269">
        <v>278.6</v>
      </c>
      <c r="M905" s="271">
        <f>ROUND(L905*K905,2)</f>
        <v>0</v>
      </c>
      <c r="N905" s="270"/>
      <c r="O905" s="269">
        <v>278.6</v>
      </c>
      <c r="P905" s="271">
        <f>ROUND(O905*N905,2)</f>
        <v>0</v>
      </c>
      <c r="Q905" s="270">
        <v>39.816</v>
      </c>
      <c r="R905" s="269">
        <v>278.6</v>
      </c>
      <c r="S905" s="271">
        <f>ROUND(R905*Q905,2)</f>
        <v>11092.74</v>
      </c>
    </row>
    <row r="906" spans="2:19" s="415" customFormat="1" ht="13.5" hidden="1" outlineLevel="3">
      <c r="B906" s="407"/>
      <c r="C906" s="408"/>
      <c r="D906" s="399" t="s">
        <v>70</v>
      </c>
      <c r="E906" s="436" t="s">
        <v>15</v>
      </c>
      <c r="F906" s="410" t="s">
        <v>1910</v>
      </c>
      <c r="G906" s="408"/>
      <c r="H906" s="411">
        <v>39.816</v>
      </c>
      <c r="I906" s="412" t="s">
        <v>15</v>
      </c>
      <c r="J906" s="413"/>
      <c r="K906" s="414"/>
      <c r="L906" s="412" t="s">
        <v>15</v>
      </c>
      <c r="M906" s="413"/>
      <c r="N906" s="414"/>
      <c r="O906" s="412" t="s">
        <v>15</v>
      </c>
      <c r="P906" s="413"/>
      <c r="Q906" s="414">
        <v>39.816</v>
      </c>
      <c r="R906" s="412" t="s">
        <v>15</v>
      </c>
      <c r="S906" s="413"/>
    </row>
    <row r="907" spans="2:19" s="264" customFormat="1" ht="22.5" customHeight="1" hidden="1" outlineLevel="2" collapsed="1">
      <c r="B907" s="255"/>
      <c r="C907" s="256" t="s">
        <v>1911</v>
      </c>
      <c r="D907" s="256" t="s">
        <v>67</v>
      </c>
      <c r="E907" s="257" t="s">
        <v>1597</v>
      </c>
      <c r="F907" s="396" t="s">
        <v>1598</v>
      </c>
      <c r="G907" s="259" t="s">
        <v>68</v>
      </c>
      <c r="H907" s="260">
        <v>21.059</v>
      </c>
      <c r="I907" s="261">
        <v>36.1</v>
      </c>
      <c r="J907" s="263">
        <f>ROUND(I907*H907,2)</f>
        <v>760.23</v>
      </c>
      <c r="K907" s="262"/>
      <c r="L907" s="261">
        <v>36.1</v>
      </c>
      <c r="M907" s="263">
        <f>ROUND(L907*K907,2)</f>
        <v>0</v>
      </c>
      <c r="N907" s="262"/>
      <c r="O907" s="261">
        <v>36.1</v>
      </c>
      <c r="P907" s="263">
        <f>ROUND(O907*N907,2)</f>
        <v>0</v>
      </c>
      <c r="Q907" s="262">
        <v>21.059</v>
      </c>
      <c r="R907" s="261">
        <v>36.1</v>
      </c>
      <c r="S907" s="263">
        <f>ROUND(R907*Q907,2)</f>
        <v>760.23</v>
      </c>
    </row>
    <row r="908" spans="2:19" s="415" customFormat="1" ht="13.5" hidden="1" outlineLevel="3">
      <c r="B908" s="407"/>
      <c r="C908" s="408"/>
      <c r="D908" s="399" t="s">
        <v>70</v>
      </c>
      <c r="E908" s="436" t="s">
        <v>15</v>
      </c>
      <c r="F908" s="410" t="s">
        <v>1912</v>
      </c>
      <c r="G908" s="408"/>
      <c r="H908" s="411">
        <v>21.059</v>
      </c>
      <c r="I908" s="412" t="s">
        <v>15</v>
      </c>
      <c r="J908" s="413"/>
      <c r="K908" s="414"/>
      <c r="L908" s="412" t="s">
        <v>15</v>
      </c>
      <c r="M908" s="413"/>
      <c r="N908" s="414"/>
      <c r="O908" s="412" t="s">
        <v>15</v>
      </c>
      <c r="P908" s="413"/>
      <c r="Q908" s="414">
        <v>21.059</v>
      </c>
      <c r="R908" s="412" t="s">
        <v>15</v>
      </c>
      <c r="S908" s="413"/>
    </row>
    <row r="909" spans="2:19" s="264" customFormat="1" ht="22.5" customHeight="1" hidden="1" outlineLevel="2">
      <c r="B909" s="255"/>
      <c r="C909" s="256" t="s">
        <v>1913</v>
      </c>
      <c r="D909" s="256" t="s">
        <v>67</v>
      </c>
      <c r="E909" s="257" t="s">
        <v>1588</v>
      </c>
      <c r="F909" s="396" t="s">
        <v>1589</v>
      </c>
      <c r="G909" s="259" t="s">
        <v>68</v>
      </c>
      <c r="H909" s="260">
        <v>21.059</v>
      </c>
      <c r="I909" s="261">
        <v>10.3</v>
      </c>
      <c r="J909" s="263">
        <f>ROUND(I909*H909,2)</f>
        <v>216.91</v>
      </c>
      <c r="K909" s="262"/>
      <c r="L909" s="261">
        <v>10.3</v>
      </c>
      <c r="M909" s="263">
        <f>ROUND(L909*K909,2)</f>
        <v>0</v>
      </c>
      <c r="N909" s="262"/>
      <c r="O909" s="261">
        <v>10.3</v>
      </c>
      <c r="P909" s="263">
        <f>ROUND(O909*N909,2)</f>
        <v>0</v>
      </c>
      <c r="Q909" s="262">
        <v>21.059</v>
      </c>
      <c r="R909" s="261">
        <v>10.3</v>
      </c>
      <c r="S909" s="263">
        <f>ROUND(R909*Q909,2)</f>
        <v>216.91</v>
      </c>
    </row>
    <row r="910" spans="2:19" s="264" customFormat="1" ht="22.5" customHeight="1" hidden="1" outlineLevel="2" collapsed="1">
      <c r="B910" s="255"/>
      <c r="C910" s="256" t="s">
        <v>1027</v>
      </c>
      <c r="D910" s="256" t="s">
        <v>67</v>
      </c>
      <c r="E910" s="257" t="s">
        <v>1914</v>
      </c>
      <c r="F910" s="396" t="s">
        <v>1915</v>
      </c>
      <c r="G910" s="259" t="s">
        <v>77</v>
      </c>
      <c r="H910" s="260">
        <v>1398.432</v>
      </c>
      <c r="I910" s="261">
        <v>16.7</v>
      </c>
      <c r="J910" s="263">
        <f>ROUND(I910*H910,2)</f>
        <v>23353.81</v>
      </c>
      <c r="K910" s="262"/>
      <c r="L910" s="261">
        <v>16.7</v>
      </c>
      <c r="M910" s="263">
        <f>ROUND(L910*K910,2)</f>
        <v>0</v>
      </c>
      <c r="N910" s="262"/>
      <c r="O910" s="261">
        <v>16.7</v>
      </c>
      <c r="P910" s="263">
        <f>ROUND(O910*N910,2)</f>
        <v>0</v>
      </c>
      <c r="Q910" s="262">
        <v>1398.432</v>
      </c>
      <c r="R910" s="261">
        <v>16.7</v>
      </c>
      <c r="S910" s="263">
        <f>ROUND(R910*Q910,2)</f>
        <v>23353.81</v>
      </c>
    </row>
    <row r="911" spans="2:19" s="415" customFormat="1" ht="13.5" hidden="1" outlineLevel="3">
      <c r="B911" s="407"/>
      <c r="C911" s="408"/>
      <c r="D911" s="399" t="s">
        <v>70</v>
      </c>
      <c r="E911" s="436" t="s">
        <v>15</v>
      </c>
      <c r="F911" s="410" t="s">
        <v>1916</v>
      </c>
      <c r="G911" s="408"/>
      <c r="H911" s="411">
        <v>1398.432</v>
      </c>
      <c r="I911" s="412" t="s">
        <v>15</v>
      </c>
      <c r="J911" s="413"/>
      <c r="K911" s="414"/>
      <c r="L911" s="412" t="s">
        <v>15</v>
      </c>
      <c r="M911" s="413"/>
      <c r="N911" s="414"/>
      <c r="O911" s="412" t="s">
        <v>15</v>
      </c>
      <c r="P911" s="413"/>
      <c r="Q911" s="414">
        <v>1398.432</v>
      </c>
      <c r="R911" s="412" t="s">
        <v>15</v>
      </c>
      <c r="S911" s="413"/>
    </row>
    <row r="912" spans="2:19" s="264" customFormat="1" ht="22.5" customHeight="1" hidden="1" outlineLevel="2" collapsed="1">
      <c r="B912" s="255"/>
      <c r="C912" s="256" t="s">
        <v>1030</v>
      </c>
      <c r="D912" s="256" t="s">
        <v>67</v>
      </c>
      <c r="E912" s="257" t="s">
        <v>1917</v>
      </c>
      <c r="F912" s="396" t="s">
        <v>1918</v>
      </c>
      <c r="G912" s="259" t="s">
        <v>77</v>
      </c>
      <c r="H912" s="260">
        <v>73.602</v>
      </c>
      <c r="I912" s="261">
        <v>16.7</v>
      </c>
      <c r="J912" s="263">
        <f>ROUND(I912*H912,2)</f>
        <v>1229.15</v>
      </c>
      <c r="K912" s="262"/>
      <c r="L912" s="261">
        <v>16.7</v>
      </c>
      <c r="M912" s="263">
        <f>ROUND(L912*K912,2)</f>
        <v>0</v>
      </c>
      <c r="N912" s="262"/>
      <c r="O912" s="261">
        <v>16.7</v>
      </c>
      <c r="P912" s="263">
        <f>ROUND(O912*N912,2)</f>
        <v>0</v>
      </c>
      <c r="Q912" s="262">
        <v>73.602</v>
      </c>
      <c r="R912" s="261">
        <v>16.7</v>
      </c>
      <c r="S912" s="263">
        <f>ROUND(R912*Q912,2)</f>
        <v>1229.15</v>
      </c>
    </row>
    <row r="913" spans="2:19" s="415" customFormat="1" ht="13.5" hidden="1" outlineLevel="3">
      <c r="B913" s="407"/>
      <c r="C913" s="408"/>
      <c r="D913" s="399" t="s">
        <v>70</v>
      </c>
      <c r="E913" s="436" t="s">
        <v>15</v>
      </c>
      <c r="F913" s="410" t="s">
        <v>1919</v>
      </c>
      <c r="G913" s="408"/>
      <c r="H913" s="411">
        <v>73.602</v>
      </c>
      <c r="I913" s="412" t="s">
        <v>15</v>
      </c>
      <c r="J913" s="413"/>
      <c r="K913" s="414"/>
      <c r="L913" s="412" t="s">
        <v>15</v>
      </c>
      <c r="M913" s="413"/>
      <c r="N913" s="414"/>
      <c r="O913" s="412" t="s">
        <v>15</v>
      </c>
      <c r="P913" s="413"/>
      <c r="Q913" s="414">
        <v>73.602</v>
      </c>
      <c r="R913" s="412" t="s">
        <v>15</v>
      </c>
      <c r="S913" s="413"/>
    </row>
    <row r="914" spans="2:19" s="254" customFormat="1" ht="29.85" customHeight="1" outlineLevel="1" collapsed="1">
      <c r="B914" s="248"/>
      <c r="C914" s="249"/>
      <c r="D914" s="250" t="s">
        <v>36</v>
      </c>
      <c r="E914" s="251" t="s">
        <v>37</v>
      </c>
      <c r="F914" s="394" t="s">
        <v>1026</v>
      </c>
      <c r="G914" s="249"/>
      <c r="H914" s="249"/>
      <c r="I914" s="252" t="s">
        <v>15</v>
      </c>
      <c r="J914" s="253">
        <f>SUM(J915:J980)</f>
        <v>782203.68</v>
      </c>
      <c r="K914" s="248"/>
      <c r="L914" s="252" t="s">
        <v>15</v>
      </c>
      <c r="M914" s="253">
        <f>SUM(M915:M980)</f>
        <v>0</v>
      </c>
      <c r="N914" s="248"/>
      <c r="O914" s="252" t="s">
        <v>15</v>
      </c>
      <c r="P914" s="253">
        <f>SUM(P915:P980)</f>
        <v>0</v>
      </c>
      <c r="Q914" s="248"/>
      <c r="R914" s="252" t="s">
        <v>15</v>
      </c>
      <c r="S914" s="253">
        <f>SUM(S915:S980)</f>
        <v>782203.68</v>
      </c>
    </row>
    <row r="915" spans="2:19" s="264" customFormat="1" ht="22.5" customHeight="1" hidden="1" outlineLevel="2" collapsed="1">
      <c r="B915" s="255"/>
      <c r="C915" s="256" t="s">
        <v>1920</v>
      </c>
      <c r="D915" s="256" t="s">
        <v>67</v>
      </c>
      <c r="E915" s="257" t="s">
        <v>1921</v>
      </c>
      <c r="F915" s="396" t="s">
        <v>1922</v>
      </c>
      <c r="G915" s="259" t="s">
        <v>77</v>
      </c>
      <c r="H915" s="260">
        <v>1177.28</v>
      </c>
      <c r="I915" s="261">
        <v>20.9</v>
      </c>
      <c r="J915" s="263">
        <f>ROUND(I915*H915,2)</f>
        <v>24605.15</v>
      </c>
      <c r="K915" s="262"/>
      <c r="L915" s="261">
        <v>20.9</v>
      </c>
      <c r="M915" s="263">
        <f>ROUND(L915*K915,2)</f>
        <v>0</v>
      </c>
      <c r="N915" s="262"/>
      <c r="O915" s="261">
        <v>20.9</v>
      </c>
      <c r="P915" s="263">
        <f>ROUND(O915*N915,2)</f>
        <v>0</v>
      </c>
      <c r="Q915" s="262">
        <v>1177.28</v>
      </c>
      <c r="R915" s="261">
        <v>20.9</v>
      </c>
      <c r="S915" s="263">
        <f>ROUND(R915*Q915,2)</f>
        <v>24605.15</v>
      </c>
    </row>
    <row r="916" spans="2:19" s="415" customFormat="1" ht="13.5" hidden="1" outlineLevel="3">
      <c r="B916" s="407"/>
      <c r="C916" s="408"/>
      <c r="D916" s="399" t="s">
        <v>70</v>
      </c>
      <c r="E916" s="436" t="s">
        <v>15</v>
      </c>
      <c r="F916" s="410" t="s">
        <v>1923</v>
      </c>
      <c r="G916" s="408"/>
      <c r="H916" s="411">
        <v>1177.28</v>
      </c>
      <c r="I916" s="412" t="s">
        <v>15</v>
      </c>
      <c r="J916" s="413"/>
      <c r="K916" s="414"/>
      <c r="L916" s="412" t="s">
        <v>15</v>
      </c>
      <c r="M916" s="413"/>
      <c r="N916" s="414"/>
      <c r="O916" s="412" t="s">
        <v>15</v>
      </c>
      <c r="P916" s="413"/>
      <c r="Q916" s="414">
        <v>1177.28</v>
      </c>
      <c r="R916" s="412" t="s">
        <v>15</v>
      </c>
      <c r="S916" s="413"/>
    </row>
    <row r="917" spans="2:19" s="424" customFormat="1" ht="13.5" hidden="1" outlineLevel="3">
      <c r="B917" s="416"/>
      <c r="C917" s="417"/>
      <c r="D917" s="399" t="s">
        <v>70</v>
      </c>
      <c r="E917" s="438" t="s">
        <v>1924</v>
      </c>
      <c r="F917" s="419" t="s">
        <v>71</v>
      </c>
      <c r="G917" s="417"/>
      <c r="H917" s="420">
        <v>1177.28</v>
      </c>
      <c r="I917" s="421" t="s">
        <v>15</v>
      </c>
      <c r="J917" s="422"/>
      <c r="K917" s="423"/>
      <c r="L917" s="421" t="s">
        <v>15</v>
      </c>
      <c r="M917" s="422"/>
      <c r="N917" s="423"/>
      <c r="O917" s="421" t="s">
        <v>15</v>
      </c>
      <c r="P917" s="422"/>
      <c r="Q917" s="423">
        <v>1177.28</v>
      </c>
      <c r="R917" s="421" t="s">
        <v>15</v>
      </c>
      <c r="S917" s="422"/>
    </row>
    <row r="918" spans="2:19" s="264" customFormat="1" ht="22.5" customHeight="1" hidden="1" outlineLevel="2" collapsed="1">
      <c r="B918" s="255"/>
      <c r="C918" s="265" t="s">
        <v>1925</v>
      </c>
      <c r="D918" s="265" t="s">
        <v>90</v>
      </c>
      <c r="E918" s="266" t="s">
        <v>1926</v>
      </c>
      <c r="F918" s="435" t="s">
        <v>1927</v>
      </c>
      <c r="G918" s="267" t="s">
        <v>77</v>
      </c>
      <c r="H918" s="268">
        <v>1353.872</v>
      </c>
      <c r="I918" s="269">
        <v>37.7</v>
      </c>
      <c r="J918" s="271">
        <f>ROUND(I918*H918,2)</f>
        <v>51040.97</v>
      </c>
      <c r="K918" s="270"/>
      <c r="L918" s="269">
        <v>37.7</v>
      </c>
      <c r="M918" s="271">
        <f>ROUND(L918*K918,2)</f>
        <v>0</v>
      </c>
      <c r="N918" s="270"/>
      <c r="O918" s="269">
        <v>37.7</v>
      </c>
      <c r="P918" s="271">
        <f>ROUND(O918*N918,2)</f>
        <v>0</v>
      </c>
      <c r="Q918" s="270">
        <v>1353.872</v>
      </c>
      <c r="R918" s="269">
        <v>37.7</v>
      </c>
      <c r="S918" s="271">
        <f>ROUND(R918*Q918,2)</f>
        <v>51040.97</v>
      </c>
    </row>
    <row r="919" spans="2:19" s="415" customFormat="1" ht="13.5" hidden="1" outlineLevel="3">
      <c r="B919" s="407"/>
      <c r="C919" s="408"/>
      <c r="D919" s="399" t="s">
        <v>70</v>
      </c>
      <c r="E919" s="408"/>
      <c r="F919" s="410" t="s">
        <v>1928</v>
      </c>
      <c r="G919" s="408"/>
      <c r="H919" s="411">
        <v>1353.872</v>
      </c>
      <c r="I919" s="412" t="s">
        <v>15</v>
      </c>
      <c r="J919" s="413"/>
      <c r="K919" s="414"/>
      <c r="L919" s="412" t="s">
        <v>15</v>
      </c>
      <c r="M919" s="413"/>
      <c r="N919" s="414"/>
      <c r="O919" s="412" t="s">
        <v>15</v>
      </c>
      <c r="P919" s="413"/>
      <c r="Q919" s="414">
        <v>1353.872</v>
      </c>
      <c r="R919" s="412" t="s">
        <v>15</v>
      </c>
      <c r="S919" s="413"/>
    </row>
    <row r="920" spans="2:19" s="264" customFormat="1" ht="22.5" customHeight="1" hidden="1" outlineLevel="2" collapsed="1">
      <c r="B920" s="255"/>
      <c r="C920" s="256" t="s">
        <v>1033</v>
      </c>
      <c r="D920" s="256" t="s">
        <v>67</v>
      </c>
      <c r="E920" s="257" t="s">
        <v>1929</v>
      </c>
      <c r="F920" s="396" t="s">
        <v>1930</v>
      </c>
      <c r="G920" s="259" t="s">
        <v>104</v>
      </c>
      <c r="H920" s="260">
        <v>126.4</v>
      </c>
      <c r="I920" s="261">
        <v>167.2</v>
      </c>
      <c r="J920" s="263">
        <f>ROUND(I920*H920,2)</f>
        <v>21134.08</v>
      </c>
      <c r="K920" s="262"/>
      <c r="L920" s="261">
        <v>167.2</v>
      </c>
      <c r="M920" s="263">
        <f>ROUND(L920*K920,2)</f>
        <v>0</v>
      </c>
      <c r="N920" s="262"/>
      <c r="O920" s="261">
        <v>167.2</v>
      </c>
      <c r="P920" s="263">
        <f>ROUND(O920*N920,2)</f>
        <v>0</v>
      </c>
      <c r="Q920" s="262">
        <v>126.4</v>
      </c>
      <c r="R920" s="261">
        <v>167.2</v>
      </c>
      <c r="S920" s="263">
        <f>ROUND(R920*Q920,2)</f>
        <v>21134.08</v>
      </c>
    </row>
    <row r="921" spans="2:19" s="415" customFormat="1" ht="13.5" hidden="1" outlineLevel="3">
      <c r="B921" s="407"/>
      <c r="C921" s="408"/>
      <c r="D921" s="399" t="s">
        <v>70</v>
      </c>
      <c r="E921" s="436" t="s">
        <v>15</v>
      </c>
      <c r="F921" s="410" t="s">
        <v>1931</v>
      </c>
      <c r="G921" s="408"/>
      <c r="H921" s="411">
        <v>35</v>
      </c>
      <c r="I921" s="412" t="s">
        <v>15</v>
      </c>
      <c r="J921" s="413"/>
      <c r="K921" s="414"/>
      <c r="L921" s="412" t="s">
        <v>15</v>
      </c>
      <c r="M921" s="413"/>
      <c r="N921" s="414"/>
      <c r="O921" s="412" t="s">
        <v>15</v>
      </c>
      <c r="P921" s="413"/>
      <c r="Q921" s="414">
        <v>35</v>
      </c>
      <c r="R921" s="412" t="s">
        <v>15</v>
      </c>
      <c r="S921" s="413"/>
    </row>
    <row r="922" spans="2:19" s="415" customFormat="1" ht="13.5" hidden="1" outlineLevel="3">
      <c r="B922" s="407"/>
      <c r="C922" s="408"/>
      <c r="D922" s="399" t="s">
        <v>70</v>
      </c>
      <c r="E922" s="436" t="s">
        <v>15</v>
      </c>
      <c r="F922" s="410" t="s">
        <v>1932</v>
      </c>
      <c r="G922" s="408"/>
      <c r="H922" s="411">
        <v>22</v>
      </c>
      <c r="I922" s="412" t="s">
        <v>15</v>
      </c>
      <c r="J922" s="413"/>
      <c r="K922" s="414"/>
      <c r="L922" s="412" t="s">
        <v>15</v>
      </c>
      <c r="M922" s="413"/>
      <c r="N922" s="414"/>
      <c r="O922" s="412" t="s">
        <v>15</v>
      </c>
      <c r="P922" s="413"/>
      <c r="Q922" s="414">
        <v>22</v>
      </c>
      <c r="R922" s="412" t="s">
        <v>15</v>
      </c>
      <c r="S922" s="413"/>
    </row>
    <row r="923" spans="2:19" s="415" customFormat="1" ht="13.5" hidden="1" outlineLevel="3">
      <c r="B923" s="407"/>
      <c r="C923" s="408"/>
      <c r="D923" s="399" t="s">
        <v>70</v>
      </c>
      <c r="E923" s="436" t="s">
        <v>15</v>
      </c>
      <c r="F923" s="410" t="s">
        <v>1933</v>
      </c>
      <c r="G923" s="408"/>
      <c r="H923" s="411">
        <v>69.4</v>
      </c>
      <c r="I923" s="412" t="s">
        <v>15</v>
      </c>
      <c r="J923" s="413"/>
      <c r="K923" s="414"/>
      <c r="L923" s="412" t="s">
        <v>15</v>
      </c>
      <c r="M923" s="413"/>
      <c r="N923" s="414"/>
      <c r="O923" s="412" t="s">
        <v>15</v>
      </c>
      <c r="P923" s="413"/>
      <c r="Q923" s="414">
        <v>69.4</v>
      </c>
      <c r="R923" s="412" t="s">
        <v>15</v>
      </c>
      <c r="S923" s="413"/>
    </row>
    <row r="924" spans="2:19" s="426" customFormat="1" ht="13.5" hidden="1" outlineLevel="3">
      <c r="B924" s="425"/>
      <c r="C924" s="427"/>
      <c r="D924" s="399" t="s">
        <v>70</v>
      </c>
      <c r="E924" s="437" t="s">
        <v>1934</v>
      </c>
      <c r="F924" s="429" t="s">
        <v>1096</v>
      </c>
      <c r="G924" s="427"/>
      <c r="H924" s="430">
        <v>126.4</v>
      </c>
      <c r="I924" s="431" t="s">
        <v>15</v>
      </c>
      <c r="J924" s="432"/>
      <c r="K924" s="433"/>
      <c r="L924" s="431" t="s">
        <v>15</v>
      </c>
      <c r="M924" s="432"/>
      <c r="N924" s="433"/>
      <c r="O924" s="431" t="s">
        <v>15</v>
      </c>
      <c r="P924" s="432"/>
      <c r="Q924" s="433">
        <v>126.4</v>
      </c>
      <c r="R924" s="431" t="s">
        <v>15</v>
      </c>
      <c r="S924" s="432"/>
    </row>
    <row r="925" spans="2:19" s="264" customFormat="1" ht="22.5" customHeight="1" hidden="1" outlineLevel="2" collapsed="1">
      <c r="B925" s="255"/>
      <c r="C925" s="256" t="s">
        <v>1036</v>
      </c>
      <c r="D925" s="256" t="s">
        <v>67</v>
      </c>
      <c r="E925" s="257" t="s">
        <v>1935</v>
      </c>
      <c r="F925" s="396" t="s">
        <v>1936</v>
      </c>
      <c r="G925" s="259" t="s">
        <v>68</v>
      </c>
      <c r="H925" s="260">
        <v>81.129</v>
      </c>
      <c r="I925" s="261">
        <v>668.7</v>
      </c>
      <c r="J925" s="263">
        <f>ROUND(I925*H925,2)</f>
        <v>54250.96</v>
      </c>
      <c r="K925" s="262"/>
      <c r="L925" s="261">
        <v>668.7</v>
      </c>
      <c r="M925" s="263">
        <f>ROUND(L925*K925,2)</f>
        <v>0</v>
      </c>
      <c r="N925" s="262"/>
      <c r="O925" s="261">
        <v>668.7</v>
      </c>
      <c r="P925" s="263">
        <f>ROUND(O925*N925,2)</f>
        <v>0</v>
      </c>
      <c r="Q925" s="262">
        <v>81.129</v>
      </c>
      <c r="R925" s="261">
        <v>668.7</v>
      </c>
      <c r="S925" s="263">
        <f>ROUND(R925*Q925,2)</f>
        <v>54250.96</v>
      </c>
    </row>
    <row r="926" spans="2:19" s="406" customFormat="1" ht="13.5" hidden="1" outlineLevel="3">
      <c r="B926" s="397"/>
      <c r="C926" s="398"/>
      <c r="D926" s="399" t="s">
        <v>70</v>
      </c>
      <c r="E926" s="402" t="s">
        <v>15</v>
      </c>
      <c r="F926" s="401" t="s">
        <v>1937</v>
      </c>
      <c r="G926" s="398"/>
      <c r="H926" s="402" t="s">
        <v>15</v>
      </c>
      <c r="I926" s="403" t="s">
        <v>15</v>
      </c>
      <c r="J926" s="404"/>
      <c r="K926" s="405"/>
      <c r="L926" s="403" t="s">
        <v>15</v>
      </c>
      <c r="M926" s="404"/>
      <c r="N926" s="405"/>
      <c r="O926" s="403" t="s">
        <v>15</v>
      </c>
      <c r="P926" s="404"/>
      <c r="Q926" s="405" t="s">
        <v>15</v>
      </c>
      <c r="R926" s="403" t="s">
        <v>15</v>
      </c>
      <c r="S926" s="404"/>
    </row>
    <row r="927" spans="2:19" s="415" customFormat="1" ht="13.5" hidden="1" outlineLevel="3">
      <c r="B927" s="407"/>
      <c r="C927" s="408"/>
      <c r="D927" s="399" t="s">
        <v>70</v>
      </c>
      <c r="E927" s="436" t="s">
        <v>15</v>
      </c>
      <c r="F927" s="410" t="s">
        <v>1938</v>
      </c>
      <c r="G927" s="408"/>
      <c r="H927" s="411">
        <v>28.261</v>
      </c>
      <c r="I927" s="412" t="s">
        <v>15</v>
      </c>
      <c r="J927" s="413"/>
      <c r="K927" s="414"/>
      <c r="L927" s="412" t="s">
        <v>15</v>
      </c>
      <c r="M927" s="413"/>
      <c r="N927" s="414"/>
      <c r="O927" s="412" t="s">
        <v>15</v>
      </c>
      <c r="P927" s="413"/>
      <c r="Q927" s="414">
        <v>28.261</v>
      </c>
      <c r="R927" s="412" t="s">
        <v>15</v>
      </c>
      <c r="S927" s="413"/>
    </row>
    <row r="928" spans="2:19" s="406" customFormat="1" ht="13.5" hidden="1" outlineLevel="3">
      <c r="B928" s="397"/>
      <c r="C928" s="398"/>
      <c r="D928" s="399" t="s">
        <v>70</v>
      </c>
      <c r="E928" s="402" t="s">
        <v>15</v>
      </c>
      <c r="F928" s="401" t="s">
        <v>1939</v>
      </c>
      <c r="G928" s="398"/>
      <c r="H928" s="402" t="s">
        <v>15</v>
      </c>
      <c r="I928" s="403" t="s">
        <v>15</v>
      </c>
      <c r="J928" s="404"/>
      <c r="K928" s="405"/>
      <c r="L928" s="403" t="s">
        <v>15</v>
      </c>
      <c r="M928" s="404"/>
      <c r="N928" s="405"/>
      <c r="O928" s="403" t="s">
        <v>15</v>
      </c>
      <c r="P928" s="404"/>
      <c r="Q928" s="405" t="s">
        <v>15</v>
      </c>
      <c r="R928" s="403" t="s">
        <v>15</v>
      </c>
      <c r="S928" s="404"/>
    </row>
    <row r="929" spans="2:19" s="415" customFormat="1" ht="13.5" hidden="1" outlineLevel="3">
      <c r="B929" s="407"/>
      <c r="C929" s="408"/>
      <c r="D929" s="399" t="s">
        <v>70</v>
      </c>
      <c r="E929" s="436" t="s">
        <v>15</v>
      </c>
      <c r="F929" s="410" t="s">
        <v>1940</v>
      </c>
      <c r="G929" s="408"/>
      <c r="H929" s="411">
        <v>41.647</v>
      </c>
      <c r="I929" s="412" t="s">
        <v>15</v>
      </c>
      <c r="J929" s="413"/>
      <c r="K929" s="414"/>
      <c r="L929" s="412" t="s">
        <v>15</v>
      </c>
      <c r="M929" s="413"/>
      <c r="N929" s="414"/>
      <c r="O929" s="412" t="s">
        <v>15</v>
      </c>
      <c r="P929" s="413"/>
      <c r="Q929" s="414">
        <v>41.647</v>
      </c>
      <c r="R929" s="412" t="s">
        <v>15</v>
      </c>
      <c r="S929" s="413"/>
    </row>
    <row r="930" spans="2:19" s="415" customFormat="1" ht="13.5" hidden="1" outlineLevel="3">
      <c r="B930" s="407"/>
      <c r="C930" s="408"/>
      <c r="D930" s="399" t="s">
        <v>70</v>
      </c>
      <c r="E930" s="436" t="s">
        <v>15</v>
      </c>
      <c r="F930" s="410" t="s">
        <v>1941</v>
      </c>
      <c r="G930" s="408"/>
      <c r="H930" s="411">
        <v>11.221</v>
      </c>
      <c r="I930" s="412" t="s">
        <v>15</v>
      </c>
      <c r="J930" s="413"/>
      <c r="K930" s="414"/>
      <c r="L930" s="412" t="s">
        <v>15</v>
      </c>
      <c r="M930" s="413"/>
      <c r="N930" s="414"/>
      <c r="O930" s="412" t="s">
        <v>15</v>
      </c>
      <c r="P930" s="413"/>
      <c r="Q930" s="414">
        <v>11.221</v>
      </c>
      <c r="R930" s="412" t="s">
        <v>15</v>
      </c>
      <c r="S930" s="413"/>
    </row>
    <row r="931" spans="2:19" s="424" customFormat="1" ht="13.5" hidden="1" outlineLevel="3">
      <c r="B931" s="416"/>
      <c r="C931" s="417"/>
      <c r="D931" s="399" t="s">
        <v>70</v>
      </c>
      <c r="E931" s="438" t="s">
        <v>15</v>
      </c>
      <c r="F931" s="419" t="s">
        <v>71</v>
      </c>
      <c r="G931" s="417"/>
      <c r="H931" s="420">
        <v>81.129</v>
      </c>
      <c r="I931" s="421" t="s">
        <v>15</v>
      </c>
      <c r="J931" s="422"/>
      <c r="K931" s="423"/>
      <c r="L931" s="421" t="s">
        <v>15</v>
      </c>
      <c r="M931" s="422"/>
      <c r="N931" s="423"/>
      <c r="O931" s="421" t="s">
        <v>15</v>
      </c>
      <c r="P931" s="422"/>
      <c r="Q931" s="423">
        <v>81.129</v>
      </c>
      <c r="R931" s="421" t="s">
        <v>15</v>
      </c>
      <c r="S931" s="422"/>
    </row>
    <row r="932" spans="2:19" s="264" customFormat="1" ht="22.5" customHeight="1" hidden="1" outlineLevel="2" collapsed="1">
      <c r="B932" s="255"/>
      <c r="C932" s="256" t="s">
        <v>1039</v>
      </c>
      <c r="D932" s="256" t="s">
        <v>67</v>
      </c>
      <c r="E932" s="257" t="s">
        <v>1942</v>
      </c>
      <c r="F932" s="396" t="s">
        <v>1943</v>
      </c>
      <c r="G932" s="259" t="s">
        <v>104</v>
      </c>
      <c r="H932" s="260">
        <v>24</v>
      </c>
      <c r="I932" s="261">
        <v>529.4</v>
      </c>
      <c r="J932" s="263">
        <f>ROUND(I932*H932,2)</f>
        <v>12705.6</v>
      </c>
      <c r="K932" s="262"/>
      <c r="L932" s="261">
        <v>529.4</v>
      </c>
      <c r="M932" s="263">
        <f>ROUND(L932*K932,2)</f>
        <v>0</v>
      </c>
      <c r="N932" s="262"/>
      <c r="O932" s="261">
        <v>529.4</v>
      </c>
      <c r="P932" s="263">
        <f>ROUND(O932*N932,2)</f>
        <v>0</v>
      </c>
      <c r="Q932" s="262">
        <v>24</v>
      </c>
      <c r="R932" s="261">
        <v>529.4</v>
      </c>
      <c r="S932" s="263">
        <f>ROUND(R932*Q932,2)</f>
        <v>12705.6</v>
      </c>
    </row>
    <row r="933" spans="2:19" s="406" customFormat="1" ht="13.5" hidden="1" outlineLevel="3">
      <c r="B933" s="397"/>
      <c r="C933" s="398"/>
      <c r="D933" s="399" t="s">
        <v>70</v>
      </c>
      <c r="E933" s="402" t="s">
        <v>15</v>
      </c>
      <c r="F933" s="401" t="s">
        <v>1944</v>
      </c>
      <c r="G933" s="398"/>
      <c r="H933" s="402" t="s">
        <v>15</v>
      </c>
      <c r="I933" s="403" t="s">
        <v>15</v>
      </c>
      <c r="J933" s="404"/>
      <c r="K933" s="405"/>
      <c r="L933" s="403" t="s">
        <v>15</v>
      </c>
      <c r="M933" s="404"/>
      <c r="N933" s="405"/>
      <c r="O933" s="403" t="s">
        <v>15</v>
      </c>
      <c r="P933" s="404"/>
      <c r="Q933" s="405" t="s">
        <v>15</v>
      </c>
      <c r="R933" s="403" t="s">
        <v>15</v>
      </c>
      <c r="S933" s="404"/>
    </row>
    <row r="934" spans="2:19" s="415" customFormat="1" ht="13.5" hidden="1" outlineLevel="3">
      <c r="B934" s="407"/>
      <c r="C934" s="408"/>
      <c r="D934" s="399" t="s">
        <v>70</v>
      </c>
      <c r="E934" s="436" t="s">
        <v>15</v>
      </c>
      <c r="F934" s="410" t="s">
        <v>1945</v>
      </c>
      <c r="G934" s="408"/>
      <c r="H934" s="411">
        <v>24</v>
      </c>
      <c r="I934" s="412" t="s">
        <v>15</v>
      </c>
      <c r="J934" s="413"/>
      <c r="K934" s="414"/>
      <c r="L934" s="412" t="s">
        <v>15</v>
      </c>
      <c r="M934" s="413"/>
      <c r="N934" s="414"/>
      <c r="O934" s="412" t="s">
        <v>15</v>
      </c>
      <c r="P934" s="413"/>
      <c r="Q934" s="414">
        <v>24</v>
      </c>
      <c r="R934" s="412" t="s">
        <v>15</v>
      </c>
      <c r="S934" s="413"/>
    </row>
    <row r="935" spans="2:19" s="264" customFormat="1" ht="22.5" customHeight="1" hidden="1" outlineLevel="2" collapsed="1">
      <c r="B935" s="255"/>
      <c r="C935" s="265" t="s">
        <v>1042</v>
      </c>
      <c r="D935" s="265" t="s">
        <v>90</v>
      </c>
      <c r="E935" s="266" t="s">
        <v>1946</v>
      </c>
      <c r="F935" s="435" t="s">
        <v>1947</v>
      </c>
      <c r="G935" s="267" t="s">
        <v>182</v>
      </c>
      <c r="H935" s="268">
        <v>24.48</v>
      </c>
      <c r="I935" s="269">
        <v>1057.5</v>
      </c>
      <c r="J935" s="271">
        <f>ROUND(I935*H935,2)</f>
        <v>25887.6</v>
      </c>
      <c r="K935" s="270"/>
      <c r="L935" s="269">
        <v>1057.5</v>
      </c>
      <c r="M935" s="271">
        <f>ROUND(L935*K935,2)</f>
        <v>0</v>
      </c>
      <c r="N935" s="270"/>
      <c r="O935" s="269">
        <v>1057.5</v>
      </c>
      <c r="P935" s="271">
        <f>ROUND(O935*N935,2)</f>
        <v>0</v>
      </c>
      <c r="Q935" s="270">
        <v>24.48</v>
      </c>
      <c r="R935" s="269">
        <v>1057.5</v>
      </c>
      <c r="S935" s="271">
        <f>ROUND(R935*Q935,2)</f>
        <v>25887.6</v>
      </c>
    </row>
    <row r="936" spans="2:19" s="415" customFormat="1" ht="13.5" hidden="1" outlineLevel="3">
      <c r="B936" s="407"/>
      <c r="C936" s="408"/>
      <c r="D936" s="399" t="s">
        <v>70</v>
      </c>
      <c r="E936" s="408"/>
      <c r="F936" s="410" t="s">
        <v>1948</v>
      </c>
      <c r="G936" s="408"/>
      <c r="H936" s="411">
        <v>24.48</v>
      </c>
      <c r="I936" s="412" t="s">
        <v>15</v>
      </c>
      <c r="J936" s="413"/>
      <c r="K936" s="414"/>
      <c r="L936" s="412" t="s">
        <v>15</v>
      </c>
      <c r="M936" s="413"/>
      <c r="N936" s="414"/>
      <c r="O936" s="412" t="s">
        <v>15</v>
      </c>
      <c r="P936" s="413"/>
      <c r="Q936" s="414">
        <v>24.48</v>
      </c>
      <c r="R936" s="412" t="s">
        <v>15</v>
      </c>
      <c r="S936" s="413"/>
    </row>
    <row r="937" spans="2:19" s="264" customFormat="1" ht="22.5" customHeight="1" hidden="1" outlineLevel="2" collapsed="1">
      <c r="B937" s="255"/>
      <c r="C937" s="256" t="s">
        <v>1949</v>
      </c>
      <c r="D937" s="256" t="s">
        <v>67</v>
      </c>
      <c r="E937" s="257" t="s">
        <v>1028</v>
      </c>
      <c r="F937" s="396" t="s">
        <v>1029</v>
      </c>
      <c r="G937" s="259" t="s">
        <v>104</v>
      </c>
      <c r="H937" s="260">
        <v>27</v>
      </c>
      <c r="I937" s="261">
        <v>1393.2</v>
      </c>
      <c r="J937" s="263">
        <f>ROUND(I937*H937,2)</f>
        <v>37616.4</v>
      </c>
      <c r="K937" s="262"/>
      <c r="L937" s="261">
        <v>1393.2</v>
      </c>
      <c r="M937" s="263">
        <f>ROUND(L937*K937,2)</f>
        <v>0</v>
      </c>
      <c r="N937" s="262"/>
      <c r="O937" s="261">
        <v>1393.2</v>
      </c>
      <c r="P937" s="263">
        <f>ROUND(O937*N937,2)</f>
        <v>0</v>
      </c>
      <c r="Q937" s="262">
        <v>27</v>
      </c>
      <c r="R937" s="261">
        <v>1393.2</v>
      </c>
      <c r="S937" s="263">
        <f>ROUND(R937*Q937,2)</f>
        <v>37616.4</v>
      </c>
    </row>
    <row r="938" spans="2:19" s="415" customFormat="1" ht="13.5" hidden="1" outlineLevel="3">
      <c r="B938" s="407"/>
      <c r="C938" s="408"/>
      <c r="D938" s="399" t="s">
        <v>70</v>
      </c>
      <c r="E938" s="436" t="s">
        <v>15</v>
      </c>
      <c r="F938" s="410" t="s">
        <v>1950</v>
      </c>
      <c r="G938" s="408"/>
      <c r="H938" s="411">
        <v>54</v>
      </c>
      <c r="I938" s="412" t="s">
        <v>15</v>
      </c>
      <c r="J938" s="413"/>
      <c r="K938" s="414"/>
      <c r="L938" s="412" t="s">
        <v>15</v>
      </c>
      <c r="M938" s="413"/>
      <c r="N938" s="414"/>
      <c r="O938" s="412" t="s">
        <v>15</v>
      </c>
      <c r="P938" s="413"/>
      <c r="Q938" s="414">
        <v>54</v>
      </c>
      <c r="R938" s="412" t="s">
        <v>15</v>
      </c>
      <c r="S938" s="413"/>
    </row>
    <row r="939" spans="2:19" s="426" customFormat="1" ht="13.5" hidden="1" outlineLevel="3">
      <c r="B939" s="425"/>
      <c r="C939" s="427"/>
      <c r="D939" s="399" t="s">
        <v>70</v>
      </c>
      <c r="E939" s="437" t="s">
        <v>1951</v>
      </c>
      <c r="F939" s="429" t="s">
        <v>1096</v>
      </c>
      <c r="G939" s="427"/>
      <c r="H939" s="430">
        <v>54</v>
      </c>
      <c r="I939" s="431" t="s">
        <v>15</v>
      </c>
      <c r="J939" s="432"/>
      <c r="K939" s="433"/>
      <c r="L939" s="431" t="s">
        <v>15</v>
      </c>
      <c r="M939" s="432"/>
      <c r="N939" s="433"/>
      <c r="O939" s="431" t="s">
        <v>15</v>
      </c>
      <c r="P939" s="432"/>
      <c r="Q939" s="433">
        <v>54</v>
      </c>
      <c r="R939" s="431" t="s">
        <v>15</v>
      </c>
      <c r="S939" s="432"/>
    </row>
    <row r="940" spans="2:19" s="415" customFormat="1" ht="13.5" hidden="1" outlineLevel="3">
      <c r="B940" s="407"/>
      <c r="C940" s="408"/>
      <c r="D940" s="399" t="s">
        <v>70</v>
      </c>
      <c r="E940" s="436" t="s">
        <v>15</v>
      </c>
      <c r="F940" s="410" t="s">
        <v>1952</v>
      </c>
      <c r="G940" s="408"/>
      <c r="H940" s="411">
        <v>27</v>
      </c>
      <c r="I940" s="412" t="s">
        <v>15</v>
      </c>
      <c r="J940" s="413"/>
      <c r="K940" s="414"/>
      <c r="L940" s="412" t="s">
        <v>15</v>
      </c>
      <c r="M940" s="413"/>
      <c r="N940" s="414"/>
      <c r="O940" s="412" t="s">
        <v>15</v>
      </c>
      <c r="P940" s="413"/>
      <c r="Q940" s="414">
        <v>27</v>
      </c>
      <c r="R940" s="412" t="s">
        <v>15</v>
      </c>
      <c r="S940" s="413"/>
    </row>
    <row r="941" spans="2:19" s="264" customFormat="1" ht="22.5" customHeight="1" hidden="1" outlineLevel="2" collapsed="1">
      <c r="B941" s="255"/>
      <c r="C941" s="256" t="s">
        <v>1953</v>
      </c>
      <c r="D941" s="256" t="s">
        <v>67</v>
      </c>
      <c r="E941" s="257" t="s">
        <v>1031</v>
      </c>
      <c r="F941" s="396" t="s">
        <v>1032</v>
      </c>
      <c r="G941" s="259" t="s">
        <v>104</v>
      </c>
      <c r="H941" s="260">
        <v>27</v>
      </c>
      <c r="I941" s="261">
        <v>1462.9</v>
      </c>
      <c r="J941" s="263">
        <f>ROUND(I941*H941,2)</f>
        <v>39498.3</v>
      </c>
      <c r="K941" s="262"/>
      <c r="L941" s="261">
        <v>1462.9</v>
      </c>
      <c r="M941" s="263">
        <f>ROUND(L941*K941,2)</f>
        <v>0</v>
      </c>
      <c r="N941" s="262"/>
      <c r="O941" s="261">
        <v>1462.9</v>
      </c>
      <c r="P941" s="263">
        <f>ROUND(O941*N941,2)</f>
        <v>0</v>
      </c>
      <c r="Q941" s="262">
        <v>27</v>
      </c>
      <c r="R941" s="261">
        <v>1462.9</v>
      </c>
      <c r="S941" s="263">
        <f>ROUND(R941*Q941,2)</f>
        <v>39498.3</v>
      </c>
    </row>
    <row r="942" spans="2:19" s="415" customFormat="1" ht="13.5" hidden="1" outlineLevel="3">
      <c r="B942" s="407"/>
      <c r="C942" s="408"/>
      <c r="D942" s="399" t="s">
        <v>70</v>
      </c>
      <c r="E942" s="436" t="s">
        <v>15</v>
      </c>
      <c r="F942" s="410" t="s">
        <v>1952</v>
      </c>
      <c r="G942" s="408"/>
      <c r="H942" s="411">
        <v>27</v>
      </c>
      <c r="I942" s="412" t="s">
        <v>15</v>
      </c>
      <c r="J942" s="413"/>
      <c r="K942" s="414"/>
      <c r="L942" s="412" t="s">
        <v>15</v>
      </c>
      <c r="M942" s="413"/>
      <c r="N942" s="414"/>
      <c r="O942" s="412" t="s">
        <v>15</v>
      </c>
      <c r="P942" s="413"/>
      <c r="Q942" s="414">
        <v>27</v>
      </c>
      <c r="R942" s="412" t="s">
        <v>15</v>
      </c>
      <c r="S942" s="413"/>
    </row>
    <row r="943" spans="2:19" s="264" customFormat="1" ht="22.5" customHeight="1" hidden="1" outlineLevel="2" collapsed="1">
      <c r="B943" s="255"/>
      <c r="C943" s="265" t="s">
        <v>1045</v>
      </c>
      <c r="D943" s="265" t="s">
        <v>90</v>
      </c>
      <c r="E943" s="266" t="s">
        <v>1954</v>
      </c>
      <c r="F943" s="435" t="s">
        <v>1955</v>
      </c>
      <c r="G943" s="267" t="s">
        <v>104</v>
      </c>
      <c r="H943" s="268">
        <v>9.646</v>
      </c>
      <c r="I943" s="269">
        <v>7105.3</v>
      </c>
      <c r="J943" s="271">
        <f>ROUND(I943*H943,2)</f>
        <v>68537.72</v>
      </c>
      <c r="K943" s="270"/>
      <c r="L943" s="269">
        <v>7105.3</v>
      </c>
      <c r="M943" s="271">
        <f>ROUND(L943*K943,2)</f>
        <v>0</v>
      </c>
      <c r="N943" s="270"/>
      <c r="O943" s="269">
        <v>7105.3</v>
      </c>
      <c r="P943" s="271">
        <f>ROUND(O943*N943,2)</f>
        <v>0</v>
      </c>
      <c r="Q943" s="270">
        <v>9.646</v>
      </c>
      <c r="R943" s="269">
        <v>7105.3</v>
      </c>
      <c r="S943" s="271">
        <f>ROUND(R943*Q943,2)</f>
        <v>68537.72</v>
      </c>
    </row>
    <row r="944" spans="2:19" s="415" customFormat="1" ht="13.5" hidden="1" outlineLevel="3">
      <c r="B944" s="407"/>
      <c r="C944" s="408"/>
      <c r="D944" s="399" t="s">
        <v>70</v>
      </c>
      <c r="E944" s="408"/>
      <c r="F944" s="410" t="s">
        <v>1956</v>
      </c>
      <c r="G944" s="408"/>
      <c r="H944" s="411">
        <v>9.646</v>
      </c>
      <c r="I944" s="412" t="s">
        <v>15</v>
      </c>
      <c r="J944" s="413"/>
      <c r="K944" s="414"/>
      <c r="L944" s="412" t="s">
        <v>15</v>
      </c>
      <c r="M944" s="413"/>
      <c r="N944" s="414"/>
      <c r="O944" s="412" t="s">
        <v>15</v>
      </c>
      <c r="P944" s="413"/>
      <c r="Q944" s="414">
        <v>9.646</v>
      </c>
      <c r="R944" s="412" t="s">
        <v>15</v>
      </c>
      <c r="S944" s="413"/>
    </row>
    <row r="945" spans="2:19" s="264" customFormat="1" ht="22.5" customHeight="1" hidden="1" outlineLevel="2" collapsed="1">
      <c r="B945" s="255"/>
      <c r="C945" s="256" t="s">
        <v>1048</v>
      </c>
      <c r="D945" s="256" t="s">
        <v>67</v>
      </c>
      <c r="E945" s="257" t="s">
        <v>1034</v>
      </c>
      <c r="F945" s="396" t="s">
        <v>1035</v>
      </c>
      <c r="G945" s="259" t="s">
        <v>104</v>
      </c>
      <c r="H945" s="260">
        <v>54</v>
      </c>
      <c r="I945" s="261">
        <v>348.3</v>
      </c>
      <c r="J945" s="263">
        <f>ROUND(I945*H945,2)</f>
        <v>18808.2</v>
      </c>
      <c r="K945" s="262"/>
      <c r="L945" s="261">
        <v>348.3</v>
      </c>
      <c r="M945" s="263">
        <f>ROUND(L945*K945,2)</f>
        <v>0</v>
      </c>
      <c r="N945" s="262"/>
      <c r="O945" s="261">
        <v>348.3</v>
      </c>
      <c r="P945" s="263">
        <f>ROUND(O945*N945,2)</f>
        <v>0</v>
      </c>
      <c r="Q945" s="262">
        <v>54</v>
      </c>
      <c r="R945" s="261">
        <v>348.3</v>
      </c>
      <c r="S945" s="263">
        <f>ROUND(R945*Q945,2)</f>
        <v>18808.2</v>
      </c>
    </row>
    <row r="946" spans="2:19" s="415" customFormat="1" ht="13.5" hidden="1" outlineLevel="3">
      <c r="B946" s="407"/>
      <c r="C946" s="408"/>
      <c r="D946" s="399" t="s">
        <v>70</v>
      </c>
      <c r="E946" s="436" t="s">
        <v>15</v>
      </c>
      <c r="F946" s="410" t="s">
        <v>1957</v>
      </c>
      <c r="G946" s="408"/>
      <c r="H946" s="411">
        <v>54</v>
      </c>
      <c r="I946" s="412" t="s">
        <v>15</v>
      </c>
      <c r="J946" s="413"/>
      <c r="K946" s="414"/>
      <c r="L946" s="412" t="s">
        <v>15</v>
      </c>
      <c r="M946" s="413"/>
      <c r="N946" s="414"/>
      <c r="O946" s="412" t="s">
        <v>15</v>
      </c>
      <c r="P946" s="413"/>
      <c r="Q946" s="414">
        <v>54</v>
      </c>
      <c r="R946" s="412" t="s">
        <v>15</v>
      </c>
      <c r="S946" s="413"/>
    </row>
    <row r="947" spans="2:19" s="264" customFormat="1" ht="22.5" customHeight="1" hidden="1" outlineLevel="2" collapsed="1">
      <c r="B947" s="255"/>
      <c r="C947" s="265" t="s">
        <v>1958</v>
      </c>
      <c r="D947" s="265" t="s">
        <v>90</v>
      </c>
      <c r="E947" s="266" t="s">
        <v>1037</v>
      </c>
      <c r="F947" s="435" t="s">
        <v>1038</v>
      </c>
      <c r="G947" s="267" t="s">
        <v>104</v>
      </c>
      <c r="H947" s="268">
        <v>30.9</v>
      </c>
      <c r="I947" s="269">
        <v>418</v>
      </c>
      <c r="J947" s="271">
        <f>ROUND(I947*H947,2)</f>
        <v>12916.2</v>
      </c>
      <c r="K947" s="270"/>
      <c r="L947" s="269">
        <v>418</v>
      </c>
      <c r="M947" s="271">
        <f>ROUND(L947*K947,2)</f>
        <v>0</v>
      </c>
      <c r="N947" s="270"/>
      <c r="O947" s="269">
        <v>418</v>
      </c>
      <c r="P947" s="271">
        <f>ROUND(O947*N947,2)</f>
        <v>0</v>
      </c>
      <c r="Q947" s="270">
        <v>30.9</v>
      </c>
      <c r="R947" s="269">
        <v>418</v>
      </c>
      <c r="S947" s="271">
        <f>ROUND(R947*Q947,2)</f>
        <v>12916.2</v>
      </c>
    </row>
    <row r="948" spans="2:19" s="415" customFormat="1" ht="13.5" hidden="1" outlineLevel="3">
      <c r="B948" s="407"/>
      <c r="C948" s="408"/>
      <c r="D948" s="399" t="s">
        <v>70</v>
      </c>
      <c r="E948" s="436" t="s">
        <v>1959</v>
      </c>
      <c r="F948" s="410" t="s">
        <v>1960</v>
      </c>
      <c r="G948" s="408"/>
      <c r="H948" s="411">
        <v>30</v>
      </c>
      <c r="I948" s="412" t="s">
        <v>15</v>
      </c>
      <c r="J948" s="413"/>
      <c r="K948" s="414"/>
      <c r="L948" s="412" t="s">
        <v>15</v>
      </c>
      <c r="M948" s="413"/>
      <c r="N948" s="414"/>
      <c r="O948" s="412" t="s">
        <v>15</v>
      </c>
      <c r="P948" s="413"/>
      <c r="Q948" s="414">
        <v>30</v>
      </c>
      <c r="R948" s="412" t="s">
        <v>15</v>
      </c>
      <c r="S948" s="413"/>
    </row>
    <row r="949" spans="2:19" s="415" customFormat="1" ht="13.5" hidden="1" outlineLevel="3">
      <c r="B949" s="407"/>
      <c r="C949" s="408"/>
      <c r="D949" s="399" t="s">
        <v>70</v>
      </c>
      <c r="E949" s="436" t="s">
        <v>15</v>
      </c>
      <c r="F949" s="410" t="s">
        <v>1961</v>
      </c>
      <c r="G949" s="408"/>
      <c r="H949" s="411">
        <v>30.9</v>
      </c>
      <c r="I949" s="412" t="s">
        <v>15</v>
      </c>
      <c r="J949" s="413"/>
      <c r="K949" s="414"/>
      <c r="L949" s="412" t="s">
        <v>15</v>
      </c>
      <c r="M949" s="413"/>
      <c r="N949" s="414"/>
      <c r="O949" s="412" t="s">
        <v>15</v>
      </c>
      <c r="P949" s="413"/>
      <c r="Q949" s="414">
        <v>30.9</v>
      </c>
      <c r="R949" s="412" t="s">
        <v>15</v>
      </c>
      <c r="S949" s="413"/>
    </row>
    <row r="950" spans="2:19" s="264" customFormat="1" ht="22.5" customHeight="1" hidden="1" outlineLevel="2" collapsed="1">
      <c r="B950" s="255"/>
      <c r="C950" s="265" t="s">
        <v>1051</v>
      </c>
      <c r="D950" s="265" t="s">
        <v>90</v>
      </c>
      <c r="E950" s="266" t="s">
        <v>1040</v>
      </c>
      <c r="F950" s="435" t="s">
        <v>1041</v>
      </c>
      <c r="G950" s="267" t="s">
        <v>104</v>
      </c>
      <c r="H950" s="268">
        <v>30.9</v>
      </c>
      <c r="I950" s="269">
        <v>445.8</v>
      </c>
      <c r="J950" s="271">
        <f>ROUND(I950*H950,2)</f>
        <v>13775.22</v>
      </c>
      <c r="K950" s="270"/>
      <c r="L950" s="269">
        <v>445.8</v>
      </c>
      <c r="M950" s="271">
        <f>ROUND(L950*K950,2)</f>
        <v>0</v>
      </c>
      <c r="N950" s="270"/>
      <c r="O950" s="269">
        <v>445.8</v>
      </c>
      <c r="P950" s="271">
        <f>ROUND(O950*N950,2)</f>
        <v>0</v>
      </c>
      <c r="Q950" s="270">
        <v>30.9</v>
      </c>
      <c r="R950" s="269">
        <v>445.8</v>
      </c>
      <c r="S950" s="271">
        <f>ROUND(R950*Q950,2)</f>
        <v>13775.22</v>
      </c>
    </row>
    <row r="951" spans="2:19" s="415" customFormat="1" ht="13.5" hidden="1" outlineLevel="3">
      <c r="B951" s="407"/>
      <c r="C951" s="408"/>
      <c r="D951" s="399" t="s">
        <v>70</v>
      </c>
      <c r="E951" s="436" t="s">
        <v>1962</v>
      </c>
      <c r="F951" s="410" t="s">
        <v>1960</v>
      </c>
      <c r="G951" s="408"/>
      <c r="H951" s="411">
        <v>30</v>
      </c>
      <c r="I951" s="412" t="s">
        <v>15</v>
      </c>
      <c r="J951" s="413"/>
      <c r="K951" s="414"/>
      <c r="L951" s="412" t="s">
        <v>15</v>
      </c>
      <c r="M951" s="413"/>
      <c r="N951" s="414"/>
      <c r="O951" s="412" t="s">
        <v>15</v>
      </c>
      <c r="P951" s="413"/>
      <c r="Q951" s="414">
        <v>30</v>
      </c>
      <c r="R951" s="412" t="s">
        <v>15</v>
      </c>
      <c r="S951" s="413"/>
    </row>
    <row r="952" spans="2:19" s="415" customFormat="1" ht="13.5" hidden="1" outlineLevel="3">
      <c r="B952" s="407"/>
      <c r="C952" s="408"/>
      <c r="D952" s="399" t="s">
        <v>70</v>
      </c>
      <c r="E952" s="436" t="s">
        <v>15</v>
      </c>
      <c r="F952" s="410" t="s">
        <v>1963</v>
      </c>
      <c r="G952" s="408"/>
      <c r="H952" s="411">
        <v>30.9</v>
      </c>
      <c r="I952" s="412" t="s">
        <v>15</v>
      </c>
      <c r="J952" s="413"/>
      <c r="K952" s="414"/>
      <c r="L952" s="412" t="s">
        <v>15</v>
      </c>
      <c r="M952" s="413"/>
      <c r="N952" s="414"/>
      <c r="O952" s="412" t="s">
        <v>15</v>
      </c>
      <c r="P952" s="413"/>
      <c r="Q952" s="414">
        <v>30.9</v>
      </c>
      <c r="R952" s="412" t="s">
        <v>15</v>
      </c>
      <c r="S952" s="413"/>
    </row>
    <row r="953" spans="2:19" s="264" customFormat="1" ht="22.5" customHeight="1" hidden="1" outlineLevel="2" collapsed="1">
      <c r="B953" s="255"/>
      <c r="C953" s="256" t="s">
        <v>1054</v>
      </c>
      <c r="D953" s="256" t="s">
        <v>67</v>
      </c>
      <c r="E953" s="257" t="s">
        <v>1043</v>
      </c>
      <c r="F953" s="396" t="s">
        <v>1044</v>
      </c>
      <c r="G953" s="259" t="s">
        <v>104</v>
      </c>
      <c r="H953" s="260">
        <v>54</v>
      </c>
      <c r="I953" s="261">
        <v>69.7</v>
      </c>
      <c r="J953" s="263">
        <f>ROUND(I953*H953,2)</f>
        <v>3763.8</v>
      </c>
      <c r="K953" s="262"/>
      <c r="L953" s="261">
        <v>69.7</v>
      </c>
      <c r="M953" s="263">
        <f>ROUND(L953*K953,2)</f>
        <v>0</v>
      </c>
      <c r="N953" s="262"/>
      <c r="O953" s="261">
        <v>69.7</v>
      </c>
      <c r="P953" s="263">
        <f>ROUND(O953*N953,2)</f>
        <v>0</v>
      </c>
      <c r="Q953" s="262">
        <v>54</v>
      </c>
      <c r="R953" s="261">
        <v>69.7</v>
      </c>
      <c r="S953" s="263">
        <f>ROUND(R953*Q953,2)</f>
        <v>3763.8</v>
      </c>
    </row>
    <row r="954" spans="2:19" s="415" customFormat="1" ht="13.5" hidden="1" outlineLevel="3">
      <c r="B954" s="407"/>
      <c r="C954" s="408"/>
      <c r="D954" s="399" t="s">
        <v>70</v>
      </c>
      <c r="E954" s="436" t="s">
        <v>15</v>
      </c>
      <c r="F954" s="410" t="s">
        <v>1957</v>
      </c>
      <c r="G954" s="408"/>
      <c r="H954" s="411">
        <v>54</v>
      </c>
      <c r="I954" s="412" t="s">
        <v>15</v>
      </c>
      <c r="J954" s="413"/>
      <c r="K954" s="414"/>
      <c r="L954" s="412" t="s">
        <v>15</v>
      </c>
      <c r="M954" s="413"/>
      <c r="N954" s="414"/>
      <c r="O954" s="412" t="s">
        <v>15</v>
      </c>
      <c r="P954" s="413"/>
      <c r="Q954" s="414">
        <v>54</v>
      </c>
      <c r="R954" s="412" t="s">
        <v>15</v>
      </c>
      <c r="S954" s="413"/>
    </row>
    <row r="955" spans="2:19" s="264" customFormat="1" ht="22.5" customHeight="1" hidden="1" outlineLevel="2" collapsed="1">
      <c r="B955" s="255"/>
      <c r="C955" s="256" t="s">
        <v>1964</v>
      </c>
      <c r="D955" s="256" t="s">
        <v>67</v>
      </c>
      <c r="E955" s="257" t="s">
        <v>1965</v>
      </c>
      <c r="F955" s="396" t="s">
        <v>1966</v>
      </c>
      <c r="G955" s="259" t="s">
        <v>77</v>
      </c>
      <c r="H955" s="260">
        <v>22.619</v>
      </c>
      <c r="I955" s="261">
        <v>62.7</v>
      </c>
      <c r="J955" s="263">
        <f>ROUND(I955*H955,2)</f>
        <v>1418.21</v>
      </c>
      <c r="K955" s="262"/>
      <c r="L955" s="261">
        <v>62.7</v>
      </c>
      <c r="M955" s="263">
        <f>ROUND(L955*K955,2)</f>
        <v>0</v>
      </c>
      <c r="N955" s="262"/>
      <c r="O955" s="261">
        <v>62.7</v>
      </c>
      <c r="P955" s="263">
        <f>ROUND(O955*N955,2)</f>
        <v>0</v>
      </c>
      <c r="Q955" s="262">
        <v>22.619</v>
      </c>
      <c r="R955" s="261">
        <v>62.7</v>
      </c>
      <c r="S955" s="263">
        <f>ROUND(R955*Q955,2)</f>
        <v>1418.21</v>
      </c>
    </row>
    <row r="956" spans="2:19" s="415" customFormat="1" ht="13.5" hidden="1" outlineLevel="3">
      <c r="B956" s="407"/>
      <c r="C956" s="408"/>
      <c r="D956" s="399" t="s">
        <v>70</v>
      </c>
      <c r="E956" s="436" t="s">
        <v>15</v>
      </c>
      <c r="F956" s="410" t="s">
        <v>1967</v>
      </c>
      <c r="G956" s="408"/>
      <c r="H956" s="411">
        <v>22.619</v>
      </c>
      <c r="I956" s="412" t="s">
        <v>15</v>
      </c>
      <c r="J956" s="413"/>
      <c r="K956" s="414"/>
      <c r="L956" s="412" t="s">
        <v>15</v>
      </c>
      <c r="M956" s="413"/>
      <c r="N956" s="414"/>
      <c r="O956" s="412" t="s">
        <v>15</v>
      </c>
      <c r="P956" s="413"/>
      <c r="Q956" s="414">
        <v>22.619</v>
      </c>
      <c r="R956" s="412" t="s">
        <v>15</v>
      </c>
      <c r="S956" s="413"/>
    </row>
    <row r="957" spans="2:19" s="264" customFormat="1" ht="22.5" customHeight="1" hidden="1" outlineLevel="2" collapsed="1">
      <c r="B957" s="255"/>
      <c r="C957" s="265" t="s">
        <v>1968</v>
      </c>
      <c r="D957" s="265" t="s">
        <v>90</v>
      </c>
      <c r="E957" s="266" t="s">
        <v>1969</v>
      </c>
      <c r="F957" s="435" t="s">
        <v>1970</v>
      </c>
      <c r="G957" s="267" t="s">
        <v>77</v>
      </c>
      <c r="H957" s="268">
        <v>24.881</v>
      </c>
      <c r="I957" s="269">
        <v>27.9</v>
      </c>
      <c r="J957" s="271">
        <f>ROUND(I957*H957,2)</f>
        <v>694.18</v>
      </c>
      <c r="K957" s="270"/>
      <c r="L957" s="269">
        <v>27.9</v>
      </c>
      <c r="M957" s="271">
        <f>ROUND(L957*K957,2)</f>
        <v>0</v>
      </c>
      <c r="N957" s="270"/>
      <c r="O957" s="269">
        <v>27.9</v>
      </c>
      <c r="P957" s="271">
        <f>ROUND(O957*N957,2)</f>
        <v>0</v>
      </c>
      <c r="Q957" s="270">
        <v>24.881</v>
      </c>
      <c r="R957" s="269">
        <v>27.9</v>
      </c>
      <c r="S957" s="271">
        <f>ROUND(R957*Q957,2)</f>
        <v>694.18</v>
      </c>
    </row>
    <row r="958" spans="2:19" s="415" customFormat="1" ht="13.5" hidden="1" outlineLevel="3">
      <c r="B958" s="407"/>
      <c r="C958" s="408"/>
      <c r="D958" s="399" t="s">
        <v>70</v>
      </c>
      <c r="E958" s="436" t="s">
        <v>15</v>
      </c>
      <c r="F958" s="410" t="s">
        <v>1971</v>
      </c>
      <c r="G958" s="408"/>
      <c r="H958" s="411">
        <v>24.881</v>
      </c>
      <c r="I958" s="412" t="s">
        <v>15</v>
      </c>
      <c r="J958" s="413"/>
      <c r="K958" s="414"/>
      <c r="L958" s="412" t="s">
        <v>15</v>
      </c>
      <c r="M958" s="413"/>
      <c r="N958" s="414"/>
      <c r="O958" s="412" t="s">
        <v>15</v>
      </c>
      <c r="P958" s="413"/>
      <c r="Q958" s="414">
        <v>24.881</v>
      </c>
      <c r="R958" s="412" t="s">
        <v>15</v>
      </c>
      <c r="S958" s="413"/>
    </row>
    <row r="959" spans="2:19" s="264" customFormat="1" ht="22.5" customHeight="1" hidden="1" outlineLevel="2" collapsed="1">
      <c r="B959" s="255"/>
      <c r="C959" s="256" t="s">
        <v>1972</v>
      </c>
      <c r="D959" s="256" t="s">
        <v>67</v>
      </c>
      <c r="E959" s="257" t="s">
        <v>1046</v>
      </c>
      <c r="F959" s="396" t="s">
        <v>1047</v>
      </c>
      <c r="G959" s="259" t="s">
        <v>68</v>
      </c>
      <c r="H959" s="260">
        <v>1.696</v>
      </c>
      <c r="I959" s="261">
        <v>668.7</v>
      </c>
      <c r="J959" s="263">
        <f>ROUND(I959*H959,2)</f>
        <v>1134.12</v>
      </c>
      <c r="K959" s="262"/>
      <c r="L959" s="261">
        <v>668.7</v>
      </c>
      <c r="M959" s="263">
        <f>ROUND(L959*K959,2)</f>
        <v>0</v>
      </c>
      <c r="N959" s="262"/>
      <c r="O959" s="261">
        <v>668.7</v>
      </c>
      <c r="P959" s="263">
        <f>ROUND(O959*N959,2)</f>
        <v>0</v>
      </c>
      <c r="Q959" s="262">
        <v>1.696</v>
      </c>
      <c r="R959" s="261">
        <v>668.7</v>
      </c>
      <c r="S959" s="263">
        <f>ROUND(R959*Q959,2)</f>
        <v>1134.12</v>
      </c>
    </row>
    <row r="960" spans="2:19" s="406" customFormat="1" ht="13.5" hidden="1" outlineLevel="3">
      <c r="B960" s="397"/>
      <c r="C960" s="398"/>
      <c r="D960" s="399" t="s">
        <v>70</v>
      </c>
      <c r="E960" s="402" t="s">
        <v>15</v>
      </c>
      <c r="F960" s="401" t="s">
        <v>1973</v>
      </c>
      <c r="G960" s="398"/>
      <c r="H960" s="402" t="s">
        <v>15</v>
      </c>
      <c r="I960" s="403" t="s">
        <v>15</v>
      </c>
      <c r="J960" s="404"/>
      <c r="K960" s="405"/>
      <c r="L960" s="403" t="s">
        <v>15</v>
      </c>
      <c r="M960" s="404"/>
      <c r="N960" s="405"/>
      <c r="O960" s="403" t="s">
        <v>15</v>
      </c>
      <c r="P960" s="404"/>
      <c r="Q960" s="405" t="s">
        <v>15</v>
      </c>
      <c r="R960" s="403" t="s">
        <v>15</v>
      </c>
      <c r="S960" s="404"/>
    </row>
    <row r="961" spans="2:19" s="415" customFormat="1" ht="13.5" hidden="1" outlineLevel="3">
      <c r="B961" s="407"/>
      <c r="C961" s="408"/>
      <c r="D961" s="399" t="s">
        <v>70</v>
      </c>
      <c r="E961" s="436" t="s">
        <v>15</v>
      </c>
      <c r="F961" s="410" t="s">
        <v>1974</v>
      </c>
      <c r="G961" s="408"/>
      <c r="H961" s="411">
        <v>1.696</v>
      </c>
      <c r="I961" s="412" t="s">
        <v>15</v>
      </c>
      <c r="J961" s="413"/>
      <c r="K961" s="414"/>
      <c r="L961" s="412" t="s">
        <v>15</v>
      </c>
      <c r="M961" s="413"/>
      <c r="N961" s="414"/>
      <c r="O961" s="412" t="s">
        <v>15</v>
      </c>
      <c r="P961" s="413"/>
      <c r="Q961" s="414">
        <v>1.696</v>
      </c>
      <c r="R961" s="412" t="s">
        <v>15</v>
      </c>
      <c r="S961" s="413"/>
    </row>
    <row r="962" spans="2:19" s="264" customFormat="1" ht="22.5" customHeight="1" hidden="1" outlineLevel="2" collapsed="1">
      <c r="B962" s="255"/>
      <c r="C962" s="256" t="s">
        <v>1975</v>
      </c>
      <c r="D962" s="256" t="s">
        <v>67</v>
      </c>
      <c r="E962" s="257" t="s">
        <v>1049</v>
      </c>
      <c r="F962" s="396" t="s">
        <v>1050</v>
      </c>
      <c r="G962" s="259" t="s">
        <v>68</v>
      </c>
      <c r="H962" s="260">
        <v>5.076</v>
      </c>
      <c r="I962" s="261">
        <v>2619.2</v>
      </c>
      <c r="J962" s="263">
        <f>ROUND(I962*H962,2)</f>
        <v>13295.06</v>
      </c>
      <c r="K962" s="262"/>
      <c r="L962" s="261">
        <v>2619.2</v>
      </c>
      <c r="M962" s="263">
        <f>ROUND(L962*K962,2)</f>
        <v>0</v>
      </c>
      <c r="N962" s="262"/>
      <c r="O962" s="261">
        <v>2619.2</v>
      </c>
      <c r="P962" s="263">
        <f>ROUND(O962*N962,2)</f>
        <v>0</v>
      </c>
      <c r="Q962" s="262">
        <v>5.076</v>
      </c>
      <c r="R962" s="261">
        <v>2619.2</v>
      </c>
      <c r="S962" s="263">
        <f>ROUND(R962*Q962,2)</f>
        <v>13295.06</v>
      </c>
    </row>
    <row r="963" spans="2:19" s="415" customFormat="1" ht="13.5" hidden="1" outlineLevel="3">
      <c r="B963" s="407"/>
      <c r="C963" s="408"/>
      <c r="D963" s="399" t="s">
        <v>70</v>
      </c>
      <c r="E963" s="436" t="s">
        <v>15</v>
      </c>
      <c r="F963" s="410" t="s">
        <v>1976</v>
      </c>
      <c r="G963" s="408"/>
      <c r="H963" s="411">
        <v>5.076</v>
      </c>
      <c r="I963" s="412" t="s">
        <v>15</v>
      </c>
      <c r="J963" s="413"/>
      <c r="K963" s="414"/>
      <c r="L963" s="412" t="s">
        <v>15</v>
      </c>
      <c r="M963" s="413"/>
      <c r="N963" s="414"/>
      <c r="O963" s="412" t="s">
        <v>15</v>
      </c>
      <c r="P963" s="413"/>
      <c r="Q963" s="414">
        <v>5.076</v>
      </c>
      <c r="R963" s="412" t="s">
        <v>15</v>
      </c>
      <c r="S963" s="413"/>
    </row>
    <row r="964" spans="2:19" s="426" customFormat="1" ht="13.5" hidden="1" outlineLevel="3">
      <c r="B964" s="425"/>
      <c r="C964" s="427"/>
      <c r="D964" s="399" t="s">
        <v>70</v>
      </c>
      <c r="E964" s="437" t="s">
        <v>1977</v>
      </c>
      <c r="F964" s="429" t="s">
        <v>1096</v>
      </c>
      <c r="G964" s="427"/>
      <c r="H964" s="430">
        <v>5.076</v>
      </c>
      <c r="I964" s="431" t="s">
        <v>15</v>
      </c>
      <c r="J964" s="432"/>
      <c r="K964" s="433"/>
      <c r="L964" s="431" t="s">
        <v>15</v>
      </c>
      <c r="M964" s="432"/>
      <c r="N964" s="433"/>
      <c r="O964" s="431" t="s">
        <v>15</v>
      </c>
      <c r="P964" s="432"/>
      <c r="Q964" s="433">
        <v>5.076</v>
      </c>
      <c r="R964" s="431" t="s">
        <v>15</v>
      </c>
      <c r="S964" s="432"/>
    </row>
    <row r="965" spans="2:19" s="264" customFormat="1" ht="22.5" customHeight="1" hidden="1" outlineLevel="2" collapsed="1">
      <c r="B965" s="255"/>
      <c r="C965" s="256" t="s">
        <v>1978</v>
      </c>
      <c r="D965" s="256" t="s">
        <v>67</v>
      </c>
      <c r="E965" s="257" t="s">
        <v>1052</v>
      </c>
      <c r="F965" s="396" t="s">
        <v>1053</v>
      </c>
      <c r="G965" s="259" t="s">
        <v>104</v>
      </c>
      <c r="H965" s="260">
        <v>54</v>
      </c>
      <c r="I965" s="261">
        <v>139.3</v>
      </c>
      <c r="J965" s="263">
        <f>ROUND(I965*H965,2)</f>
        <v>7522.2</v>
      </c>
      <c r="K965" s="262"/>
      <c r="L965" s="261">
        <v>139.3</v>
      </c>
      <c r="M965" s="263">
        <f>ROUND(L965*K965,2)</f>
        <v>0</v>
      </c>
      <c r="N965" s="262"/>
      <c r="O965" s="261">
        <v>139.3</v>
      </c>
      <c r="P965" s="263">
        <f>ROUND(O965*N965,2)</f>
        <v>0</v>
      </c>
      <c r="Q965" s="262">
        <v>54</v>
      </c>
      <c r="R965" s="261">
        <v>139.3</v>
      </c>
      <c r="S965" s="263">
        <f>ROUND(R965*Q965,2)</f>
        <v>7522.2</v>
      </c>
    </row>
    <row r="966" spans="2:19" s="415" customFormat="1" ht="13.5" hidden="1" outlineLevel="3">
      <c r="B966" s="407"/>
      <c r="C966" s="408"/>
      <c r="D966" s="399" t="s">
        <v>70</v>
      </c>
      <c r="E966" s="436" t="s">
        <v>15</v>
      </c>
      <c r="F966" s="410" t="s">
        <v>1951</v>
      </c>
      <c r="G966" s="408"/>
      <c r="H966" s="411">
        <v>54</v>
      </c>
      <c r="I966" s="412" t="s">
        <v>15</v>
      </c>
      <c r="J966" s="413"/>
      <c r="K966" s="414"/>
      <c r="L966" s="412" t="s">
        <v>15</v>
      </c>
      <c r="M966" s="413"/>
      <c r="N966" s="414"/>
      <c r="O966" s="412" t="s">
        <v>15</v>
      </c>
      <c r="P966" s="413"/>
      <c r="Q966" s="414">
        <v>54</v>
      </c>
      <c r="R966" s="412" t="s">
        <v>15</v>
      </c>
      <c r="S966" s="413"/>
    </row>
    <row r="967" spans="2:19" s="309" customFormat="1" ht="31.5" customHeight="1" hidden="1" outlineLevel="2">
      <c r="B967" s="302"/>
      <c r="C967" s="303" t="s">
        <v>1979</v>
      </c>
      <c r="D967" s="303" t="s">
        <v>67</v>
      </c>
      <c r="E967" s="304" t="s">
        <v>1980</v>
      </c>
      <c r="F967" s="440" t="s">
        <v>1981</v>
      </c>
      <c r="G967" s="305" t="s">
        <v>104</v>
      </c>
      <c r="H967" s="306">
        <v>62.65</v>
      </c>
      <c r="I967" s="261">
        <v>557.3</v>
      </c>
      <c r="J967" s="308">
        <f>ROUND(I967*H967,2)</f>
        <v>34914.85</v>
      </c>
      <c r="K967" s="307"/>
      <c r="L967" s="261">
        <v>557.3</v>
      </c>
      <c r="M967" s="308">
        <f>ROUND(L967*K967,2)</f>
        <v>0</v>
      </c>
      <c r="N967" s="307"/>
      <c r="O967" s="261">
        <v>557.3</v>
      </c>
      <c r="P967" s="308">
        <f>ROUND(O967*N967,2)</f>
        <v>0</v>
      </c>
      <c r="Q967" s="307">
        <v>62.65</v>
      </c>
      <c r="R967" s="261">
        <v>557.3</v>
      </c>
      <c r="S967" s="308">
        <f>ROUND(R967*Q967,2)</f>
        <v>34914.85</v>
      </c>
    </row>
    <row r="968" spans="2:19" s="309" customFormat="1" ht="31.5" customHeight="1" hidden="1" outlineLevel="2">
      <c r="B968" s="302"/>
      <c r="C968" s="303" t="s">
        <v>1982</v>
      </c>
      <c r="D968" s="303" t="s">
        <v>67</v>
      </c>
      <c r="E968" s="304" t="s">
        <v>1983</v>
      </c>
      <c r="F968" s="440" t="s">
        <v>1984</v>
      </c>
      <c r="G968" s="305" t="s">
        <v>104</v>
      </c>
      <c r="H968" s="306">
        <v>15</v>
      </c>
      <c r="I968" s="261">
        <v>6088.8</v>
      </c>
      <c r="J968" s="308">
        <f>ROUND(I968*H968,2)</f>
        <v>91332</v>
      </c>
      <c r="K968" s="307"/>
      <c r="L968" s="261">
        <v>6088.8</v>
      </c>
      <c r="M968" s="308">
        <f>ROUND(L968*K968,2)</f>
        <v>0</v>
      </c>
      <c r="N968" s="307"/>
      <c r="O968" s="261">
        <v>6088.8</v>
      </c>
      <c r="P968" s="308">
        <f>ROUND(O968*N968,2)</f>
        <v>0</v>
      </c>
      <c r="Q968" s="307">
        <f>H968+N968</f>
        <v>15</v>
      </c>
      <c r="R968" s="261">
        <v>6088.8</v>
      </c>
      <c r="S968" s="308">
        <f>ROUND(R968*Q968,2)</f>
        <v>91332</v>
      </c>
    </row>
    <row r="969" spans="2:19" s="309" customFormat="1" ht="31.5" customHeight="1" hidden="1" outlineLevel="2">
      <c r="B969" s="302"/>
      <c r="C969" s="303" t="s">
        <v>1985</v>
      </c>
      <c r="D969" s="303" t="s">
        <v>67</v>
      </c>
      <c r="E969" s="304" t="s">
        <v>1986</v>
      </c>
      <c r="F969" s="440" t="s">
        <v>1987</v>
      </c>
      <c r="G969" s="305" t="s">
        <v>104</v>
      </c>
      <c r="H969" s="306">
        <v>20</v>
      </c>
      <c r="I969" s="261">
        <v>9494.4</v>
      </c>
      <c r="J969" s="308">
        <f>ROUND(I969*H969,2)</f>
        <v>189888</v>
      </c>
      <c r="K969" s="307"/>
      <c r="L969" s="261">
        <v>9494.4</v>
      </c>
      <c r="M969" s="308">
        <f>ROUND(L969*K969,2)</f>
        <v>0</v>
      </c>
      <c r="N969" s="307"/>
      <c r="O969" s="261">
        <v>9494.4</v>
      </c>
      <c r="P969" s="308">
        <f>ROUND(O969*N969,2)</f>
        <v>0</v>
      </c>
      <c r="Q969" s="307">
        <f>H969+K969</f>
        <v>20</v>
      </c>
      <c r="R969" s="261">
        <v>9494.4</v>
      </c>
      <c r="S969" s="308">
        <f>ROUND(R969*Q969,2)</f>
        <v>189888</v>
      </c>
    </row>
    <row r="970" spans="2:19" s="309" customFormat="1" ht="22.5" customHeight="1" hidden="1" outlineLevel="2" collapsed="1">
      <c r="B970" s="302"/>
      <c r="C970" s="303" t="s">
        <v>1988</v>
      </c>
      <c r="D970" s="303" t="s">
        <v>67</v>
      </c>
      <c r="E970" s="304" t="s">
        <v>1989</v>
      </c>
      <c r="F970" s="440" t="s">
        <v>1990</v>
      </c>
      <c r="G970" s="305" t="s">
        <v>77</v>
      </c>
      <c r="H970" s="306">
        <v>13.98</v>
      </c>
      <c r="I970" s="261">
        <v>348.3</v>
      </c>
      <c r="J970" s="308">
        <f>ROUND(I970*H970,2)</f>
        <v>4869.23</v>
      </c>
      <c r="K970" s="307"/>
      <c r="L970" s="261">
        <v>348.3</v>
      </c>
      <c r="M970" s="308">
        <f>ROUND(L970*K970,2)</f>
        <v>0</v>
      </c>
      <c r="N970" s="307"/>
      <c r="O970" s="261">
        <v>348.3</v>
      </c>
      <c r="P970" s="308">
        <f>ROUND(O970*N970,2)</f>
        <v>0</v>
      </c>
      <c r="Q970" s="307">
        <v>13.98</v>
      </c>
      <c r="R970" s="261">
        <v>348.3</v>
      </c>
      <c r="S970" s="308">
        <f>ROUND(R970*Q970,2)</f>
        <v>4869.23</v>
      </c>
    </row>
    <row r="971" spans="2:19" s="449" customFormat="1" ht="13.5" hidden="1" outlineLevel="3">
      <c r="B971" s="441"/>
      <c r="C971" s="442"/>
      <c r="D971" s="443" t="s">
        <v>70</v>
      </c>
      <c r="E971" s="444" t="s">
        <v>15</v>
      </c>
      <c r="F971" s="445" t="s">
        <v>1991</v>
      </c>
      <c r="G971" s="442"/>
      <c r="H971" s="446">
        <v>4.05</v>
      </c>
      <c r="I971" s="412" t="s">
        <v>15</v>
      </c>
      <c r="J971" s="447"/>
      <c r="K971" s="448"/>
      <c r="L971" s="412" t="s">
        <v>15</v>
      </c>
      <c r="M971" s="447"/>
      <c r="N971" s="448"/>
      <c r="O971" s="412" t="s">
        <v>15</v>
      </c>
      <c r="P971" s="447"/>
      <c r="Q971" s="448">
        <v>4.05</v>
      </c>
      <c r="R971" s="412" t="s">
        <v>15</v>
      </c>
      <c r="S971" s="447"/>
    </row>
    <row r="972" spans="2:19" s="449" customFormat="1" ht="13.5" hidden="1" outlineLevel="3">
      <c r="B972" s="441"/>
      <c r="C972" s="442"/>
      <c r="D972" s="443" t="s">
        <v>70</v>
      </c>
      <c r="E972" s="444" t="s">
        <v>15</v>
      </c>
      <c r="F972" s="445" t="s">
        <v>1992</v>
      </c>
      <c r="G972" s="442"/>
      <c r="H972" s="446">
        <v>4.8</v>
      </c>
      <c r="I972" s="412" t="s">
        <v>15</v>
      </c>
      <c r="J972" s="447"/>
      <c r="K972" s="448"/>
      <c r="L972" s="412" t="s">
        <v>15</v>
      </c>
      <c r="M972" s="447"/>
      <c r="N972" s="448"/>
      <c r="O972" s="412" t="s">
        <v>15</v>
      </c>
      <c r="P972" s="447"/>
      <c r="Q972" s="448">
        <v>4.8</v>
      </c>
      <c r="R972" s="412" t="s">
        <v>15</v>
      </c>
      <c r="S972" s="447"/>
    </row>
    <row r="973" spans="2:19" s="449" customFormat="1" ht="13.5" hidden="1" outlineLevel="3">
      <c r="B973" s="441"/>
      <c r="C973" s="442"/>
      <c r="D973" s="443" t="s">
        <v>70</v>
      </c>
      <c r="E973" s="444" t="s">
        <v>15</v>
      </c>
      <c r="F973" s="445" t="s">
        <v>1993</v>
      </c>
      <c r="G973" s="442"/>
      <c r="H973" s="446">
        <v>5.13</v>
      </c>
      <c r="I973" s="412" t="s">
        <v>15</v>
      </c>
      <c r="J973" s="447"/>
      <c r="K973" s="448"/>
      <c r="L973" s="412" t="s">
        <v>15</v>
      </c>
      <c r="M973" s="447"/>
      <c r="N973" s="448"/>
      <c r="O973" s="412" t="s">
        <v>15</v>
      </c>
      <c r="P973" s="447"/>
      <c r="Q973" s="448">
        <v>5.13</v>
      </c>
      <c r="R973" s="412" t="s">
        <v>15</v>
      </c>
      <c r="S973" s="447"/>
    </row>
    <row r="974" spans="2:19" s="457" customFormat="1" ht="13.5" hidden="1" outlineLevel="3">
      <c r="B974" s="450"/>
      <c r="C974" s="451"/>
      <c r="D974" s="443" t="s">
        <v>70</v>
      </c>
      <c r="E974" s="452" t="s">
        <v>1994</v>
      </c>
      <c r="F974" s="453" t="s">
        <v>71</v>
      </c>
      <c r="G974" s="451"/>
      <c r="H974" s="454">
        <v>13.98</v>
      </c>
      <c r="I974" s="421" t="s">
        <v>15</v>
      </c>
      <c r="J974" s="455"/>
      <c r="K974" s="456"/>
      <c r="L974" s="421" t="s">
        <v>15</v>
      </c>
      <c r="M974" s="455"/>
      <c r="N974" s="456"/>
      <c r="O974" s="421" t="s">
        <v>15</v>
      </c>
      <c r="P974" s="455"/>
      <c r="Q974" s="456">
        <v>13.98</v>
      </c>
      <c r="R974" s="421" t="s">
        <v>15</v>
      </c>
      <c r="S974" s="455"/>
    </row>
    <row r="975" spans="2:19" s="309" customFormat="1" ht="22.5" customHeight="1" hidden="1" outlineLevel="2" collapsed="1">
      <c r="B975" s="302"/>
      <c r="C975" s="310" t="s">
        <v>1995</v>
      </c>
      <c r="D975" s="310" t="s">
        <v>90</v>
      </c>
      <c r="E975" s="311" t="s">
        <v>1883</v>
      </c>
      <c r="F975" s="458" t="s">
        <v>1884</v>
      </c>
      <c r="G975" s="312" t="s">
        <v>68</v>
      </c>
      <c r="H975" s="313">
        <v>1.812</v>
      </c>
      <c r="I975" s="269">
        <v>12384</v>
      </c>
      <c r="J975" s="315">
        <f>ROUND(I975*H975,2)</f>
        <v>22439.81</v>
      </c>
      <c r="K975" s="314"/>
      <c r="L975" s="269">
        <v>12384</v>
      </c>
      <c r="M975" s="315">
        <f>ROUND(L975*K975,2)</f>
        <v>0</v>
      </c>
      <c r="N975" s="314"/>
      <c r="O975" s="269">
        <v>12384</v>
      </c>
      <c r="P975" s="315">
        <f>ROUND(O975*N975,2)</f>
        <v>0</v>
      </c>
      <c r="Q975" s="314">
        <v>1.812</v>
      </c>
      <c r="R975" s="269">
        <v>12384</v>
      </c>
      <c r="S975" s="315">
        <f>ROUND(R975*Q975,2)</f>
        <v>22439.81</v>
      </c>
    </row>
    <row r="976" spans="2:19" s="449" customFormat="1" ht="13.5" hidden="1" outlineLevel="3">
      <c r="B976" s="441"/>
      <c r="C976" s="442"/>
      <c r="D976" s="443" t="s">
        <v>70</v>
      </c>
      <c r="E976" s="444" t="s">
        <v>15</v>
      </c>
      <c r="F976" s="445" t="s">
        <v>1996</v>
      </c>
      <c r="G976" s="442"/>
      <c r="H976" s="446">
        <v>1.812</v>
      </c>
      <c r="I976" s="412" t="s">
        <v>15</v>
      </c>
      <c r="J976" s="447"/>
      <c r="K976" s="448"/>
      <c r="L976" s="412" t="s">
        <v>15</v>
      </c>
      <c r="M976" s="447"/>
      <c r="N976" s="448"/>
      <c r="O976" s="412" t="s">
        <v>15</v>
      </c>
      <c r="P976" s="447"/>
      <c r="Q976" s="448">
        <v>1.812</v>
      </c>
      <c r="R976" s="412" t="s">
        <v>15</v>
      </c>
      <c r="S976" s="447"/>
    </row>
    <row r="977" spans="2:19" s="309" customFormat="1" ht="22.5" customHeight="1" hidden="1" outlineLevel="2" collapsed="1">
      <c r="B977" s="302"/>
      <c r="C977" s="303" t="s">
        <v>1997</v>
      </c>
      <c r="D977" s="303" t="s">
        <v>67</v>
      </c>
      <c r="E977" s="304" t="s">
        <v>1998</v>
      </c>
      <c r="F977" s="440" t="s">
        <v>1999</v>
      </c>
      <c r="G977" s="305" t="s">
        <v>77</v>
      </c>
      <c r="H977" s="306">
        <v>13.98</v>
      </c>
      <c r="I977" s="261">
        <v>167.2</v>
      </c>
      <c r="J977" s="308">
        <f>ROUND(I977*H977,2)</f>
        <v>2337.46</v>
      </c>
      <c r="K977" s="307"/>
      <c r="L977" s="261">
        <v>167.2</v>
      </c>
      <c r="M977" s="308">
        <f>ROUND(L977*K977,2)</f>
        <v>0</v>
      </c>
      <c r="N977" s="307"/>
      <c r="O977" s="261">
        <v>167.2</v>
      </c>
      <c r="P977" s="308">
        <f>ROUND(O977*N977,2)</f>
        <v>0</v>
      </c>
      <c r="Q977" s="307">
        <v>13.98</v>
      </c>
      <c r="R977" s="261">
        <v>167.2</v>
      </c>
      <c r="S977" s="308">
        <f>ROUND(R977*Q977,2)</f>
        <v>2337.46</v>
      </c>
    </row>
    <row r="978" spans="2:19" s="415" customFormat="1" ht="13.5" hidden="1" outlineLevel="3">
      <c r="B978" s="407"/>
      <c r="C978" s="408"/>
      <c r="D978" s="399" t="s">
        <v>70</v>
      </c>
      <c r="E978" s="436" t="s">
        <v>15</v>
      </c>
      <c r="F978" s="410" t="s">
        <v>1994</v>
      </c>
      <c r="G978" s="408"/>
      <c r="H978" s="411">
        <v>13.98</v>
      </c>
      <c r="I978" s="412" t="s">
        <v>15</v>
      </c>
      <c r="J978" s="413"/>
      <c r="K978" s="414"/>
      <c r="L978" s="412" t="s">
        <v>15</v>
      </c>
      <c r="M978" s="413"/>
      <c r="N978" s="414"/>
      <c r="O978" s="412" t="s">
        <v>15</v>
      </c>
      <c r="P978" s="413"/>
      <c r="Q978" s="414">
        <v>13.98</v>
      </c>
      <c r="R978" s="412" t="s">
        <v>15</v>
      </c>
      <c r="S978" s="413"/>
    </row>
    <row r="979" spans="2:19" s="264" customFormat="1" ht="22.5" customHeight="1" hidden="1" outlineLevel="2">
      <c r="B979" s="255"/>
      <c r="C979" s="256" t="s">
        <v>2000</v>
      </c>
      <c r="D979" s="256" t="s">
        <v>67</v>
      </c>
      <c r="E979" s="257" t="s">
        <v>1887</v>
      </c>
      <c r="F979" s="396" t="s">
        <v>1888</v>
      </c>
      <c r="G979" s="259" t="s">
        <v>68</v>
      </c>
      <c r="H979" s="260">
        <v>1.812</v>
      </c>
      <c r="I979" s="261">
        <v>6966</v>
      </c>
      <c r="J979" s="263">
        <f>ROUND(I979*H979,2)</f>
        <v>12622.39</v>
      </c>
      <c r="K979" s="262"/>
      <c r="L979" s="261">
        <v>6966</v>
      </c>
      <c r="M979" s="263">
        <f>ROUND(L979*K979,2)</f>
        <v>0</v>
      </c>
      <c r="N979" s="262"/>
      <c r="O979" s="261">
        <v>6966</v>
      </c>
      <c r="P979" s="263">
        <f>ROUND(O979*N979,2)</f>
        <v>0</v>
      </c>
      <c r="Q979" s="262">
        <v>1.812</v>
      </c>
      <c r="R979" s="261">
        <v>6966</v>
      </c>
      <c r="S979" s="263">
        <f>ROUND(R979*Q979,2)</f>
        <v>12622.39</v>
      </c>
    </row>
    <row r="980" spans="2:19" s="264" customFormat="1" ht="31.5" customHeight="1" hidden="1" outlineLevel="2" collapsed="1">
      <c r="B980" s="255"/>
      <c r="C980" s="256" t="s">
        <v>2001</v>
      </c>
      <c r="D980" s="256" t="s">
        <v>67</v>
      </c>
      <c r="E980" s="257" t="s">
        <v>2002</v>
      </c>
      <c r="F980" s="396" t="s">
        <v>2003</v>
      </c>
      <c r="G980" s="259" t="s">
        <v>77</v>
      </c>
      <c r="H980" s="260">
        <v>8.39</v>
      </c>
      <c r="I980" s="261">
        <v>1811.2</v>
      </c>
      <c r="J980" s="263">
        <f>ROUND(I980*H980,2)</f>
        <v>15195.97</v>
      </c>
      <c r="K980" s="262"/>
      <c r="L980" s="261">
        <v>1811.2</v>
      </c>
      <c r="M980" s="263">
        <f>ROUND(L980*K980,2)</f>
        <v>0</v>
      </c>
      <c r="N980" s="262"/>
      <c r="O980" s="261">
        <v>1811.2</v>
      </c>
      <c r="P980" s="263">
        <f>ROUND(O980*N980,2)</f>
        <v>0</v>
      </c>
      <c r="Q980" s="262">
        <v>8.39</v>
      </c>
      <c r="R980" s="261">
        <v>1811.2</v>
      </c>
      <c r="S980" s="263">
        <f>ROUND(R980*Q980,2)</f>
        <v>15195.97</v>
      </c>
    </row>
    <row r="981" spans="2:19" s="415" customFormat="1" ht="13.5" hidden="1" outlineLevel="3">
      <c r="B981" s="407"/>
      <c r="C981" s="408"/>
      <c r="D981" s="399" t="s">
        <v>70</v>
      </c>
      <c r="E981" s="436" t="s">
        <v>15</v>
      </c>
      <c r="F981" s="410" t="s">
        <v>2004</v>
      </c>
      <c r="G981" s="408"/>
      <c r="H981" s="411">
        <v>1.8</v>
      </c>
      <c r="I981" s="412" t="s">
        <v>15</v>
      </c>
      <c r="J981" s="413"/>
      <c r="K981" s="414"/>
      <c r="L981" s="412" t="s">
        <v>15</v>
      </c>
      <c r="M981" s="413"/>
      <c r="N981" s="414"/>
      <c r="O981" s="412" t="s">
        <v>15</v>
      </c>
      <c r="P981" s="413"/>
      <c r="Q981" s="414">
        <v>1.8</v>
      </c>
      <c r="R981" s="412" t="s">
        <v>15</v>
      </c>
      <c r="S981" s="413"/>
    </row>
    <row r="982" spans="2:19" s="415" customFormat="1" ht="13.5" hidden="1" outlineLevel="3">
      <c r="B982" s="407"/>
      <c r="C982" s="408"/>
      <c r="D982" s="399" t="s">
        <v>70</v>
      </c>
      <c r="E982" s="436" t="s">
        <v>15</v>
      </c>
      <c r="F982" s="410" t="s">
        <v>2005</v>
      </c>
      <c r="G982" s="408"/>
      <c r="H982" s="411">
        <v>3.8</v>
      </c>
      <c r="I982" s="412" t="s">
        <v>15</v>
      </c>
      <c r="J982" s="413"/>
      <c r="K982" s="414"/>
      <c r="L982" s="412" t="s">
        <v>15</v>
      </c>
      <c r="M982" s="413"/>
      <c r="N982" s="414"/>
      <c r="O982" s="412" t="s">
        <v>15</v>
      </c>
      <c r="P982" s="413"/>
      <c r="Q982" s="414">
        <v>3.8</v>
      </c>
      <c r="R982" s="412" t="s">
        <v>15</v>
      </c>
      <c r="S982" s="413"/>
    </row>
    <row r="983" spans="2:19" s="415" customFormat="1" ht="13.5" hidden="1" outlineLevel="3">
      <c r="B983" s="407"/>
      <c r="C983" s="408"/>
      <c r="D983" s="399" t="s">
        <v>70</v>
      </c>
      <c r="E983" s="436" t="s">
        <v>15</v>
      </c>
      <c r="F983" s="410" t="s">
        <v>2006</v>
      </c>
      <c r="G983" s="408"/>
      <c r="H983" s="411">
        <v>2.79</v>
      </c>
      <c r="I983" s="412" t="s">
        <v>15</v>
      </c>
      <c r="J983" s="413"/>
      <c r="K983" s="414"/>
      <c r="L983" s="412" t="s">
        <v>15</v>
      </c>
      <c r="M983" s="413"/>
      <c r="N983" s="414"/>
      <c r="O983" s="412" t="s">
        <v>15</v>
      </c>
      <c r="P983" s="413"/>
      <c r="Q983" s="414">
        <v>2.79</v>
      </c>
      <c r="R983" s="412" t="s">
        <v>15</v>
      </c>
      <c r="S983" s="413"/>
    </row>
    <row r="984" spans="2:19" s="424" customFormat="1" ht="13.5" hidden="1" outlineLevel="3">
      <c r="B984" s="416"/>
      <c r="C984" s="417"/>
      <c r="D984" s="399" t="s">
        <v>70</v>
      </c>
      <c r="E984" s="438" t="s">
        <v>15</v>
      </c>
      <c r="F984" s="419" t="s">
        <v>71</v>
      </c>
      <c r="G984" s="417"/>
      <c r="H984" s="420">
        <v>8.39</v>
      </c>
      <c r="I984" s="421" t="s">
        <v>15</v>
      </c>
      <c r="J984" s="422"/>
      <c r="K984" s="423"/>
      <c r="L984" s="421" t="s">
        <v>15</v>
      </c>
      <c r="M984" s="422"/>
      <c r="N984" s="423"/>
      <c r="O984" s="421" t="s">
        <v>15</v>
      </c>
      <c r="P984" s="422"/>
      <c r="Q984" s="423">
        <v>8.39</v>
      </c>
      <c r="R984" s="421" t="s">
        <v>15</v>
      </c>
      <c r="S984" s="422"/>
    </row>
    <row r="985" spans="2:19" s="254" customFormat="1" ht="29.85" customHeight="1" outlineLevel="1" collapsed="1">
      <c r="B985" s="248"/>
      <c r="C985" s="249"/>
      <c r="D985" s="250" t="s">
        <v>36</v>
      </c>
      <c r="E985" s="251" t="s">
        <v>38</v>
      </c>
      <c r="F985" s="394" t="s">
        <v>2007</v>
      </c>
      <c r="G985" s="249"/>
      <c r="H985" s="249"/>
      <c r="I985" s="252" t="s">
        <v>15</v>
      </c>
      <c r="J985" s="253">
        <f>SUM(J986:J1235)</f>
        <v>22672774.110000003</v>
      </c>
      <c r="K985" s="248"/>
      <c r="L985" s="252" t="s">
        <v>15</v>
      </c>
      <c r="M985" s="253">
        <f>SUM(M986:M1235)</f>
        <v>0</v>
      </c>
      <c r="N985" s="248"/>
      <c r="O985" s="252" t="s">
        <v>15</v>
      </c>
      <c r="P985" s="253">
        <f>SUM(P986:P1235)</f>
        <v>0</v>
      </c>
      <c r="Q985" s="248"/>
      <c r="R985" s="252" t="s">
        <v>15</v>
      </c>
      <c r="S985" s="253">
        <f>SUM(S986:S1235)</f>
        <v>22672774.110000003</v>
      </c>
    </row>
    <row r="986" spans="2:19" s="264" customFormat="1" ht="22.5" customHeight="1" hidden="1" outlineLevel="2" collapsed="1">
      <c r="B986" s="255"/>
      <c r="C986" s="256" t="s">
        <v>2008</v>
      </c>
      <c r="D986" s="256" t="s">
        <v>67</v>
      </c>
      <c r="E986" s="257" t="s">
        <v>2009</v>
      </c>
      <c r="F986" s="396" t="s">
        <v>2010</v>
      </c>
      <c r="G986" s="259" t="s">
        <v>68</v>
      </c>
      <c r="H986" s="260">
        <v>2276.999</v>
      </c>
      <c r="I986" s="261">
        <v>3099.9</v>
      </c>
      <c r="J986" s="263">
        <f>ROUND(I986*H986,2)</f>
        <v>7058469.2</v>
      </c>
      <c r="K986" s="262"/>
      <c r="L986" s="261">
        <v>3099.9</v>
      </c>
      <c r="M986" s="263">
        <f>ROUND(L986*K986,2)</f>
        <v>0</v>
      </c>
      <c r="N986" s="262"/>
      <c r="O986" s="261">
        <v>3099.9</v>
      </c>
      <c r="P986" s="263">
        <f>ROUND(O986*N986,2)</f>
        <v>0</v>
      </c>
      <c r="Q986" s="262">
        <v>2276.999</v>
      </c>
      <c r="R986" s="261">
        <v>3099.9</v>
      </c>
      <c r="S986" s="263">
        <f>ROUND(R986*Q986,2)</f>
        <v>7058469.2</v>
      </c>
    </row>
    <row r="987" spans="2:19" s="406" customFormat="1" ht="13.5" hidden="1" outlineLevel="3">
      <c r="B987" s="397"/>
      <c r="C987" s="398"/>
      <c r="D987" s="399" t="s">
        <v>70</v>
      </c>
      <c r="E987" s="402" t="s">
        <v>15</v>
      </c>
      <c r="F987" s="401" t="s">
        <v>1649</v>
      </c>
      <c r="G987" s="398"/>
      <c r="H987" s="402" t="s">
        <v>15</v>
      </c>
      <c r="I987" s="403" t="s">
        <v>15</v>
      </c>
      <c r="J987" s="404"/>
      <c r="K987" s="405"/>
      <c r="L987" s="403" t="s">
        <v>15</v>
      </c>
      <c r="M987" s="404"/>
      <c r="N987" s="405"/>
      <c r="O987" s="403" t="s">
        <v>15</v>
      </c>
      <c r="P987" s="404"/>
      <c r="Q987" s="405" t="s">
        <v>15</v>
      </c>
      <c r="R987" s="403" t="s">
        <v>15</v>
      </c>
      <c r="S987" s="404"/>
    </row>
    <row r="988" spans="2:19" s="406" customFormat="1" ht="13.5" hidden="1" outlineLevel="3">
      <c r="B988" s="397"/>
      <c r="C988" s="398"/>
      <c r="D988" s="399" t="s">
        <v>70</v>
      </c>
      <c r="E988" s="402" t="s">
        <v>15</v>
      </c>
      <c r="F988" s="401" t="s">
        <v>2011</v>
      </c>
      <c r="G988" s="398"/>
      <c r="H988" s="402" t="s">
        <v>15</v>
      </c>
      <c r="I988" s="403" t="s">
        <v>15</v>
      </c>
      <c r="J988" s="404"/>
      <c r="K988" s="405"/>
      <c r="L988" s="403" t="s">
        <v>15</v>
      </c>
      <c r="M988" s="404"/>
      <c r="N988" s="405"/>
      <c r="O988" s="403" t="s">
        <v>15</v>
      </c>
      <c r="P988" s="404"/>
      <c r="Q988" s="405" t="s">
        <v>15</v>
      </c>
      <c r="R988" s="403" t="s">
        <v>15</v>
      </c>
      <c r="S988" s="404"/>
    </row>
    <row r="989" spans="2:19" s="415" customFormat="1" ht="13.5" hidden="1" outlineLevel="3">
      <c r="B989" s="407"/>
      <c r="C989" s="408"/>
      <c r="D989" s="399" t="s">
        <v>70</v>
      </c>
      <c r="E989" s="436" t="s">
        <v>15</v>
      </c>
      <c r="F989" s="410" t="s">
        <v>2012</v>
      </c>
      <c r="G989" s="408"/>
      <c r="H989" s="411">
        <v>784.98</v>
      </c>
      <c r="I989" s="412" t="s">
        <v>15</v>
      </c>
      <c r="J989" s="413"/>
      <c r="K989" s="414"/>
      <c r="L989" s="412" t="s">
        <v>15</v>
      </c>
      <c r="M989" s="413"/>
      <c r="N989" s="414"/>
      <c r="O989" s="412" t="s">
        <v>15</v>
      </c>
      <c r="P989" s="413"/>
      <c r="Q989" s="414">
        <v>784.98</v>
      </c>
      <c r="R989" s="412" t="s">
        <v>15</v>
      </c>
      <c r="S989" s="413"/>
    </row>
    <row r="990" spans="2:19" s="406" customFormat="1" ht="13.5" hidden="1" outlineLevel="3">
      <c r="B990" s="397"/>
      <c r="C990" s="398"/>
      <c r="D990" s="399" t="s">
        <v>70</v>
      </c>
      <c r="E990" s="402" t="s">
        <v>15</v>
      </c>
      <c r="F990" s="401" t="s">
        <v>2013</v>
      </c>
      <c r="G990" s="398"/>
      <c r="H990" s="402" t="s">
        <v>15</v>
      </c>
      <c r="I990" s="403" t="s">
        <v>15</v>
      </c>
      <c r="J990" s="404"/>
      <c r="K990" s="405"/>
      <c r="L990" s="403" t="s">
        <v>15</v>
      </c>
      <c r="M990" s="404"/>
      <c r="N990" s="405"/>
      <c r="O990" s="403" t="s">
        <v>15</v>
      </c>
      <c r="P990" s="404"/>
      <c r="Q990" s="405" t="s">
        <v>15</v>
      </c>
      <c r="R990" s="403" t="s">
        <v>15</v>
      </c>
      <c r="S990" s="404"/>
    </row>
    <row r="991" spans="2:19" s="415" customFormat="1" ht="13.5" hidden="1" outlineLevel="3">
      <c r="B991" s="407"/>
      <c r="C991" s="408"/>
      <c r="D991" s="399" t="s">
        <v>70</v>
      </c>
      <c r="E991" s="436" t="s">
        <v>15</v>
      </c>
      <c r="F991" s="410" t="s">
        <v>2014</v>
      </c>
      <c r="G991" s="408"/>
      <c r="H991" s="411">
        <v>37.5</v>
      </c>
      <c r="I991" s="412" t="s">
        <v>15</v>
      </c>
      <c r="J991" s="413"/>
      <c r="K991" s="414"/>
      <c r="L991" s="412" t="s">
        <v>15</v>
      </c>
      <c r="M991" s="413"/>
      <c r="N991" s="414"/>
      <c r="O991" s="412" t="s">
        <v>15</v>
      </c>
      <c r="P991" s="413"/>
      <c r="Q991" s="414">
        <v>37.5</v>
      </c>
      <c r="R991" s="412" t="s">
        <v>15</v>
      </c>
      <c r="S991" s="413"/>
    </row>
    <row r="992" spans="2:19" s="415" customFormat="1" ht="13.5" hidden="1" outlineLevel="3">
      <c r="B992" s="407"/>
      <c r="C992" s="408"/>
      <c r="D992" s="399" t="s">
        <v>70</v>
      </c>
      <c r="E992" s="436" t="s">
        <v>15</v>
      </c>
      <c r="F992" s="410" t="s">
        <v>2015</v>
      </c>
      <c r="G992" s="408"/>
      <c r="H992" s="411">
        <v>4.5</v>
      </c>
      <c r="I992" s="412" t="s">
        <v>15</v>
      </c>
      <c r="J992" s="413"/>
      <c r="K992" s="414"/>
      <c r="L992" s="412" t="s">
        <v>15</v>
      </c>
      <c r="M992" s="413"/>
      <c r="N992" s="414"/>
      <c r="O992" s="412" t="s">
        <v>15</v>
      </c>
      <c r="P992" s="413"/>
      <c r="Q992" s="414">
        <v>4.5</v>
      </c>
      <c r="R992" s="412" t="s">
        <v>15</v>
      </c>
      <c r="S992" s="413"/>
    </row>
    <row r="993" spans="2:19" s="426" customFormat="1" ht="13.5" hidden="1" outlineLevel="3">
      <c r="B993" s="425"/>
      <c r="C993" s="427"/>
      <c r="D993" s="399" t="s">
        <v>70</v>
      </c>
      <c r="E993" s="437" t="s">
        <v>15</v>
      </c>
      <c r="F993" s="429" t="s">
        <v>1096</v>
      </c>
      <c r="G993" s="427"/>
      <c r="H993" s="430">
        <v>826.98</v>
      </c>
      <c r="I993" s="431" t="s">
        <v>15</v>
      </c>
      <c r="J993" s="432"/>
      <c r="K993" s="433"/>
      <c r="L993" s="431" t="s">
        <v>15</v>
      </c>
      <c r="M993" s="432"/>
      <c r="N993" s="433"/>
      <c r="O993" s="431" t="s">
        <v>15</v>
      </c>
      <c r="P993" s="432"/>
      <c r="Q993" s="433">
        <v>826.98</v>
      </c>
      <c r="R993" s="431" t="s">
        <v>15</v>
      </c>
      <c r="S993" s="432"/>
    </row>
    <row r="994" spans="2:19" s="406" customFormat="1" ht="13.5" hidden="1" outlineLevel="3">
      <c r="B994" s="397"/>
      <c r="C994" s="398"/>
      <c r="D994" s="399" t="s">
        <v>70</v>
      </c>
      <c r="E994" s="402" t="s">
        <v>15</v>
      </c>
      <c r="F994" s="401" t="s">
        <v>2016</v>
      </c>
      <c r="G994" s="398"/>
      <c r="H994" s="402" t="s">
        <v>15</v>
      </c>
      <c r="I994" s="403" t="s">
        <v>15</v>
      </c>
      <c r="J994" s="404"/>
      <c r="K994" s="405"/>
      <c r="L994" s="403" t="s">
        <v>15</v>
      </c>
      <c r="M994" s="404"/>
      <c r="N994" s="405"/>
      <c r="O994" s="403" t="s">
        <v>15</v>
      </c>
      <c r="P994" s="404"/>
      <c r="Q994" s="405" t="s">
        <v>15</v>
      </c>
      <c r="R994" s="403" t="s">
        <v>15</v>
      </c>
      <c r="S994" s="404"/>
    </row>
    <row r="995" spans="2:19" s="415" customFormat="1" ht="13.5" hidden="1" outlineLevel="3">
      <c r="B995" s="407"/>
      <c r="C995" s="408"/>
      <c r="D995" s="399" t="s">
        <v>70</v>
      </c>
      <c r="E995" s="436" t="s">
        <v>15</v>
      </c>
      <c r="F995" s="410" t="s">
        <v>2017</v>
      </c>
      <c r="G995" s="408"/>
      <c r="H995" s="411">
        <v>697.5</v>
      </c>
      <c r="I995" s="412" t="s">
        <v>15</v>
      </c>
      <c r="J995" s="413"/>
      <c r="K995" s="414"/>
      <c r="L995" s="412" t="s">
        <v>15</v>
      </c>
      <c r="M995" s="413"/>
      <c r="N995" s="414"/>
      <c r="O995" s="412" t="s">
        <v>15</v>
      </c>
      <c r="P995" s="413"/>
      <c r="Q995" s="414">
        <v>697.5</v>
      </c>
      <c r="R995" s="412" t="s">
        <v>15</v>
      </c>
      <c r="S995" s="413"/>
    </row>
    <row r="996" spans="2:19" s="406" customFormat="1" ht="13.5" hidden="1" outlineLevel="3">
      <c r="B996" s="397"/>
      <c r="C996" s="398"/>
      <c r="D996" s="399" t="s">
        <v>70</v>
      </c>
      <c r="E996" s="402" t="s">
        <v>15</v>
      </c>
      <c r="F996" s="401" t="s">
        <v>2018</v>
      </c>
      <c r="G996" s="398"/>
      <c r="H996" s="402" t="s">
        <v>15</v>
      </c>
      <c r="I996" s="403" t="s">
        <v>15</v>
      </c>
      <c r="J996" s="404"/>
      <c r="K996" s="405"/>
      <c r="L996" s="403" t="s">
        <v>15</v>
      </c>
      <c r="M996" s="404"/>
      <c r="N996" s="405"/>
      <c r="O996" s="403" t="s">
        <v>15</v>
      </c>
      <c r="P996" s="404"/>
      <c r="Q996" s="405" t="s">
        <v>15</v>
      </c>
      <c r="R996" s="403" t="s">
        <v>15</v>
      </c>
      <c r="S996" s="404"/>
    </row>
    <row r="997" spans="2:19" s="415" customFormat="1" ht="13.5" hidden="1" outlineLevel="3">
      <c r="B997" s="407"/>
      <c r="C997" s="408"/>
      <c r="D997" s="399" t="s">
        <v>70</v>
      </c>
      <c r="E997" s="436" t="s">
        <v>15</v>
      </c>
      <c r="F997" s="410" t="s">
        <v>2019</v>
      </c>
      <c r="G997" s="408"/>
      <c r="H997" s="411">
        <v>-36</v>
      </c>
      <c r="I997" s="412" t="s">
        <v>15</v>
      </c>
      <c r="J997" s="413"/>
      <c r="K997" s="414"/>
      <c r="L997" s="412" t="s">
        <v>15</v>
      </c>
      <c r="M997" s="413"/>
      <c r="N997" s="414"/>
      <c r="O997" s="412" t="s">
        <v>15</v>
      </c>
      <c r="P997" s="413"/>
      <c r="Q997" s="414">
        <v>-36</v>
      </c>
      <c r="R997" s="412" t="s">
        <v>15</v>
      </c>
      <c r="S997" s="413"/>
    </row>
    <row r="998" spans="2:19" s="415" customFormat="1" ht="13.5" hidden="1" outlineLevel="3">
      <c r="B998" s="407"/>
      <c r="C998" s="408"/>
      <c r="D998" s="399" t="s">
        <v>70</v>
      </c>
      <c r="E998" s="436" t="s">
        <v>15</v>
      </c>
      <c r="F998" s="410" t="s">
        <v>2020</v>
      </c>
      <c r="G998" s="408"/>
      <c r="H998" s="411">
        <v>-1.62</v>
      </c>
      <c r="I998" s="412" t="s">
        <v>15</v>
      </c>
      <c r="J998" s="413"/>
      <c r="K998" s="414"/>
      <c r="L998" s="412" t="s">
        <v>15</v>
      </c>
      <c r="M998" s="413"/>
      <c r="N998" s="414"/>
      <c r="O998" s="412" t="s">
        <v>15</v>
      </c>
      <c r="P998" s="413"/>
      <c r="Q998" s="414">
        <v>-1.62</v>
      </c>
      <c r="R998" s="412" t="s">
        <v>15</v>
      </c>
      <c r="S998" s="413"/>
    </row>
    <row r="999" spans="2:19" s="415" customFormat="1" ht="13.5" hidden="1" outlineLevel="3">
      <c r="B999" s="407"/>
      <c r="C999" s="408"/>
      <c r="D999" s="399" t="s">
        <v>70</v>
      </c>
      <c r="E999" s="436" t="s">
        <v>15</v>
      </c>
      <c r="F999" s="410" t="s">
        <v>2021</v>
      </c>
      <c r="G999" s="408"/>
      <c r="H999" s="411">
        <v>-7.461</v>
      </c>
      <c r="I999" s="412" t="s">
        <v>15</v>
      </c>
      <c r="J999" s="413"/>
      <c r="K999" s="414"/>
      <c r="L999" s="412" t="s">
        <v>15</v>
      </c>
      <c r="M999" s="413"/>
      <c r="N999" s="414"/>
      <c r="O999" s="412" t="s">
        <v>15</v>
      </c>
      <c r="P999" s="413"/>
      <c r="Q999" s="414">
        <v>-7.461</v>
      </c>
      <c r="R999" s="412" t="s">
        <v>15</v>
      </c>
      <c r="S999" s="413"/>
    </row>
    <row r="1000" spans="2:19" s="426" customFormat="1" ht="13.5" hidden="1" outlineLevel="3">
      <c r="B1000" s="425"/>
      <c r="C1000" s="427"/>
      <c r="D1000" s="399" t="s">
        <v>70</v>
      </c>
      <c r="E1000" s="437" t="s">
        <v>15</v>
      </c>
      <c r="F1000" s="429" t="s">
        <v>1096</v>
      </c>
      <c r="G1000" s="427"/>
      <c r="H1000" s="430">
        <v>652.419</v>
      </c>
      <c r="I1000" s="431" t="s">
        <v>15</v>
      </c>
      <c r="J1000" s="432"/>
      <c r="K1000" s="433"/>
      <c r="L1000" s="431" t="s">
        <v>15</v>
      </c>
      <c r="M1000" s="432"/>
      <c r="N1000" s="433"/>
      <c r="O1000" s="431" t="s">
        <v>15</v>
      </c>
      <c r="P1000" s="432"/>
      <c r="Q1000" s="433">
        <v>652.419</v>
      </c>
      <c r="R1000" s="431" t="s">
        <v>15</v>
      </c>
      <c r="S1000" s="432"/>
    </row>
    <row r="1001" spans="2:19" s="406" customFormat="1" ht="13.5" hidden="1" outlineLevel="3">
      <c r="B1001" s="397"/>
      <c r="C1001" s="398"/>
      <c r="D1001" s="399" t="s">
        <v>70</v>
      </c>
      <c r="E1001" s="402" t="s">
        <v>15</v>
      </c>
      <c r="F1001" s="401" t="s">
        <v>2022</v>
      </c>
      <c r="G1001" s="398"/>
      <c r="H1001" s="402" t="s">
        <v>15</v>
      </c>
      <c r="I1001" s="403" t="s">
        <v>15</v>
      </c>
      <c r="J1001" s="404"/>
      <c r="K1001" s="405"/>
      <c r="L1001" s="403" t="s">
        <v>15</v>
      </c>
      <c r="M1001" s="404"/>
      <c r="N1001" s="405"/>
      <c r="O1001" s="403" t="s">
        <v>15</v>
      </c>
      <c r="P1001" s="404"/>
      <c r="Q1001" s="405" t="s">
        <v>15</v>
      </c>
      <c r="R1001" s="403" t="s">
        <v>15</v>
      </c>
      <c r="S1001" s="404"/>
    </row>
    <row r="1002" spans="2:19" s="415" customFormat="1" ht="13.5" hidden="1" outlineLevel="3">
      <c r="B1002" s="407"/>
      <c r="C1002" s="408"/>
      <c r="D1002" s="399" t="s">
        <v>70</v>
      </c>
      <c r="E1002" s="436" t="s">
        <v>15</v>
      </c>
      <c r="F1002" s="410" t="s">
        <v>2023</v>
      </c>
      <c r="G1002" s="408"/>
      <c r="H1002" s="411">
        <v>334</v>
      </c>
      <c r="I1002" s="412" t="s">
        <v>15</v>
      </c>
      <c r="J1002" s="413"/>
      <c r="K1002" s="414"/>
      <c r="L1002" s="412" t="s">
        <v>15</v>
      </c>
      <c r="M1002" s="413"/>
      <c r="N1002" s="414"/>
      <c r="O1002" s="412" t="s">
        <v>15</v>
      </c>
      <c r="P1002" s="413"/>
      <c r="Q1002" s="414">
        <v>334</v>
      </c>
      <c r="R1002" s="412" t="s">
        <v>15</v>
      </c>
      <c r="S1002" s="413"/>
    </row>
    <row r="1003" spans="2:19" s="406" customFormat="1" ht="13.5" hidden="1" outlineLevel="3">
      <c r="B1003" s="397"/>
      <c r="C1003" s="398"/>
      <c r="D1003" s="399" t="s">
        <v>70</v>
      </c>
      <c r="E1003" s="402" t="s">
        <v>15</v>
      </c>
      <c r="F1003" s="401" t="s">
        <v>2024</v>
      </c>
      <c r="G1003" s="398"/>
      <c r="H1003" s="402" t="s">
        <v>15</v>
      </c>
      <c r="I1003" s="403" t="s">
        <v>15</v>
      </c>
      <c r="J1003" s="404"/>
      <c r="K1003" s="405"/>
      <c r="L1003" s="403" t="s">
        <v>15</v>
      </c>
      <c r="M1003" s="404"/>
      <c r="N1003" s="405"/>
      <c r="O1003" s="403" t="s">
        <v>15</v>
      </c>
      <c r="P1003" s="404"/>
      <c r="Q1003" s="405" t="s">
        <v>15</v>
      </c>
      <c r="R1003" s="403" t="s">
        <v>15</v>
      </c>
      <c r="S1003" s="404"/>
    </row>
    <row r="1004" spans="2:19" s="415" customFormat="1" ht="13.5" hidden="1" outlineLevel="3">
      <c r="B1004" s="407"/>
      <c r="C1004" s="408"/>
      <c r="D1004" s="399" t="s">
        <v>70</v>
      </c>
      <c r="E1004" s="436" t="s">
        <v>15</v>
      </c>
      <c r="F1004" s="410" t="s">
        <v>2025</v>
      </c>
      <c r="G1004" s="408"/>
      <c r="H1004" s="411">
        <v>362</v>
      </c>
      <c r="I1004" s="412" t="s">
        <v>15</v>
      </c>
      <c r="J1004" s="413"/>
      <c r="K1004" s="414"/>
      <c r="L1004" s="412" t="s">
        <v>15</v>
      </c>
      <c r="M1004" s="413"/>
      <c r="N1004" s="414"/>
      <c r="O1004" s="412" t="s">
        <v>15</v>
      </c>
      <c r="P1004" s="413"/>
      <c r="Q1004" s="414">
        <v>362</v>
      </c>
      <c r="R1004" s="412" t="s">
        <v>15</v>
      </c>
      <c r="S1004" s="413"/>
    </row>
    <row r="1005" spans="2:19" s="415" customFormat="1" ht="13.5" hidden="1" outlineLevel="3">
      <c r="B1005" s="407"/>
      <c r="C1005" s="408"/>
      <c r="D1005" s="399" t="s">
        <v>70</v>
      </c>
      <c r="E1005" s="436" t="s">
        <v>15</v>
      </c>
      <c r="F1005" s="410" t="s">
        <v>2026</v>
      </c>
      <c r="G1005" s="408"/>
      <c r="H1005" s="411">
        <v>5.625</v>
      </c>
      <c r="I1005" s="412" t="s">
        <v>15</v>
      </c>
      <c r="J1005" s="413"/>
      <c r="K1005" s="414"/>
      <c r="L1005" s="412" t="s">
        <v>15</v>
      </c>
      <c r="M1005" s="413"/>
      <c r="N1005" s="414"/>
      <c r="O1005" s="412" t="s">
        <v>15</v>
      </c>
      <c r="P1005" s="413"/>
      <c r="Q1005" s="414">
        <v>5.625</v>
      </c>
      <c r="R1005" s="412" t="s">
        <v>15</v>
      </c>
      <c r="S1005" s="413"/>
    </row>
    <row r="1006" spans="2:19" s="415" customFormat="1" ht="13.5" hidden="1" outlineLevel="3">
      <c r="B1006" s="407"/>
      <c r="C1006" s="408"/>
      <c r="D1006" s="399" t="s">
        <v>70</v>
      </c>
      <c r="E1006" s="436" t="s">
        <v>15</v>
      </c>
      <c r="F1006" s="410" t="s">
        <v>2027</v>
      </c>
      <c r="G1006" s="408"/>
      <c r="H1006" s="411">
        <v>80</v>
      </c>
      <c r="I1006" s="412" t="s">
        <v>15</v>
      </c>
      <c r="J1006" s="413"/>
      <c r="K1006" s="414"/>
      <c r="L1006" s="412" t="s">
        <v>15</v>
      </c>
      <c r="M1006" s="413"/>
      <c r="N1006" s="414"/>
      <c r="O1006" s="412" t="s">
        <v>15</v>
      </c>
      <c r="P1006" s="413"/>
      <c r="Q1006" s="414">
        <v>80</v>
      </c>
      <c r="R1006" s="412" t="s">
        <v>15</v>
      </c>
      <c r="S1006" s="413"/>
    </row>
    <row r="1007" spans="2:19" s="406" customFormat="1" ht="13.5" hidden="1" outlineLevel="3">
      <c r="B1007" s="397"/>
      <c r="C1007" s="398"/>
      <c r="D1007" s="399" t="s">
        <v>70</v>
      </c>
      <c r="E1007" s="402" t="s">
        <v>15</v>
      </c>
      <c r="F1007" s="401" t="s">
        <v>2028</v>
      </c>
      <c r="G1007" s="398"/>
      <c r="H1007" s="402" t="s">
        <v>15</v>
      </c>
      <c r="I1007" s="403" t="s">
        <v>15</v>
      </c>
      <c r="J1007" s="404"/>
      <c r="K1007" s="405"/>
      <c r="L1007" s="403" t="s">
        <v>15</v>
      </c>
      <c r="M1007" s="404"/>
      <c r="N1007" s="405"/>
      <c r="O1007" s="403" t="s">
        <v>15</v>
      </c>
      <c r="P1007" s="404"/>
      <c r="Q1007" s="405" t="s">
        <v>15</v>
      </c>
      <c r="R1007" s="403" t="s">
        <v>15</v>
      </c>
      <c r="S1007" s="404"/>
    </row>
    <row r="1008" spans="2:19" s="415" customFormat="1" ht="13.5" hidden="1" outlineLevel="3">
      <c r="B1008" s="407"/>
      <c r="C1008" s="408"/>
      <c r="D1008" s="399" t="s">
        <v>70</v>
      </c>
      <c r="E1008" s="436" t="s">
        <v>15</v>
      </c>
      <c r="F1008" s="410" t="s">
        <v>2029</v>
      </c>
      <c r="G1008" s="408"/>
      <c r="H1008" s="411">
        <v>12.6</v>
      </c>
      <c r="I1008" s="412" t="s">
        <v>15</v>
      </c>
      <c r="J1008" s="413"/>
      <c r="K1008" s="414"/>
      <c r="L1008" s="412" t="s">
        <v>15</v>
      </c>
      <c r="M1008" s="413"/>
      <c r="N1008" s="414"/>
      <c r="O1008" s="412" t="s">
        <v>15</v>
      </c>
      <c r="P1008" s="413"/>
      <c r="Q1008" s="414">
        <v>12.6</v>
      </c>
      <c r="R1008" s="412" t="s">
        <v>15</v>
      </c>
      <c r="S1008" s="413"/>
    </row>
    <row r="1009" spans="2:19" s="415" customFormat="1" ht="13.5" hidden="1" outlineLevel="3">
      <c r="B1009" s="407"/>
      <c r="C1009" s="408"/>
      <c r="D1009" s="399" t="s">
        <v>70</v>
      </c>
      <c r="E1009" s="436" t="s">
        <v>15</v>
      </c>
      <c r="F1009" s="410" t="s">
        <v>2030</v>
      </c>
      <c r="G1009" s="408"/>
      <c r="H1009" s="411">
        <v>26.4</v>
      </c>
      <c r="I1009" s="412" t="s">
        <v>15</v>
      </c>
      <c r="J1009" s="413"/>
      <c r="K1009" s="414"/>
      <c r="L1009" s="412" t="s">
        <v>15</v>
      </c>
      <c r="M1009" s="413"/>
      <c r="N1009" s="414"/>
      <c r="O1009" s="412" t="s">
        <v>15</v>
      </c>
      <c r="P1009" s="413"/>
      <c r="Q1009" s="414">
        <v>26.4</v>
      </c>
      <c r="R1009" s="412" t="s">
        <v>15</v>
      </c>
      <c r="S1009" s="413"/>
    </row>
    <row r="1010" spans="2:19" s="426" customFormat="1" ht="13.5" hidden="1" outlineLevel="3">
      <c r="B1010" s="425"/>
      <c r="C1010" s="427"/>
      <c r="D1010" s="399" t="s">
        <v>70</v>
      </c>
      <c r="E1010" s="437" t="s">
        <v>15</v>
      </c>
      <c r="F1010" s="429" t="s">
        <v>1096</v>
      </c>
      <c r="G1010" s="427"/>
      <c r="H1010" s="430">
        <v>820.625</v>
      </c>
      <c r="I1010" s="431" t="s">
        <v>15</v>
      </c>
      <c r="J1010" s="432"/>
      <c r="K1010" s="433"/>
      <c r="L1010" s="431" t="s">
        <v>15</v>
      </c>
      <c r="M1010" s="432"/>
      <c r="N1010" s="433"/>
      <c r="O1010" s="431" t="s">
        <v>15</v>
      </c>
      <c r="P1010" s="432"/>
      <c r="Q1010" s="433">
        <v>820.625</v>
      </c>
      <c r="R1010" s="431" t="s">
        <v>15</v>
      </c>
      <c r="S1010" s="432"/>
    </row>
    <row r="1011" spans="2:19" s="406" customFormat="1" ht="13.5" hidden="1" outlineLevel="3">
      <c r="B1011" s="397"/>
      <c r="C1011" s="398"/>
      <c r="D1011" s="399" t="s">
        <v>70</v>
      </c>
      <c r="E1011" s="402" t="s">
        <v>15</v>
      </c>
      <c r="F1011" s="401" t="s">
        <v>2031</v>
      </c>
      <c r="G1011" s="398"/>
      <c r="H1011" s="402" t="s">
        <v>15</v>
      </c>
      <c r="I1011" s="403" t="s">
        <v>15</v>
      </c>
      <c r="J1011" s="404"/>
      <c r="K1011" s="405"/>
      <c r="L1011" s="403" t="s">
        <v>15</v>
      </c>
      <c r="M1011" s="404"/>
      <c r="N1011" s="405"/>
      <c r="O1011" s="403" t="s">
        <v>15</v>
      </c>
      <c r="P1011" s="404"/>
      <c r="Q1011" s="405" t="s">
        <v>15</v>
      </c>
      <c r="R1011" s="403" t="s">
        <v>15</v>
      </c>
      <c r="S1011" s="404"/>
    </row>
    <row r="1012" spans="2:19" s="415" customFormat="1" ht="13.5" hidden="1" outlineLevel="3">
      <c r="B1012" s="407"/>
      <c r="C1012" s="408"/>
      <c r="D1012" s="399" t="s">
        <v>70</v>
      </c>
      <c r="E1012" s="436" t="s">
        <v>15</v>
      </c>
      <c r="F1012" s="410" t="s">
        <v>2032</v>
      </c>
      <c r="G1012" s="408"/>
      <c r="H1012" s="411">
        <v>-6.475</v>
      </c>
      <c r="I1012" s="412" t="s">
        <v>15</v>
      </c>
      <c r="J1012" s="413"/>
      <c r="K1012" s="414"/>
      <c r="L1012" s="412" t="s">
        <v>15</v>
      </c>
      <c r="M1012" s="413"/>
      <c r="N1012" s="414"/>
      <c r="O1012" s="412" t="s">
        <v>15</v>
      </c>
      <c r="P1012" s="413"/>
      <c r="Q1012" s="414">
        <v>-6.475</v>
      </c>
      <c r="R1012" s="412" t="s">
        <v>15</v>
      </c>
      <c r="S1012" s="413"/>
    </row>
    <row r="1013" spans="2:19" s="415" customFormat="1" ht="13.5" hidden="1" outlineLevel="3">
      <c r="B1013" s="407"/>
      <c r="C1013" s="408"/>
      <c r="D1013" s="399" t="s">
        <v>70</v>
      </c>
      <c r="E1013" s="436" t="s">
        <v>15</v>
      </c>
      <c r="F1013" s="410" t="s">
        <v>2033</v>
      </c>
      <c r="G1013" s="408"/>
      <c r="H1013" s="411">
        <v>-4.625</v>
      </c>
      <c r="I1013" s="412" t="s">
        <v>15</v>
      </c>
      <c r="J1013" s="413"/>
      <c r="K1013" s="414"/>
      <c r="L1013" s="412" t="s">
        <v>15</v>
      </c>
      <c r="M1013" s="413"/>
      <c r="N1013" s="414"/>
      <c r="O1013" s="412" t="s">
        <v>15</v>
      </c>
      <c r="P1013" s="413"/>
      <c r="Q1013" s="414">
        <v>-4.625</v>
      </c>
      <c r="R1013" s="412" t="s">
        <v>15</v>
      </c>
      <c r="S1013" s="413"/>
    </row>
    <row r="1014" spans="2:19" s="415" customFormat="1" ht="13.5" hidden="1" outlineLevel="3">
      <c r="B1014" s="407"/>
      <c r="C1014" s="408"/>
      <c r="D1014" s="399" t="s">
        <v>70</v>
      </c>
      <c r="E1014" s="436" t="s">
        <v>15</v>
      </c>
      <c r="F1014" s="410" t="s">
        <v>2034</v>
      </c>
      <c r="G1014" s="408"/>
      <c r="H1014" s="411">
        <v>-3.6</v>
      </c>
      <c r="I1014" s="412" t="s">
        <v>15</v>
      </c>
      <c r="J1014" s="413"/>
      <c r="K1014" s="414"/>
      <c r="L1014" s="412" t="s">
        <v>15</v>
      </c>
      <c r="M1014" s="413"/>
      <c r="N1014" s="414"/>
      <c r="O1014" s="412" t="s">
        <v>15</v>
      </c>
      <c r="P1014" s="413"/>
      <c r="Q1014" s="414">
        <v>-3.6</v>
      </c>
      <c r="R1014" s="412" t="s">
        <v>15</v>
      </c>
      <c r="S1014" s="413"/>
    </row>
    <row r="1015" spans="2:19" s="415" customFormat="1" ht="13.5" hidden="1" outlineLevel="3">
      <c r="B1015" s="407"/>
      <c r="C1015" s="408"/>
      <c r="D1015" s="399" t="s">
        <v>70</v>
      </c>
      <c r="E1015" s="436" t="s">
        <v>15</v>
      </c>
      <c r="F1015" s="410" t="s">
        <v>2035</v>
      </c>
      <c r="G1015" s="408"/>
      <c r="H1015" s="411">
        <v>-1.5</v>
      </c>
      <c r="I1015" s="412" t="s">
        <v>15</v>
      </c>
      <c r="J1015" s="413"/>
      <c r="K1015" s="414"/>
      <c r="L1015" s="412" t="s">
        <v>15</v>
      </c>
      <c r="M1015" s="413"/>
      <c r="N1015" s="414"/>
      <c r="O1015" s="412" t="s">
        <v>15</v>
      </c>
      <c r="P1015" s="413"/>
      <c r="Q1015" s="414">
        <v>-1.5</v>
      </c>
      <c r="R1015" s="412" t="s">
        <v>15</v>
      </c>
      <c r="S1015" s="413"/>
    </row>
    <row r="1016" spans="2:19" s="406" customFormat="1" ht="13.5" hidden="1" outlineLevel="3">
      <c r="B1016" s="397"/>
      <c r="C1016" s="398"/>
      <c r="D1016" s="399" t="s">
        <v>70</v>
      </c>
      <c r="E1016" s="402" t="s">
        <v>15</v>
      </c>
      <c r="F1016" s="401" t="s">
        <v>2036</v>
      </c>
      <c r="G1016" s="398"/>
      <c r="H1016" s="402" t="s">
        <v>15</v>
      </c>
      <c r="I1016" s="403" t="s">
        <v>15</v>
      </c>
      <c r="J1016" s="404"/>
      <c r="K1016" s="405"/>
      <c r="L1016" s="403" t="s">
        <v>15</v>
      </c>
      <c r="M1016" s="404"/>
      <c r="N1016" s="405"/>
      <c r="O1016" s="403" t="s">
        <v>15</v>
      </c>
      <c r="P1016" s="404"/>
      <c r="Q1016" s="405" t="s">
        <v>15</v>
      </c>
      <c r="R1016" s="403" t="s">
        <v>15</v>
      </c>
      <c r="S1016" s="404"/>
    </row>
    <row r="1017" spans="2:19" s="415" customFormat="1" ht="13.5" hidden="1" outlineLevel="3">
      <c r="B1017" s="407"/>
      <c r="C1017" s="408"/>
      <c r="D1017" s="399" t="s">
        <v>70</v>
      </c>
      <c r="E1017" s="436" t="s">
        <v>15</v>
      </c>
      <c r="F1017" s="410" t="s">
        <v>2037</v>
      </c>
      <c r="G1017" s="408"/>
      <c r="H1017" s="411">
        <v>-2.602</v>
      </c>
      <c r="I1017" s="412" t="s">
        <v>15</v>
      </c>
      <c r="J1017" s="413"/>
      <c r="K1017" s="414"/>
      <c r="L1017" s="412" t="s">
        <v>15</v>
      </c>
      <c r="M1017" s="413"/>
      <c r="N1017" s="414"/>
      <c r="O1017" s="412" t="s">
        <v>15</v>
      </c>
      <c r="P1017" s="413"/>
      <c r="Q1017" s="414">
        <v>-2.602</v>
      </c>
      <c r="R1017" s="412" t="s">
        <v>15</v>
      </c>
      <c r="S1017" s="413"/>
    </row>
    <row r="1018" spans="2:19" s="415" customFormat="1" ht="13.5" hidden="1" outlineLevel="3">
      <c r="B1018" s="407"/>
      <c r="C1018" s="408"/>
      <c r="D1018" s="399" t="s">
        <v>70</v>
      </c>
      <c r="E1018" s="436" t="s">
        <v>15</v>
      </c>
      <c r="F1018" s="410" t="s">
        <v>2038</v>
      </c>
      <c r="G1018" s="408"/>
      <c r="H1018" s="411">
        <v>-0.347</v>
      </c>
      <c r="I1018" s="412" t="s">
        <v>15</v>
      </c>
      <c r="J1018" s="413"/>
      <c r="K1018" s="414"/>
      <c r="L1018" s="412" t="s">
        <v>15</v>
      </c>
      <c r="M1018" s="413"/>
      <c r="N1018" s="414"/>
      <c r="O1018" s="412" t="s">
        <v>15</v>
      </c>
      <c r="P1018" s="413"/>
      <c r="Q1018" s="414">
        <v>-0.347</v>
      </c>
      <c r="R1018" s="412" t="s">
        <v>15</v>
      </c>
      <c r="S1018" s="413"/>
    </row>
    <row r="1019" spans="2:19" s="415" customFormat="1" ht="13.5" hidden="1" outlineLevel="3">
      <c r="B1019" s="407"/>
      <c r="C1019" s="408"/>
      <c r="D1019" s="399" t="s">
        <v>70</v>
      </c>
      <c r="E1019" s="436" t="s">
        <v>15</v>
      </c>
      <c r="F1019" s="410" t="s">
        <v>2039</v>
      </c>
      <c r="G1019" s="408"/>
      <c r="H1019" s="411">
        <v>-0.441</v>
      </c>
      <c r="I1019" s="412" t="s">
        <v>15</v>
      </c>
      <c r="J1019" s="413"/>
      <c r="K1019" s="414"/>
      <c r="L1019" s="412" t="s">
        <v>15</v>
      </c>
      <c r="M1019" s="413"/>
      <c r="N1019" s="414"/>
      <c r="O1019" s="412" t="s">
        <v>15</v>
      </c>
      <c r="P1019" s="413"/>
      <c r="Q1019" s="414">
        <v>-0.441</v>
      </c>
      <c r="R1019" s="412" t="s">
        <v>15</v>
      </c>
      <c r="S1019" s="413"/>
    </row>
    <row r="1020" spans="2:19" s="415" customFormat="1" ht="13.5" hidden="1" outlineLevel="3">
      <c r="B1020" s="407"/>
      <c r="C1020" s="408"/>
      <c r="D1020" s="399" t="s">
        <v>70</v>
      </c>
      <c r="E1020" s="436" t="s">
        <v>15</v>
      </c>
      <c r="F1020" s="410" t="s">
        <v>2040</v>
      </c>
      <c r="G1020" s="408"/>
      <c r="H1020" s="411">
        <v>-0.81</v>
      </c>
      <c r="I1020" s="412" t="s">
        <v>15</v>
      </c>
      <c r="J1020" s="413"/>
      <c r="K1020" s="414"/>
      <c r="L1020" s="412" t="s">
        <v>15</v>
      </c>
      <c r="M1020" s="413"/>
      <c r="N1020" s="414"/>
      <c r="O1020" s="412" t="s">
        <v>15</v>
      </c>
      <c r="P1020" s="413"/>
      <c r="Q1020" s="414">
        <v>-0.81</v>
      </c>
      <c r="R1020" s="412" t="s">
        <v>15</v>
      </c>
      <c r="S1020" s="413"/>
    </row>
    <row r="1021" spans="2:19" s="415" customFormat="1" ht="13.5" hidden="1" outlineLevel="3">
      <c r="B1021" s="407"/>
      <c r="C1021" s="408"/>
      <c r="D1021" s="399" t="s">
        <v>70</v>
      </c>
      <c r="E1021" s="436" t="s">
        <v>15</v>
      </c>
      <c r="F1021" s="410" t="s">
        <v>2041</v>
      </c>
      <c r="G1021" s="408"/>
      <c r="H1021" s="411">
        <v>-0.825</v>
      </c>
      <c r="I1021" s="412" t="s">
        <v>15</v>
      </c>
      <c r="J1021" s="413"/>
      <c r="K1021" s="414"/>
      <c r="L1021" s="412" t="s">
        <v>15</v>
      </c>
      <c r="M1021" s="413"/>
      <c r="N1021" s="414"/>
      <c r="O1021" s="412" t="s">
        <v>15</v>
      </c>
      <c r="P1021" s="413"/>
      <c r="Q1021" s="414">
        <v>-0.825</v>
      </c>
      <c r="R1021" s="412" t="s">
        <v>15</v>
      </c>
      <c r="S1021" s="413"/>
    </row>
    <row r="1022" spans="2:19" s="415" customFormat="1" ht="13.5" hidden="1" outlineLevel="3">
      <c r="B1022" s="407"/>
      <c r="C1022" s="408"/>
      <c r="D1022" s="399" t="s">
        <v>70</v>
      </c>
      <c r="E1022" s="436" t="s">
        <v>15</v>
      </c>
      <c r="F1022" s="410" t="s">
        <v>2042</v>
      </c>
      <c r="G1022" s="408"/>
      <c r="H1022" s="411">
        <v>-1.8</v>
      </c>
      <c r="I1022" s="412" t="s">
        <v>15</v>
      </c>
      <c r="J1022" s="413"/>
      <c r="K1022" s="414"/>
      <c r="L1022" s="412" t="s">
        <v>15</v>
      </c>
      <c r="M1022" s="413"/>
      <c r="N1022" s="414"/>
      <c r="O1022" s="412" t="s">
        <v>15</v>
      </c>
      <c r="P1022" s="413"/>
      <c r="Q1022" s="414">
        <v>-1.8</v>
      </c>
      <c r="R1022" s="412" t="s">
        <v>15</v>
      </c>
      <c r="S1022" s="413"/>
    </row>
    <row r="1023" spans="2:19" s="426" customFormat="1" ht="13.5" hidden="1" outlineLevel="3">
      <c r="B1023" s="425"/>
      <c r="C1023" s="427"/>
      <c r="D1023" s="399" t="s">
        <v>70</v>
      </c>
      <c r="E1023" s="437" t="s">
        <v>15</v>
      </c>
      <c r="F1023" s="429" t="s">
        <v>1096</v>
      </c>
      <c r="G1023" s="427"/>
      <c r="H1023" s="430">
        <v>-23.025</v>
      </c>
      <c r="I1023" s="431" t="s">
        <v>15</v>
      </c>
      <c r="J1023" s="432"/>
      <c r="K1023" s="433"/>
      <c r="L1023" s="431" t="s">
        <v>15</v>
      </c>
      <c r="M1023" s="432"/>
      <c r="N1023" s="433"/>
      <c r="O1023" s="431" t="s">
        <v>15</v>
      </c>
      <c r="P1023" s="432"/>
      <c r="Q1023" s="433">
        <v>-23.025</v>
      </c>
      <c r="R1023" s="431" t="s">
        <v>15</v>
      </c>
      <c r="S1023" s="432"/>
    </row>
    <row r="1024" spans="2:19" s="424" customFormat="1" ht="13.5" hidden="1" outlineLevel="3">
      <c r="B1024" s="416"/>
      <c r="C1024" s="417"/>
      <c r="D1024" s="399" t="s">
        <v>70</v>
      </c>
      <c r="E1024" s="438" t="s">
        <v>15</v>
      </c>
      <c r="F1024" s="419" t="s">
        <v>71</v>
      </c>
      <c r="G1024" s="417"/>
      <c r="H1024" s="420">
        <v>2276.999</v>
      </c>
      <c r="I1024" s="421" t="s">
        <v>15</v>
      </c>
      <c r="J1024" s="422"/>
      <c r="K1024" s="423"/>
      <c r="L1024" s="421" t="s">
        <v>15</v>
      </c>
      <c r="M1024" s="422"/>
      <c r="N1024" s="423"/>
      <c r="O1024" s="421" t="s">
        <v>15</v>
      </c>
      <c r="P1024" s="422"/>
      <c r="Q1024" s="423">
        <v>2276.999</v>
      </c>
      <c r="R1024" s="421" t="s">
        <v>15</v>
      </c>
      <c r="S1024" s="422"/>
    </row>
    <row r="1025" spans="2:19" s="264" customFormat="1" ht="22.5" customHeight="1" hidden="1" outlineLevel="2" collapsed="1">
      <c r="B1025" s="255"/>
      <c r="C1025" s="256" t="s">
        <v>2043</v>
      </c>
      <c r="D1025" s="256" t="s">
        <v>67</v>
      </c>
      <c r="E1025" s="257" t="s">
        <v>2044</v>
      </c>
      <c r="F1025" s="396" t="s">
        <v>2045</v>
      </c>
      <c r="G1025" s="259" t="s">
        <v>68</v>
      </c>
      <c r="H1025" s="260">
        <v>81.355</v>
      </c>
      <c r="I1025" s="261">
        <v>3295</v>
      </c>
      <c r="J1025" s="263">
        <f>ROUND(I1025*H1025,2)</f>
        <v>268064.73</v>
      </c>
      <c r="K1025" s="262"/>
      <c r="L1025" s="261">
        <v>3295</v>
      </c>
      <c r="M1025" s="263">
        <f>ROUND(L1025*K1025,2)</f>
        <v>0</v>
      </c>
      <c r="N1025" s="262"/>
      <c r="O1025" s="261">
        <v>3295</v>
      </c>
      <c r="P1025" s="263">
        <f>ROUND(O1025*N1025,2)</f>
        <v>0</v>
      </c>
      <c r="Q1025" s="262">
        <v>81.355</v>
      </c>
      <c r="R1025" s="261">
        <v>3295</v>
      </c>
      <c r="S1025" s="263">
        <f>ROUND(R1025*Q1025,2)</f>
        <v>268064.73</v>
      </c>
    </row>
    <row r="1026" spans="2:19" s="406" customFormat="1" ht="13.5" hidden="1" outlineLevel="3">
      <c r="B1026" s="397"/>
      <c r="C1026" s="398"/>
      <c r="D1026" s="399" t="s">
        <v>70</v>
      </c>
      <c r="E1026" s="402" t="s">
        <v>15</v>
      </c>
      <c r="F1026" s="401" t="s">
        <v>2046</v>
      </c>
      <c r="G1026" s="398"/>
      <c r="H1026" s="402" t="s">
        <v>15</v>
      </c>
      <c r="I1026" s="403" t="s">
        <v>15</v>
      </c>
      <c r="J1026" s="404"/>
      <c r="K1026" s="405"/>
      <c r="L1026" s="403" t="s">
        <v>15</v>
      </c>
      <c r="M1026" s="404"/>
      <c r="N1026" s="405"/>
      <c r="O1026" s="403" t="s">
        <v>15</v>
      </c>
      <c r="P1026" s="404"/>
      <c r="Q1026" s="405" t="s">
        <v>15</v>
      </c>
      <c r="R1026" s="403" t="s">
        <v>15</v>
      </c>
      <c r="S1026" s="404"/>
    </row>
    <row r="1027" spans="2:19" s="406" customFormat="1" ht="13.5" hidden="1" outlineLevel="3">
      <c r="B1027" s="397"/>
      <c r="C1027" s="398"/>
      <c r="D1027" s="399" t="s">
        <v>70</v>
      </c>
      <c r="E1027" s="402" t="s">
        <v>15</v>
      </c>
      <c r="F1027" s="401" t="s">
        <v>1773</v>
      </c>
      <c r="G1027" s="398"/>
      <c r="H1027" s="402" t="s">
        <v>15</v>
      </c>
      <c r="I1027" s="403" t="s">
        <v>15</v>
      </c>
      <c r="J1027" s="404"/>
      <c r="K1027" s="405"/>
      <c r="L1027" s="403" t="s">
        <v>15</v>
      </c>
      <c r="M1027" s="404"/>
      <c r="N1027" s="405"/>
      <c r="O1027" s="403" t="s">
        <v>15</v>
      </c>
      <c r="P1027" s="404"/>
      <c r="Q1027" s="405" t="s">
        <v>15</v>
      </c>
      <c r="R1027" s="403" t="s">
        <v>15</v>
      </c>
      <c r="S1027" s="404"/>
    </row>
    <row r="1028" spans="2:19" s="415" customFormat="1" ht="13.5" hidden="1" outlineLevel="3">
      <c r="B1028" s="407"/>
      <c r="C1028" s="408"/>
      <c r="D1028" s="399" t="s">
        <v>70</v>
      </c>
      <c r="E1028" s="436" t="s">
        <v>15</v>
      </c>
      <c r="F1028" s="410" t="s">
        <v>2047</v>
      </c>
      <c r="G1028" s="408"/>
      <c r="H1028" s="411">
        <v>13.674</v>
      </c>
      <c r="I1028" s="412" t="s">
        <v>15</v>
      </c>
      <c r="J1028" s="413"/>
      <c r="K1028" s="414"/>
      <c r="L1028" s="412" t="s">
        <v>15</v>
      </c>
      <c r="M1028" s="413"/>
      <c r="N1028" s="414"/>
      <c r="O1028" s="412" t="s">
        <v>15</v>
      </c>
      <c r="P1028" s="413"/>
      <c r="Q1028" s="414">
        <v>13.674</v>
      </c>
      <c r="R1028" s="412" t="s">
        <v>15</v>
      </c>
      <c r="S1028" s="413"/>
    </row>
    <row r="1029" spans="2:19" s="415" customFormat="1" ht="13.5" hidden="1" outlineLevel="3">
      <c r="B1029" s="407"/>
      <c r="C1029" s="408"/>
      <c r="D1029" s="399" t="s">
        <v>70</v>
      </c>
      <c r="E1029" s="436" t="s">
        <v>15</v>
      </c>
      <c r="F1029" s="410" t="s">
        <v>2048</v>
      </c>
      <c r="G1029" s="408"/>
      <c r="H1029" s="411">
        <v>26.659</v>
      </c>
      <c r="I1029" s="412" t="s">
        <v>15</v>
      </c>
      <c r="J1029" s="413"/>
      <c r="K1029" s="414"/>
      <c r="L1029" s="412" t="s">
        <v>15</v>
      </c>
      <c r="M1029" s="413"/>
      <c r="N1029" s="414"/>
      <c r="O1029" s="412" t="s">
        <v>15</v>
      </c>
      <c r="P1029" s="413"/>
      <c r="Q1029" s="414">
        <v>26.659</v>
      </c>
      <c r="R1029" s="412" t="s">
        <v>15</v>
      </c>
      <c r="S1029" s="413"/>
    </row>
    <row r="1030" spans="2:19" s="406" customFormat="1" ht="13.5" hidden="1" outlineLevel="3">
      <c r="B1030" s="397"/>
      <c r="C1030" s="398"/>
      <c r="D1030" s="399" t="s">
        <v>70</v>
      </c>
      <c r="E1030" s="402" t="s">
        <v>15</v>
      </c>
      <c r="F1030" s="401" t="s">
        <v>1775</v>
      </c>
      <c r="G1030" s="398"/>
      <c r="H1030" s="402" t="s">
        <v>15</v>
      </c>
      <c r="I1030" s="403" t="s">
        <v>15</v>
      </c>
      <c r="J1030" s="404"/>
      <c r="K1030" s="405"/>
      <c r="L1030" s="403" t="s">
        <v>15</v>
      </c>
      <c r="M1030" s="404"/>
      <c r="N1030" s="405"/>
      <c r="O1030" s="403" t="s">
        <v>15</v>
      </c>
      <c r="P1030" s="404"/>
      <c r="Q1030" s="405" t="s">
        <v>15</v>
      </c>
      <c r="R1030" s="403" t="s">
        <v>15</v>
      </c>
      <c r="S1030" s="404"/>
    </row>
    <row r="1031" spans="2:19" s="415" customFormat="1" ht="13.5" hidden="1" outlineLevel="3">
      <c r="B1031" s="407"/>
      <c r="C1031" s="408"/>
      <c r="D1031" s="399" t="s">
        <v>70</v>
      </c>
      <c r="E1031" s="436" t="s">
        <v>15</v>
      </c>
      <c r="F1031" s="410" t="s">
        <v>2049</v>
      </c>
      <c r="G1031" s="408"/>
      <c r="H1031" s="411">
        <v>41.022</v>
      </c>
      <c r="I1031" s="412" t="s">
        <v>15</v>
      </c>
      <c r="J1031" s="413"/>
      <c r="K1031" s="414"/>
      <c r="L1031" s="412" t="s">
        <v>15</v>
      </c>
      <c r="M1031" s="413"/>
      <c r="N1031" s="414"/>
      <c r="O1031" s="412" t="s">
        <v>15</v>
      </c>
      <c r="P1031" s="413"/>
      <c r="Q1031" s="414">
        <v>41.022</v>
      </c>
      <c r="R1031" s="412" t="s">
        <v>15</v>
      </c>
      <c r="S1031" s="413"/>
    </row>
    <row r="1032" spans="2:19" s="424" customFormat="1" ht="13.5" hidden="1" outlineLevel="3">
      <c r="B1032" s="416"/>
      <c r="C1032" s="417"/>
      <c r="D1032" s="399" t="s">
        <v>70</v>
      </c>
      <c r="E1032" s="438" t="s">
        <v>15</v>
      </c>
      <c r="F1032" s="419" t="s">
        <v>71</v>
      </c>
      <c r="G1032" s="417"/>
      <c r="H1032" s="420">
        <v>81.355</v>
      </c>
      <c r="I1032" s="421" t="s">
        <v>15</v>
      </c>
      <c r="J1032" s="422"/>
      <c r="K1032" s="423"/>
      <c r="L1032" s="421" t="s">
        <v>15</v>
      </c>
      <c r="M1032" s="422"/>
      <c r="N1032" s="423"/>
      <c r="O1032" s="421" t="s">
        <v>15</v>
      </c>
      <c r="P1032" s="422"/>
      <c r="Q1032" s="423">
        <v>81.355</v>
      </c>
      <c r="R1032" s="421" t="s">
        <v>15</v>
      </c>
      <c r="S1032" s="422"/>
    </row>
    <row r="1033" spans="2:19" s="264" customFormat="1" ht="31.5" customHeight="1" hidden="1" outlineLevel="2" collapsed="1">
      <c r="B1033" s="255"/>
      <c r="C1033" s="256" t="s">
        <v>2050</v>
      </c>
      <c r="D1033" s="256" t="s">
        <v>67</v>
      </c>
      <c r="E1033" s="257" t="s">
        <v>2051</v>
      </c>
      <c r="F1033" s="396" t="s">
        <v>2052</v>
      </c>
      <c r="G1033" s="259" t="s">
        <v>77</v>
      </c>
      <c r="H1033" s="260">
        <v>2618.573</v>
      </c>
      <c r="I1033" s="261">
        <v>626.9</v>
      </c>
      <c r="J1033" s="263">
        <f>ROUND(I1033*H1033,2)</f>
        <v>1641583.41</v>
      </c>
      <c r="K1033" s="262"/>
      <c r="L1033" s="261">
        <v>626.9</v>
      </c>
      <c r="M1033" s="263">
        <f>ROUND(L1033*K1033,2)</f>
        <v>0</v>
      </c>
      <c r="N1033" s="262"/>
      <c r="O1033" s="261">
        <v>626.9</v>
      </c>
      <c r="P1033" s="263">
        <f>ROUND(O1033*N1033,2)</f>
        <v>0</v>
      </c>
      <c r="Q1033" s="262">
        <v>2618.573</v>
      </c>
      <c r="R1033" s="261">
        <v>626.9</v>
      </c>
      <c r="S1033" s="263">
        <f>ROUND(R1033*Q1033,2)</f>
        <v>1641583.41</v>
      </c>
    </row>
    <row r="1034" spans="2:19" s="406" customFormat="1" ht="13.5" hidden="1" outlineLevel="3">
      <c r="B1034" s="397"/>
      <c r="C1034" s="398"/>
      <c r="D1034" s="399" t="s">
        <v>70</v>
      </c>
      <c r="E1034" s="402" t="s">
        <v>15</v>
      </c>
      <c r="F1034" s="401" t="s">
        <v>1649</v>
      </c>
      <c r="G1034" s="398"/>
      <c r="H1034" s="402" t="s">
        <v>15</v>
      </c>
      <c r="I1034" s="403" t="s">
        <v>15</v>
      </c>
      <c r="J1034" s="404"/>
      <c r="K1034" s="405"/>
      <c r="L1034" s="403" t="s">
        <v>15</v>
      </c>
      <c r="M1034" s="404"/>
      <c r="N1034" s="405"/>
      <c r="O1034" s="403" t="s">
        <v>15</v>
      </c>
      <c r="P1034" s="404"/>
      <c r="Q1034" s="405" t="s">
        <v>15</v>
      </c>
      <c r="R1034" s="403" t="s">
        <v>15</v>
      </c>
      <c r="S1034" s="404"/>
    </row>
    <row r="1035" spans="2:19" s="406" customFormat="1" ht="13.5" hidden="1" outlineLevel="3">
      <c r="B1035" s="397"/>
      <c r="C1035" s="398"/>
      <c r="D1035" s="399" t="s">
        <v>70</v>
      </c>
      <c r="E1035" s="402" t="s">
        <v>15</v>
      </c>
      <c r="F1035" s="401" t="s">
        <v>2053</v>
      </c>
      <c r="G1035" s="398"/>
      <c r="H1035" s="402" t="s">
        <v>15</v>
      </c>
      <c r="I1035" s="403" t="s">
        <v>15</v>
      </c>
      <c r="J1035" s="404"/>
      <c r="K1035" s="405"/>
      <c r="L1035" s="403" t="s">
        <v>15</v>
      </c>
      <c r="M1035" s="404"/>
      <c r="N1035" s="405"/>
      <c r="O1035" s="403" t="s">
        <v>15</v>
      </c>
      <c r="P1035" s="404"/>
      <c r="Q1035" s="405" t="s">
        <v>15</v>
      </c>
      <c r="R1035" s="403" t="s">
        <v>15</v>
      </c>
      <c r="S1035" s="404"/>
    </row>
    <row r="1036" spans="2:19" s="406" customFormat="1" ht="13.5" hidden="1" outlineLevel="3">
      <c r="B1036" s="397"/>
      <c r="C1036" s="398"/>
      <c r="D1036" s="399" t="s">
        <v>70</v>
      </c>
      <c r="E1036" s="402" t="s">
        <v>15</v>
      </c>
      <c r="F1036" s="401" t="s">
        <v>2011</v>
      </c>
      <c r="G1036" s="398"/>
      <c r="H1036" s="402" t="s">
        <v>15</v>
      </c>
      <c r="I1036" s="403" t="s">
        <v>15</v>
      </c>
      <c r="J1036" s="404"/>
      <c r="K1036" s="405"/>
      <c r="L1036" s="403" t="s">
        <v>15</v>
      </c>
      <c r="M1036" s="404"/>
      <c r="N1036" s="405"/>
      <c r="O1036" s="403" t="s">
        <v>15</v>
      </c>
      <c r="P1036" s="404"/>
      <c r="Q1036" s="405" t="s">
        <v>15</v>
      </c>
      <c r="R1036" s="403" t="s">
        <v>15</v>
      </c>
      <c r="S1036" s="404"/>
    </row>
    <row r="1037" spans="2:19" s="415" customFormat="1" ht="13.5" hidden="1" outlineLevel="3">
      <c r="B1037" s="407"/>
      <c r="C1037" s="408"/>
      <c r="D1037" s="399" t="s">
        <v>70</v>
      </c>
      <c r="E1037" s="436" t="s">
        <v>15</v>
      </c>
      <c r="F1037" s="410" t="s">
        <v>2054</v>
      </c>
      <c r="G1037" s="408"/>
      <c r="H1037" s="411">
        <v>88.58</v>
      </c>
      <c r="I1037" s="412" t="s">
        <v>15</v>
      </c>
      <c r="J1037" s="413"/>
      <c r="K1037" s="414"/>
      <c r="L1037" s="412" t="s">
        <v>15</v>
      </c>
      <c r="M1037" s="413"/>
      <c r="N1037" s="414"/>
      <c r="O1037" s="412" t="s">
        <v>15</v>
      </c>
      <c r="P1037" s="413"/>
      <c r="Q1037" s="414">
        <v>88.58</v>
      </c>
      <c r="R1037" s="412" t="s">
        <v>15</v>
      </c>
      <c r="S1037" s="413"/>
    </row>
    <row r="1038" spans="2:19" s="406" customFormat="1" ht="13.5" hidden="1" outlineLevel="3">
      <c r="B1038" s="397"/>
      <c r="C1038" s="398"/>
      <c r="D1038" s="399" t="s">
        <v>70</v>
      </c>
      <c r="E1038" s="402" t="s">
        <v>15</v>
      </c>
      <c r="F1038" s="401" t="s">
        <v>2013</v>
      </c>
      <c r="G1038" s="398"/>
      <c r="H1038" s="402" t="s">
        <v>15</v>
      </c>
      <c r="I1038" s="403" t="s">
        <v>15</v>
      </c>
      <c r="J1038" s="404"/>
      <c r="K1038" s="405"/>
      <c r="L1038" s="403" t="s">
        <v>15</v>
      </c>
      <c r="M1038" s="404"/>
      <c r="N1038" s="405"/>
      <c r="O1038" s="403" t="s">
        <v>15</v>
      </c>
      <c r="P1038" s="404"/>
      <c r="Q1038" s="405" t="s">
        <v>15</v>
      </c>
      <c r="R1038" s="403" t="s">
        <v>15</v>
      </c>
      <c r="S1038" s="404"/>
    </row>
    <row r="1039" spans="2:19" s="415" customFormat="1" ht="13.5" hidden="1" outlineLevel="3">
      <c r="B1039" s="407"/>
      <c r="C1039" s="408"/>
      <c r="D1039" s="399" t="s">
        <v>70</v>
      </c>
      <c r="E1039" s="436" t="s">
        <v>15</v>
      </c>
      <c r="F1039" s="410" t="s">
        <v>2055</v>
      </c>
      <c r="G1039" s="408"/>
      <c r="H1039" s="411">
        <v>78</v>
      </c>
      <c r="I1039" s="412" t="s">
        <v>15</v>
      </c>
      <c r="J1039" s="413"/>
      <c r="K1039" s="414"/>
      <c r="L1039" s="412" t="s">
        <v>15</v>
      </c>
      <c r="M1039" s="413"/>
      <c r="N1039" s="414"/>
      <c r="O1039" s="412" t="s">
        <v>15</v>
      </c>
      <c r="P1039" s="413"/>
      <c r="Q1039" s="414">
        <v>78</v>
      </c>
      <c r="R1039" s="412" t="s">
        <v>15</v>
      </c>
      <c r="S1039" s="413"/>
    </row>
    <row r="1040" spans="2:19" s="426" customFormat="1" ht="13.5" hidden="1" outlineLevel="3">
      <c r="B1040" s="425"/>
      <c r="C1040" s="427"/>
      <c r="D1040" s="399" t="s">
        <v>70</v>
      </c>
      <c r="E1040" s="437" t="s">
        <v>15</v>
      </c>
      <c r="F1040" s="429" t="s">
        <v>1096</v>
      </c>
      <c r="G1040" s="427"/>
      <c r="H1040" s="430">
        <v>166.58</v>
      </c>
      <c r="I1040" s="431" t="s">
        <v>15</v>
      </c>
      <c r="J1040" s="432"/>
      <c r="K1040" s="433"/>
      <c r="L1040" s="431" t="s">
        <v>15</v>
      </c>
      <c r="M1040" s="432"/>
      <c r="N1040" s="433"/>
      <c r="O1040" s="431" t="s">
        <v>15</v>
      </c>
      <c r="P1040" s="432"/>
      <c r="Q1040" s="433">
        <v>166.58</v>
      </c>
      <c r="R1040" s="431" t="s">
        <v>15</v>
      </c>
      <c r="S1040" s="432"/>
    </row>
    <row r="1041" spans="2:19" s="406" customFormat="1" ht="13.5" hidden="1" outlineLevel="3">
      <c r="B1041" s="397"/>
      <c r="C1041" s="398"/>
      <c r="D1041" s="399" t="s">
        <v>70</v>
      </c>
      <c r="E1041" s="402" t="s">
        <v>15</v>
      </c>
      <c r="F1041" s="401" t="s">
        <v>2016</v>
      </c>
      <c r="G1041" s="398"/>
      <c r="H1041" s="402" t="s">
        <v>15</v>
      </c>
      <c r="I1041" s="403" t="s">
        <v>15</v>
      </c>
      <c r="J1041" s="404"/>
      <c r="K1041" s="405"/>
      <c r="L1041" s="403" t="s">
        <v>15</v>
      </c>
      <c r="M1041" s="404"/>
      <c r="N1041" s="405"/>
      <c r="O1041" s="403" t="s">
        <v>15</v>
      </c>
      <c r="P1041" s="404"/>
      <c r="Q1041" s="405" t="s">
        <v>15</v>
      </c>
      <c r="R1041" s="403" t="s">
        <v>15</v>
      </c>
      <c r="S1041" s="404"/>
    </row>
    <row r="1042" spans="2:19" s="415" customFormat="1" ht="13.5" hidden="1" outlineLevel="3">
      <c r="B1042" s="407"/>
      <c r="C1042" s="408"/>
      <c r="D1042" s="399" t="s">
        <v>70</v>
      </c>
      <c r="E1042" s="436" t="s">
        <v>15</v>
      </c>
      <c r="F1042" s="410" t="s">
        <v>2056</v>
      </c>
      <c r="G1042" s="408"/>
      <c r="H1042" s="411">
        <v>84.5</v>
      </c>
      <c r="I1042" s="412" t="s">
        <v>15</v>
      </c>
      <c r="J1042" s="413"/>
      <c r="K1042" s="414"/>
      <c r="L1042" s="412" t="s">
        <v>15</v>
      </c>
      <c r="M1042" s="413"/>
      <c r="N1042" s="414"/>
      <c r="O1042" s="412" t="s">
        <v>15</v>
      </c>
      <c r="P1042" s="413"/>
      <c r="Q1042" s="414">
        <v>84.5</v>
      </c>
      <c r="R1042" s="412" t="s">
        <v>15</v>
      </c>
      <c r="S1042" s="413"/>
    </row>
    <row r="1043" spans="2:19" s="415" customFormat="1" ht="13.5" hidden="1" outlineLevel="3">
      <c r="B1043" s="407"/>
      <c r="C1043" s="408"/>
      <c r="D1043" s="399" t="s">
        <v>70</v>
      </c>
      <c r="E1043" s="436" t="s">
        <v>15</v>
      </c>
      <c r="F1043" s="410" t="s">
        <v>2057</v>
      </c>
      <c r="G1043" s="408"/>
      <c r="H1043" s="411">
        <v>363</v>
      </c>
      <c r="I1043" s="412" t="s">
        <v>15</v>
      </c>
      <c r="J1043" s="413"/>
      <c r="K1043" s="414"/>
      <c r="L1043" s="412" t="s">
        <v>15</v>
      </c>
      <c r="M1043" s="413"/>
      <c r="N1043" s="414"/>
      <c r="O1043" s="412" t="s">
        <v>15</v>
      </c>
      <c r="P1043" s="413"/>
      <c r="Q1043" s="414">
        <v>363</v>
      </c>
      <c r="R1043" s="412" t="s">
        <v>15</v>
      </c>
      <c r="S1043" s="413"/>
    </row>
    <row r="1044" spans="2:19" s="415" customFormat="1" ht="13.5" hidden="1" outlineLevel="3">
      <c r="B1044" s="407"/>
      <c r="C1044" s="408"/>
      <c r="D1044" s="399" t="s">
        <v>70</v>
      </c>
      <c r="E1044" s="436" t="s">
        <v>15</v>
      </c>
      <c r="F1044" s="410" t="s">
        <v>2058</v>
      </c>
      <c r="G1044" s="408"/>
      <c r="H1044" s="411">
        <v>121</v>
      </c>
      <c r="I1044" s="412" t="s">
        <v>15</v>
      </c>
      <c r="J1044" s="413"/>
      <c r="K1044" s="414"/>
      <c r="L1044" s="412" t="s">
        <v>15</v>
      </c>
      <c r="M1044" s="413"/>
      <c r="N1044" s="414"/>
      <c r="O1044" s="412" t="s">
        <v>15</v>
      </c>
      <c r="P1044" s="413"/>
      <c r="Q1044" s="414">
        <v>121</v>
      </c>
      <c r="R1044" s="412" t="s">
        <v>15</v>
      </c>
      <c r="S1044" s="413"/>
    </row>
    <row r="1045" spans="2:19" s="415" customFormat="1" ht="13.5" hidden="1" outlineLevel="3">
      <c r="B1045" s="407"/>
      <c r="C1045" s="408"/>
      <c r="D1045" s="399" t="s">
        <v>70</v>
      </c>
      <c r="E1045" s="436" t="s">
        <v>15</v>
      </c>
      <c r="F1045" s="410" t="s">
        <v>2059</v>
      </c>
      <c r="G1045" s="408"/>
      <c r="H1045" s="411">
        <v>363</v>
      </c>
      <c r="I1045" s="412" t="s">
        <v>15</v>
      </c>
      <c r="J1045" s="413"/>
      <c r="K1045" s="414"/>
      <c r="L1045" s="412" t="s">
        <v>15</v>
      </c>
      <c r="M1045" s="413"/>
      <c r="N1045" s="414"/>
      <c r="O1045" s="412" t="s">
        <v>15</v>
      </c>
      <c r="P1045" s="413"/>
      <c r="Q1045" s="414">
        <v>363</v>
      </c>
      <c r="R1045" s="412" t="s">
        <v>15</v>
      </c>
      <c r="S1045" s="413"/>
    </row>
    <row r="1046" spans="2:19" s="415" customFormat="1" ht="13.5" hidden="1" outlineLevel="3">
      <c r="B1046" s="407"/>
      <c r="C1046" s="408"/>
      <c r="D1046" s="399" t="s">
        <v>70</v>
      </c>
      <c r="E1046" s="436" t="s">
        <v>15</v>
      </c>
      <c r="F1046" s="410" t="s">
        <v>2060</v>
      </c>
      <c r="G1046" s="408"/>
      <c r="H1046" s="411">
        <v>357</v>
      </c>
      <c r="I1046" s="412" t="s">
        <v>15</v>
      </c>
      <c r="J1046" s="413"/>
      <c r="K1046" s="414"/>
      <c r="L1046" s="412" t="s">
        <v>15</v>
      </c>
      <c r="M1046" s="413"/>
      <c r="N1046" s="414"/>
      <c r="O1046" s="412" t="s">
        <v>15</v>
      </c>
      <c r="P1046" s="413"/>
      <c r="Q1046" s="414">
        <v>357</v>
      </c>
      <c r="R1046" s="412" t="s">
        <v>15</v>
      </c>
      <c r="S1046" s="413"/>
    </row>
    <row r="1047" spans="2:19" s="406" customFormat="1" ht="13.5" hidden="1" outlineLevel="3">
      <c r="B1047" s="397"/>
      <c r="C1047" s="398"/>
      <c r="D1047" s="399" t="s">
        <v>70</v>
      </c>
      <c r="E1047" s="402" t="s">
        <v>15</v>
      </c>
      <c r="F1047" s="401" t="s">
        <v>2018</v>
      </c>
      <c r="G1047" s="398"/>
      <c r="H1047" s="402" t="s">
        <v>15</v>
      </c>
      <c r="I1047" s="403" t="s">
        <v>15</v>
      </c>
      <c r="J1047" s="404"/>
      <c r="K1047" s="405"/>
      <c r="L1047" s="403" t="s">
        <v>15</v>
      </c>
      <c r="M1047" s="404"/>
      <c r="N1047" s="405"/>
      <c r="O1047" s="403" t="s">
        <v>15</v>
      </c>
      <c r="P1047" s="404"/>
      <c r="Q1047" s="405" t="s">
        <v>15</v>
      </c>
      <c r="R1047" s="403" t="s">
        <v>15</v>
      </c>
      <c r="S1047" s="404"/>
    </row>
    <row r="1048" spans="2:19" s="415" customFormat="1" ht="13.5" hidden="1" outlineLevel="3">
      <c r="B1048" s="407"/>
      <c r="C1048" s="408"/>
      <c r="D1048" s="399" t="s">
        <v>70</v>
      </c>
      <c r="E1048" s="436" t="s">
        <v>15</v>
      </c>
      <c r="F1048" s="410" t="s">
        <v>2061</v>
      </c>
      <c r="G1048" s="408"/>
      <c r="H1048" s="411">
        <v>48</v>
      </c>
      <c r="I1048" s="412" t="s">
        <v>15</v>
      </c>
      <c r="J1048" s="413"/>
      <c r="K1048" s="414"/>
      <c r="L1048" s="412" t="s">
        <v>15</v>
      </c>
      <c r="M1048" s="413"/>
      <c r="N1048" s="414"/>
      <c r="O1048" s="412" t="s">
        <v>15</v>
      </c>
      <c r="P1048" s="413"/>
      <c r="Q1048" s="414">
        <v>48</v>
      </c>
      <c r="R1048" s="412" t="s">
        <v>15</v>
      </c>
      <c r="S1048" s="413"/>
    </row>
    <row r="1049" spans="2:19" s="415" customFormat="1" ht="13.5" hidden="1" outlineLevel="3">
      <c r="B1049" s="407"/>
      <c r="C1049" s="408"/>
      <c r="D1049" s="399" t="s">
        <v>70</v>
      </c>
      <c r="E1049" s="436" t="s">
        <v>15</v>
      </c>
      <c r="F1049" s="410" t="s">
        <v>2062</v>
      </c>
      <c r="G1049" s="408"/>
      <c r="H1049" s="411">
        <v>72</v>
      </c>
      <c r="I1049" s="412" t="s">
        <v>15</v>
      </c>
      <c r="J1049" s="413"/>
      <c r="K1049" s="414"/>
      <c r="L1049" s="412" t="s">
        <v>15</v>
      </c>
      <c r="M1049" s="413"/>
      <c r="N1049" s="414"/>
      <c r="O1049" s="412" t="s">
        <v>15</v>
      </c>
      <c r="P1049" s="413"/>
      <c r="Q1049" s="414">
        <v>72</v>
      </c>
      <c r="R1049" s="412" t="s">
        <v>15</v>
      </c>
      <c r="S1049" s="413"/>
    </row>
    <row r="1050" spans="2:19" s="415" customFormat="1" ht="13.5" hidden="1" outlineLevel="3">
      <c r="B1050" s="407"/>
      <c r="C1050" s="408"/>
      <c r="D1050" s="399" t="s">
        <v>70</v>
      </c>
      <c r="E1050" s="436" t="s">
        <v>15</v>
      </c>
      <c r="F1050" s="410" t="s">
        <v>2063</v>
      </c>
      <c r="G1050" s="408"/>
      <c r="H1050" s="411">
        <v>9</v>
      </c>
      <c r="I1050" s="412" t="s">
        <v>15</v>
      </c>
      <c r="J1050" s="413"/>
      <c r="K1050" s="414"/>
      <c r="L1050" s="412" t="s">
        <v>15</v>
      </c>
      <c r="M1050" s="413"/>
      <c r="N1050" s="414"/>
      <c r="O1050" s="412" t="s">
        <v>15</v>
      </c>
      <c r="P1050" s="413"/>
      <c r="Q1050" s="414">
        <v>9</v>
      </c>
      <c r="R1050" s="412" t="s">
        <v>15</v>
      </c>
      <c r="S1050" s="413"/>
    </row>
    <row r="1051" spans="2:19" s="415" customFormat="1" ht="13.5" hidden="1" outlineLevel="3">
      <c r="B1051" s="407"/>
      <c r="C1051" s="408"/>
      <c r="D1051" s="399" t="s">
        <v>70</v>
      </c>
      <c r="E1051" s="436" t="s">
        <v>15</v>
      </c>
      <c r="F1051" s="410" t="s">
        <v>2064</v>
      </c>
      <c r="G1051" s="408"/>
      <c r="H1051" s="411">
        <v>29.845</v>
      </c>
      <c r="I1051" s="412" t="s">
        <v>15</v>
      </c>
      <c r="J1051" s="413"/>
      <c r="K1051" s="414"/>
      <c r="L1051" s="412" t="s">
        <v>15</v>
      </c>
      <c r="M1051" s="413"/>
      <c r="N1051" s="414"/>
      <c r="O1051" s="412" t="s">
        <v>15</v>
      </c>
      <c r="P1051" s="413"/>
      <c r="Q1051" s="414">
        <v>29.845</v>
      </c>
      <c r="R1051" s="412" t="s">
        <v>15</v>
      </c>
      <c r="S1051" s="413"/>
    </row>
    <row r="1052" spans="2:19" s="426" customFormat="1" ht="13.5" hidden="1" outlineLevel="3">
      <c r="B1052" s="425"/>
      <c r="C1052" s="427"/>
      <c r="D1052" s="399" t="s">
        <v>70</v>
      </c>
      <c r="E1052" s="437" t="s">
        <v>15</v>
      </c>
      <c r="F1052" s="429" t="s">
        <v>1096</v>
      </c>
      <c r="G1052" s="427"/>
      <c r="H1052" s="430">
        <v>1447.345</v>
      </c>
      <c r="I1052" s="431" t="s">
        <v>15</v>
      </c>
      <c r="J1052" s="432"/>
      <c r="K1052" s="433"/>
      <c r="L1052" s="431" t="s">
        <v>15</v>
      </c>
      <c r="M1052" s="432"/>
      <c r="N1052" s="433"/>
      <c r="O1052" s="431" t="s">
        <v>15</v>
      </c>
      <c r="P1052" s="432"/>
      <c r="Q1052" s="433">
        <v>1447.345</v>
      </c>
      <c r="R1052" s="431" t="s">
        <v>15</v>
      </c>
      <c r="S1052" s="432"/>
    </row>
    <row r="1053" spans="2:19" s="406" customFormat="1" ht="13.5" hidden="1" outlineLevel="3">
      <c r="B1053" s="397"/>
      <c r="C1053" s="398"/>
      <c r="D1053" s="399" t="s">
        <v>70</v>
      </c>
      <c r="E1053" s="402" t="s">
        <v>15</v>
      </c>
      <c r="F1053" s="401" t="s">
        <v>2022</v>
      </c>
      <c r="G1053" s="398"/>
      <c r="H1053" s="402" t="s">
        <v>15</v>
      </c>
      <c r="I1053" s="403" t="s">
        <v>15</v>
      </c>
      <c r="J1053" s="404"/>
      <c r="K1053" s="405"/>
      <c r="L1053" s="403" t="s">
        <v>15</v>
      </c>
      <c r="M1053" s="404"/>
      <c r="N1053" s="405"/>
      <c r="O1053" s="403" t="s">
        <v>15</v>
      </c>
      <c r="P1053" s="404"/>
      <c r="Q1053" s="405" t="s">
        <v>15</v>
      </c>
      <c r="R1053" s="403" t="s">
        <v>15</v>
      </c>
      <c r="S1053" s="404"/>
    </row>
    <row r="1054" spans="2:19" s="415" customFormat="1" ht="13.5" hidden="1" outlineLevel="3">
      <c r="B1054" s="407"/>
      <c r="C1054" s="408"/>
      <c r="D1054" s="399" t="s">
        <v>70</v>
      </c>
      <c r="E1054" s="436" t="s">
        <v>15</v>
      </c>
      <c r="F1054" s="410" t="s">
        <v>2065</v>
      </c>
      <c r="G1054" s="408"/>
      <c r="H1054" s="411">
        <v>760.5</v>
      </c>
      <c r="I1054" s="412" t="s">
        <v>15</v>
      </c>
      <c r="J1054" s="413"/>
      <c r="K1054" s="414"/>
      <c r="L1054" s="412" t="s">
        <v>15</v>
      </c>
      <c r="M1054" s="413"/>
      <c r="N1054" s="414"/>
      <c r="O1054" s="412" t="s">
        <v>15</v>
      </c>
      <c r="P1054" s="413"/>
      <c r="Q1054" s="414">
        <v>760.5</v>
      </c>
      <c r="R1054" s="412" t="s">
        <v>15</v>
      </c>
      <c r="S1054" s="413"/>
    </row>
    <row r="1055" spans="2:19" s="426" customFormat="1" ht="13.5" hidden="1" outlineLevel="3">
      <c r="B1055" s="425"/>
      <c r="C1055" s="427"/>
      <c r="D1055" s="399" t="s">
        <v>70</v>
      </c>
      <c r="E1055" s="437" t="s">
        <v>15</v>
      </c>
      <c r="F1055" s="429" t="s">
        <v>1096</v>
      </c>
      <c r="G1055" s="427"/>
      <c r="H1055" s="430">
        <v>760.5</v>
      </c>
      <c r="I1055" s="431" t="s">
        <v>15</v>
      </c>
      <c r="J1055" s="432"/>
      <c r="K1055" s="433"/>
      <c r="L1055" s="431" t="s">
        <v>15</v>
      </c>
      <c r="M1055" s="432"/>
      <c r="N1055" s="433"/>
      <c r="O1055" s="431" t="s">
        <v>15</v>
      </c>
      <c r="P1055" s="432"/>
      <c r="Q1055" s="433">
        <v>760.5</v>
      </c>
      <c r="R1055" s="431" t="s">
        <v>15</v>
      </c>
      <c r="S1055" s="432"/>
    </row>
    <row r="1056" spans="2:19" s="406" customFormat="1" ht="13.5" hidden="1" outlineLevel="3">
      <c r="B1056" s="397"/>
      <c r="C1056" s="398"/>
      <c r="D1056" s="399" t="s">
        <v>70</v>
      </c>
      <c r="E1056" s="402" t="s">
        <v>15</v>
      </c>
      <c r="F1056" s="401" t="s">
        <v>2036</v>
      </c>
      <c r="G1056" s="398"/>
      <c r="H1056" s="402" t="s">
        <v>15</v>
      </c>
      <c r="I1056" s="403" t="s">
        <v>15</v>
      </c>
      <c r="J1056" s="404"/>
      <c r="K1056" s="405"/>
      <c r="L1056" s="403" t="s">
        <v>15</v>
      </c>
      <c r="M1056" s="404"/>
      <c r="N1056" s="405"/>
      <c r="O1056" s="403" t="s">
        <v>15</v>
      </c>
      <c r="P1056" s="404"/>
      <c r="Q1056" s="405" t="s">
        <v>15</v>
      </c>
      <c r="R1056" s="403" t="s">
        <v>15</v>
      </c>
      <c r="S1056" s="404"/>
    </row>
    <row r="1057" spans="2:19" s="415" customFormat="1" ht="13.5" hidden="1" outlineLevel="3">
      <c r="B1057" s="407"/>
      <c r="C1057" s="408"/>
      <c r="D1057" s="399" t="s">
        <v>70</v>
      </c>
      <c r="E1057" s="436" t="s">
        <v>15</v>
      </c>
      <c r="F1057" s="410" t="s">
        <v>2066</v>
      </c>
      <c r="G1057" s="408"/>
      <c r="H1057" s="411">
        <v>-2.602</v>
      </c>
      <c r="I1057" s="412" t="s">
        <v>15</v>
      </c>
      <c r="J1057" s="413"/>
      <c r="K1057" s="414"/>
      <c r="L1057" s="412" t="s">
        <v>15</v>
      </c>
      <c r="M1057" s="413"/>
      <c r="N1057" s="414"/>
      <c r="O1057" s="412" t="s">
        <v>15</v>
      </c>
      <c r="P1057" s="413"/>
      <c r="Q1057" s="414">
        <v>-2.602</v>
      </c>
      <c r="R1057" s="412" t="s">
        <v>15</v>
      </c>
      <c r="S1057" s="413"/>
    </row>
    <row r="1058" spans="2:19" s="426" customFormat="1" ht="13.5" hidden="1" outlineLevel="3">
      <c r="B1058" s="425"/>
      <c r="C1058" s="427"/>
      <c r="D1058" s="399" t="s">
        <v>70</v>
      </c>
      <c r="E1058" s="437" t="s">
        <v>15</v>
      </c>
      <c r="F1058" s="429" t="s">
        <v>1096</v>
      </c>
      <c r="G1058" s="427"/>
      <c r="H1058" s="430">
        <v>-2.602</v>
      </c>
      <c r="I1058" s="431" t="s">
        <v>15</v>
      </c>
      <c r="J1058" s="432"/>
      <c r="K1058" s="433"/>
      <c r="L1058" s="431" t="s">
        <v>15</v>
      </c>
      <c r="M1058" s="432"/>
      <c r="N1058" s="433"/>
      <c r="O1058" s="431" t="s">
        <v>15</v>
      </c>
      <c r="P1058" s="432"/>
      <c r="Q1058" s="433">
        <v>-2.602</v>
      </c>
      <c r="R1058" s="431" t="s">
        <v>15</v>
      </c>
      <c r="S1058" s="432"/>
    </row>
    <row r="1059" spans="2:19" s="406" customFormat="1" ht="13.5" hidden="1" outlineLevel="3">
      <c r="B1059" s="397"/>
      <c r="C1059" s="398"/>
      <c r="D1059" s="399" t="s">
        <v>70</v>
      </c>
      <c r="E1059" s="402" t="s">
        <v>15</v>
      </c>
      <c r="F1059" s="401" t="s">
        <v>2046</v>
      </c>
      <c r="G1059" s="398"/>
      <c r="H1059" s="402" t="s">
        <v>15</v>
      </c>
      <c r="I1059" s="403" t="s">
        <v>15</v>
      </c>
      <c r="J1059" s="404"/>
      <c r="K1059" s="405"/>
      <c r="L1059" s="403" t="s">
        <v>15</v>
      </c>
      <c r="M1059" s="404"/>
      <c r="N1059" s="405"/>
      <c r="O1059" s="403" t="s">
        <v>15</v>
      </c>
      <c r="P1059" s="404"/>
      <c r="Q1059" s="405" t="s">
        <v>15</v>
      </c>
      <c r="R1059" s="403" t="s">
        <v>15</v>
      </c>
      <c r="S1059" s="404"/>
    </row>
    <row r="1060" spans="2:19" s="406" customFormat="1" ht="13.5" hidden="1" outlineLevel="3">
      <c r="B1060" s="397"/>
      <c r="C1060" s="398"/>
      <c r="D1060" s="399" t="s">
        <v>70</v>
      </c>
      <c r="E1060" s="402" t="s">
        <v>15</v>
      </c>
      <c r="F1060" s="401" t="s">
        <v>1773</v>
      </c>
      <c r="G1060" s="398"/>
      <c r="H1060" s="402" t="s">
        <v>15</v>
      </c>
      <c r="I1060" s="403" t="s">
        <v>15</v>
      </c>
      <c r="J1060" s="404"/>
      <c r="K1060" s="405"/>
      <c r="L1060" s="403" t="s">
        <v>15</v>
      </c>
      <c r="M1060" s="404"/>
      <c r="N1060" s="405"/>
      <c r="O1060" s="403" t="s">
        <v>15</v>
      </c>
      <c r="P1060" s="404"/>
      <c r="Q1060" s="405" t="s">
        <v>15</v>
      </c>
      <c r="R1060" s="403" t="s">
        <v>15</v>
      </c>
      <c r="S1060" s="404"/>
    </row>
    <row r="1061" spans="2:19" s="415" customFormat="1" ht="13.5" hidden="1" outlineLevel="3">
      <c r="B1061" s="407"/>
      <c r="C1061" s="408"/>
      <c r="D1061" s="399" t="s">
        <v>70</v>
      </c>
      <c r="E1061" s="436" t="s">
        <v>15</v>
      </c>
      <c r="F1061" s="410" t="s">
        <v>2067</v>
      </c>
      <c r="G1061" s="408"/>
      <c r="H1061" s="411">
        <v>43.24</v>
      </c>
      <c r="I1061" s="412" t="s">
        <v>15</v>
      </c>
      <c r="J1061" s="413"/>
      <c r="K1061" s="414"/>
      <c r="L1061" s="412" t="s">
        <v>15</v>
      </c>
      <c r="M1061" s="413"/>
      <c r="N1061" s="414"/>
      <c r="O1061" s="412" t="s">
        <v>15</v>
      </c>
      <c r="P1061" s="413"/>
      <c r="Q1061" s="414">
        <v>43.24</v>
      </c>
      <c r="R1061" s="412" t="s">
        <v>15</v>
      </c>
      <c r="S1061" s="413"/>
    </row>
    <row r="1062" spans="2:19" s="415" customFormat="1" ht="13.5" hidden="1" outlineLevel="3">
      <c r="B1062" s="407"/>
      <c r="C1062" s="408"/>
      <c r="D1062" s="399" t="s">
        <v>70</v>
      </c>
      <c r="E1062" s="436" t="s">
        <v>15</v>
      </c>
      <c r="F1062" s="410" t="s">
        <v>2068</v>
      </c>
      <c r="G1062" s="408"/>
      <c r="H1062" s="411">
        <v>73.79</v>
      </c>
      <c r="I1062" s="412" t="s">
        <v>15</v>
      </c>
      <c r="J1062" s="413"/>
      <c r="K1062" s="414"/>
      <c r="L1062" s="412" t="s">
        <v>15</v>
      </c>
      <c r="M1062" s="413"/>
      <c r="N1062" s="414"/>
      <c r="O1062" s="412" t="s">
        <v>15</v>
      </c>
      <c r="P1062" s="413"/>
      <c r="Q1062" s="414">
        <v>73.79</v>
      </c>
      <c r="R1062" s="412" t="s">
        <v>15</v>
      </c>
      <c r="S1062" s="413"/>
    </row>
    <row r="1063" spans="2:19" s="406" customFormat="1" ht="13.5" hidden="1" outlineLevel="3">
      <c r="B1063" s="397"/>
      <c r="C1063" s="398"/>
      <c r="D1063" s="399" t="s">
        <v>70</v>
      </c>
      <c r="E1063" s="402" t="s">
        <v>15</v>
      </c>
      <c r="F1063" s="401" t="s">
        <v>1775</v>
      </c>
      <c r="G1063" s="398"/>
      <c r="H1063" s="402" t="s">
        <v>15</v>
      </c>
      <c r="I1063" s="403" t="s">
        <v>15</v>
      </c>
      <c r="J1063" s="404"/>
      <c r="K1063" s="405"/>
      <c r="L1063" s="403" t="s">
        <v>15</v>
      </c>
      <c r="M1063" s="404"/>
      <c r="N1063" s="405"/>
      <c r="O1063" s="403" t="s">
        <v>15</v>
      </c>
      <c r="P1063" s="404"/>
      <c r="Q1063" s="405" t="s">
        <v>15</v>
      </c>
      <c r="R1063" s="403" t="s">
        <v>15</v>
      </c>
      <c r="S1063" s="404"/>
    </row>
    <row r="1064" spans="2:19" s="415" customFormat="1" ht="13.5" hidden="1" outlineLevel="3">
      <c r="B1064" s="407"/>
      <c r="C1064" s="408"/>
      <c r="D1064" s="399" t="s">
        <v>70</v>
      </c>
      <c r="E1064" s="436" t="s">
        <v>15</v>
      </c>
      <c r="F1064" s="410" t="s">
        <v>2069</v>
      </c>
      <c r="G1064" s="408"/>
      <c r="H1064" s="411">
        <v>129.72</v>
      </c>
      <c r="I1064" s="412" t="s">
        <v>15</v>
      </c>
      <c r="J1064" s="413"/>
      <c r="K1064" s="414"/>
      <c r="L1064" s="412" t="s">
        <v>15</v>
      </c>
      <c r="M1064" s="413"/>
      <c r="N1064" s="414"/>
      <c r="O1064" s="412" t="s">
        <v>15</v>
      </c>
      <c r="P1064" s="413"/>
      <c r="Q1064" s="414">
        <v>129.72</v>
      </c>
      <c r="R1064" s="412" t="s">
        <v>15</v>
      </c>
      <c r="S1064" s="413"/>
    </row>
    <row r="1065" spans="2:19" s="424" customFormat="1" ht="13.5" hidden="1" outlineLevel="3">
      <c r="B1065" s="416"/>
      <c r="C1065" s="417"/>
      <c r="D1065" s="399" t="s">
        <v>70</v>
      </c>
      <c r="E1065" s="438" t="s">
        <v>2070</v>
      </c>
      <c r="F1065" s="419" t="s">
        <v>71</v>
      </c>
      <c r="G1065" s="417"/>
      <c r="H1065" s="420">
        <v>2618.573</v>
      </c>
      <c r="I1065" s="421" t="s">
        <v>15</v>
      </c>
      <c r="J1065" s="422"/>
      <c r="K1065" s="423"/>
      <c r="L1065" s="421" t="s">
        <v>15</v>
      </c>
      <c r="M1065" s="422"/>
      <c r="N1065" s="423"/>
      <c r="O1065" s="421" t="s">
        <v>15</v>
      </c>
      <c r="P1065" s="422"/>
      <c r="Q1065" s="423">
        <v>2618.573</v>
      </c>
      <c r="R1065" s="421" t="s">
        <v>15</v>
      </c>
      <c r="S1065" s="422"/>
    </row>
    <row r="1066" spans="2:19" s="264" customFormat="1" ht="31.5" customHeight="1" hidden="1" outlineLevel="2">
      <c r="B1066" s="255"/>
      <c r="C1066" s="256" t="s">
        <v>2071</v>
      </c>
      <c r="D1066" s="256" t="s">
        <v>67</v>
      </c>
      <c r="E1066" s="257" t="s">
        <v>2072</v>
      </c>
      <c r="F1066" s="396" t="s">
        <v>2073</v>
      </c>
      <c r="G1066" s="259" t="s">
        <v>77</v>
      </c>
      <c r="H1066" s="260">
        <v>2618.573</v>
      </c>
      <c r="I1066" s="261">
        <v>348.3</v>
      </c>
      <c r="J1066" s="263">
        <f>ROUND(I1066*H1066,2)</f>
        <v>912048.98</v>
      </c>
      <c r="K1066" s="262"/>
      <c r="L1066" s="261">
        <v>348.3</v>
      </c>
      <c r="M1066" s="263">
        <f>ROUND(L1066*K1066,2)</f>
        <v>0</v>
      </c>
      <c r="N1066" s="262"/>
      <c r="O1066" s="261">
        <v>348.3</v>
      </c>
      <c r="P1066" s="263">
        <f>ROUND(O1066*N1066,2)</f>
        <v>0</v>
      </c>
      <c r="Q1066" s="262">
        <v>2618.573</v>
      </c>
      <c r="R1066" s="261">
        <v>348.3</v>
      </c>
      <c r="S1066" s="263">
        <f>ROUND(R1066*Q1066,2)</f>
        <v>912048.98</v>
      </c>
    </row>
    <row r="1067" spans="2:19" s="264" customFormat="1" ht="31.5" customHeight="1" hidden="1" outlineLevel="2" collapsed="1">
      <c r="B1067" s="255"/>
      <c r="C1067" s="256" t="s">
        <v>2074</v>
      </c>
      <c r="D1067" s="256" t="s">
        <v>67</v>
      </c>
      <c r="E1067" s="257" t="s">
        <v>2075</v>
      </c>
      <c r="F1067" s="396" t="s">
        <v>2076</v>
      </c>
      <c r="G1067" s="259" t="s">
        <v>77</v>
      </c>
      <c r="H1067" s="260">
        <v>2983.896</v>
      </c>
      <c r="I1067" s="261">
        <v>766.3</v>
      </c>
      <c r="J1067" s="263">
        <f>ROUND(I1067*H1067,2)</f>
        <v>2286559.5</v>
      </c>
      <c r="K1067" s="262"/>
      <c r="L1067" s="261">
        <v>766.3</v>
      </c>
      <c r="M1067" s="263">
        <f>ROUND(L1067*K1067,2)</f>
        <v>0</v>
      </c>
      <c r="N1067" s="262"/>
      <c r="O1067" s="261">
        <v>766.3</v>
      </c>
      <c r="P1067" s="263">
        <f>ROUND(O1067*N1067,2)</f>
        <v>0</v>
      </c>
      <c r="Q1067" s="262">
        <v>2983.896</v>
      </c>
      <c r="R1067" s="261">
        <v>766.3</v>
      </c>
      <c r="S1067" s="263">
        <f>ROUND(R1067*Q1067,2)</f>
        <v>2286559.5</v>
      </c>
    </row>
    <row r="1068" spans="2:19" s="406" customFormat="1" ht="13.5" hidden="1" outlineLevel="3">
      <c r="B1068" s="397"/>
      <c r="C1068" s="398"/>
      <c r="D1068" s="399" t="s">
        <v>70</v>
      </c>
      <c r="E1068" s="402" t="s">
        <v>15</v>
      </c>
      <c r="F1068" s="401" t="s">
        <v>1649</v>
      </c>
      <c r="G1068" s="398"/>
      <c r="H1068" s="402" t="s">
        <v>15</v>
      </c>
      <c r="I1068" s="403" t="s">
        <v>15</v>
      </c>
      <c r="J1068" s="404"/>
      <c r="K1068" s="405"/>
      <c r="L1068" s="403" t="s">
        <v>15</v>
      </c>
      <c r="M1068" s="404"/>
      <c r="N1068" s="405"/>
      <c r="O1068" s="403" t="s">
        <v>15</v>
      </c>
      <c r="P1068" s="404"/>
      <c r="Q1068" s="405" t="s">
        <v>15</v>
      </c>
      <c r="R1068" s="403" t="s">
        <v>15</v>
      </c>
      <c r="S1068" s="404"/>
    </row>
    <row r="1069" spans="2:19" s="406" customFormat="1" ht="13.5" hidden="1" outlineLevel="3">
      <c r="B1069" s="397"/>
      <c r="C1069" s="398"/>
      <c r="D1069" s="399" t="s">
        <v>70</v>
      </c>
      <c r="E1069" s="402" t="s">
        <v>15</v>
      </c>
      <c r="F1069" s="401" t="s">
        <v>2011</v>
      </c>
      <c r="G1069" s="398"/>
      <c r="H1069" s="402" t="s">
        <v>15</v>
      </c>
      <c r="I1069" s="403" t="s">
        <v>15</v>
      </c>
      <c r="J1069" s="404"/>
      <c r="K1069" s="405"/>
      <c r="L1069" s="403" t="s">
        <v>15</v>
      </c>
      <c r="M1069" s="404"/>
      <c r="N1069" s="405"/>
      <c r="O1069" s="403" t="s">
        <v>15</v>
      </c>
      <c r="P1069" s="404"/>
      <c r="Q1069" s="405" t="s">
        <v>15</v>
      </c>
      <c r="R1069" s="403" t="s">
        <v>15</v>
      </c>
      <c r="S1069" s="404"/>
    </row>
    <row r="1070" spans="2:19" s="415" customFormat="1" ht="13.5" hidden="1" outlineLevel="3">
      <c r="B1070" s="407"/>
      <c r="C1070" s="408"/>
      <c r="D1070" s="399" t="s">
        <v>70</v>
      </c>
      <c r="E1070" s="436" t="s">
        <v>15</v>
      </c>
      <c r="F1070" s="410" t="s">
        <v>2054</v>
      </c>
      <c r="G1070" s="408"/>
      <c r="H1070" s="411">
        <v>88.58</v>
      </c>
      <c r="I1070" s="412" t="s">
        <v>15</v>
      </c>
      <c r="J1070" s="413"/>
      <c r="K1070" s="414"/>
      <c r="L1070" s="412" t="s">
        <v>15</v>
      </c>
      <c r="M1070" s="413"/>
      <c r="N1070" s="414"/>
      <c r="O1070" s="412" t="s">
        <v>15</v>
      </c>
      <c r="P1070" s="413"/>
      <c r="Q1070" s="414">
        <v>88.58</v>
      </c>
      <c r="R1070" s="412" t="s">
        <v>15</v>
      </c>
      <c r="S1070" s="413"/>
    </row>
    <row r="1071" spans="2:19" s="406" customFormat="1" ht="13.5" hidden="1" outlineLevel="3">
      <c r="B1071" s="397"/>
      <c r="C1071" s="398"/>
      <c r="D1071" s="399" t="s">
        <v>70</v>
      </c>
      <c r="E1071" s="402" t="s">
        <v>15</v>
      </c>
      <c r="F1071" s="401" t="s">
        <v>2013</v>
      </c>
      <c r="G1071" s="398"/>
      <c r="H1071" s="402" t="s">
        <v>15</v>
      </c>
      <c r="I1071" s="403" t="s">
        <v>15</v>
      </c>
      <c r="J1071" s="404"/>
      <c r="K1071" s="405"/>
      <c r="L1071" s="403" t="s">
        <v>15</v>
      </c>
      <c r="M1071" s="404"/>
      <c r="N1071" s="405"/>
      <c r="O1071" s="403" t="s">
        <v>15</v>
      </c>
      <c r="P1071" s="404"/>
      <c r="Q1071" s="405" t="s">
        <v>15</v>
      </c>
      <c r="R1071" s="403" t="s">
        <v>15</v>
      </c>
      <c r="S1071" s="404"/>
    </row>
    <row r="1072" spans="2:19" s="415" customFormat="1" ht="13.5" hidden="1" outlineLevel="3">
      <c r="B1072" s="407"/>
      <c r="C1072" s="408"/>
      <c r="D1072" s="399" t="s">
        <v>70</v>
      </c>
      <c r="E1072" s="436" t="s">
        <v>15</v>
      </c>
      <c r="F1072" s="410" t="s">
        <v>2077</v>
      </c>
      <c r="G1072" s="408"/>
      <c r="H1072" s="411">
        <v>150</v>
      </c>
      <c r="I1072" s="412" t="s">
        <v>15</v>
      </c>
      <c r="J1072" s="413"/>
      <c r="K1072" s="414"/>
      <c r="L1072" s="412" t="s">
        <v>15</v>
      </c>
      <c r="M1072" s="413"/>
      <c r="N1072" s="414"/>
      <c r="O1072" s="412" t="s">
        <v>15</v>
      </c>
      <c r="P1072" s="413"/>
      <c r="Q1072" s="414">
        <v>150</v>
      </c>
      <c r="R1072" s="412" t="s">
        <v>15</v>
      </c>
      <c r="S1072" s="413"/>
    </row>
    <row r="1073" spans="2:19" s="415" customFormat="1" ht="13.5" hidden="1" outlineLevel="3">
      <c r="B1073" s="407"/>
      <c r="C1073" s="408"/>
      <c r="D1073" s="399" t="s">
        <v>70</v>
      </c>
      <c r="E1073" s="436" t="s">
        <v>15</v>
      </c>
      <c r="F1073" s="410" t="s">
        <v>2078</v>
      </c>
      <c r="G1073" s="408"/>
      <c r="H1073" s="411">
        <v>18</v>
      </c>
      <c r="I1073" s="412" t="s">
        <v>15</v>
      </c>
      <c r="J1073" s="413"/>
      <c r="K1073" s="414"/>
      <c r="L1073" s="412" t="s">
        <v>15</v>
      </c>
      <c r="M1073" s="413"/>
      <c r="N1073" s="414"/>
      <c r="O1073" s="412" t="s">
        <v>15</v>
      </c>
      <c r="P1073" s="413"/>
      <c r="Q1073" s="414">
        <v>18</v>
      </c>
      <c r="R1073" s="412" t="s">
        <v>15</v>
      </c>
      <c r="S1073" s="413"/>
    </row>
    <row r="1074" spans="2:19" s="426" customFormat="1" ht="13.5" hidden="1" outlineLevel="3">
      <c r="B1074" s="425"/>
      <c r="C1074" s="427"/>
      <c r="D1074" s="399" t="s">
        <v>70</v>
      </c>
      <c r="E1074" s="437" t="s">
        <v>15</v>
      </c>
      <c r="F1074" s="429" t="s">
        <v>1096</v>
      </c>
      <c r="G1074" s="427"/>
      <c r="H1074" s="430">
        <v>256.58</v>
      </c>
      <c r="I1074" s="431" t="s">
        <v>15</v>
      </c>
      <c r="J1074" s="432"/>
      <c r="K1074" s="433"/>
      <c r="L1074" s="431" t="s">
        <v>15</v>
      </c>
      <c r="M1074" s="432"/>
      <c r="N1074" s="433"/>
      <c r="O1074" s="431" t="s">
        <v>15</v>
      </c>
      <c r="P1074" s="432"/>
      <c r="Q1074" s="433">
        <v>256.58</v>
      </c>
      <c r="R1074" s="431" t="s">
        <v>15</v>
      </c>
      <c r="S1074" s="432"/>
    </row>
    <row r="1075" spans="2:19" s="406" customFormat="1" ht="13.5" hidden="1" outlineLevel="3">
      <c r="B1075" s="397"/>
      <c r="C1075" s="398"/>
      <c r="D1075" s="399" t="s">
        <v>70</v>
      </c>
      <c r="E1075" s="402" t="s">
        <v>15</v>
      </c>
      <c r="F1075" s="401" t="s">
        <v>2016</v>
      </c>
      <c r="G1075" s="398"/>
      <c r="H1075" s="402" t="s">
        <v>15</v>
      </c>
      <c r="I1075" s="403" t="s">
        <v>15</v>
      </c>
      <c r="J1075" s="404"/>
      <c r="K1075" s="405"/>
      <c r="L1075" s="403" t="s">
        <v>15</v>
      </c>
      <c r="M1075" s="404"/>
      <c r="N1075" s="405"/>
      <c r="O1075" s="403" t="s">
        <v>15</v>
      </c>
      <c r="P1075" s="404"/>
      <c r="Q1075" s="405" t="s">
        <v>15</v>
      </c>
      <c r="R1075" s="403" t="s">
        <v>15</v>
      </c>
      <c r="S1075" s="404"/>
    </row>
    <row r="1076" spans="2:19" s="415" customFormat="1" ht="13.5" hidden="1" outlineLevel="3">
      <c r="B1076" s="407"/>
      <c r="C1076" s="408"/>
      <c r="D1076" s="399" t="s">
        <v>70</v>
      </c>
      <c r="E1076" s="436" t="s">
        <v>15</v>
      </c>
      <c r="F1076" s="410" t="s">
        <v>2056</v>
      </c>
      <c r="G1076" s="408"/>
      <c r="H1076" s="411">
        <v>84.5</v>
      </c>
      <c r="I1076" s="412" t="s">
        <v>15</v>
      </c>
      <c r="J1076" s="413"/>
      <c r="K1076" s="414"/>
      <c r="L1076" s="412" t="s">
        <v>15</v>
      </c>
      <c r="M1076" s="413"/>
      <c r="N1076" s="414"/>
      <c r="O1076" s="412" t="s">
        <v>15</v>
      </c>
      <c r="P1076" s="413"/>
      <c r="Q1076" s="414">
        <v>84.5</v>
      </c>
      <c r="R1076" s="412" t="s">
        <v>15</v>
      </c>
      <c r="S1076" s="413"/>
    </row>
    <row r="1077" spans="2:19" s="415" customFormat="1" ht="13.5" hidden="1" outlineLevel="3">
      <c r="B1077" s="407"/>
      <c r="C1077" s="408"/>
      <c r="D1077" s="399" t="s">
        <v>70</v>
      </c>
      <c r="E1077" s="436" t="s">
        <v>15</v>
      </c>
      <c r="F1077" s="410" t="s">
        <v>2057</v>
      </c>
      <c r="G1077" s="408"/>
      <c r="H1077" s="411">
        <v>363</v>
      </c>
      <c r="I1077" s="412" t="s">
        <v>15</v>
      </c>
      <c r="J1077" s="413"/>
      <c r="K1077" s="414"/>
      <c r="L1077" s="412" t="s">
        <v>15</v>
      </c>
      <c r="M1077" s="413"/>
      <c r="N1077" s="414"/>
      <c r="O1077" s="412" t="s">
        <v>15</v>
      </c>
      <c r="P1077" s="413"/>
      <c r="Q1077" s="414">
        <v>363</v>
      </c>
      <c r="R1077" s="412" t="s">
        <v>15</v>
      </c>
      <c r="S1077" s="413"/>
    </row>
    <row r="1078" spans="2:19" s="415" customFormat="1" ht="13.5" hidden="1" outlineLevel="3">
      <c r="B1078" s="407"/>
      <c r="C1078" s="408"/>
      <c r="D1078" s="399" t="s">
        <v>70</v>
      </c>
      <c r="E1078" s="436" t="s">
        <v>15</v>
      </c>
      <c r="F1078" s="410" t="s">
        <v>2058</v>
      </c>
      <c r="G1078" s="408"/>
      <c r="H1078" s="411">
        <v>121</v>
      </c>
      <c r="I1078" s="412" t="s">
        <v>15</v>
      </c>
      <c r="J1078" s="413"/>
      <c r="K1078" s="414"/>
      <c r="L1078" s="412" t="s">
        <v>15</v>
      </c>
      <c r="M1078" s="413"/>
      <c r="N1078" s="414"/>
      <c r="O1078" s="412" t="s">
        <v>15</v>
      </c>
      <c r="P1078" s="413"/>
      <c r="Q1078" s="414">
        <v>121</v>
      </c>
      <c r="R1078" s="412" t="s">
        <v>15</v>
      </c>
      <c r="S1078" s="413"/>
    </row>
    <row r="1079" spans="2:19" s="415" customFormat="1" ht="13.5" hidden="1" outlineLevel="3">
      <c r="B1079" s="407"/>
      <c r="C1079" s="408"/>
      <c r="D1079" s="399" t="s">
        <v>70</v>
      </c>
      <c r="E1079" s="436" t="s">
        <v>15</v>
      </c>
      <c r="F1079" s="410" t="s">
        <v>2059</v>
      </c>
      <c r="G1079" s="408"/>
      <c r="H1079" s="411">
        <v>363</v>
      </c>
      <c r="I1079" s="412" t="s">
        <v>15</v>
      </c>
      <c r="J1079" s="413"/>
      <c r="K1079" s="414"/>
      <c r="L1079" s="412" t="s">
        <v>15</v>
      </c>
      <c r="M1079" s="413"/>
      <c r="N1079" s="414"/>
      <c r="O1079" s="412" t="s">
        <v>15</v>
      </c>
      <c r="P1079" s="413"/>
      <c r="Q1079" s="414">
        <v>363</v>
      </c>
      <c r="R1079" s="412" t="s">
        <v>15</v>
      </c>
      <c r="S1079" s="413"/>
    </row>
    <row r="1080" spans="2:19" s="415" customFormat="1" ht="13.5" hidden="1" outlineLevel="3">
      <c r="B1080" s="407"/>
      <c r="C1080" s="408"/>
      <c r="D1080" s="399" t="s">
        <v>70</v>
      </c>
      <c r="E1080" s="436" t="s">
        <v>15</v>
      </c>
      <c r="F1080" s="410" t="s">
        <v>2060</v>
      </c>
      <c r="G1080" s="408"/>
      <c r="H1080" s="411">
        <v>357</v>
      </c>
      <c r="I1080" s="412" t="s">
        <v>15</v>
      </c>
      <c r="J1080" s="413"/>
      <c r="K1080" s="414"/>
      <c r="L1080" s="412" t="s">
        <v>15</v>
      </c>
      <c r="M1080" s="413"/>
      <c r="N1080" s="414"/>
      <c r="O1080" s="412" t="s">
        <v>15</v>
      </c>
      <c r="P1080" s="413"/>
      <c r="Q1080" s="414">
        <v>357</v>
      </c>
      <c r="R1080" s="412" t="s">
        <v>15</v>
      </c>
      <c r="S1080" s="413"/>
    </row>
    <row r="1081" spans="2:19" s="406" customFormat="1" ht="13.5" hidden="1" outlineLevel="3">
      <c r="B1081" s="397"/>
      <c r="C1081" s="398"/>
      <c r="D1081" s="399" t="s">
        <v>70</v>
      </c>
      <c r="E1081" s="402" t="s">
        <v>15</v>
      </c>
      <c r="F1081" s="401" t="s">
        <v>2018</v>
      </c>
      <c r="G1081" s="398"/>
      <c r="H1081" s="402" t="s">
        <v>15</v>
      </c>
      <c r="I1081" s="403" t="s">
        <v>15</v>
      </c>
      <c r="J1081" s="404"/>
      <c r="K1081" s="405"/>
      <c r="L1081" s="403" t="s">
        <v>15</v>
      </c>
      <c r="M1081" s="404"/>
      <c r="N1081" s="405"/>
      <c r="O1081" s="403" t="s">
        <v>15</v>
      </c>
      <c r="P1081" s="404"/>
      <c r="Q1081" s="405" t="s">
        <v>15</v>
      </c>
      <c r="R1081" s="403" t="s">
        <v>15</v>
      </c>
      <c r="S1081" s="404"/>
    </row>
    <row r="1082" spans="2:19" s="415" customFormat="1" ht="13.5" hidden="1" outlineLevel="3">
      <c r="B1082" s="407"/>
      <c r="C1082" s="408"/>
      <c r="D1082" s="399" t="s">
        <v>70</v>
      </c>
      <c r="E1082" s="436" t="s">
        <v>15</v>
      </c>
      <c r="F1082" s="410" t="s">
        <v>2061</v>
      </c>
      <c r="G1082" s="408"/>
      <c r="H1082" s="411">
        <v>48</v>
      </c>
      <c r="I1082" s="412" t="s">
        <v>15</v>
      </c>
      <c r="J1082" s="413"/>
      <c r="K1082" s="414"/>
      <c r="L1082" s="412" t="s">
        <v>15</v>
      </c>
      <c r="M1082" s="413"/>
      <c r="N1082" s="414"/>
      <c r="O1082" s="412" t="s">
        <v>15</v>
      </c>
      <c r="P1082" s="413"/>
      <c r="Q1082" s="414">
        <v>48</v>
      </c>
      <c r="R1082" s="412" t="s">
        <v>15</v>
      </c>
      <c r="S1082" s="413"/>
    </row>
    <row r="1083" spans="2:19" s="415" customFormat="1" ht="13.5" hidden="1" outlineLevel="3">
      <c r="B1083" s="407"/>
      <c r="C1083" s="408"/>
      <c r="D1083" s="399" t="s">
        <v>70</v>
      </c>
      <c r="E1083" s="436" t="s">
        <v>15</v>
      </c>
      <c r="F1083" s="410" t="s">
        <v>2062</v>
      </c>
      <c r="G1083" s="408"/>
      <c r="H1083" s="411">
        <v>72</v>
      </c>
      <c r="I1083" s="412" t="s">
        <v>15</v>
      </c>
      <c r="J1083" s="413"/>
      <c r="K1083" s="414"/>
      <c r="L1083" s="412" t="s">
        <v>15</v>
      </c>
      <c r="M1083" s="413"/>
      <c r="N1083" s="414"/>
      <c r="O1083" s="412" t="s">
        <v>15</v>
      </c>
      <c r="P1083" s="413"/>
      <c r="Q1083" s="414">
        <v>72</v>
      </c>
      <c r="R1083" s="412" t="s">
        <v>15</v>
      </c>
      <c r="S1083" s="413"/>
    </row>
    <row r="1084" spans="2:19" s="415" customFormat="1" ht="13.5" hidden="1" outlineLevel="3">
      <c r="B1084" s="407"/>
      <c r="C1084" s="408"/>
      <c r="D1084" s="399" t="s">
        <v>70</v>
      </c>
      <c r="E1084" s="436" t="s">
        <v>15</v>
      </c>
      <c r="F1084" s="410" t="s">
        <v>2063</v>
      </c>
      <c r="G1084" s="408"/>
      <c r="H1084" s="411">
        <v>9</v>
      </c>
      <c r="I1084" s="412" t="s">
        <v>15</v>
      </c>
      <c r="J1084" s="413"/>
      <c r="K1084" s="414"/>
      <c r="L1084" s="412" t="s">
        <v>15</v>
      </c>
      <c r="M1084" s="413"/>
      <c r="N1084" s="414"/>
      <c r="O1084" s="412" t="s">
        <v>15</v>
      </c>
      <c r="P1084" s="413"/>
      <c r="Q1084" s="414">
        <v>9</v>
      </c>
      <c r="R1084" s="412" t="s">
        <v>15</v>
      </c>
      <c r="S1084" s="413"/>
    </row>
    <row r="1085" spans="2:19" s="415" customFormat="1" ht="13.5" hidden="1" outlineLevel="3">
      <c r="B1085" s="407"/>
      <c r="C1085" s="408"/>
      <c r="D1085" s="399" t="s">
        <v>70</v>
      </c>
      <c r="E1085" s="436" t="s">
        <v>15</v>
      </c>
      <c r="F1085" s="410" t="s">
        <v>2064</v>
      </c>
      <c r="G1085" s="408"/>
      <c r="H1085" s="411">
        <v>29.845</v>
      </c>
      <c r="I1085" s="412" t="s">
        <v>15</v>
      </c>
      <c r="J1085" s="413"/>
      <c r="K1085" s="414"/>
      <c r="L1085" s="412" t="s">
        <v>15</v>
      </c>
      <c r="M1085" s="413"/>
      <c r="N1085" s="414"/>
      <c r="O1085" s="412" t="s">
        <v>15</v>
      </c>
      <c r="P1085" s="413"/>
      <c r="Q1085" s="414">
        <v>29.845</v>
      </c>
      <c r="R1085" s="412" t="s">
        <v>15</v>
      </c>
      <c r="S1085" s="413"/>
    </row>
    <row r="1086" spans="2:19" s="426" customFormat="1" ht="13.5" hidden="1" outlineLevel="3">
      <c r="B1086" s="425"/>
      <c r="C1086" s="427"/>
      <c r="D1086" s="399" t="s">
        <v>70</v>
      </c>
      <c r="E1086" s="437" t="s">
        <v>15</v>
      </c>
      <c r="F1086" s="429" t="s">
        <v>1096</v>
      </c>
      <c r="G1086" s="427"/>
      <c r="H1086" s="430">
        <v>1447.345</v>
      </c>
      <c r="I1086" s="431" t="s">
        <v>15</v>
      </c>
      <c r="J1086" s="432"/>
      <c r="K1086" s="433"/>
      <c r="L1086" s="431" t="s">
        <v>15</v>
      </c>
      <c r="M1086" s="432"/>
      <c r="N1086" s="433"/>
      <c r="O1086" s="431" t="s">
        <v>15</v>
      </c>
      <c r="P1086" s="432"/>
      <c r="Q1086" s="433">
        <v>1447.345</v>
      </c>
      <c r="R1086" s="431" t="s">
        <v>15</v>
      </c>
      <c r="S1086" s="432"/>
    </row>
    <row r="1087" spans="2:19" s="406" customFormat="1" ht="13.5" hidden="1" outlineLevel="3">
      <c r="B1087" s="397"/>
      <c r="C1087" s="398"/>
      <c r="D1087" s="399" t="s">
        <v>70</v>
      </c>
      <c r="E1087" s="402" t="s">
        <v>15</v>
      </c>
      <c r="F1087" s="401" t="s">
        <v>2022</v>
      </c>
      <c r="G1087" s="398"/>
      <c r="H1087" s="402" t="s">
        <v>15</v>
      </c>
      <c r="I1087" s="403" t="s">
        <v>15</v>
      </c>
      <c r="J1087" s="404"/>
      <c r="K1087" s="405"/>
      <c r="L1087" s="403" t="s">
        <v>15</v>
      </c>
      <c r="M1087" s="404"/>
      <c r="N1087" s="405"/>
      <c r="O1087" s="403" t="s">
        <v>15</v>
      </c>
      <c r="P1087" s="404"/>
      <c r="Q1087" s="405" t="s">
        <v>15</v>
      </c>
      <c r="R1087" s="403" t="s">
        <v>15</v>
      </c>
      <c r="S1087" s="404"/>
    </row>
    <row r="1088" spans="2:19" s="415" customFormat="1" ht="13.5" hidden="1" outlineLevel="3">
      <c r="B1088" s="407"/>
      <c r="C1088" s="408"/>
      <c r="D1088" s="399" t="s">
        <v>70</v>
      </c>
      <c r="E1088" s="436" t="s">
        <v>15</v>
      </c>
      <c r="F1088" s="410" t="s">
        <v>2079</v>
      </c>
      <c r="G1088" s="408"/>
      <c r="H1088" s="411">
        <v>1336</v>
      </c>
      <c r="I1088" s="412" t="s">
        <v>15</v>
      </c>
      <c r="J1088" s="413"/>
      <c r="K1088" s="414"/>
      <c r="L1088" s="412" t="s">
        <v>15</v>
      </c>
      <c r="M1088" s="413"/>
      <c r="N1088" s="414"/>
      <c r="O1088" s="412" t="s">
        <v>15</v>
      </c>
      <c r="P1088" s="413"/>
      <c r="Q1088" s="414">
        <v>1336</v>
      </c>
      <c r="R1088" s="412" t="s">
        <v>15</v>
      </c>
      <c r="S1088" s="413"/>
    </row>
    <row r="1089" spans="2:19" s="406" customFormat="1" ht="13.5" hidden="1" outlineLevel="3">
      <c r="B1089" s="397"/>
      <c r="C1089" s="398"/>
      <c r="D1089" s="399" t="s">
        <v>70</v>
      </c>
      <c r="E1089" s="402" t="s">
        <v>15</v>
      </c>
      <c r="F1089" s="401" t="s">
        <v>2024</v>
      </c>
      <c r="G1089" s="398"/>
      <c r="H1089" s="402" t="s">
        <v>15</v>
      </c>
      <c r="I1089" s="403" t="s">
        <v>15</v>
      </c>
      <c r="J1089" s="404"/>
      <c r="K1089" s="405"/>
      <c r="L1089" s="403" t="s">
        <v>15</v>
      </c>
      <c r="M1089" s="404"/>
      <c r="N1089" s="405"/>
      <c r="O1089" s="403" t="s">
        <v>15</v>
      </c>
      <c r="P1089" s="404"/>
      <c r="Q1089" s="405" t="s">
        <v>15</v>
      </c>
      <c r="R1089" s="403" t="s">
        <v>15</v>
      </c>
      <c r="S1089" s="404"/>
    </row>
    <row r="1090" spans="2:19" s="415" customFormat="1" ht="13.5" hidden="1" outlineLevel="3">
      <c r="B1090" s="407"/>
      <c r="C1090" s="408"/>
      <c r="D1090" s="399" t="s">
        <v>70</v>
      </c>
      <c r="E1090" s="436" t="s">
        <v>15</v>
      </c>
      <c r="F1090" s="410" t="s">
        <v>2080</v>
      </c>
      <c r="G1090" s="408"/>
      <c r="H1090" s="411">
        <v>1448</v>
      </c>
      <c r="I1090" s="412" t="s">
        <v>15</v>
      </c>
      <c r="J1090" s="413"/>
      <c r="K1090" s="414"/>
      <c r="L1090" s="412" t="s">
        <v>15</v>
      </c>
      <c r="M1090" s="413"/>
      <c r="N1090" s="414"/>
      <c r="O1090" s="412" t="s">
        <v>15</v>
      </c>
      <c r="P1090" s="413"/>
      <c r="Q1090" s="414">
        <v>1448</v>
      </c>
      <c r="R1090" s="412" t="s">
        <v>15</v>
      </c>
      <c r="S1090" s="413"/>
    </row>
    <row r="1091" spans="2:19" s="415" customFormat="1" ht="13.5" hidden="1" outlineLevel="3">
      <c r="B1091" s="407"/>
      <c r="C1091" s="408"/>
      <c r="D1091" s="399" t="s">
        <v>70</v>
      </c>
      <c r="E1091" s="436" t="s">
        <v>15</v>
      </c>
      <c r="F1091" s="410" t="s">
        <v>2081</v>
      </c>
      <c r="G1091" s="408"/>
      <c r="H1091" s="411">
        <v>22.5</v>
      </c>
      <c r="I1091" s="412" t="s">
        <v>15</v>
      </c>
      <c r="J1091" s="413"/>
      <c r="K1091" s="414"/>
      <c r="L1091" s="412" t="s">
        <v>15</v>
      </c>
      <c r="M1091" s="413"/>
      <c r="N1091" s="414"/>
      <c r="O1091" s="412" t="s">
        <v>15</v>
      </c>
      <c r="P1091" s="413"/>
      <c r="Q1091" s="414">
        <v>22.5</v>
      </c>
      <c r="R1091" s="412" t="s">
        <v>15</v>
      </c>
      <c r="S1091" s="413"/>
    </row>
    <row r="1092" spans="2:19" s="415" customFormat="1" ht="13.5" hidden="1" outlineLevel="3">
      <c r="B1092" s="407"/>
      <c r="C1092" s="408"/>
      <c r="D1092" s="399" t="s">
        <v>70</v>
      </c>
      <c r="E1092" s="436" t="s">
        <v>15</v>
      </c>
      <c r="F1092" s="410" t="s">
        <v>2082</v>
      </c>
      <c r="G1092" s="408"/>
      <c r="H1092" s="411">
        <v>320</v>
      </c>
      <c r="I1092" s="412" t="s">
        <v>15</v>
      </c>
      <c r="J1092" s="413"/>
      <c r="K1092" s="414"/>
      <c r="L1092" s="412" t="s">
        <v>15</v>
      </c>
      <c r="M1092" s="413"/>
      <c r="N1092" s="414"/>
      <c r="O1092" s="412" t="s">
        <v>15</v>
      </c>
      <c r="P1092" s="413"/>
      <c r="Q1092" s="414">
        <v>320</v>
      </c>
      <c r="R1092" s="412" t="s">
        <v>15</v>
      </c>
      <c r="S1092" s="413"/>
    </row>
    <row r="1093" spans="2:19" s="406" customFormat="1" ht="13.5" hidden="1" outlineLevel="3">
      <c r="B1093" s="397"/>
      <c r="C1093" s="398"/>
      <c r="D1093" s="399" t="s">
        <v>70</v>
      </c>
      <c r="E1093" s="402" t="s">
        <v>15</v>
      </c>
      <c r="F1093" s="401" t="s">
        <v>2028</v>
      </c>
      <c r="G1093" s="398"/>
      <c r="H1093" s="402" t="s">
        <v>15</v>
      </c>
      <c r="I1093" s="403" t="s">
        <v>15</v>
      </c>
      <c r="J1093" s="404"/>
      <c r="K1093" s="405"/>
      <c r="L1093" s="403" t="s">
        <v>15</v>
      </c>
      <c r="M1093" s="404"/>
      <c r="N1093" s="405"/>
      <c r="O1093" s="403" t="s">
        <v>15</v>
      </c>
      <c r="P1093" s="404"/>
      <c r="Q1093" s="405" t="s">
        <v>15</v>
      </c>
      <c r="R1093" s="403" t="s">
        <v>15</v>
      </c>
      <c r="S1093" s="404"/>
    </row>
    <row r="1094" spans="2:19" s="415" customFormat="1" ht="13.5" hidden="1" outlineLevel="3">
      <c r="B1094" s="407"/>
      <c r="C1094" s="408"/>
      <c r="D1094" s="399" t="s">
        <v>70</v>
      </c>
      <c r="E1094" s="436" t="s">
        <v>15</v>
      </c>
      <c r="F1094" s="410" t="s">
        <v>2083</v>
      </c>
      <c r="G1094" s="408"/>
      <c r="H1094" s="411">
        <v>50.4</v>
      </c>
      <c r="I1094" s="412" t="s">
        <v>15</v>
      </c>
      <c r="J1094" s="413"/>
      <c r="K1094" s="414"/>
      <c r="L1094" s="412" t="s">
        <v>15</v>
      </c>
      <c r="M1094" s="413"/>
      <c r="N1094" s="414"/>
      <c r="O1094" s="412" t="s">
        <v>15</v>
      </c>
      <c r="P1094" s="413"/>
      <c r="Q1094" s="414">
        <v>50.4</v>
      </c>
      <c r="R1094" s="412" t="s">
        <v>15</v>
      </c>
      <c r="S1094" s="413"/>
    </row>
    <row r="1095" spans="2:19" s="415" customFormat="1" ht="13.5" hidden="1" outlineLevel="3">
      <c r="B1095" s="407"/>
      <c r="C1095" s="408"/>
      <c r="D1095" s="399" t="s">
        <v>70</v>
      </c>
      <c r="E1095" s="436" t="s">
        <v>15</v>
      </c>
      <c r="F1095" s="410" t="s">
        <v>2084</v>
      </c>
      <c r="G1095" s="408"/>
      <c r="H1095" s="411">
        <v>105.6</v>
      </c>
      <c r="I1095" s="412" t="s">
        <v>15</v>
      </c>
      <c r="J1095" s="413"/>
      <c r="K1095" s="414"/>
      <c r="L1095" s="412" t="s">
        <v>15</v>
      </c>
      <c r="M1095" s="413"/>
      <c r="N1095" s="414"/>
      <c r="O1095" s="412" t="s">
        <v>15</v>
      </c>
      <c r="P1095" s="413"/>
      <c r="Q1095" s="414">
        <v>105.6</v>
      </c>
      <c r="R1095" s="412" t="s">
        <v>15</v>
      </c>
      <c r="S1095" s="413"/>
    </row>
    <row r="1096" spans="2:19" s="426" customFormat="1" ht="13.5" hidden="1" outlineLevel="3">
      <c r="B1096" s="425"/>
      <c r="C1096" s="427"/>
      <c r="D1096" s="399" t="s">
        <v>70</v>
      </c>
      <c r="E1096" s="437" t="s">
        <v>15</v>
      </c>
      <c r="F1096" s="429" t="s">
        <v>1096</v>
      </c>
      <c r="G1096" s="427"/>
      <c r="H1096" s="430">
        <v>3282.5</v>
      </c>
      <c r="I1096" s="431" t="s">
        <v>15</v>
      </c>
      <c r="J1096" s="432"/>
      <c r="K1096" s="433"/>
      <c r="L1096" s="431" t="s">
        <v>15</v>
      </c>
      <c r="M1096" s="432"/>
      <c r="N1096" s="433"/>
      <c r="O1096" s="431" t="s">
        <v>15</v>
      </c>
      <c r="P1096" s="432"/>
      <c r="Q1096" s="433">
        <v>3282.5</v>
      </c>
      <c r="R1096" s="431" t="s">
        <v>15</v>
      </c>
      <c r="S1096" s="432"/>
    </row>
    <row r="1097" spans="2:19" s="406" customFormat="1" ht="13.5" hidden="1" outlineLevel="3">
      <c r="B1097" s="397"/>
      <c r="C1097" s="398"/>
      <c r="D1097" s="399" t="s">
        <v>70</v>
      </c>
      <c r="E1097" s="402" t="s">
        <v>15</v>
      </c>
      <c r="F1097" s="401" t="s">
        <v>2031</v>
      </c>
      <c r="G1097" s="398"/>
      <c r="H1097" s="402" t="s">
        <v>15</v>
      </c>
      <c r="I1097" s="403" t="s">
        <v>15</v>
      </c>
      <c r="J1097" s="404"/>
      <c r="K1097" s="405"/>
      <c r="L1097" s="403" t="s">
        <v>15</v>
      </c>
      <c r="M1097" s="404"/>
      <c r="N1097" s="405"/>
      <c r="O1097" s="403" t="s">
        <v>15</v>
      </c>
      <c r="P1097" s="404"/>
      <c r="Q1097" s="405" t="s">
        <v>15</v>
      </c>
      <c r="R1097" s="403" t="s">
        <v>15</v>
      </c>
      <c r="S1097" s="404"/>
    </row>
    <row r="1098" spans="2:19" s="415" customFormat="1" ht="13.5" hidden="1" outlineLevel="3">
      <c r="B1098" s="407"/>
      <c r="C1098" s="408"/>
      <c r="D1098" s="399" t="s">
        <v>70</v>
      </c>
      <c r="E1098" s="436" t="s">
        <v>15</v>
      </c>
      <c r="F1098" s="410" t="s">
        <v>2085</v>
      </c>
      <c r="G1098" s="408"/>
      <c r="H1098" s="411">
        <v>23.4</v>
      </c>
      <c r="I1098" s="412" t="s">
        <v>15</v>
      </c>
      <c r="J1098" s="413"/>
      <c r="K1098" s="414"/>
      <c r="L1098" s="412" t="s">
        <v>15</v>
      </c>
      <c r="M1098" s="413"/>
      <c r="N1098" s="414"/>
      <c r="O1098" s="412" t="s">
        <v>15</v>
      </c>
      <c r="P1098" s="413"/>
      <c r="Q1098" s="414">
        <v>23.4</v>
      </c>
      <c r="R1098" s="412" t="s">
        <v>15</v>
      </c>
      <c r="S1098" s="413"/>
    </row>
    <row r="1099" spans="2:19" s="415" customFormat="1" ht="13.5" hidden="1" outlineLevel="3">
      <c r="B1099" s="407"/>
      <c r="C1099" s="408"/>
      <c r="D1099" s="399" t="s">
        <v>70</v>
      </c>
      <c r="E1099" s="436" t="s">
        <v>15</v>
      </c>
      <c r="F1099" s="410" t="s">
        <v>2086</v>
      </c>
      <c r="G1099" s="408"/>
      <c r="H1099" s="411">
        <v>22</v>
      </c>
      <c r="I1099" s="412" t="s">
        <v>15</v>
      </c>
      <c r="J1099" s="413"/>
      <c r="K1099" s="414"/>
      <c r="L1099" s="412" t="s">
        <v>15</v>
      </c>
      <c r="M1099" s="413"/>
      <c r="N1099" s="414"/>
      <c r="O1099" s="412" t="s">
        <v>15</v>
      </c>
      <c r="P1099" s="413"/>
      <c r="Q1099" s="414">
        <v>22</v>
      </c>
      <c r="R1099" s="412" t="s">
        <v>15</v>
      </c>
      <c r="S1099" s="413"/>
    </row>
    <row r="1100" spans="2:19" s="415" customFormat="1" ht="13.5" hidden="1" outlineLevel="3">
      <c r="B1100" s="407"/>
      <c r="C1100" s="408"/>
      <c r="D1100" s="399" t="s">
        <v>70</v>
      </c>
      <c r="E1100" s="436" t="s">
        <v>15</v>
      </c>
      <c r="F1100" s="410" t="s">
        <v>2087</v>
      </c>
      <c r="G1100" s="408"/>
      <c r="H1100" s="411">
        <v>13.2</v>
      </c>
      <c r="I1100" s="412" t="s">
        <v>15</v>
      </c>
      <c r="J1100" s="413"/>
      <c r="K1100" s="414"/>
      <c r="L1100" s="412" t="s">
        <v>15</v>
      </c>
      <c r="M1100" s="413"/>
      <c r="N1100" s="414"/>
      <c r="O1100" s="412" t="s">
        <v>15</v>
      </c>
      <c r="P1100" s="413"/>
      <c r="Q1100" s="414">
        <v>13.2</v>
      </c>
      <c r="R1100" s="412" t="s">
        <v>15</v>
      </c>
      <c r="S1100" s="413"/>
    </row>
    <row r="1101" spans="2:19" s="415" customFormat="1" ht="13.5" hidden="1" outlineLevel="3">
      <c r="B1101" s="407"/>
      <c r="C1101" s="408"/>
      <c r="D1101" s="399" t="s">
        <v>70</v>
      </c>
      <c r="E1101" s="436" t="s">
        <v>15</v>
      </c>
      <c r="F1101" s="410" t="s">
        <v>2088</v>
      </c>
      <c r="G1101" s="408"/>
      <c r="H1101" s="411">
        <v>-14.4</v>
      </c>
      <c r="I1101" s="412" t="s">
        <v>15</v>
      </c>
      <c r="J1101" s="413"/>
      <c r="K1101" s="414"/>
      <c r="L1101" s="412" t="s">
        <v>15</v>
      </c>
      <c r="M1101" s="413"/>
      <c r="N1101" s="414"/>
      <c r="O1101" s="412" t="s">
        <v>15</v>
      </c>
      <c r="P1101" s="413"/>
      <c r="Q1101" s="414">
        <v>-14.4</v>
      </c>
      <c r="R1101" s="412" t="s">
        <v>15</v>
      </c>
      <c r="S1101" s="413"/>
    </row>
    <row r="1102" spans="2:19" s="415" customFormat="1" ht="13.5" hidden="1" outlineLevel="3">
      <c r="B1102" s="407"/>
      <c r="C1102" s="408"/>
      <c r="D1102" s="399" t="s">
        <v>70</v>
      </c>
      <c r="E1102" s="436" t="s">
        <v>15</v>
      </c>
      <c r="F1102" s="410" t="s">
        <v>2089</v>
      </c>
      <c r="G1102" s="408"/>
      <c r="H1102" s="411">
        <v>6.5</v>
      </c>
      <c r="I1102" s="412" t="s">
        <v>15</v>
      </c>
      <c r="J1102" s="413"/>
      <c r="K1102" s="414"/>
      <c r="L1102" s="412" t="s">
        <v>15</v>
      </c>
      <c r="M1102" s="413"/>
      <c r="N1102" s="414"/>
      <c r="O1102" s="412" t="s">
        <v>15</v>
      </c>
      <c r="P1102" s="413"/>
      <c r="Q1102" s="414">
        <v>6.5</v>
      </c>
      <c r="R1102" s="412" t="s">
        <v>15</v>
      </c>
      <c r="S1102" s="413"/>
    </row>
    <row r="1103" spans="2:19" s="415" customFormat="1" ht="13.5" hidden="1" outlineLevel="3">
      <c r="B1103" s="407"/>
      <c r="C1103" s="408"/>
      <c r="D1103" s="399" t="s">
        <v>70</v>
      </c>
      <c r="E1103" s="436" t="s">
        <v>15</v>
      </c>
      <c r="F1103" s="410" t="s">
        <v>2090</v>
      </c>
      <c r="G1103" s="408"/>
      <c r="H1103" s="411">
        <v>-3.6</v>
      </c>
      <c r="I1103" s="412" t="s">
        <v>15</v>
      </c>
      <c r="J1103" s="413"/>
      <c r="K1103" s="414"/>
      <c r="L1103" s="412" t="s">
        <v>15</v>
      </c>
      <c r="M1103" s="413"/>
      <c r="N1103" s="414"/>
      <c r="O1103" s="412" t="s">
        <v>15</v>
      </c>
      <c r="P1103" s="413"/>
      <c r="Q1103" s="414">
        <v>-3.6</v>
      </c>
      <c r="R1103" s="412" t="s">
        <v>15</v>
      </c>
      <c r="S1103" s="413"/>
    </row>
    <row r="1104" spans="2:19" s="406" customFormat="1" ht="13.5" hidden="1" outlineLevel="3">
      <c r="B1104" s="397"/>
      <c r="C1104" s="398"/>
      <c r="D1104" s="399" t="s">
        <v>70</v>
      </c>
      <c r="E1104" s="402" t="s">
        <v>15</v>
      </c>
      <c r="F1104" s="401" t="s">
        <v>2036</v>
      </c>
      <c r="G1104" s="398"/>
      <c r="H1104" s="402" t="s">
        <v>15</v>
      </c>
      <c r="I1104" s="403" t="s">
        <v>15</v>
      </c>
      <c r="J1104" s="404"/>
      <c r="K1104" s="405"/>
      <c r="L1104" s="403" t="s">
        <v>15</v>
      </c>
      <c r="M1104" s="404"/>
      <c r="N1104" s="405"/>
      <c r="O1104" s="403" t="s">
        <v>15</v>
      </c>
      <c r="P1104" s="404"/>
      <c r="Q1104" s="405" t="s">
        <v>15</v>
      </c>
      <c r="R1104" s="403" t="s">
        <v>15</v>
      </c>
      <c r="S1104" s="404"/>
    </row>
    <row r="1105" spans="2:19" s="415" customFormat="1" ht="13.5" hidden="1" outlineLevel="3">
      <c r="B1105" s="407"/>
      <c r="C1105" s="408"/>
      <c r="D1105" s="399" t="s">
        <v>70</v>
      </c>
      <c r="E1105" s="436" t="s">
        <v>15</v>
      </c>
      <c r="F1105" s="410" t="s">
        <v>2091</v>
      </c>
      <c r="G1105" s="408"/>
      <c r="H1105" s="411">
        <v>-10.406</v>
      </c>
      <c r="I1105" s="412" t="s">
        <v>15</v>
      </c>
      <c r="J1105" s="413"/>
      <c r="K1105" s="414"/>
      <c r="L1105" s="412" t="s">
        <v>15</v>
      </c>
      <c r="M1105" s="413"/>
      <c r="N1105" s="414"/>
      <c r="O1105" s="412" t="s">
        <v>15</v>
      </c>
      <c r="P1105" s="413"/>
      <c r="Q1105" s="414">
        <v>-10.406</v>
      </c>
      <c r="R1105" s="412" t="s">
        <v>15</v>
      </c>
      <c r="S1105" s="413"/>
    </row>
    <row r="1106" spans="2:19" s="415" customFormat="1" ht="13.5" hidden="1" outlineLevel="3">
      <c r="B1106" s="407"/>
      <c r="C1106" s="408"/>
      <c r="D1106" s="399" t="s">
        <v>70</v>
      </c>
      <c r="E1106" s="436" t="s">
        <v>15</v>
      </c>
      <c r="F1106" s="410" t="s">
        <v>2092</v>
      </c>
      <c r="G1106" s="408"/>
      <c r="H1106" s="411">
        <v>2.7</v>
      </c>
      <c r="I1106" s="412" t="s">
        <v>15</v>
      </c>
      <c r="J1106" s="413"/>
      <c r="K1106" s="414"/>
      <c r="L1106" s="412" t="s">
        <v>15</v>
      </c>
      <c r="M1106" s="413"/>
      <c r="N1106" s="414"/>
      <c r="O1106" s="412" t="s">
        <v>15</v>
      </c>
      <c r="P1106" s="413"/>
      <c r="Q1106" s="414">
        <v>2.7</v>
      </c>
      <c r="R1106" s="412" t="s">
        <v>15</v>
      </c>
      <c r="S1106" s="413"/>
    </row>
    <row r="1107" spans="2:19" s="415" customFormat="1" ht="13.5" hidden="1" outlineLevel="3">
      <c r="B1107" s="407"/>
      <c r="C1107" s="408"/>
      <c r="D1107" s="399" t="s">
        <v>70</v>
      </c>
      <c r="E1107" s="436" t="s">
        <v>15</v>
      </c>
      <c r="F1107" s="410" t="s">
        <v>2093</v>
      </c>
      <c r="G1107" s="408"/>
      <c r="H1107" s="411">
        <v>6.1</v>
      </c>
      <c r="I1107" s="412" t="s">
        <v>15</v>
      </c>
      <c r="J1107" s="413"/>
      <c r="K1107" s="414"/>
      <c r="L1107" s="412" t="s">
        <v>15</v>
      </c>
      <c r="M1107" s="413"/>
      <c r="N1107" s="414"/>
      <c r="O1107" s="412" t="s">
        <v>15</v>
      </c>
      <c r="P1107" s="413"/>
      <c r="Q1107" s="414">
        <v>6.1</v>
      </c>
      <c r="R1107" s="412" t="s">
        <v>15</v>
      </c>
      <c r="S1107" s="413"/>
    </row>
    <row r="1108" spans="2:19" s="415" customFormat="1" ht="13.5" hidden="1" outlineLevel="3">
      <c r="B1108" s="407"/>
      <c r="C1108" s="408"/>
      <c r="D1108" s="399" t="s">
        <v>70</v>
      </c>
      <c r="E1108" s="436" t="s">
        <v>15</v>
      </c>
      <c r="F1108" s="410" t="s">
        <v>2094</v>
      </c>
      <c r="G1108" s="408"/>
      <c r="H1108" s="411">
        <v>43.2</v>
      </c>
      <c r="I1108" s="412" t="s">
        <v>15</v>
      </c>
      <c r="J1108" s="413"/>
      <c r="K1108" s="414"/>
      <c r="L1108" s="412" t="s">
        <v>15</v>
      </c>
      <c r="M1108" s="413"/>
      <c r="N1108" s="414"/>
      <c r="O1108" s="412" t="s">
        <v>15</v>
      </c>
      <c r="P1108" s="413"/>
      <c r="Q1108" s="414">
        <v>43.2</v>
      </c>
      <c r="R1108" s="412" t="s">
        <v>15</v>
      </c>
      <c r="S1108" s="413"/>
    </row>
    <row r="1109" spans="2:19" s="426" customFormat="1" ht="13.5" hidden="1" outlineLevel="3">
      <c r="B1109" s="425"/>
      <c r="C1109" s="427"/>
      <c r="D1109" s="399" t="s">
        <v>70</v>
      </c>
      <c r="E1109" s="437" t="s">
        <v>15</v>
      </c>
      <c r="F1109" s="429" t="s">
        <v>1096</v>
      </c>
      <c r="G1109" s="427"/>
      <c r="H1109" s="430">
        <v>88.694</v>
      </c>
      <c r="I1109" s="431" t="s">
        <v>15</v>
      </c>
      <c r="J1109" s="432"/>
      <c r="K1109" s="433"/>
      <c r="L1109" s="431" t="s">
        <v>15</v>
      </c>
      <c r="M1109" s="432"/>
      <c r="N1109" s="433"/>
      <c r="O1109" s="431" t="s">
        <v>15</v>
      </c>
      <c r="P1109" s="432"/>
      <c r="Q1109" s="433">
        <v>88.694</v>
      </c>
      <c r="R1109" s="431" t="s">
        <v>15</v>
      </c>
      <c r="S1109" s="432"/>
    </row>
    <row r="1110" spans="2:19" s="406" customFormat="1" ht="13.5" hidden="1" outlineLevel="3">
      <c r="B1110" s="397"/>
      <c r="C1110" s="398"/>
      <c r="D1110" s="399" t="s">
        <v>70</v>
      </c>
      <c r="E1110" s="402" t="s">
        <v>15</v>
      </c>
      <c r="F1110" s="401" t="s">
        <v>2046</v>
      </c>
      <c r="G1110" s="398"/>
      <c r="H1110" s="402" t="s">
        <v>15</v>
      </c>
      <c r="I1110" s="403" t="s">
        <v>15</v>
      </c>
      <c r="J1110" s="404"/>
      <c r="K1110" s="405"/>
      <c r="L1110" s="403" t="s">
        <v>15</v>
      </c>
      <c r="M1110" s="404"/>
      <c r="N1110" s="405"/>
      <c r="O1110" s="403" t="s">
        <v>15</v>
      </c>
      <c r="P1110" s="404"/>
      <c r="Q1110" s="405" t="s">
        <v>15</v>
      </c>
      <c r="R1110" s="403" t="s">
        <v>15</v>
      </c>
      <c r="S1110" s="404"/>
    </row>
    <row r="1111" spans="2:19" s="406" customFormat="1" ht="13.5" hidden="1" outlineLevel="3">
      <c r="B1111" s="397"/>
      <c r="C1111" s="398"/>
      <c r="D1111" s="399" t="s">
        <v>70</v>
      </c>
      <c r="E1111" s="402" t="s">
        <v>15</v>
      </c>
      <c r="F1111" s="401" t="s">
        <v>1773</v>
      </c>
      <c r="G1111" s="398"/>
      <c r="H1111" s="402" t="s">
        <v>15</v>
      </c>
      <c r="I1111" s="403" t="s">
        <v>15</v>
      </c>
      <c r="J1111" s="404"/>
      <c r="K1111" s="405"/>
      <c r="L1111" s="403" t="s">
        <v>15</v>
      </c>
      <c r="M1111" s="404"/>
      <c r="N1111" s="405"/>
      <c r="O1111" s="403" t="s">
        <v>15</v>
      </c>
      <c r="P1111" s="404"/>
      <c r="Q1111" s="405" t="s">
        <v>15</v>
      </c>
      <c r="R1111" s="403" t="s">
        <v>15</v>
      </c>
      <c r="S1111" s="404"/>
    </row>
    <row r="1112" spans="2:19" s="415" customFormat="1" ht="13.5" hidden="1" outlineLevel="3">
      <c r="B1112" s="407"/>
      <c r="C1112" s="408"/>
      <c r="D1112" s="399" t="s">
        <v>70</v>
      </c>
      <c r="E1112" s="436" t="s">
        <v>15</v>
      </c>
      <c r="F1112" s="410" t="s">
        <v>2095</v>
      </c>
      <c r="G1112" s="408"/>
      <c r="H1112" s="411">
        <v>91.16</v>
      </c>
      <c r="I1112" s="412" t="s">
        <v>15</v>
      </c>
      <c r="J1112" s="413"/>
      <c r="K1112" s="414"/>
      <c r="L1112" s="412" t="s">
        <v>15</v>
      </c>
      <c r="M1112" s="413"/>
      <c r="N1112" s="414"/>
      <c r="O1112" s="412" t="s">
        <v>15</v>
      </c>
      <c r="P1112" s="413"/>
      <c r="Q1112" s="414">
        <v>91.16</v>
      </c>
      <c r="R1112" s="412" t="s">
        <v>15</v>
      </c>
      <c r="S1112" s="413"/>
    </row>
    <row r="1113" spans="2:19" s="415" customFormat="1" ht="13.5" hidden="1" outlineLevel="3">
      <c r="B1113" s="407"/>
      <c r="C1113" s="408"/>
      <c r="D1113" s="399" t="s">
        <v>70</v>
      </c>
      <c r="E1113" s="436" t="s">
        <v>15</v>
      </c>
      <c r="F1113" s="410" t="s">
        <v>2096</v>
      </c>
      <c r="G1113" s="408"/>
      <c r="H1113" s="411">
        <v>162.71</v>
      </c>
      <c r="I1113" s="412" t="s">
        <v>15</v>
      </c>
      <c r="J1113" s="413"/>
      <c r="K1113" s="414"/>
      <c r="L1113" s="412" t="s">
        <v>15</v>
      </c>
      <c r="M1113" s="413"/>
      <c r="N1113" s="414"/>
      <c r="O1113" s="412" t="s">
        <v>15</v>
      </c>
      <c r="P1113" s="413"/>
      <c r="Q1113" s="414">
        <v>162.71</v>
      </c>
      <c r="R1113" s="412" t="s">
        <v>15</v>
      </c>
      <c r="S1113" s="413"/>
    </row>
    <row r="1114" spans="2:19" s="406" customFormat="1" ht="13.5" hidden="1" outlineLevel="3">
      <c r="B1114" s="397"/>
      <c r="C1114" s="398"/>
      <c r="D1114" s="399" t="s">
        <v>70</v>
      </c>
      <c r="E1114" s="402" t="s">
        <v>15</v>
      </c>
      <c r="F1114" s="401" t="s">
        <v>1775</v>
      </c>
      <c r="G1114" s="398"/>
      <c r="H1114" s="402" t="s">
        <v>15</v>
      </c>
      <c r="I1114" s="403" t="s">
        <v>15</v>
      </c>
      <c r="J1114" s="404"/>
      <c r="K1114" s="405"/>
      <c r="L1114" s="403" t="s">
        <v>15</v>
      </c>
      <c r="M1114" s="404"/>
      <c r="N1114" s="405"/>
      <c r="O1114" s="403" t="s">
        <v>15</v>
      </c>
      <c r="P1114" s="404"/>
      <c r="Q1114" s="405" t="s">
        <v>15</v>
      </c>
      <c r="R1114" s="403" t="s">
        <v>15</v>
      </c>
      <c r="S1114" s="404"/>
    </row>
    <row r="1115" spans="2:19" s="415" customFormat="1" ht="13.5" hidden="1" outlineLevel="3">
      <c r="B1115" s="407"/>
      <c r="C1115" s="408"/>
      <c r="D1115" s="399" t="s">
        <v>70</v>
      </c>
      <c r="E1115" s="436" t="s">
        <v>15</v>
      </c>
      <c r="F1115" s="410" t="s">
        <v>2097</v>
      </c>
      <c r="G1115" s="408"/>
      <c r="H1115" s="411">
        <v>273.48</v>
      </c>
      <c r="I1115" s="412" t="s">
        <v>15</v>
      </c>
      <c r="J1115" s="413"/>
      <c r="K1115" s="414"/>
      <c r="L1115" s="412" t="s">
        <v>15</v>
      </c>
      <c r="M1115" s="413"/>
      <c r="N1115" s="414"/>
      <c r="O1115" s="412" t="s">
        <v>15</v>
      </c>
      <c r="P1115" s="413"/>
      <c r="Q1115" s="414">
        <v>273.48</v>
      </c>
      <c r="R1115" s="412" t="s">
        <v>15</v>
      </c>
      <c r="S1115" s="413"/>
    </row>
    <row r="1116" spans="2:19" s="426" customFormat="1" ht="13.5" hidden="1" outlineLevel="3">
      <c r="B1116" s="425"/>
      <c r="C1116" s="427"/>
      <c r="D1116" s="399" t="s">
        <v>70</v>
      </c>
      <c r="E1116" s="437" t="s">
        <v>15</v>
      </c>
      <c r="F1116" s="429" t="s">
        <v>1096</v>
      </c>
      <c r="G1116" s="427"/>
      <c r="H1116" s="430">
        <v>527.35</v>
      </c>
      <c r="I1116" s="431" t="s">
        <v>15</v>
      </c>
      <c r="J1116" s="432"/>
      <c r="K1116" s="433"/>
      <c r="L1116" s="431" t="s">
        <v>15</v>
      </c>
      <c r="M1116" s="432"/>
      <c r="N1116" s="433"/>
      <c r="O1116" s="431" t="s">
        <v>15</v>
      </c>
      <c r="P1116" s="432"/>
      <c r="Q1116" s="433">
        <v>527.35</v>
      </c>
      <c r="R1116" s="431" t="s">
        <v>15</v>
      </c>
      <c r="S1116" s="432"/>
    </row>
    <row r="1117" spans="2:19" s="406" customFormat="1" ht="13.5" hidden="1" outlineLevel="3">
      <c r="B1117" s="397"/>
      <c r="C1117" s="398"/>
      <c r="D1117" s="399" t="s">
        <v>70</v>
      </c>
      <c r="E1117" s="402" t="s">
        <v>15</v>
      </c>
      <c r="F1117" s="401" t="s">
        <v>2098</v>
      </c>
      <c r="G1117" s="398"/>
      <c r="H1117" s="402" t="s">
        <v>15</v>
      </c>
      <c r="I1117" s="403" t="s">
        <v>15</v>
      </c>
      <c r="J1117" s="404"/>
      <c r="K1117" s="405"/>
      <c r="L1117" s="403" t="s">
        <v>15</v>
      </c>
      <c r="M1117" s="404"/>
      <c r="N1117" s="405"/>
      <c r="O1117" s="403" t="s">
        <v>15</v>
      </c>
      <c r="P1117" s="404"/>
      <c r="Q1117" s="405" t="s">
        <v>15</v>
      </c>
      <c r="R1117" s="403" t="s">
        <v>15</v>
      </c>
      <c r="S1117" s="404"/>
    </row>
    <row r="1118" spans="2:19" s="415" customFormat="1" ht="13.5" hidden="1" outlineLevel="3">
      <c r="B1118" s="407"/>
      <c r="C1118" s="408"/>
      <c r="D1118" s="399" t="s">
        <v>70</v>
      </c>
      <c r="E1118" s="436" t="s">
        <v>15</v>
      </c>
      <c r="F1118" s="410" t="s">
        <v>2099</v>
      </c>
      <c r="G1118" s="408"/>
      <c r="H1118" s="411">
        <v>-2618.573</v>
      </c>
      <c r="I1118" s="412" t="s">
        <v>15</v>
      </c>
      <c r="J1118" s="413"/>
      <c r="K1118" s="414"/>
      <c r="L1118" s="412" t="s">
        <v>15</v>
      </c>
      <c r="M1118" s="413"/>
      <c r="N1118" s="414"/>
      <c r="O1118" s="412" t="s">
        <v>15</v>
      </c>
      <c r="P1118" s="413"/>
      <c r="Q1118" s="414">
        <v>-2618.573</v>
      </c>
      <c r="R1118" s="412" t="s">
        <v>15</v>
      </c>
      <c r="S1118" s="413"/>
    </row>
    <row r="1119" spans="2:19" s="424" customFormat="1" ht="13.5" hidden="1" outlineLevel="3">
      <c r="B1119" s="416"/>
      <c r="C1119" s="417"/>
      <c r="D1119" s="399" t="s">
        <v>70</v>
      </c>
      <c r="E1119" s="438" t="s">
        <v>15</v>
      </c>
      <c r="F1119" s="419" t="s">
        <v>71</v>
      </c>
      <c r="G1119" s="417"/>
      <c r="H1119" s="420">
        <v>2983.896</v>
      </c>
      <c r="I1119" s="421" t="s">
        <v>15</v>
      </c>
      <c r="J1119" s="422"/>
      <c r="K1119" s="423"/>
      <c r="L1119" s="421" t="s">
        <v>15</v>
      </c>
      <c r="M1119" s="422"/>
      <c r="N1119" s="423"/>
      <c r="O1119" s="421" t="s">
        <v>15</v>
      </c>
      <c r="P1119" s="422"/>
      <c r="Q1119" s="423">
        <v>2983.896</v>
      </c>
      <c r="R1119" s="421" t="s">
        <v>15</v>
      </c>
      <c r="S1119" s="422"/>
    </row>
    <row r="1120" spans="2:19" s="264" customFormat="1" ht="31.5" customHeight="1" hidden="1" outlineLevel="2">
      <c r="B1120" s="255"/>
      <c r="C1120" s="256" t="s">
        <v>2100</v>
      </c>
      <c r="D1120" s="256" t="s">
        <v>67</v>
      </c>
      <c r="E1120" s="257" t="s">
        <v>2101</v>
      </c>
      <c r="F1120" s="396" t="s">
        <v>2102</v>
      </c>
      <c r="G1120" s="259" t="s">
        <v>77</v>
      </c>
      <c r="H1120" s="260">
        <v>2983.896</v>
      </c>
      <c r="I1120" s="261">
        <v>348.3</v>
      </c>
      <c r="J1120" s="263">
        <f>ROUND(I1120*H1120,2)</f>
        <v>1039290.98</v>
      </c>
      <c r="K1120" s="262"/>
      <c r="L1120" s="261">
        <v>348.3</v>
      </c>
      <c r="M1120" s="263">
        <f>ROUND(L1120*K1120,2)</f>
        <v>0</v>
      </c>
      <c r="N1120" s="262"/>
      <c r="O1120" s="261">
        <v>348.3</v>
      </c>
      <c r="P1120" s="263">
        <f>ROUND(O1120*N1120,2)</f>
        <v>0</v>
      </c>
      <c r="Q1120" s="262">
        <v>2983.896</v>
      </c>
      <c r="R1120" s="261">
        <v>348.3</v>
      </c>
      <c r="S1120" s="263">
        <f>ROUND(R1120*Q1120,2)</f>
        <v>1039290.98</v>
      </c>
    </row>
    <row r="1121" spans="2:19" s="264" customFormat="1" ht="22.5" customHeight="1" hidden="1" outlineLevel="2" collapsed="1">
      <c r="B1121" s="255"/>
      <c r="C1121" s="256" t="s">
        <v>2103</v>
      </c>
      <c r="D1121" s="256" t="s">
        <v>67</v>
      </c>
      <c r="E1121" s="257" t="s">
        <v>2104</v>
      </c>
      <c r="F1121" s="396" t="s">
        <v>2105</v>
      </c>
      <c r="G1121" s="259" t="s">
        <v>77</v>
      </c>
      <c r="H1121" s="260">
        <v>1204</v>
      </c>
      <c r="I1121" s="261">
        <v>348.3</v>
      </c>
      <c r="J1121" s="263">
        <f>ROUND(I1121*H1121,2)</f>
        <v>419353.2</v>
      </c>
      <c r="K1121" s="262"/>
      <c r="L1121" s="261">
        <v>348.3</v>
      </c>
      <c r="M1121" s="263">
        <f>ROUND(L1121*K1121,2)</f>
        <v>0</v>
      </c>
      <c r="N1121" s="262"/>
      <c r="O1121" s="261">
        <v>348.3</v>
      </c>
      <c r="P1121" s="263">
        <f>ROUND(O1121*N1121,2)</f>
        <v>0</v>
      </c>
      <c r="Q1121" s="262">
        <v>1204</v>
      </c>
      <c r="R1121" s="261">
        <v>348.3</v>
      </c>
      <c r="S1121" s="263">
        <f>ROUND(R1121*Q1121,2)</f>
        <v>419353.2</v>
      </c>
    </row>
    <row r="1122" spans="2:19" s="406" customFormat="1" ht="13.5" hidden="1" outlineLevel="3">
      <c r="B1122" s="397"/>
      <c r="C1122" s="398"/>
      <c r="D1122" s="399" t="s">
        <v>70</v>
      </c>
      <c r="E1122" s="402" t="s">
        <v>15</v>
      </c>
      <c r="F1122" s="401" t="s">
        <v>1649</v>
      </c>
      <c r="G1122" s="398"/>
      <c r="H1122" s="402" t="s">
        <v>15</v>
      </c>
      <c r="I1122" s="403" t="s">
        <v>15</v>
      </c>
      <c r="J1122" s="404"/>
      <c r="K1122" s="405"/>
      <c r="L1122" s="403" t="s">
        <v>15</v>
      </c>
      <c r="M1122" s="404"/>
      <c r="N1122" s="405"/>
      <c r="O1122" s="403" t="s">
        <v>15</v>
      </c>
      <c r="P1122" s="404"/>
      <c r="Q1122" s="405" t="s">
        <v>15</v>
      </c>
      <c r="R1122" s="403" t="s">
        <v>15</v>
      </c>
      <c r="S1122" s="404"/>
    </row>
    <row r="1123" spans="2:19" s="406" customFormat="1" ht="13.5" hidden="1" outlineLevel="3">
      <c r="B1123" s="397"/>
      <c r="C1123" s="398"/>
      <c r="D1123" s="399" t="s">
        <v>70</v>
      </c>
      <c r="E1123" s="402" t="s">
        <v>15</v>
      </c>
      <c r="F1123" s="401" t="s">
        <v>2016</v>
      </c>
      <c r="G1123" s="398"/>
      <c r="H1123" s="402" t="s">
        <v>15</v>
      </c>
      <c r="I1123" s="403" t="s">
        <v>15</v>
      </c>
      <c r="J1123" s="404"/>
      <c r="K1123" s="405"/>
      <c r="L1123" s="403" t="s">
        <v>15</v>
      </c>
      <c r="M1123" s="404"/>
      <c r="N1123" s="405"/>
      <c r="O1123" s="403" t="s">
        <v>15</v>
      </c>
      <c r="P1123" s="404"/>
      <c r="Q1123" s="405" t="s">
        <v>15</v>
      </c>
      <c r="R1123" s="403" t="s">
        <v>15</v>
      </c>
      <c r="S1123" s="404"/>
    </row>
    <row r="1124" spans="2:19" s="415" customFormat="1" ht="13.5" hidden="1" outlineLevel="3">
      <c r="B1124" s="407"/>
      <c r="C1124" s="408"/>
      <c r="D1124" s="399" t="s">
        <v>70</v>
      </c>
      <c r="E1124" s="436" t="s">
        <v>15</v>
      </c>
      <c r="F1124" s="410" t="s">
        <v>2057</v>
      </c>
      <c r="G1124" s="408"/>
      <c r="H1124" s="411">
        <v>363</v>
      </c>
      <c r="I1124" s="412" t="s">
        <v>15</v>
      </c>
      <c r="J1124" s="413"/>
      <c r="K1124" s="414"/>
      <c r="L1124" s="412" t="s">
        <v>15</v>
      </c>
      <c r="M1124" s="413"/>
      <c r="N1124" s="414"/>
      <c r="O1124" s="412" t="s">
        <v>15</v>
      </c>
      <c r="P1124" s="413"/>
      <c r="Q1124" s="414">
        <v>363</v>
      </c>
      <c r="R1124" s="412" t="s">
        <v>15</v>
      </c>
      <c r="S1124" s="413"/>
    </row>
    <row r="1125" spans="2:19" s="415" customFormat="1" ht="13.5" hidden="1" outlineLevel="3">
      <c r="B1125" s="407"/>
      <c r="C1125" s="408"/>
      <c r="D1125" s="399" t="s">
        <v>70</v>
      </c>
      <c r="E1125" s="436" t="s">
        <v>15</v>
      </c>
      <c r="F1125" s="410" t="s">
        <v>2058</v>
      </c>
      <c r="G1125" s="408"/>
      <c r="H1125" s="411">
        <v>121</v>
      </c>
      <c r="I1125" s="412" t="s">
        <v>15</v>
      </c>
      <c r="J1125" s="413"/>
      <c r="K1125" s="414"/>
      <c r="L1125" s="412" t="s">
        <v>15</v>
      </c>
      <c r="M1125" s="413"/>
      <c r="N1125" s="414"/>
      <c r="O1125" s="412" t="s">
        <v>15</v>
      </c>
      <c r="P1125" s="413"/>
      <c r="Q1125" s="414">
        <v>121</v>
      </c>
      <c r="R1125" s="412" t="s">
        <v>15</v>
      </c>
      <c r="S1125" s="413"/>
    </row>
    <row r="1126" spans="2:19" s="415" customFormat="1" ht="13.5" hidden="1" outlineLevel="3">
      <c r="B1126" s="407"/>
      <c r="C1126" s="408"/>
      <c r="D1126" s="399" t="s">
        <v>70</v>
      </c>
      <c r="E1126" s="436" t="s">
        <v>15</v>
      </c>
      <c r="F1126" s="410" t="s">
        <v>2059</v>
      </c>
      <c r="G1126" s="408"/>
      <c r="H1126" s="411">
        <v>363</v>
      </c>
      <c r="I1126" s="412" t="s">
        <v>15</v>
      </c>
      <c r="J1126" s="413"/>
      <c r="K1126" s="414"/>
      <c r="L1126" s="412" t="s">
        <v>15</v>
      </c>
      <c r="M1126" s="413"/>
      <c r="N1126" s="414"/>
      <c r="O1126" s="412" t="s">
        <v>15</v>
      </c>
      <c r="P1126" s="413"/>
      <c r="Q1126" s="414">
        <v>363</v>
      </c>
      <c r="R1126" s="412" t="s">
        <v>15</v>
      </c>
      <c r="S1126" s="413"/>
    </row>
    <row r="1127" spans="2:19" s="415" customFormat="1" ht="13.5" hidden="1" outlineLevel="3">
      <c r="B1127" s="407"/>
      <c r="C1127" s="408"/>
      <c r="D1127" s="399" t="s">
        <v>70</v>
      </c>
      <c r="E1127" s="436" t="s">
        <v>15</v>
      </c>
      <c r="F1127" s="410" t="s">
        <v>2060</v>
      </c>
      <c r="G1127" s="408"/>
      <c r="H1127" s="411">
        <v>357</v>
      </c>
      <c r="I1127" s="412" t="s">
        <v>15</v>
      </c>
      <c r="J1127" s="413"/>
      <c r="K1127" s="414"/>
      <c r="L1127" s="412" t="s">
        <v>15</v>
      </c>
      <c r="M1127" s="413"/>
      <c r="N1127" s="414"/>
      <c r="O1127" s="412" t="s">
        <v>15</v>
      </c>
      <c r="P1127" s="413"/>
      <c r="Q1127" s="414">
        <v>357</v>
      </c>
      <c r="R1127" s="412" t="s">
        <v>15</v>
      </c>
      <c r="S1127" s="413"/>
    </row>
    <row r="1128" spans="2:19" s="424" customFormat="1" ht="13.5" hidden="1" outlineLevel="3">
      <c r="B1128" s="416"/>
      <c r="C1128" s="417"/>
      <c r="D1128" s="399" t="s">
        <v>70</v>
      </c>
      <c r="E1128" s="438" t="s">
        <v>15</v>
      </c>
      <c r="F1128" s="419" t="s">
        <v>71</v>
      </c>
      <c r="G1128" s="417"/>
      <c r="H1128" s="420">
        <v>1204</v>
      </c>
      <c r="I1128" s="421" t="s">
        <v>15</v>
      </c>
      <c r="J1128" s="422"/>
      <c r="K1128" s="423"/>
      <c r="L1128" s="421" t="s">
        <v>15</v>
      </c>
      <c r="M1128" s="422"/>
      <c r="N1128" s="423"/>
      <c r="O1128" s="421" t="s">
        <v>15</v>
      </c>
      <c r="P1128" s="422"/>
      <c r="Q1128" s="423">
        <v>1204</v>
      </c>
      <c r="R1128" s="421" t="s">
        <v>15</v>
      </c>
      <c r="S1128" s="422"/>
    </row>
    <row r="1129" spans="2:19" s="264" customFormat="1" ht="22.5" customHeight="1" hidden="1" outlineLevel="2" collapsed="1">
      <c r="B1129" s="255"/>
      <c r="C1129" s="256" t="s">
        <v>2106</v>
      </c>
      <c r="D1129" s="256" t="s">
        <v>67</v>
      </c>
      <c r="E1129" s="257" t="s">
        <v>2107</v>
      </c>
      <c r="F1129" s="396" t="s">
        <v>2108</v>
      </c>
      <c r="G1129" s="259" t="s">
        <v>82</v>
      </c>
      <c r="H1129" s="260">
        <v>268.642</v>
      </c>
      <c r="I1129" s="261">
        <v>28282</v>
      </c>
      <c r="J1129" s="263">
        <f>ROUND(I1129*H1129,2)</f>
        <v>7597733.04</v>
      </c>
      <c r="K1129" s="262"/>
      <c r="L1129" s="261">
        <v>28282</v>
      </c>
      <c r="M1129" s="263">
        <f>ROUND(L1129*K1129,2)</f>
        <v>0</v>
      </c>
      <c r="N1129" s="262"/>
      <c r="O1129" s="261">
        <v>28282</v>
      </c>
      <c r="P1129" s="263">
        <f>ROUND(O1129*N1129,2)</f>
        <v>0</v>
      </c>
      <c r="Q1129" s="262">
        <v>268.642</v>
      </c>
      <c r="R1129" s="261">
        <v>28282</v>
      </c>
      <c r="S1129" s="263">
        <f>ROUND(R1129*Q1129,2)</f>
        <v>7597733.04</v>
      </c>
    </row>
    <row r="1130" spans="2:19" s="415" customFormat="1" ht="13.5" hidden="1" outlineLevel="3">
      <c r="B1130" s="407"/>
      <c r="C1130" s="408"/>
      <c r="D1130" s="399" t="s">
        <v>70</v>
      </c>
      <c r="E1130" s="436" t="s">
        <v>15</v>
      </c>
      <c r="F1130" s="410" t="s">
        <v>2109</v>
      </c>
      <c r="G1130" s="408"/>
      <c r="H1130" s="411">
        <v>268.642</v>
      </c>
      <c r="I1130" s="412" t="s">
        <v>15</v>
      </c>
      <c r="J1130" s="413"/>
      <c r="K1130" s="414"/>
      <c r="L1130" s="412" t="s">
        <v>15</v>
      </c>
      <c r="M1130" s="413"/>
      <c r="N1130" s="414"/>
      <c r="O1130" s="412" t="s">
        <v>15</v>
      </c>
      <c r="P1130" s="413"/>
      <c r="Q1130" s="414">
        <v>268.642</v>
      </c>
      <c r="R1130" s="412" t="s">
        <v>15</v>
      </c>
      <c r="S1130" s="413"/>
    </row>
    <row r="1131" spans="2:19" s="264" customFormat="1" ht="22.5" customHeight="1" hidden="1" outlineLevel="2" collapsed="1">
      <c r="B1131" s="255"/>
      <c r="C1131" s="256" t="s">
        <v>2110</v>
      </c>
      <c r="D1131" s="256" t="s">
        <v>67</v>
      </c>
      <c r="E1131" s="257" t="s">
        <v>2111</v>
      </c>
      <c r="F1131" s="396" t="s">
        <v>2112</v>
      </c>
      <c r="G1131" s="259" t="s">
        <v>82</v>
      </c>
      <c r="H1131" s="260">
        <v>0.32</v>
      </c>
      <c r="I1131" s="261">
        <v>27167.4</v>
      </c>
      <c r="J1131" s="263">
        <f>ROUND(I1131*H1131,2)</f>
        <v>8693.57</v>
      </c>
      <c r="K1131" s="262"/>
      <c r="L1131" s="261">
        <v>27167.4</v>
      </c>
      <c r="M1131" s="263">
        <f>ROUND(L1131*K1131,2)</f>
        <v>0</v>
      </c>
      <c r="N1131" s="262"/>
      <c r="O1131" s="261">
        <v>27167.4</v>
      </c>
      <c r="P1131" s="263">
        <f>ROUND(O1131*N1131,2)</f>
        <v>0</v>
      </c>
      <c r="Q1131" s="262">
        <v>0.32</v>
      </c>
      <c r="R1131" s="261">
        <v>27167.4</v>
      </c>
      <c r="S1131" s="263">
        <f>ROUND(R1131*Q1131,2)</f>
        <v>8693.57</v>
      </c>
    </row>
    <row r="1132" spans="2:19" s="415" customFormat="1" ht="13.5" hidden="1" outlineLevel="3">
      <c r="B1132" s="407"/>
      <c r="C1132" s="408"/>
      <c r="D1132" s="399" t="s">
        <v>70</v>
      </c>
      <c r="E1132" s="436" t="s">
        <v>15</v>
      </c>
      <c r="F1132" s="410" t="s">
        <v>2113</v>
      </c>
      <c r="G1132" s="408"/>
      <c r="H1132" s="411">
        <v>0.32</v>
      </c>
      <c r="I1132" s="412" t="s">
        <v>15</v>
      </c>
      <c r="J1132" s="413"/>
      <c r="K1132" s="414"/>
      <c r="L1132" s="412" t="s">
        <v>15</v>
      </c>
      <c r="M1132" s="413"/>
      <c r="N1132" s="414"/>
      <c r="O1132" s="412" t="s">
        <v>15</v>
      </c>
      <c r="P1132" s="413"/>
      <c r="Q1132" s="414">
        <v>0.32</v>
      </c>
      <c r="R1132" s="412" t="s">
        <v>15</v>
      </c>
      <c r="S1132" s="413"/>
    </row>
    <row r="1133" spans="2:19" s="264" customFormat="1" ht="31.5" customHeight="1" hidden="1" outlineLevel="2">
      <c r="B1133" s="255"/>
      <c r="C1133" s="256" t="s">
        <v>2114</v>
      </c>
      <c r="D1133" s="256" t="s">
        <v>67</v>
      </c>
      <c r="E1133" s="257" t="s">
        <v>2115</v>
      </c>
      <c r="F1133" s="396" t="s">
        <v>2116</v>
      </c>
      <c r="G1133" s="259" t="s">
        <v>82</v>
      </c>
      <c r="H1133" s="260">
        <v>268.642</v>
      </c>
      <c r="I1133" s="261">
        <v>835.9</v>
      </c>
      <c r="J1133" s="263">
        <f>ROUND(I1133*H1133,2)</f>
        <v>224557.85</v>
      </c>
      <c r="K1133" s="262"/>
      <c r="L1133" s="261">
        <v>835.9</v>
      </c>
      <c r="M1133" s="263">
        <f>ROUND(L1133*K1133,2)</f>
        <v>0</v>
      </c>
      <c r="N1133" s="262"/>
      <c r="O1133" s="261">
        <v>835.9</v>
      </c>
      <c r="P1133" s="263">
        <f>ROUND(O1133*N1133,2)</f>
        <v>0</v>
      </c>
      <c r="Q1133" s="262">
        <v>268.642</v>
      </c>
      <c r="R1133" s="261">
        <v>835.9</v>
      </c>
      <c r="S1133" s="263">
        <f>ROUND(R1133*Q1133,2)</f>
        <v>224557.85</v>
      </c>
    </row>
    <row r="1134" spans="2:19" s="264" customFormat="1" ht="22.5" customHeight="1" hidden="1" outlineLevel="2" collapsed="1">
      <c r="B1134" s="255"/>
      <c r="C1134" s="256" t="s">
        <v>2117</v>
      </c>
      <c r="D1134" s="256" t="s">
        <v>67</v>
      </c>
      <c r="E1134" s="257" t="s">
        <v>2118</v>
      </c>
      <c r="F1134" s="396" t="s">
        <v>2119</v>
      </c>
      <c r="G1134" s="259" t="s">
        <v>104</v>
      </c>
      <c r="H1134" s="260">
        <v>70</v>
      </c>
      <c r="I1134" s="261">
        <v>209</v>
      </c>
      <c r="J1134" s="263">
        <f>ROUND(I1134*H1134,2)</f>
        <v>14630</v>
      </c>
      <c r="K1134" s="262"/>
      <c r="L1134" s="261">
        <v>209</v>
      </c>
      <c r="M1134" s="263">
        <f>ROUND(L1134*K1134,2)</f>
        <v>0</v>
      </c>
      <c r="N1134" s="262"/>
      <c r="O1134" s="261">
        <v>209</v>
      </c>
      <c r="P1134" s="263">
        <f>ROUND(O1134*N1134,2)</f>
        <v>0</v>
      </c>
      <c r="Q1134" s="262">
        <v>70</v>
      </c>
      <c r="R1134" s="261">
        <v>209</v>
      </c>
      <c r="S1134" s="263">
        <f>ROUND(R1134*Q1134,2)</f>
        <v>14630</v>
      </c>
    </row>
    <row r="1135" spans="2:19" s="415" customFormat="1" ht="13.5" hidden="1" outlineLevel="3">
      <c r="B1135" s="407"/>
      <c r="C1135" s="408"/>
      <c r="D1135" s="399" t="s">
        <v>70</v>
      </c>
      <c r="E1135" s="436" t="s">
        <v>15</v>
      </c>
      <c r="F1135" s="410" t="s">
        <v>2120</v>
      </c>
      <c r="G1135" s="408"/>
      <c r="H1135" s="411">
        <v>70</v>
      </c>
      <c r="I1135" s="412" t="s">
        <v>15</v>
      </c>
      <c r="J1135" s="413"/>
      <c r="K1135" s="414"/>
      <c r="L1135" s="412" t="s">
        <v>15</v>
      </c>
      <c r="M1135" s="413"/>
      <c r="N1135" s="414"/>
      <c r="O1135" s="412" t="s">
        <v>15</v>
      </c>
      <c r="P1135" s="413"/>
      <c r="Q1135" s="414">
        <v>70</v>
      </c>
      <c r="R1135" s="412" t="s">
        <v>15</v>
      </c>
      <c r="S1135" s="413"/>
    </row>
    <row r="1136" spans="2:19" s="264" customFormat="1" ht="22.5" customHeight="1" hidden="1" outlineLevel="2" collapsed="1">
      <c r="B1136" s="255"/>
      <c r="C1136" s="256" t="s">
        <v>2121</v>
      </c>
      <c r="D1136" s="256" t="s">
        <v>67</v>
      </c>
      <c r="E1136" s="257" t="s">
        <v>2122</v>
      </c>
      <c r="F1136" s="396" t="s">
        <v>2123</v>
      </c>
      <c r="G1136" s="259" t="s">
        <v>68</v>
      </c>
      <c r="H1136" s="260">
        <v>16.149</v>
      </c>
      <c r="I1136" s="261">
        <v>3099.9</v>
      </c>
      <c r="J1136" s="263">
        <f>ROUND(I1136*H1136,2)</f>
        <v>50060.29</v>
      </c>
      <c r="K1136" s="262"/>
      <c r="L1136" s="261">
        <v>3099.9</v>
      </c>
      <c r="M1136" s="263">
        <f>ROUND(L1136*K1136,2)</f>
        <v>0</v>
      </c>
      <c r="N1136" s="262"/>
      <c r="O1136" s="261">
        <v>3099.9</v>
      </c>
      <c r="P1136" s="263">
        <f>ROUND(O1136*N1136,2)</f>
        <v>0</v>
      </c>
      <c r="Q1136" s="262">
        <v>16.149</v>
      </c>
      <c r="R1136" s="261">
        <v>3099.9</v>
      </c>
      <c r="S1136" s="263">
        <f>ROUND(R1136*Q1136,2)</f>
        <v>50060.29</v>
      </c>
    </row>
    <row r="1137" spans="2:19" s="406" customFormat="1" ht="13.5" hidden="1" outlineLevel="3">
      <c r="B1137" s="397"/>
      <c r="C1137" s="398"/>
      <c r="D1137" s="399" t="s">
        <v>70</v>
      </c>
      <c r="E1137" s="402" t="s">
        <v>15</v>
      </c>
      <c r="F1137" s="401" t="s">
        <v>2124</v>
      </c>
      <c r="G1137" s="398"/>
      <c r="H1137" s="402" t="s">
        <v>15</v>
      </c>
      <c r="I1137" s="403" t="s">
        <v>15</v>
      </c>
      <c r="J1137" s="404"/>
      <c r="K1137" s="405"/>
      <c r="L1137" s="403" t="s">
        <v>15</v>
      </c>
      <c r="M1137" s="404"/>
      <c r="N1137" s="405"/>
      <c r="O1137" s="403" t="s">
        <v>15</v>
      </c>
      <c r="P1137" s="404"/>
      <c r="Q1137" s="405" t="s">
        <v>15</v>
      </c>
      <c r="R1137" s="403" t="s">
        <v>15</v>
      </c>
      <c r="S1137" s="404"/>
    </row>
    <row r="1138" spans="2:19" s="406" customFormat="1" ht="13.5" hidden="1" outlineLevel="3">
      <c r="B1138" s="397"/>
      <c r="C1138" s="398"/>
      <c r="D1138" s="399" t="s">
        <v>70</v>
      </c>
      <c r="E1138" s="402" t="s">
        <v>15</v>
      </c>
      <c r="F1138" s="401" t="s">
        <v>2125</v>
      </c>
      <c r="G1138" s="398"/>
      <c r="H1138" s="402" t="s">
        <v>15</v>
      </c>
      <c r="I1138" s="403" t="s">
        <v>15</v>
      </c>
      <c r="J1138" s="404"/>
      <c r="K1138" s="405"/>
      <c r="L1138" s="403" t="s">
        <v>15</v>
      </c>
      <c r="M1138" s="404"/>
      <c r="N1138" s="405"/>
      <c r="O1138" s="403" t="s">
        <v>15</v>
      </c>
      <c r="P1138" s="404"/>
      <c r="Q1138" s="405" t="s">
        <v>15</v>
      </c>
      <c r="R1138" s="403" t="s">
        <v>15</v>
      </c>
      <c r="S1138" s="404"/>
    </row>
    <row r="1139" spans="2:19" s="415" customFormat="1" ht="13.5" hidden="1" outlineLevel="3">
      <c r="B1139" s="407"/>
      <c r="C1139" s="408"/>
      <c r="D1139" s="399" t="s">
        <v>70</v>
      </c>
      <c r="E1139" s="436" t="s">
        <v>15</v>
      </c>
      <c r="F1139" s="410" t="s">
        <v>2126</v>
      </c>
      <c r="G1139" s="408"/>
      <c r="H1139" s="411">
        <v>8.188</v>
      </c>
      <c r="I1139" s="412" t="s">
        <v>15</v>
      </c>
      <c r="J1139" s="413"/>
      <c r="K1139" s="414"/>
      <c r="L1139" s="412" t="s">
        <v>15</v>
      </c>
      <c r="M1139" s="413"/>
      <c r="N1139" s="414"/>
      <c r="O1139" s="412" t="s">
        <v>15</v>
      </c>
      <c r="P1139" s="413"/>
      <c r="Q1139" s="414">
        <v>8.188</v>
      </c>
      <c r="R1139" s="412" t="s">
        <v>15</v>
      </c>
      <c r="S1139" s="413"/>
    </row>
    <row r="1140" spans="2:19" s="406" customFormat="1" ht="13.5" hidden="1" outlineLevel="3">
      <c r="B1140" s="397"/>
      <c r="C1140" s="398"/>
      <c r="D1140" s="399" t="s">
        <v>70</v>
      </c>
      <c r="E1140" s="402" t="s">
        <v>15</v>
      </c>
      <c r="F1140" s="401" t="s">
        <v>2127</v>
      </c>
      <c r="G1140" s="398"/>
      <c r="H1140" s="402" t="s">
        <v>15</v>
      </c>
      <c r="I1140" s="403" t="s">
        <v>15</v>
      </c>
      <c r="J1140" s="404"/>
      <c r="K1140" s="405"/>
      <c r="L1140" s="403" t="s">
        <v>15</v>
      </c>
      <c r="M1140" s="404"/>
      <c r="N1140" s="405"/>
      <c r="O1140" s="403" t="s">
        <v>15</v>
      </c>
      <c r="P1140" s="404"/>
      <c r="Q1140" s="405" t="s">
        <v>15</v>
      </c>
      <c r="R1140" s="403" t="s">
        <v>15</v>
      </c>
      <c r="S1140" s="404"/>
    </row>
    <row r="1141" spans="2:19" s="415" customFormat="1" ht="13.5" hidden="1" outlineLevel="3">
      <c r="B1141" s="407"/>
      <c r="C1141" s="408"/>
      <c r="D1141" s="399" t="s">
        <v>70</v>
      </c>
      <c r="E1141" s="436" t="s">
        <v>15</v>
      </c>
      <c r="F1141" s="410" t="s">
        <v>2128</v>
      </c>
      <c r="G1141" s="408"/>
      <c r="H1141" s="411">
        <v>1.863</v>
      </c>
      <c r="I1141" s="412" t="s">
        <v>15</v>
      </c>
      <c r="J1141" s="413"/>
      <c r="K1141" s="414"/>
      <c r="L1141" s="412" t="s">
        <v>15</v>
      </c>
      <c r="M1141" s="413"/>
      <c r="N1141" s="414"/>
      <c r="O1141" s="412" t="s">
        <v>15</v>
      </c>
      <c r="P1141" s="413"/>
      <c r="Q1141" s="414">
        <v>1.863</v>
      </c>
      <c r="R1141" s="412" t="s">
        <v>15</v>
      </c>
      <c r="S1141" s="413"/>
    </row>
    <row r="1142" spans="2:19" s="415" customFormat="1" ht="13.5" hidden="1" outlineLevel="3">
      <c r="B1142" s="407"/>
      <c r="C1142" s="408"/>
      <c r="D1142" s="399" t="s">
        <v>70</v>
      </c>
      <c r="E1142" s="436" t="s">
        <v>15</v>
      </c>
      <c r="F1142" s="410" t="s">
        <v>2129</v>
      </c>
      <c r="G1142" s="408"/>
      <c r="H1142" s="411">
        <v>4.992</v>
      </c>
      <c r="I1142" s="412" t="s">
        <v>15</v>
      </c>
      <c r="J1142" s="413"/>
      <c r="K1142" s="414"/>
      <c r="L1142" s="412" t="s">
        <v>15</v>
      </c>
      <c r="M1142" s="413"/>
      <c r="N1142" s="414"/>
      <c r="O1142" s="412" t="s">
        <v>15</v>
      </c>
      <c r="P1142" s="413"/>
      <c r="Q1142" s="414">
        <v>4.992</v>
      </c>
      <c r="R1142" s="412" t="s">
        <v>15</v>
      </c>
      <c r="S1142" s="413"/>
    </row>
    <row r="1143" spans="2:19" s="415" customFormat="1" ht="13.5" hidden="1" outlineLevel="3">
      <c r="B1143" s="407"/>
      <c r="C1143" s="408"/>
      <c r="D1143" s="399" t="s">
        <v>70</v>
      </c>
      <c r="E1143" s="436" t="s">
        <v>15</v>
      </c>
      <c r="F1143" s="410" t="s">
        <v>2130</v>
      </c>
      <c r="G1143" s="408"/>
      <c r="H1143" s="411">
        <v>2.147</v>
      </c>
      <c r="I1143" s="412" t="s">
        <v>15</v>
      </c>
      <c r="J1143" s="413"/>
      <c r="K1143" s="414"/>
      <c r="L1143" s="412" t="s">
        <v>15</v>
      </c>
      <c r="M1143" s="413"/>
      <c r="N1143" s="414"/>
      <c r="O1143" s="412" t="s">
        <v>15</v>
      </c>
      <c r="P1143" s="413"/>
      <c r="Q1143" s="414">
        <v>2.147</v>
      </c>
      <c r="R1143" s="412" t="s">
        <v>15</v>
      </c>
      <c r="S1143" s="413"/>
    </row>
    <row r="1144" spans="2:19" s="415" customFormat="1" ht="13.5" hidden="1" outlineLevel="3">
      <c r="B1144" s="407"/>
      <c r="C1144" s="408"/>
      <c r="D1144" s="399" t="s">
        <v>70</v>
      </c>
      <c r="E1144" s="436" t="s">
        <v>15</v>
      </c>
      <c r="F1144" s="410" t="s">
        <v>2131</v>
      </c>
      <c r="G1144" s="408"/>
      <c r="H1144" s="411">
        <v>-1.041</v>
      </c>
      <c r="I1144" s="412" t="s">
        <v>15</v>
      </c>
      <c r="J1144" s="413"/>
      <c r="K1144" s="414"/>
      <c r="L1144" s="412" t="s">
        <v>15</v>
      </c>
      <c r="M1144" s="413"/>
      <c r="N1144" s="414"/>
      <c r="O1144" s="412" t="s">
        <v>15</v>
      </c>
      <c r="P1144" s="413"/>
      <c r="Q1144" s="414">
        <v>-1.041</v>
      </c>
      <c r="R1144" s="412" t="s">
        <v>15</v>
      </c>
      <c r="S1144" s="413"/>
    </row>
    <row r="1145" spans="2:19" s="424" customFormat="1" ht="13.5" hidden="1" outlineLevel="3">
      <c r="B1145" s="416"/>
      <c r="C1145" s="417"/>
      <c r="D1145" s="399" t="s">
        <v>70</v>
      </c>
      <c r="E1145" s="438" t="s">
        <v>15</v>
      </c>
      <c r="F1145" s="419" t="s">
        <v>71</v>
      </c>
      <c r="G1145" s="417"/>
      <c r="H1145" s="420">
        <v>16.149</v>
      </c>
      <c r="I1145" s="421" t="s">
        <v>15</v>
      </c>
      <c r="J1145" s="422"/>
      <c r="K1145" s="423"/>
      <c r="L1145" s="421" t="s">
        <v>15</v>
      </c>
      <c r="M1145" s="422"/>
      <c r="N1145" s="423"/>
      <c r="O1145" s="421" t="s">
        <v>15</v>
      </c>
      <c r="P1145" s="422"/>
      <c r="Q1145" s="423">
        <v>16.149</v>
      </c>
      <c r="R1145" s="421" t="s">
        <v>15</v>
      </c>
      <c r="S1145" s="422"/>
    </row>
    <row r="1146" spans="2:19" s="264" customFormat="1" ht="22.5" customHeight="1" hidden="1" outlineLevel="2" collapsed="1">
      <c r="B1146" s="255"/>
      <c r="C1146" s="256" t="s">
        <v>2132</v>
      </c>
      <c r="D1146" s="256" t="s">
        <v>67</v>
      </c>
      <c r="E1146" s="257" t="s">
        <v>2133</v>
      </c>
      <c r="F1146" s="396" t="s">
        <v>2134</v>
      </c>
      <c r="G1146" s="259" t="s">
        <v>104</v>
      </c>
      <c r="H1146" s="260">
        <v>21</v>
      </c>
      <c r="I1146" s="261">
        <v>3845.2</v>
      </c>
      <c r="J1146" s="263">
        <f>ROUND(I1146*H1146,2)</f>
        <v>80749.2</v>
      </c>
      <c r="K1146" s="262"/>
      <c r="L1146" s="261">
        <v>3845.2</v>
      </c>
      <c r="M1146" s="263">
        <f>ROUND(L1146*K1146,2)</f>
        <v>0</v>
      </c>
      <c r="N1146" s="262"/>
      <c r="O1146" s="261">
        <v>3845.2</v>
      </c>
      <c r="P1146" s="263">
        <f>ROUND(O1146*N1146,2)</f>
        <v>0</v>
      </c>
      <c r="Q1146" s="262">
        <v>21</v>
      </c>
      <c r="R1146" s="261">
        <v>3845.2</v>
      </c>
      <c r="S1146" s="263">
        <f>ROUND(R1146*Q1146,2)</f>
        <v>80749.2</v>
      </c>
    </row>
    <row r="1147" spans="2:19" s="406" customFormat="1" ht="13.5" hidden="1" outlineLevel="3">
      <c r="B1147" s="397"/>
      <c r="C1147" s="398"/>
      <c r="D1147" s="399" t="s">
        <v>70</v>
      </c>
      <c r="E1147" s="402" t="s">
        <v>15</v>
      </c>
      <c r="F1147" s="401" t="s">
        <v>2135</v>
      </c>
      <c r="G1147" s="398"/>
      <c r="H1147" s="402" t="s">
        <v>15</v>
      </c>
      <c r="I1147" s="403" t="s">
        <v>15</v>
      </c>
      <c r="J1147" s="404"/>
      <c r="K1147" s="405"/>
      <c r="L1147" s="403" t="s">
        <v>15</v>
      </c>
      <c r="M1147" s="404"/>
      <c r="N1147" s="405"/>
      <c r="O1147" s="403" t="s">
        <v>15</v>
      </c>
      <c r="P1147" s="404"/>
      <c r="Q1147" s="405" t="s">
        <v>15</v>
      </c>
      <c r="R1147" s="403" t="s">
        <v>15</v>
      </c>
      <c r="S1147" s="404"/>
    </row>
    <row r="1148" spans="2:19" s="415" customFormat="1" ht="13.5" hidden="1" outlineLevel="3">
      <c r="B1148" s="407"/>
      <c r="C1148" s="408"/>
      <c r="D1148" s="399" t="s">
        <v>70</v>
      </c>
      <c r="E1148" s="436" t="s">
        <v>15</v>
      </c>
      <c r="F1148" s="410" t="s">
        <v>2136</v>
      </c>
      <c r="G1148" s="408"/>
      <c r="H1148" s="411">
        <v>21</v>
      </c>
      <c r="I1148" s="412" t="s">
        <v>15</v>
      </c>
      <c r="J1148" s="413"/>
      <c r="K1148" s="414"/>
      <c r="L1148" s="412" t="s">
        <v>15</v>
      </c>
      <c r="M1148" s="413"/>
      <c r="N1148" s="414"/>
      <c r="O1148" s="412" t="s">
        <v>15</v>
      </c>
      <c r="P1148" s="413"/>
      <c r="Q1148" s="414">
        <v>21</v>
      </c>
      <c r="R1148" s="412" t="s">
        <v>15</v>
      </c>
      <c r="S1148" s="413"/>
    </row>
    <row r="1149" spans="2:19" s="264" customFormat="1" ht="22.5" customHeight="1" hidden="1" outlineLevel="2" collapsed="1">
      <c r="B1149" s="255"/>
      <c r="C1149" s="256" t="s">
        <v>2137</v>
      </c>
      <c r="D1149" s="256" t="s">
        <v>67</v>
      </c>
      <c r="E1149" s="257" t="s">
        <v>2138</v>
      </c>
      <c r="F1149" s="396" t="s">
        <v>2139</v>
      </c>
      <c r="G1149" s="259" t="s">
        <v>77</v>
      </c>
      <c r="H1149" s="260">
        <v>54.098</v>
      </c>
      <c r="I1149" s="261">
        <v>626.9</v>
      </c>
      <c r="J1149" s="263">
        <f>ROUND(I1149*H1149,2)</f>
        <v>33914.04</v>
      </c>
      <c r="K1149" s="262"/>
      <c r="L1149" s="261">
        <v>626.9</v>
      </c>
      <c r="M1149" s="263">
        <f>ROUND(L1149*K1149,2)</f>
        <v>0</v>
      </c>
      <c r="N1149" s="262"/>
      <c r="O1149" s="261">
        <v>626.9</v>
      </c>
      <c r="P1149" s="263">
        <f>ROUND(O1149*N1149,2)</f>
        <v>0</v>
      </c>
      <c r="Q1149" s="262">
        <v>54.098</v>
      </c>
      <c r="R1149" s="261">
        <v>626.9</v>
      </c>
      <c r="S1149" s="263">
        <f>ROUND(R1149*Q1149,2)</f>
        <v>33914.04</v>
      </c>
    </row>
    <row r="1150" spans="2:19" s="406" customFormat="1" ht="13.5" hidden="1" outlineLevel="3">
      <c r="B1150" s="397"/>
      <c r="C1150" s="398"/>
      <c r="D1150" s="399" t="s">
        <v>70</v>
      </c>
      <c r="E1150" s="402" t="s">
        <v>15</v>
      </c>
      <c r="F1150" s="401" t="s">
        <v>2124</v>
      </c>
      <c r="G1150" s="398"/>
      <c r="H1150" s="402" t="s">
        <v>15</v>
      </c>
      <c r="I1150" s="403" t="s">
        <v>15</v>
      </c>
      <c r="J1150" s="404"/>
      <c r="K1150" s="405"/>
      <c r="L1150" s="403" t="s">
        <v>15</v>
      </c>
      <c r="M1150" s="404"/>
      <c r="N1150" s="405"/>
      <c r="O1150" s="403" t="s">
        <v>15</v>
      </c>
      <c r="P1150" s="404"/>
      <c r="Q1150" s="405" t="s">
        <v>15</v>
      </c>
      <c r="R1150" s="403" t="s">
        <v>15</v>
      </c>
      <c r="S1150" s="404"/>
    </row>
    <row r="1151" spans="2:19" s="406" customFormat="1" ht="13.5" hidden="1" outlineLevel="3">
      <c r="B1151" s="397"/>
      <c r="C1151" s="398"/>
      <c r="D1151" s="399" t="s">
        <v>70</v>
      </c>
      <c r="E1151" s="402" t="s">
        <v>15</v>
      </c>
      <c r="F1151" s="401" t="s">
        <v>2125</v>
      </c>
      <c r="G1151" s="398"/>
      <c r="H1151" s="402" t="s">
        <v>15</v>
      </c>
      <c r="I1151" s="403" t="s">
        <v>15</v>
      </c>
      <c r="J1151" s="404"/>
      <c r="K1151" s="405"/>
      <c r="L1151" s="403" t="s">
        <v>15</v>
      </c>
      <c r="M1151" s="404"/>
      <c r="N1151" s="405"/>
      <c r="O1151" s="403" t="s">
        <v>15</v>
      </c>
      <c r="P1151" s="404"/>
      <c r="Q1151" s="405" t="s">
        <v>15</v>
      </c>
      <c r="R1151" s="403" t="s">
        <v>15</v>
      </c>
      <c r="S1151" s="404"/>
    </row>
    <row r="1152" spans="2:19" s="415" customFormat="1" ht="13.5" hidden="1" outlineLevel="3">
      <c r="B1152" s="407"/>
      <c r="C1152" s="408"/>
      <c r="D1152" s="399" t="s">
        <v>70</v>
      </c>
      <c r="E1152" s="436" t="s">
        <v>15</v>
      </c>
      <c r="F1152" s="410" t="s">
        <v>2140</v>
      </c>
      <c r="G1152" s="408"/>
      <c r="H1152" s="411">
        <v>9.552</v>
      </c>
      <c r="I1152" s="412" t="s">
        <v>15</v>
      </c>
      <c r="J1152" s="413"/>
      <c r="K1152" s="414"/>
      <c r="L1152" s="412" t="s">
        <v>15</v>
      </c>
      <c r="M1152" s="413"/>
      <c r="N1152" s="414"/>
      <c r="O1152" s="412" t="s">
        <v>15</v>
      </c>
      <c r="P1152" s="413"/>
      <c r="Q1152" s="414">
        <v>9.552</v>
      </c>
      <c r="R1152" s="412" t="s">
        <v>15</v>
      </c>
      <c r="S1152" s="413"/>
    </row>
    <row r="1153" spans="2:19" s="406" customFormat="1" ht="13.5" hidden="1" outlineLevel="3">
      <c r="B1153" s="397"/>
      <c r="C1153" s="398"/>
      <c r="D1153" s="399" t="s">
        <v>70</v>
      </c>
      <c r="E1153" s="402" t="s">
        <v>15</v>
      </c>
      <c r="F1153" s="401" t="s">
        <v>2127</v>
      </c>
      <c r="G1153" s="398"/>
      <c r="H1153" s="402" t="s">
        <v>15</v>
      </c>
      <c r="I1153" s="403" t="s">
        <v>15</v>
      </c>
      <c r="J1153" s="404"/>
      <c r="K1153" s="405"/>
      <c r="L1153" s="403" t="s">
        <v>15</v>
      </c>
      <c r="M1153" s="404"/>
      <c r="N1153" s="405"/>
      <c r="O1153" s="403" t="s">
        <v>15</v>
      </c>
      <c r="P1153" s="404"/>
      <c r="Q1153" s="405" t="s">
        <v>15</v>
      </c>
      <c r="R1153" s="403" t="s">
        <v>15</v>
      </c>
      <c r="S1153" s="404"/>
    </row>
    <row r="1154" spans="2:19" s="415" customFormat="1" ht="13.5" hidden="1" outlineLevel="3">
      <c r="B1154" s="407"/>
      <c r="C1154" s="408"/>
      <c r="D1154" s="399" t="s">
        <v>70</v>
      </c>
      <c r="E1154" s="436" t="s">
        <v>15</v>
      </c>
      <c r="F1154" s="410" t="s">
        <v>2141</v>
      </c>
      <c r="G1154" s="408"/>
      <c r="H1154" s="411">
        <v>8.855</v>
      </c>
      <c r="I1154" s="412" t="s">
        <v>15</v>
      </c>
      <c r="J1154" s="413"/>
      <c r="K1154" s="414"/>
      <c r="L1154" s="412" t="s">
        <v>15</v>
      </c>
      <c r="M1154" s="413"/>
      <c r="N1154" s="414"/>
      <c r="O1154" s="412" t="s">
        <v>15</v>
      </c>
      <c r="P1154" s="413"/>
      <c r="Q1154" s="414">
        <v>8.855</v>
      </c>
      <c r="R1154" s="412" t="s">
        <v>15</v>
      </c>
      <c r="S1154" s="413"/>
    </row>
    <row r="1155" spans="2:19" s="415" customFormat="1" ht="13.5" hidden="1" outlineLevel="3">
      <c r="B1155" s="407"/>
      <c r="C1155" s="408"/>
      <c r="D1155" s="399" t="s">
        <v>70</v>
      </c>
      <c r="E1155" s="436" t="s">
        <v>15</v>
      </c>
      <c r="F1155" s="410" t="s">
        <v>2142</v>
      </c>
      <c r="G1155" s="408"/>
      <c r="H1155" s="411">
        <v>24.958</v>
      </c>
      <c r="I1155" s="412" t="s">
        <v>15</v>
      </c>
      <c r="J1155" s="413"/>
      <c r="K1155" s="414"/>
      <c r="L1155" s="412" t="s">
        <v>15</v>
      </c>
      <c r="M1155" s="413"/>
      <c r="N1155" s="414"/>
      <c r="O1155" s="412" t="s">
        <v>15</v>
      </c>
      <c r="P1155" s="413"/>
      <c r="Q1155" s="414">
        <v>24.958</v>
      </c>
      <c r="R1155" s="412" t="s">
        <v>15</v>
      </c>
      <c r="S1155" s="413"/>
    </row>
    <row r="1156" spans="2:19" s="415" customFormat="1" ht="13.5" hidden="1" outlineLevel="3">
      <c r="B1156" s="407"/>
      <c r="C1156" s="408"/>
      <c r="D1156" s="399" t="s">
        <v>70</v>
      </c>
      <c r="E1156" s="436" t="s">
        <v>15</v>
      </c>
      <c r="F1156" s="410" t="s">
        <v>2143</v>
      </c>
      <c r="G1156" s="408"/>
      <c r="H1156" s="411">
        <v>10.733</v>
      </c>
      <c r="I1156" s="412" t="s">
        <v>15</v>
      </c>
      <c r="J1156" s="413"/>
      <c r="K1156" s="414"/>
      <c r="L1156" s="412" t="s">
        <v>15</v>
      </c>
      <c r="M1156" s="413"/>
      <c r="N1156" s="414"/>
      <c r="O1156" s="412" t="s">
        <v>15</v>
      </c>
      <c r="P1156" s="413"/>
      <c r="Q1156" s="414">
        <v>10.733</v>
      </c>
      <c r="R1156" s="412" t="s">
        <v>15</v>
      </c>
      <c r="S1156" s="413"/>
    </row>
    <row r="1157" spans="2:19" s="424" customFormat="1" ht="13.5" hidden="1" outlineLevel="3">
      <c r="B1157" s="416"/>
      <c r="C1157" s="417"/>
      <c r="D1157" s="399" t="s">
        <v>70</v>
      </c>
      <c r="E1157" s="438" t="s">
        <v>15</v>
      </c>
      <c r="F1157" s="419" t="s">
        <v>71</v>
      </c>
      <c r="G1157" s="417"/>
      <c r="H1157" s="420">
        <v>54.098</v>
      </c>
      <c r="I1157" s="421" t="s">
        <v>15</v>
      </c>
      <c r="J1157" s="422"/>
      <c r="K1157" s="423"/>
      <c r="L1157" s="421" t="s">
        <v>15</v>
      </c>
      <c r="M1157" s="422"/>
      <c r="N1157" s="423"/>
      <c r="O1157" s="421" t="s">
        <v>15</v>
      </c>
      <c r="P1157" s="422"/>
      <c r="Q1157" s="423">
        <v>54.098</v>
      </c>
      <c r="R1157" s="421" t="s">
        <v>15</v>
      </c>
      <c r="S1157" s="422"/>
    </row>
    <row r="1158" spans="2:19" s="264" customFormat="1" ht="22.5" customHeight="1" hidden="1" outlineLevel="2">
      <c r="B1158" s="255"/>
      <c r="C1158" s="256" t="s">
        <v>2144</v>
      </c>
      <c r="D1158" s="256" t="s">
        <v>67</v>
      </c>
      <c r="E1158" s="257" t="s">
        <v>2145</v>
      </c>
      <c r="F1158" s="396" t="s">
        <v>2146</v>
      </c>
      <c r="G1158" s="259" t="s">
        <v>77</v>
      </c>
      <c r="H1158" s="260">
        <v>54.098</v>
      </c>
      <c r="I1158" s="261">
        <v>348.3</v>
      </c>
      <c r="J1158" s="263">
        <f>ROUND(I1158*H1158,2)</f>
        <v>18842.33</v>
      </c>
      <c r="K1158" s="262"/>
      <c r="L1158" s="261">
        <v>348.3</v>
      </c>
      <c r="M1158" s="263">
        <f>ROUND(L1158*K1158,2)</f>
        <v>0</v>
      </c>
      <c r="N1158" s="262"/>
      <c r="O1158" s="261">
        <v>348.3</v>
      </c>
      <c r="P1158" s="263">
        <f>ROUND(O1158*N1158,2)</f>
        <v>0</v>
      </c>
      <c r="Q1158" s="262">
        <v>54.098</v>
      </c>
      <c r="R1158" s="261">
        <v>348.3</v>
      </c>
      <c r="S1158" s="263">
        <f>ROUND(R1158*Q1158,2)</f>
        <v>18842.33</v>
      </c>
    </row>
    <row r="1159" spans="2:19" s="264" customFormat="1" ht="22.5" customHeight="1" hidden="1" outlineLevel="2" collapsed="1">
      <c r="B1159" s="255"/>
      <c r="C1159" s="256" t="s">
        <v>2147</v>
      </c>
      <c r="D1159" s="256" t="s">
        <v>67</v>
      </c>
      <c r="E1159" s="257" t="s">
        <v>2148</v>
      </c>
      <c r="F1159" s="396" t="s">
        <v>2149</v>
      </c>
      <c r="G1159" s="259" t="s">
        <v>82</v>
      </c>
      <c r="H1159" s="260">
        <v>0.039</v>
      </c>
      <c r="I1159" s="261">
        <v>28282</v>
      </c>
      <c r="J1159" s="263">
        <f>ROUND(I1159*H1159,2)</f>
        <v>1103</v>
      </c>
      <c r="K1159" s="262"/>
      <c r="L1159" s="261">
        <v>28282</v>
      </c>
      <c r="M1159" s="263">
        <f>ROUND(L1159*K1159,2)</f>
        <v>0</v>
      </c>
      <c r="N1159" s="262"/>
      <c r="O1159" s="261">
        <v>28282</v>
      </c>
      <c r="P1159" s="263">
        <f>ROUND(O1159*N1159,2)</f>
        <v>0</v>
      </c>
      <c r="Q1159" s="262">
        <v>0.039</v>
      </c>
      <c r="R1159" s="261">
        <v>28282</v>
      </c>
      <c r="S1159" s="263">
        <f>ROUND(R1159*Q1159,2)</f>
        <v>1103</v>
      </c>
    </row>
    <row r="1160" spans="2:19" s="406" customFormat="1" ht="13.5" hidden="1" outlineLevel="3">
      <c r="B1160" s="397"/>
      <c r="C1160" s="398"/>
      <c r="D1160" s="399" t="s">
        <v>70</v>
      </c>
      <c r="E1160" s="402" t="s">
        <v>15</v>
      </c>
      <c r="F1160" s="401" t="s">
        <v>2124</v>
      </c>
      <c r="G1160" s="398"/>
      <c r="H1160" s="402" t="s">
        <v>15</v>
      </c>
      <c r="I1160" s="403" t="s">
        <v>15</v>
      </c>
      <c r="J1160" s="404"/>
      <c r="K1160" s="405"/>
      <c r="L1160" s="403" t="s">
        <v>15</v>
      </c>
      <c r="M1160" s="404"/>
      <c r="N1160" s="405"/>
      <c r="O1160" s="403" t="s">
        <v>15</v>
      </c>
      <c r="P1160" s="404"/>
      <c r="Q1160" s="405" t="s">
        <v>15</v>
      </c>
      <c r="R1160" s="403" t="s">
        <v>15</v>
      </c>
      <c r="S1160" s="404"/>
    </row>
    <row r="1161" spans="2:19" s="406" customFormat="1" ht="13.5" hidden="1" outlineLevel="3">
      <c r="B1161" s="397"/>
      <c r="C1161" s="398"/>
      <c r="D1161" s="399" t="s">
        <v>70</v>
      </c>
      <c r="E1161" s="402" t="s">
        <v>15</v>
      </c>
      <c r="F1161" s="401" t="s">
        <v>2125</v>
      </c>
      <c r="G1161" s="398"/>
      <c r="H1161" s="402" t="s">
        <v>15</v>
      </c>
      <c r="I1161" s="403" t="s">
        <v>15</v>
      </c>
      <c r="J1161" s="404"/>
      <c r="K1161" s="405"/>
      <c r="L1161" s="403" t="s">
        <v>15</v>
      </c>
      <c r="M1161" s="404"/>
      <c r="N1161" s="405"/>
      <c r="O1161" s="403" t="s">
        <v>15</v>
      </c>
      <c r="P1161" s="404"/>
      <c r="Q1161" s="405" t="s">
        <v>15</v>
      </c>
      <c r="R1161" s="403" t="s">
        <v>15</v>
      </c>
      <c r="S1161" s="404"/>
    </row>
    <row r="1162" spans="2:19" s="415" customFormat="1" ht="13.5" hidden="1" outlineLevel="3">
      <c r="B1162" s="407"/>
      <c r="C1162" s="408"/>
      <c r="D1162" s="399" t="s">
        <v>70</v>
      </c>
      <c r="E1162" s="436" t="s">
        <v>15</v>
      </c>
      <c r="F1162" s="410" t="s">
        <v>2150</v>
      </c>
      <c r="G1162" s="408"/>
      <c r="H1162" s="411">
        <v>0.02</v>
      </c>
      <c r="I1162" s="412" t="s">
        <v>15</v>
      </c>
      <c r="J1162" s="413"/>
      <c r="K1162" s="414"/>
      <c r="L1162" s="412" t="s">
        <v>15</v>
      </c>
      <c r="M1162" s="413"/>
      <c r="N1162" s="414"/>
      <c r="O1162" s="412" t="s">
        <v>15</v>
      </c>
      <c r="P1162" s="413"/>
      <c r="Q1162" s="414">
        <v>0.02</v>
      </c>
      <c r="R1162" s="412" t="s">
        <v>15</v>
      </c>
      <c r="S1162" s="413"/>
    </row>
    <row r="1163" spans="2:19" s="406" customFormat="1" ht="13.5" hidden="1" outlineLevel="3">
      <c r="B1163" s="397"/>
      <c r="C1163" s="398"/>
      <c r="D1163" s="399" t="s">
        <v>70</v>
      </c>
      <c r="E1163" s="402" t="s">
        <v>15</v>
      </c>
      <c r="F1163" s="401" t="s">
        <v>2127</v>
      </c>
      <c r="G1163" s="398"/>
      <c r="H1163" s="402" t="s">
        <v>15</v>
      </c>
      <c r="I1163" s="403" t="s">
        <v>15</v>
      </c>
      <c r="J1163" s="404"/>
      <c r="K1163" s="405"/>
      <c r="L1163" s="403" t="s">
        <v>15</v>
      </c>
      <c r="M1163" s="404"/>
      <c r="N1163" s="405"/>
      <c r="O1163" s="403" t="s">
        <v>15</v>
      </c>
      <c r="P1163" s="404"/>
      <c r="Q1163" s="405" t="s">
        <v>15</v>
      </c>
      <c r="R1163" s="403" t="s">
        <v>15</v>
      </c>
      <c r="S1163" s="404"/>
    </row>
    <row r="1164" spans="2:19" s="415" customFormat="1" ht="13.5" hidden="1" outlineLevel="3">
      <c r="B1164" s="407"/>
      <c r="C1164" s="408"/>
      <c r="D1164" s="399" t="s">
        <v>70</v>
      </c>
      <c r="E1164" s="436" t="s">
        <v>15</v>
      </c>
      <c r="F1164" s="410" t="s">
        <v>2151</v>
      </c>
      <c r="G1164" s="408"/>
      <c r="H1164" s="411">
        <v>0.005</v>
      </c>
      <c r="I1164" s="412" t="s">
        <v>15</v>
      </c>
      <c r="J1164" s="413"/>
      <c r="K1164" s="414"/>
      <c r="L1164" s="412" t="s">
        <v>15</v>
      </c>
      <c r="M1164" s="413"/>
      <c r="N1164" s="414"/>
      <c r="O1164" s="412" t="s">
        <v>15</v>
      </c>
      <c r="P1164" s="413"/>
      <c r="Q1164" s="414">
        <v>0.005</v>
      </c>
      <c r="R1164" s="412" t="s">
        <v>15</v>
      </c>
      <c r="S1164" s="413"/>
    </row>
    <row r="1165" spans="2:19" s="415" customFormat="1" ht="13.5" hidden="1" outlineLevel="3">
      <c r="B1165" s="407"/>
      <c r="C1165" s="408"/>
      <c r="D1165" s="399" t="s">
        <v>70</v>
      </c>
      <c r="E1165" s="436" t="s">
        <v>15</v>
      </c>
      <c r="F1165" s="410" t="s">
        <v>2152</v>
      </c>
      <c r="G1165" s="408"/>
      <c r="H1165" s="411">
        <v>0.012</v>
      </c>
      <c r="I1165" s="412" t="s">
        <v>15</v>
      </c>
      <c r="J1165" s="413"/>
      <c r="K1165" s="414"/>
      <c r="L1165" s="412" t="s">
        <v>15</v>
      </c>
      <c r="M1165" s="413"/>
      <c r="N1165" s="414"/>
      <c r="O1165" s="412" t="s">
        <v>15</v>
      </c>
      <c r="P1165" s="413"/>
      <c r="Q1165" s="414">
        <v>0.012</v>
      </c>
      <c r="R1165" s="412" t="s">
        <v>15</v>
      </c>
      <c r="S1165" s="413"/>
    </row>
    <row r="1166" spans="2:19" s="415" customFormat="1" ht="13.5" hidden="1" outlineLevel="3">
      <c r="B1166" s="407"/>
      <c r="C1166" s="408"/>
      <c r="D1166" s="399" t="s">
        <v>70</v>
      </c>
      <c r="E1166" s="436" t="s">
        <v>15</v>
      </c>
      <c r="F1166" s="410" t="s">
        <v>2153</v>
      </c>
      <c r="G1166" s="408"/>
      <c r="H1166" s="411">
        <v>0.005</v>
      </c>
      <c r="I1166" s="412" t="s">
        <v>15</v>
      </c>
      <c r="J1166" s="413"/>
      <c r="K1166" s="414"/>
      <c r="L1166" s="412" t="s">
        <v>15</v>
      </c>
      <c r="M1166" s="413"/>
      <c r="N1166" s="414"/>
      <c r="O1166" s="412" t="s">
        <v>15</v>
      </c>
      <c r="P1166" s="413"/>
      <c r="Q1166" s="414">
        <v>0.005</v>
      </c>
      <c r="R1166" s="412" t="s">
        <v>15</v>
      </c>
      <c r="S1166" s="413"/>
    </row>
    <row r="1167" spans="2:19" s="415" customFormat="1" ht="13.5" hidden="1" outlineLevel="3">
      <c r="B1167" s="407"/>
      <c r="C1167" s="408"/>
      <c r="D1167" s="399" t="s">
        <v>70</v>
      </c>
      <c r="E1167" s="436" t="s">
        <v>15</v>
      </c>
      <c r="F1167" s="410" t="s">
        <v>2154</v>
      </c>
      <c r="G1167" s="408"/>
      <c r="H1167" s="411">
        <v>-0.003</v>
      </c>
      <c r="I1167" s="412" t="s">
        <v>15</v>
      </c>
      <c r="J1167" s="413"/>
      <c r="K1167" s="414"/>
      <c r="L1167" s="412" t="s">
        <v>15</v>
      </c>
      <c r="M1167" s="413"/>
      <c r="N1167" s="414"/>
      <c r="O1167" s="412" t="s">
        <v>15</v>
      </c>
      <c r="P1167" s="413"/>
      <c r="Q1167" s="414">
        <v>-0.003</v>
      </c>
      <c r="R1167" s="412" t="s">
        <v>15</v>
      </c>
      <c r="S1167" s="413"/>
    </row>
    <row r="1168" spans="2:19" s="424" customFormat="1" ht="13.5" hidden="1" outlineLevel="3">
      <c r="B1168" s="416"/>
      <c r="C1168" s="417"/>
      <c r="D1168" s="399" t="s">
        <v>70</v>
      </c>
      <c r="E1168" s="438" t="s">
        <v>15</v>
      </c>
      <c r="F1168" s="419" t="s">
        <v>71</v>
      </c>
      <c r="G1168" s="417"/>
      <c r="H1168" s="420">
        <v>0.039</v>
      </c>
      <c r="I1168" s="421" t="s">
        <v>15</v>
      </c>
      <c r="J1168" s="422"/>
      <c r="K1168" s="423"/>
      <c r="L1168" s="421" t="s">
        <v>15</v>
      </c>
      <c r="M1168" s="422"/>
      <c r="N1168" s="423"/>
      <c r="O1168" s="421" t="s">
        <v>15</v>
      </c>
      <c r="P1168" s="422"/>
      <c r="Q1168" s="423">
        <v>0.039</v>
      </c>
      <c r="R1168" s="421" t="s">
        <v>15</v>
      </c>
      <c r="S1168" s="422"/>
    </row>
    <row r="1169" spans="2:19" s="264" customFormat="1" ht="22.5" customHeight="1" hidden="1" outlineLevel="2" collapsed="1">
      <c r="B1169" s="255"/>
      <c r="C1169" s="256" t="s">
        <v>2155</v>
      </c>
      <c r="D1169" s="256" t="s">
        <v>67</v>
      </c>
      <c r="E1169" s="257" t="s">
        <v>2156</v>
      </c>
      <c r="F1169" s="396" t="s">
        <v>2157</v>
      </c>
      <c r="G1169" s="259" t="s">
        <v>82</v>
      </c>
      <c r="H1169" s="260">
        <v>1.799</v>
      </c>
      <c r="I1169" s="261">
        <v>28282</v>
      </c>
      <c r="J1169" s="263">
        <f>ROUND(I1169*H1169,2)</f>
        <v>50879.32</v>
      </c>
      <c r="K1169" s="262"/>
      <c r="L1169" s="261">
        <v>28282</v>
      </c>
      <c r="M1169" s="263">
        <f>ROUND(L1169*K1169,2)</f>
        <v>0</v>
      </c>
      <c r="N1169" s="262"/>
      <c r="O1169" s="261">
        <v>28282</v>
      </c>
      <c r="P1169" s="263">
        <f>ROUND(O1169*N1169,2)</f>
        <v>0</v>
      </c>
      <c r="Q1169" s="262">
        <v>1.799</v>
      </c>
      <c r="R1169" s="261">
        <v>28282</v>
      </c>
      <c r="S1169" s="263">
        <f>ROUND(R1169*Q1169,2)</f>
        <v>50879.32</v>
      </c>
    </row>
    <row r="1170" spans="2:19" s="415" customFormat="1" ht="13.5" hidden="1" outlineLevel="3">
      <c r="B1170" s="407"/>
      <c r="C1170" s="408"/>
      <c r="D1170" s="399" t="s">
        <v>70</v>
      </c>
      <c r="E1170" s="436" t="s">
        <v>15</v>
      </c>
      <c r="F1170" s="410" t="s">
        <v>2158</v>
      </c>
      <c r="G1170" s="408"/>
      <c r="H1170" s="411">
        <v>1.799</v>
      </c>
      <c r="I1170" s="412" t="s">
        <v>15</v>
      </c>
      <c r="J1170" s="413"/>
      <c r="K1170" s="414"/>
      <c r="L1170" s="412" t="s">
        <v>15</v>
      </c>
      <c r="M1170" s="413"/>
      <c r="N1170" s="414"/>
      <c r="O1170" s="412" t="s">
        <v>15</v>
      </c>
      <c r="P1170" s="413"/>
      <c r="Q1170" s="414">
        <v>1.799</v>
      </c>
      <c r="R1170" s="412" t="s">
        <v>15</v>
      </c>
      <c r="S1170" s="413"/>
    </row>
    <row r="1171" spans="2:19" s="264" customFormat="1" ht="22.5" customHeight="1" hidden="1" outlineLevel="2" collapsed="1">
      <c r="B1171" s="255"/>
      <c r="C1171" s="256" t="s">
        <v>2159</v>
      </c>
      <c r="D1171" s="256" t="s">
        <v>67</v>
      </c>
      <c r="E1171" s="257" t="s">
        <v>2160</v>
      </c>
      <c r="F1171" s="396" t="s">
        <v>2161</v>
      </c>
      <c r="G1171" s="259" t="s">
        <v>104</v>
      </c>
      <c r="H1171" s="260">
        <v>6.3</v>
      </c>
      <c r="I1171" s="261">
        <v>390.1</v>
      </c>
      <c r="J1171" s="263">
        <f>ROUND(I1171*H1171,2)</f>
        <v>2457.63</v>
      </c>
      <c r="K1171" s="262"/>
      <c r="L1171" s="261">
        <v>390.1</v>
      </c>
      <c r="M1171" s="263">
        <f>ROUND(L1171*K1171,2)</f>
        <v>0</v>
      </c>
      <c r="N1171" s="262"/>
      <c r="O1171" s="261">
        <v>390.1</v>
      </c>
      <c r="P1171" s="263">
        <f>ROUND(O1171*N1171,2)</f>
        <v>0</v>
      </c>
      <c r="Q1171" s="262">
        <v>6.3</v>
      </c>
      <c r="R1171" s="261">
        <v>390.1</v>
      </c>
      <c r="S1171" s="263">
        <f>ROUND(R1171*Q1171,2)</f>
        <v>2457.63</v>
      </c>
    </row>
    <row r="1172" spans="2:19" s="406" customFormat="1" ht="13.5" hidden="1" outlineLevel="3">
      <c r="B1172" s="397"/>
      <c r="C1172" s="398"/>
      <c r="D1172" s="399" t="s">
        <v>70</v>
      </c>
      <c r="E1172" s="402" t="s">
        <v>15</v>
      </c>
      <c r="F1172" s="401" t="s">
        <v>1179</v>
      </c>
      <c r="G1172" s="398"/>
      <c r="H1172" s="402" t="s">
        <v>15</v>
      </c>
      <c r="I1172" s="403" t="s">
        <v>15</v>
      </c>
      <c r="J1172" s="404"/>
      <c r="K1172" s="405"/>
      <c r="L1172" s="403" t="s">
        <v>15</v>
      </c>
      <c r="M1172" s="404"/>
      <c r="N1172" s="405"/>
      <c r="O1172" s="403" t="s">
        <v>15</v>
      </c>
      <c r="P1172" s="404"/>
      <c r="Q1172" s="405" t="s">
        <v>15</v>
      </c>
      <c r="R1172" s="403" t="s">
        <v>15</v>
      </c>
      <c r="S1172" s="404"/>
    </row>
    <row r="1173" spans="2:19" s="415" customFormat="1" ht="13.5" hidden="1" outlineLevel="3">
      <c r="B1173" s="407"/>
      <c r="C1173" s="408"/>
      <c r="D1173" s="399" t="s">
        <v>70</v>
      </c>
      <c r="E1173" s="436" t="s">
        <v>15</v>
      </c>
      <c r="F1173" s="410" t="s">
        <v>2162</v>
      </c>
      <c r="G1173" s="408"/>
      <c r="H1173" s="411">
        <v>6.3</v>
      </c>
      <c r="I1173" s="412" t="s">
        <v>15</v>
      </c>
      <c r="J1173" s="413"/>
      <c r="K1173" s="414"/>
      <c r="L1173" s="412" t="s">
        <v>15</v>
      </c>
      <c r="M1173" s="413"/>
      <c r="N1173" s="414"/>
      <c r="O1173" s="412" t="s">
        <v>15</v>
      </c>
      <c r="P1173" s="413"/>
      <c r="Q1173" s="414">
        <v>6.3</v>
      </c>
      <c r="R1173" s="412" t="s">
        <v>15</v>
      </c>
      <c r="S1173" s="413"/>
    </row>
    <row r="1174" spans="2:19" s="264" customFormat="1" ht="22.5" customHeight="1" hidden="1" outlineLevel="2" collapsed="1">
      <c r="B1174" s="255"/>
      <c r="C1174" s="256" t="s">
        <v>2163</v>
      </c>
      <c r="D1174" s="256" t="s">
        <v>67</v>
      </c>
      <c r="E1174" s="257" t="s">
        <v>2164</v>
      </c>
      <c r="F1174" s="396" t="s">
        <v>2165</v>
      </c>
      <c r="G1174" s="259" t="s">
        <v>104</v>
      </c>
      <c r="H1174" s="260">
        <v>19.701</v>
      </c>
      <c r="I1174" s="261">
        <v>390.1</v>
      </c>
      <c r="J1174" s="263">
        <f>ROUND(I1174*H1174,2)</f>
        <v>7685.36</v>
      </c>
      <c r="K1174" s="262"/>
      <c r="L1174" s="261">
        <v>390.1</v>
      </c>
      <c r="M1174" s="263">
        <f>ROUND(L1174*K1174,2)</f>
        <v>0</v>
      </c>
      <c r="N1174" s="262"/>
      <c r="O1174" s="261">
        <v>390.1</v>
      </c>
      <c r="P1174" s="263">
        <f>ROUND(O1174*N1174,2)</f>
        <v>0</v>
      </c>
      <c r="Q1174" s="262">
        <v>19.701</v>
      </c>
      <c r="R1174" s="261">
        <v>390.1</v>
      </c>
      <c r="S1174" s="263">
        <f>ROUND(R1174*Q1174,2)</f>
        <v>7685.36</v>
      </c>
    </row>
    <row r="1175" spans="2:19" s="415" customFormat="1" ht="13.5" hidden="1" outlineLevel="3">
      <c r="B1175" s="407"/>
      <c r="C1175" s="408"/>
      <c r="D1175" s="399" t="s">
        <v>70</v>
      </c>
      <c r="E1175" s="436" t="s">
        <v>15</v>
      </c>
      <c r="F1175" s="410" t="s">
        <v>2166</v>
      </c>
      <c r="G1175" s="408"/>
      <c r="H1175" s="411">
        <v>19.701</v>
      </c>
      <c r="I1175" s="412" t="s">
        <v>15</v>
      </c>
      <c r="J1175" s="413"/>
      <c r="K1175" s="414"/>
      <c r="L1175" s="412" t="s">
        <v>15</v>
      </c>
      <c r="M1175" s="413"/>
      <c r="N1175" s="414"/>
      <c r="O1175" s="412" t="s">
        <v>15</v>
      </c>
      <c r="P1175" s="413"/>
      <c r="Q1175" s="414">
        <v>19.701</v>
      </c>
      <c r="R1175" s="412" t="s">
        <v>15</v>
      </c>
      <c r="S1175" s="413"/>
    </row>
    <row r="1176" spans="2:19" s="264" customFormat="1" ht="31.5" customHeight="1" hidden="1" outlineLevel="2" collapsed="1">
      <c r="B1176" s="255"/>
      <c r="C1176" s="256" t="s">
        <v>2167</v>
      </c>
      <c r="D1176" s="256" t="s">
        <v>67</v>
      </c>
      <c r="E1176" s="257" t="s">
        <v>2168</v>
      </c>
      <c r="F1176" s="396" t="s">
        <v>2169</v>
      </c>
      <c r="G1176" s="259" t="s">
        <v>68</v>
      </c>
      <c r="H1176" s="260">
        <v>60.408</v>
      </c>
      <c r="I1176" s="261">
        <v>1741.5</v>
      </c>
      <c r="J1176" s="263">
        <f>ROUND(I1176*H1176,2)</f>
        <v>105200.53</v>
      </c>
      <c r="K1176" s="262"/>
      <c r="L1176" s="261">
        <v>1741.5</v>
      </c>
      <c r="M1176" s="263">
        <f>ROUND(L1176*K1176,2)</f>
        <v>0</v>
      </c>
      <c r="N1176" s="262"/>
      <c r="O1176" s="261">
        <v>1741.5</v>
      </c>
      <c r="P1176" s="263">
        <f>ROUND(O1176*N1176,2)</f>
        <v>0</v>
      </c>
      <c r="Q1176" s="262">
        <v>60.408</v>
      </c>
      <c r="R1176" s="261">
        <v>1741.5</v>
      </c>
      <c r="S1176" s="263">
        <f>ROUND(R1176*Q1176,2)</f>
        <v>105200.53</v>
      </c>
    </row>
    <row r="1177" spans="2:19" s="406" customFormat="1" ht="13.5" hidden="1" outlineLevel="3">
      <c r="B1177" s="397"/>
      <c r="C1177" s="398"/>
      <c r="D1177" s="399" t="s">
        <v>70</v>
      </c>
      <c r="E1177" s="402" t="s">
        <v>15</v>
      </c>
      <c r="F1177" s="401" t="s">
        <v>2170</v>
      </c>
      <c r="G1177" s="398"/>
      <c r="H1177" s="402" t="s">
        <v>15</v>
      </c>
      <c r="I1177" s="403" t="s">
        <v>15</v>
      </c>
      <c r="J1177" s="404"/>
      <c r="K1177" s="405"/>
      <c r="L1177" s="403" t="s">
        <v>15</v>
      </c>
      <c r="M1177" s="404"/>
      <c r="N1177" s="405"/>
      <c r="O1177" s="403" t="s">
        <v>15</v>
      </c>
      <c r="P1177" s="404"/>
      <c r="Q1177" s="405" t="s">
        <v>15</v>
      </c>
      <c r="R1177" s="403" t="s">
        <v>15</v>
      </c>
      <c r="S1177" s="404"/>
    </row>
    <row r="1178" spans="2:19" s="415" customFormat="1" ht="13.5" hidden="1" outlineLevel="3">
      <c r="B1178" s="407"/>
      <c r="C1178" s="408"/>
      <c r="D1178" s="399" t="s">
        <v>70</v>
      </c>
      <c r="E1178" s="436" t="s">
        <v>15</v>
      </c>
      <c r="F1178" s="410" t="s">
        <v>2171</v>
      </c>
      <c r="G1178" s="408"/>
      <c r="H1178" s="411">
        <v>4.147</v>
      </c>
      <c r="I1178" s="412" t="s">
        <v>15</v>
      </c>
      <c r="J1178" s="413"/>
      <c r="K1178" s="414"/>
      <c r="L1178" s="412" t="s">
        <v>15</v>
      </c>
      <c r="M1178" s="413"/>
      <c r="N1178" s="414"/>
      <c r="O1178" s="412" t="s">
        <v>15</v>
      </c>
      <c r="P1178" s="413"/>
      <c r="Q1178" s="414">
        <v>4.147</v>
      </c>
      <c r="R1178" s="412" t="s">
        <v>15</v>
      </c>
      <c r="S1178" s="413"/>
    </row>
    <row r="1179" spans="2:19" s="415" customFormat="1" ht="13.5" hidden="1" outlineLevel="3">
      <c r="B1179" s="407"/>
      <c r="C1179" s="408"/>
      <c r="D1179" s="399" t="s">
        <v>70</v>
      </c>
      <c r="E1179" s="436" t="s">
        <v>15</v>
      </c>
      <c r="F1179" s="410" t="s">
        <v>2172</v>
      </c>
      <c r="G1179" s="408"/>
      <c r="H1179" s="411">
        <v>41.846</v>
      </c>
      <c r="I1179" s="412" t="s">
        <v>15</v>
      </c>
      <c r="J1179" s="413"/>
      <c r="K1179" s="414"/>
      <c r="L1179" s="412" t="s">
        <v>15</v>
      </c>
      <c r="M1179" s="413"/>
      <c r="N1179" s="414"/>
      <c r="O1179" s="412" t="s">
        <v>15</v>
      </c>
      <c r="P1179" s="413"/>
      <c r="Q1179" s="414">
        <v>41.846</v>
      </c>
      <c r="R1179" s="412" t="s">
        <v>15</v>
      </c>
      <c r="S1179" s="413"/>
    </row>
    <row r="1180" spans="2:19" s="406" customFormat="1" ht="13.5" hidden="1" outlineLevel="3">
      <c r="B1180" s="397"/>
      <c r="C1180" s="398"/>
      <c r="D1180" s="399" t="s">
        <v>70</v>
      </c>
      <c r="E1180" s="402" t="s">
        <v>15</v>
      </c>
      <c r="F1180" s="401" t="s">
        <v>2173</v>
      </c>
      <c r="G1180" s="398"/>
      <c r="H1180" s="402" t="s">
        <v>15</v>
      </c>
      <c r="I1180" s="403" t="s">
        <v>15</v>
      </c>
      <c r="J1180" s="404"/>
      <c r="K1180" s="405"/>
      <c r="L1180" s="403" t="s">
        <v>15</v>
      </c>
      <c r="M1180" s="404"/>
      <c r="N1180" s="405"/>
      <c r="O1180" s="403" t="s">
        <v>15</v>
      </c>
      <c r="P1180" s="404"/>
      <c r="Q1180" s="405" t="s">
        <v>15</v>
      </c>
      <c r="R1180" s="403" t="s">
        <v>15</v>
      </c>
      <c r="S1180" s="404"/>
    </row>
    <row r="1181" spans="2:19" s="415" customFormat="1" ht="13.5" hidden="1" outlineLevel="3">
      <c r="B1181" s="407"/>
      <c r="C1181" s="408"/>
      <c r="D1181" s="399" t="s">
        <v>70</v>
      </c>
      <c r="E1181" s="436" t="s">
        <v>15</v>
      </c>
      <c r="F1181" s="410" t="s">
        <v>2174</v>
      </c>
      <c r="G1181" s="408"/>
      <c r="H1181" s="411">
        <v>2.356</v>
      </c>
      <c r="I1181" s="412" t="s">
        <v>15</v>
      </c>
      <c r="J1181" s="413"/>
      <c r="K1181" s="414"/>
      <c r="L1181" s="412" t="s">
        <v>15</v>
      </c>
      <c r="M1181" s="413"/>
      <c r="N1181" s="414"/>
      <c r="O1181" s="412" t="s">
        <v>15</v>
      </c>
      <c r="P1181" s="413"/>
      <c r="Q1181" s="414">
        <v>2.356</v>
      </c>
      <c r="R1181" s="412" t="s">
        <v>15</v>
      </c>
      <c r="S1181" s="413"/>
    </row>
    <row r="1182" spans="2:19" s="415" customFormat="1" ht="13.5" hidden="1" outlineLevel="3">
      <c r="B1182" s="407"/>
      <c r="C1182" s="408"/>
      <c r="D1182" s="399" t="s">
        <v>70</v>
      </c>
      <c r="E1182" s="436" t="s">
        <v>15</v>
      </c>
      <c r="F1182" s="410" t="s">
        <v>2175</v>
      </c>
      <c r="G1182" s="408"/>
      <c r="H1182" s="411">
        <v>5.642</v>
      </c>
      <c r="I1182" s="412" t="s">
        <v>15</v>
      </c>
      <c r="J1182" s="413"/>
      <c r="K1182" s="414"/>
      <c r="L1182" s="412" t="s">
        <v>15</v>
      </c>
      <c r="M1182" s="413"/>
      <c r="N1182" s="414"/>
      <c r="O1182" s="412" t="s">
        <v>15</v>
      </c>
      <c r="P1182" s="413"/>
      <c r="Q1182" s="414">
        <v>5.642</v>
      </c>
      <c r="R1182" s="412" t="s">
        <v>15</v>
      </c>
      <c r="S1182" s="413"/>
    </row>
    <row r="1183" spans="2:19" s="415" customFormat="1" ht="13.5" hidden="1" outlineLevel="3">
      <c r="B1183" s="407"/>
      <c r="C1183" s="408"/>
      <c r="D1183" s="399" t="s">
        <v>70</v>
      </c>
      <c r="E1183" s="436" t="s">
        <v>15</v>
      </c>
      <c r="F1183" s="410" t="s">
        <v>2176</v>
      </c>
      <c r="G1183" s="408"/>
      <c r="H1183" s="411">
        <v>6.417</v>
      </c>
      <c r="I1183" s="412" t="s">
        <v>15</v>
      </c>
      <c r="J1183" s="413"/>
      <c r="K1183" s="414"/>
      <c r="L1183" s="412" t="s">
        <v>15</v>
      </c>
      <c r="M1183" s="413"/>
      <c r="N1183" s="414"/>
      <c r="O1183" s="412" t="s">
        <v>15</v>
      </c>
      <c r="P1183" s="413"/>
      <c r="Q1183" s="414">
        <v>6.417</v>
      </c>
      <c r="R1183" s="412" t="s">
        <v>15</v>
      </c>
      <c r="S1183" s="413"/>
    </row>
    <row r="1184" spans="2:19" s="424" customFormat="1" ht="13.5" hidden="1" outlineLevel="3">
      <c r="B1184" s="416"/>
      <c r="C1184" s="417"/>
      <c r="D1184" s="399" t="s">
        <v>70</v>
      </c>
      <c r="E1184" s="438" t="s">
        <v>15</v>
      </c>
      <c r="F1184" s="419" t="s">
        <v>71</v>
      </c>
      <c r="G1184" s="417"/>
      <c r="H1184" s="420">
        <v>60.408</v>
      </c>
      <c r="I1184" s="421" t="s">
        <v>15</v>
      </c>
      <c r="J1184" s="422"/>
      <c r="K1184" s="423"/>
      <c r="L1184" s="421" t="s">
        <v>15</v>
      </c>
      <c r="M1184" s="422"/>
      <c r="N1184" s="423"/>
      <c r="O1184" s="421" t="s">
        <v>15</v>
      </c>
      <c r="P1184" s="422"/>
      <c r="Q1184" s="423">
        <v>60.408</v>
      </c>
      <c r="R1184" s="421" t="s">
        <v>15</v>
      </c>
      <c r="S1184" s="422"/>
    </row>
    <row r="1185" spans="2:19" s="264" customFormat="1" ht="31.5" customHeight="1" hidden="1" outlineLevel="2" collapsed="1">
      <c r="B1185" s="255"/>
      <c r="C1185" s="256" t="s">
        <v>2177</v>
      </c>
      <c r="D1185" s="256" t="s">
        <v>67</v>
      </c>
      <c r="E1185" s="257" t="s">
        <v>2178</v>
      </c>
      <c r="F1185" s="396" t="s">
        <v>2179</v>
      </c>
      <c r="G1185" s="259" t="s">
        <v>77</v>
      </c>
      <c r="H1185" s="260">
        <v>87.295</v>
      </c>
      <c r="I1185" s="261">
        <v>1602.2</v>
      </c>
      <c r="J1185" s="263">
        <f>ROUND(I1185*H1185,2)</f>
        <v>139864.05</v>
      </c>
      <c r="K1185" s="262"/>
      <c r="L1185" s="261">
        <v>1602.2</v>
      </c>
      <c r="M1185" s="263">
        <f>ROUND(L1185*K1185,2)</f>
        <v>0</v>
      </c>
      <c r="N1185" s="262"/>
      <c r="O1185" s="261">
        <v>1602.2</v>
      </c>
      <c r="P1185" s="263">
        <f>ROUND(O1185*N1185,2)</f>
        <v>0</v>
      </c>
      <c r="Q1185" s="262">
        <v>87.295</v>
      </c>
      <c r="R1185" s="261">
        <v>1602.2</v>
      </c>
      <c r="S1185" s="263">
        <f>ROUND(R1185*Q1185,2)</f>
        <v>139864.05</v>
      </c>
    </row>
    <row r="1186" spans="2:19" s="406" customFormat="1" ht="13.5" hidden="1" outlineLevel="3">
      <c r="B1186" s="397"/>
      <c r="C1186" s="398"/>
      <c r="D1186" s="399" t="s">
        <v>70</v>
      </c>
      <c r="E1186" s="402" t="s">
        <v>15</v>
      </c>
      <c r="F1186" s="401" t="s">
        <v>1308</v>
      </c>
      <c r="G1186" s="398"/>
      <c r="H1186" s="402" t="s">
        <v>15</v>
      </c>
      <c r="I1186" s="403" t="s">
        <v>15</v>
      </c>
      <c r="J1186" s="404"/>
      <c r="K1186" s="405"/>
      <c r="L1186" s="403" t="s">
        <v>15</v>
      </c>
      <c r="M1186" s="404"/>
      <c r="N1186" s="405"/>
      <c r="O1186" s="403" t="s">
        <v>15</v>
      </c>
      <c r="P1186" s="404"/>
      <c r="Q1186" s="405" t="s">
        <v>15</v>
      </c>
      <c r="R1186" s="403" t="s">
        <v>15</v>
      </c>
      <c r="S1186" s="404"/>
    </row>
    <row r="1187" spans="2:19" s="406" customFormat="1" ht="13.5" hidden="1" outlineLevel="3">
      <c r="B1187" s="397"/>
      <c r="C1187" s="398"/>
      <c r="D1187" s="399" t="s">
        <v>70</v>
      </c>
      <c r="E1187" s="402" t="s">
        <v>15</v>
      </c>
      <c r="F1187" s="401" t="s">
        <v>2180</v>
      </c>
      <c r="G1187" s="398"/>
      <c r="H1187" s="402" t="s">
        <v>15</v>
      </c>
      <c r="I1187" s="403" t="s">
        <v>15</v>
      </c>
      <c r="J1187" s="404"/>
      <c r="K1187" s="405"/>
      <c r="L1187" s="403" t="s">
        <v>15</v>
      </c>
      <c r="M1187" s="404"/>
      <c r="N1187" s="405"/>
      <c r="O1187" s="403" t="s">
        <v>15</v>
      </c>
      <c r="P1187" s="404"/>
      <c r="Q1187" s="405" t="s">
        <v>15</v>
      </c>
      <c r="R1187" s="403" t="s">
        <v>15</v>
      </c>
      <c r="S1187" s="404"/>
    </row>
    <row r="1188" spans="2:19" s="415" customFormat="1" ht="13.5" hidden="1" outlineLevel="3">
      <c r="B1188" s="407"/>
      <c r="C1188" s="408"/>
      <c r="D1188" s="399" t="s">
        <v>70</v>
      </c>
      <c r="E1188" s="436" t="s">
        <v>2181</v>
      </c>
      <c r="F1188" s="410" t="s">
        <v>2182</v>
      </c>
      <c r="G1188" s="408"/>
      <c r="H1188" s="411">
        <v>10.21</v>
      </c>
      <c r="I1188" s="412" t="s">
        <v>15</v>
      </c>
      <c r="J1188" s="413"/>
      <c r="K1188" s="414"/>
      <c r="L1188" s="412" t="s">
        <v>15</v>
      </c>
      <c r="M1188" s="413"/>
      <c r="N1188" s="414"/>
      <c r="O1188" s="412" t="s">
        <v>15</v>
      </c>
      <c r="P1188" s="413"/>
      <c r="Q1188" s="414">
        <v>10.21</v>
      </c>
      <c r="R1188" s="412" t="s">
        <v>15</v>
      </c>
      <c r="S1188" s="413"/>
    </row>
    <row r="1189" spans="2:19" s="406" customFormat="1" ht="13.5" hidden="1" outlineLevel="3">
      <c r="B1189" s="397"/>
      <c r="C1189" s="398"/>
      <c r="D1189" s="399" t="s">
        <v>70</v>
      </c>
      <c r="E1189" s="402" t="s">
        <v>15</v>
      </c>
      <c r="F1189" s="401" t="s">
        <v>2183</v>
      </c>
      <c r="G1189" s="398"/>
      <c r="H1189" s="402" t="s">
        <v>15</v>
      </c>
      <c r="I1189" s="403" t="s">
        <v>15</v>
      </c>
      <c r="J1189" s="404"/>
      <c r="K1189" s="405"/>
      <c r="L1189" s="403" t="s">
        <v>15</v>
      </c>
      <c r="M1189" s="404"/>
      <c r="N1189" s="405"/>
      <c r="O1189" s="403" t="s">
        <v>15</v>
      </c>
      <c r="P1189" s="404"/>
      <c r="Q1189" s="405" t="s">
        <v>15</v>
      </c>
      <c r="R1189" s="403" t="s">
        <v>15</v>
      </c>
      <c r="S1189" s="404"/>
    </row>
    <row r="1190" spans="2:19" s="415" customFormat="1" ht="13.5" hidden="1" outlineLevel="3">
      <c r="B1190" s="407"/>
      <c r="C1190" s="408"/>
      <c r="D1190" s="399" t="s">
        <v>70</v>
      </c>
      <c r="E1190" s="436" t="s">
        <v>2184</v>
      </c>
      <c r="F1190" s="410" t="s">
        <v>2185</v>
      </c>
      <c r="G1190" s="408"/>
      <c r="H1190" s="411">
        <v>4.335</v>
      </c>
      <c r="I1190" s="412" t="s">
        <v>15</v>
      </c>
      <c r="J1190" s="413"/>
      <c r="K1190" s="414"/>
      <c r="L1190" s="412" t="s">
        <v>15</v>
      </c>
      <c r="M1190" s="413"/>
      <c r="N1190" s="414"/>
      <c r="O1190" s="412" t="s">
        <v>15</v>
      </c>
      <c r="P1190" s="413"/>
      <c r="Q1190" s="414">
        <v>4.335</v>
      </c>
      <c r="R1190" s="412" t="s">
        <v>15</v>
      </c>
      <c r="S1190" s="413"/>
    </row>
    <row r="1191" spans="2:19" s="406" customFormat="1" ht="13.5" hidden="1" outlineLevel="3">
      <c r="B1191" s="397"/>
      <c r="C1191" s="398"/>
      <c r="D1191" s="399" t="s">
        <v>70</v>
      </c>
      <c r="E1191" s="402" t="s">
        <v>15</v>
      </c>
      <c r="F1191" s="401" t="s">
        <v>1649</v>
      </c>
      <c r="G1191" s="398"/>
      <c r="H1191" s="402" t="s">
        <v>15</v>
      </c>
      <c r="I1191" s="403" t="s">
        <v>15</v>
      </c>
      <c r="J1191" s="404"/>
      <c r="K1191" s="405"/>
      <c r="L1191" s="403" t="s">
        <v>15</v>
      </c>
      <c r="M1191" s="404"/>
      <c r="N1191" s="405"/>
      <c r="O1191" s="403" t="s">
        <v>15</v>
      </c>
      <c r="P1191" s="404"/>
      <c r="Q1191" s="405" t="s">
        <v>15</v>
      </c>
      <c r="R1191" s="403" t="s">
        <v>15</v>
      </c>
      <c r="S1191" s="404"/>
    </row>
    <row r="1192" spans="2:19" s="415" customFormat="1" ht="13.5" hidden="1" outlineLevel="3">
      <c r="B1192" s="407"/>
      <c r="C1192" s="408"/>
      <c r="D1192" s="399" t="s">
        <v>70</v>
      </c>
      <c r="E1192" s="436" t="s">
        <v>2186</v>
      </c>
      <c r="F1192" s="410" t="s">
        <v>2187</v>
      </c>
      <c r="G1192" s="408"/>
      <c r="H1192" s="411">
        <v>72.75</v>
      </c>
      <c r="I1192" s="412" t="s">
        <v>15</v>
      </c>
      <c r="J1192" s="413"/>
      <c r="K1192" s="414"/>
      <c r="L1192" s="412" t="s">
        <v>15</v>
      </c>
      <c r="M1192" s="413"/>
      <c r="N1192" s="414"/>
      <c r="O1192" s="412" t="s">
        <v>15</v>
      </c>
      <c r="P1192" s="413"/>
      <c r="Q1192" s="414">
        <v>72.75</v>
      </c>
      <c r="R1192" s="412" t="s">
        <v>15</v>
      </c>
      <c r="S1192" s="413"/>
    </row>
    <row r="1193" spans="2:19" s="424" customFormat="1" ht="13.5" hidden="1" outlineLevel="3">
      <c r="B1193" s="416"/>
      <c r="C1193" s="417"/>
      <c r="D1193" s="399" t="s">
        <v>70</v>
      </c>
      <c r="E1193" s="438" t="s">
        <v>15</v>
      </c>
      <c r="F1193" s="419" t="s">
        <v>71</v>
      </c>
      <c r="G1193" s="417"/>
      <c r="H1193" s="420">
        <v>87.295</v>
      </c>
      <c r="I1193" s="421" t="s">
        <v>15</v>
      </c>
      <c r="J1193" s="422"/>
      <c r="K1193" s="423"/>
      <c r="L1193" s="421" t="s">
        <v>15</v>
      </c>
      <c r="M1193" s="422"/>
      <c r="N1193" s="423"/>
      <c r="O1193" s="421" t="s">
        <v>15</v>
      </c>
      <c r="P1193" s="422"/>
      <c r="Q1193" s="423">
        <v>87.295</v>
      </c>
      <c r="R1193" s="421" t="s">
        <v>15</v>
      </c>
      <c r="S1193" s="422"/>
    </row>
    <row r="1194" spans="2:19" s="264" customFormat="1" ht="22.5" customHeight="1" hidden="1" outlineLevel="2" collapsed="1">
      <c r="B1194" s="255"/>
      <c r="C1194" s="265" t="s">
        <v>2188</v>
      </c>
      <c r="D1194" s="265" t="s">
        <v>90</v>
      </c>
      <c r="E1194" s="266" t="s">
        <v>2189</v>
      </c>
      <c r="F1194" s="435" t="s">
        <v>2190</v>
      </c>
      <c r="G1194" s="267" t="s">
        <v>182</v>
      </c>
      <c r="H1194" s="268">
        <v>133.952</v>
      </c>
      <c r="I1194" s="269">
        <v>104.5</v>
      </c>
      <c r="J1194" s="271">
        <f>ROUND(I1194*H1194,2)</f>
        <v>13997.98</v>
      </c>
      <c r="K1194" s="270"/>
      <c r="L1194" s="269">
        <v>104.5</v>
      </c>
      <c r="M1194" s="271">
        <f>ROUND(L1194*K1194,2)</f>
        <v>0</v>
      </c>
      <c r="N1194" s="270"/>
      <c r="O1194" s="269">
        <v>104.5</v>
      </c>
      <c r="P1194" s="271">
        <f>ROUND(O1194*N1194,2)</f>
        <v>0</v>
      </c>
      <c r="Q1194" s="270">
        <v>133.952</v>
      </c>
      <c r="R1194" s="269">
        <v>104.5</v>
      </c>
      <c r="S1194" s="271">
        <f>ROUND(R1194*Q1194,2)</f>
        <v>13997.98</v>
      </c>
    </row>
    <row r="1195" spans="2:19" s="415" customFormat="1" ht="13.5" hidden="1" outlineLevel="3">
      <c r="B1195" s="407"/>
      <c r="C1195" s="408"/>
      <c r="D1195" s="399" t="s">
        <v>70</v>
      </c>
      <c r="E1195" s="436" t="s">
        <v>15</v>
      </c>
      <c r="F1195" s="410" t="s">
        <v>2191</v>
      </c>
      <c r="G1195" s="408"/>
      <c r="H1195" s="411">
        <v>133.952</v>
      </c>
      <c r="I1195" s="412" t="s">
        <v>15</v>
      </c>
      <c r="J1195" s="413"/>
      <c r="K1195" s="414"/>
      <c r="L1195" s="412" t="s">
        <v>15</v>
      </c>
      <c r="M1195" s="413"/>
      <c r="N1195" s="414"/>
      <c r="O1195" s="412" t="s">
        <v>15</v>
      </c>
      <c r="P1195" s="413"/>
      <c r="Q1195" s="414">
        <v>133.952</v>
      </c>
      <c r="R1195" s="412" t="s">
        <v>15</v>
      </c>
      <c r="S1195" s="413"/>
    </row>
    <row r="1196" spans="2:19" s="264" customFormat="1" ht="22.5" customHeight="1" hidden="1" outlineLevel="2" collapsed="1">
      <c r="B1196" s="255"/>
      <c r="C1196" s="265" t="s">
        <v>2192</v>
      </c>
      <c r="D1196" s="265" t="s">
        <v>90</v>
      </c>
      <c r="E1196" s="266" t="s">
        <v>2193</v>
      </c>
      <c r="F1196" s="435" t="s">
        <v>2194</v>
      </c>
      <c r="G1196" s="267" t="s">
        <v>182</v>
      </c>
      <c r="H1196" s="268">
        <v>3076.157</v>
      </c>
      <c r="I1196" s="269">
        <v>97.5</v>
      </c>
      <c r="J1196" s="271">
        <f>ROUND(I1196*H1196,2)</f>
        <v>299925.31</v>
      </c>
      <c r="K1196" s="270"/>
      <c r="L1196" s="269">
        <v>97.5</v>
      </c>
      <c r="M1196" s="271">
        <f>ROUND(L1196*K1196,2)</f>
        <v>0</v>
      </c>
      <c r="N1196" s="270"/>
      <c r="O1196" s="269">
        <v>97.5</v>
      </c>
      <c r="P1196" s="271">
        <f>ROUND(O1196*N1196,2)</f>
        <v>0</v>
      </c>
      <c r="Q1196" s="270">
        <v>3076.157</v>
      </c>
      <c r="R1196" s="269">
        <v>97.5</v>
      </c>
      <c r="S1196" s="271">
        <f>ROUND(R1196*Q1196,2)</f>
        <v>299925.31</v>
      </c>
    </row>
    <row r="1197" spans="2:19" s="415" customFormat="1" ht="13.5" hidden="1" outlineLevel="3">
      <c r="B1197" s="407"/>
      <c r="C1197" s="408"/>
      <c r="D1197" s="399" t="s">
        <v>70</v>
      </c>
      <c r="E1197" s="436" t="s">
        <v>15</v>
      </c>
      <c r="F1197" s="410" t="s">
        <v>2195</v>
      </c>
      <c r="G1197" s="408"/>
      <c r="H1197" s="411">
        <v>378.587</v>
      </c>
      <c r="I1197" s="412" t="s">
        <v>15</v>
      </c>
      <c r="J1197" s="413"/>
      <c r="K1197" s="414"/>
      <c r="L1197" s="412" t="s">
        <v>15</v>
      </c>
      <c r="M1197" s="413"/>
      <c r="N1197" s="414"/>
      <c r="O1197" s="412" t="s">
        <v>15</v>
      </c>
      <c r="P1197" s="413"/>
      <c r="Q1197" s="414">
        <v>378.587</v>
      </c>
      <c r="R1197" s="412" t="s">
        <v>15</v>
      </c>
      <c r="S1197" s="413"/>
    </row>
    <row r="1198" spans="2:19" s="415" customFormat="1" ht="13.5" hidden="1" outlineLevel="3">
      <c r="B1198" s="407"/>
      <c r="C1198" s="408"/>
      <c r="D1198" s="399" t="s">
        <v>70</v>
      </c>
      <c r="E1198" s="436" t="s">
        <v>15</v>
      </c>
      <c r="F1198" s="410" t="s">
        <v>2196</v>
      </c>
      <c r="G1198" s="408"/>
      <c r="H1198" s="411">
        <v>2697.57</v>
      </c>
      <c r="I1198" s="412" t="s">
        <v>15</v>
      </c>
      <c r="J1198" s="413"/>
      <c r="K1198" s="414"/>
      <c r="L1198" s="412" t="s">
        <v>15</v>
      </c>
      <c r="M1198" s="413"/>
      <c r="N1198" s="414"/>
      <c r="O1198" s="412" t="s">
        <v>15</v>
      </c>
      <c r="P1198" s="413"/>
      <c r="Q1198" s="414">
        <v>2697.57</v>
      </c>
      <c r="R1198" s="412" t="s">
        <v>15</v>
      </c>
      <c r="S1198" s="413"/>
    </row>
    <row r="1199" spans="2:19" s="424" customFormat="1" ht="13.5" hidden="1" outlineLevel="3">
      <c r="B1199" s="416"/>
      <c r="C1199" s="417"/>
      <c r="D1199" s="399" t="s">
        <v>70</v>
      </c>
      <c r="E1199" s="438" t="s">
        <v>15</v>
      </c>
      <c r="F1199" s="419" t="s">
        <v>71</v>
      </c>
      <c r="G1199" s="417"/>
      <c r="H1199" s="420">
        <v>3076.157</v>
      </c>
      <c r="I1199" s="421" t="s">
        <v>15</v>
      </c>
      <c r="J1199" s="422"/>
      <c r="K1199" s="423"/>
      <c r="L1199" s="421" t="s">
        <v>15</v>
      </c>
      <c r="M1199" s="422"/>
      <c r="N1199" s="423"/>
      <c r="O1199" s="421" t="s">
        <v>15</v>
      </c>
      <c r="P1199" s="422"/>
      <c r="Q1199" s="423">
        <v>3076.157</v>
      </c>
      <c r="R1199" s="421" t="s">
        <v>15</v>
      </c>
      <c r="S1199" s="422"/>
    </row>
    <row r="1200" spans="2:19" s="264" customFormat="1" ht="22.5" customHeight="1" hidden="1" outlineLevel="2" collapsed="1">
      <c r="B1200" s="255"/>
      <c r="C1200" s="256" t="s">
        <v>2197</v>
      </c>
      <c r="D1200" s="256" t="s">
        <v>67</v>
      </c>
      <c r="E1200" s="257" t="s">
        <v>2198</v>
      </c>
      <c r="F1200" s="396" t="s">
        <v>2199</v>
      </c>
      <c r="G1200" s="259" t="s">
        <v>68</v>
      </c>
      <c r="H1200" s="260">
        <v>2.423</v>
      </c>
      <c r="I1200" s="261">
        <v>5990.8</v>
      </c>
      <c r="J1200" s="263">
        <f>ROUND(I1200*H1200,2)</f>
        <v>14515.71</v>
      </c>
      <c r="K1200" s="262"/>
      <c r="L1200" s="261">
        <v>5990.8</v>
      </c>
      <c r="M1200" s="263">
        <f>ROUND(L1200*K1200,2)</f>
        <v>0</v>
      </c>
      <c r="N1200" s="262"/>
      <c r="O1200" s="261">
        <v>5990.8</v>
      </c>
      <c r="P1200" s="263">
        <f>ROUND(O1200*N1200,2)</f>
        <v>0</v>
      </c>
      <c r="Q1200" s="262">
        <v>2.423</v>
      </c>
      <c r="R1200" s="261">
        <v>5990.8</v>
      </c>
      <c r="S1200" s="263">
        <f>ROUND(R1200*Q1200,2)</f>
        <v>14515.71</v>
      </c>
    </row>
    <row r="1201" spans="2:19" s="406" customFormat="1" ht="13.5" hidden="1" outlineLevel="3">
      <c r="B1201" s="397"/>
      <c r="C1201" s="398"/>
      <c r="D1201" s="399" t="s">
        <v>70</v>
      </c>
      <c r="E1201" s="402" t="s">
        <v>15</v>
      </c>
      <c r="F1201" s="401" t="s">
        <v>2200</v>
      </c>
      <c r="G1201" s="398"/>
      <c r="H1201" s="402" t="s">
        <v>15</v>
      </c>
      <c r="I1201" s="403" t="s">
        <v>15</v>
      </c>
      <c r="J1201" s="404"/>
      <c r="K1201" s="405"/>
      <c r="L1201" s="403" t="s">
        <v>15</v>
      </c>
      <c r="M1201" s="404"/>
      <c r="N1201" s="405"/>
      <c r="O1201" s="403" t="s">
        <v>15</v>
      </c>
      <c r="P1201" s="404"/>
      <c r="Q1201" s="405" t="s">
        <v>15</v>
      </c>
      <c r="R1201" s="403" t="s">
        <v>15</v>
      </c>
      <c r="S1201" s="404"/>
    </row>
    <row r="1202" spans="2:19" s="415" customFormat="1" ht="13.5" hidden="1" outlineLevel="3">
      <c r="B1202" s="407"/>
      <c r="C1202" s="408"/>
      <c r="D1202" s="399" t="s">
        <v>70</v>
      </c>
      <c r="E1202" s="436" t="s">
        <v>15</v>
      </c>
      <c r="F1202" s="410" t="s">
        <v>2201</v>
      </c>
      <c r="G1202" s="408"/>
      <c r="H1202" s="411">
        <v>2.423</v>
      </c>
      <c r="I1202" s="412" t="s">
        <v>15</v>
      </c>
      <c r="J1202" s="413"/>
      <c r="K1202" s="414"/>
      <c r="L1202" s="412" t="s">
        <v>15</v>
      </c>
      <c r="M1202" s="413"/>
      <c r="N1202" s="414"/>
      <c r="O1202" s="412" t="s">
        <v>15</v>
      </c>
      <c r="P1202" s="413"/>
      <c r="Q1202" s="414">
        <v>2.423</v>
      </c>
      <c r="R1202" s="412" t="s">
        <v>15</v>
      </c>
      <c r="S1202" s="413"/>
    </row>
    <row r="1203" spans="2:19" s="264" customFormat="1" ht="22.5" customHeight="1" hidden="1" outlineLevel="2">
      <c r="B1203" s="255"/>
      <c r="C1203" s="256" t="s">
        <v>2202</v>
      </c>
      <c r="D1203" s="256" t="s">
        <v>67</v>
      </c>
      <c r="E1203" s="257" t="s">
        <v>2203</v>
      </c>
      <c r="F1203" s="396" t="s">
        <v>2204</v>
      </c>
      <c r="G1203" s="259" t="s">
        <v>68</v>
      </c>
      <c r="H1203" s="260">
        <v>2.423</v>
      </c>
      <c r="I1203" s="261">
        <v>1184.2</v>
      </c>
      <c r="J1203" s="263">
        <f>ROUND(I1203*H1203,2)</f>
        <v>2869.32</v>
      </c>
      <c r="K1203" s="262"/>
      <c r="L1203" s="261">
        <v>1184.2</v>
      </c>
      <c r="M1203" s="263">
        <f>ROUND(L1203*K1203,2)</f>
        <v>0</v>
      </c>
      <c r="N1203" s="262"/>
      <c r="O1203" s="261">
        <v>1184.2</v>
      </c>
      <c r="P1203" s="263">
        <f>ROUND(O1203*N1203,2)</f>
        <v>0</v>
      </c>
      <c r="Q1203" s="262">
        <v>2.423</v>
      </c>
      <c r="R1203" s="261">
        <v>1184.2</v>
      </c>
      <c r="S1203" s="263">
        <f>ROUND(R1203*Q1203,2)</f>
        <v>2869.32</v>
      </c>
    </row>
    <row r="1204" spans="2:19" s="264" customFormat="1" ht="22.5" customHeight="1" hidden="1" outlineLevel="2" collapsed="1">
      <c r="B1204" s="255"/>
      <c r="C1204" s="256" t="s">
        <v>2205</v>
      </c>
      <c r="D1204" s="256" t="s">
        <v>67</v>
      </c>
      <c r="E1204" s="257" t="s">
        <v>2206</v>
      </c>
      <c r="F1204" s="396" t="s">
        <v>2207</v>
      </c>
      <c r="G1204" s="259" t="s">
        <v>68</v>
      </c>
      <c r="H1204" s="260">
        <v>160.57</v>
      </c>
      <c r="I1204" s="261">
        <v>1114.6</v>
      </c>
      <c r="J1204" s="263">
        <f>ROUND(I1204*H1204,2)</f>
        <v>178971.32</v>
      </c>
      <c r="K1204" s="262"/>
      <c r="L1204" s="261">
        <v>1114.6</v>
      </c>
      <c r="M1204" s="263">
        <f>ROUND(L1204*K1204,2)</f>
        <v>0</v>
      </c>
      <c r="N1204" s="262"/>
      <c r="O1204" s="261">
        <v>1114.6</v>
      </c>
      <c r="P1204" s="263">
        <f>ROUND(O1204*N1204,2)</f>
        <v>0</v>
      </c>
      <c r="Q1204" s="262">
        <v>160.57</v>
      </c>
      <c r="R1204" s="261">
        <v>1114.6</v>
      </c>
      <c r="S1204" s="263">
        <f>ROUND(R1204*Q1204,2)</f>
        <v>178971.32</v>
      </c>
    </row>
    <row r="1205" spans="2:19" s="406" customFormat="1" ht="13.5" hidden="1" outlineLevel="3">
      <c r="B1205" s="397"/>
      <c r="C1205" s="398"/>
      <c r="D1205" s="399" t="s">
        <v>70</v>
      </c>
      <c r="E1205" s="402" t="s">
        <v>15</v>
      </c>
      <c r="F1205" s="401" t="s">
        <v>2173</v>
      </c>
      <c r="G1205" s="398"/>
      <c r="H1205" s="402" t="s">
        <v>15</v>
      </c>
      <c r="I1205" s="403" t="s">
        <v>15</v>
      </c>
      <c r="J1205" s="404"/>
      <c r="K1205" s="405"/>
      <c r="L1205" s="403" t="s">
        <v>15</v>
      </c>
      <c r="M1205" s="404"/>
      <c r="N1205" s="405"/>
      <c r="O1205" s="403" t="s">
        <v>15</v>
      </c>
      <c r="P1205" s="404"/>
      <c r="Q1205" s="405" t="s">
        <v>15</v>
      </c>
      <c r="R1205" s="403" t="s">
        <v>15</v>
      </c>
      <c r="S1205" s="404"/>
    </row>
    <row r="1206" spans="2:19" s="415" customFormat="1" ht="13.5" hidden="1" outlineLevel="3">
      <c r="B1206" s="407"/>
      <c r="C1206" s="408"/>
      <c r="D1206" s="399" t="s">
        <v>70</v>
      </c>
      <c r="E1206" s="436" t="s">
        <v>15</v>
      </c>
      <c r="F1206" s="410" t="s">
        <v>2208</v>
      </c>
      <c r="G1206" s="408"/>
      <c r="H1206" s="411">
        <v>5.8</v>
      </c>
      <c r="I1206" s="412" t="s">
        <v>15</v>
      </c>
      <c r="J1206" s="413"/>
      <c r="K1206" s="414"/>
      <c r="L1206" s="412" t="s">
        <v>15</v>
      </c>
      <c r="M1206" s="413"/>
      <c r="N1206" s="414"/>
      <c r="O1206" s="412" t="s">
        <v>15</v>
      </c>
      <c r="P1206" s="413"/>
      <c r="Q1206" s="414">
        <v>5.8</v>
      </c>
      <c r="R1206" s="412" t="s">
        <v>15</v>
      </c>
      <c r="S1206" s="413"/>
    </row>
    <row r="1207" spans="2:19" s="426" customFormat="1" ht="13.5" hidden="1" outlineLevel="3">
      <c r="B1207" s="425"/>
      <c r="C1207" s="427"/>
      <c r="D1207" s="399" t="s">
        <v>70</v>
      </c>
      <c r="E1207" s="437" t="s">
        <v>15</v>
      </c>
      <c r="F1207" s="429" t="s">
        <v>1096</v>
      </c>
      <c r="G1207" s="427"/>
      <c r="H1207" s="430">
        <v>5.8</v>
      </c>
      <c r="I1207" s="431" t="s">
        <v>15</v>
      </c>
      <c r="J1207" s="432"/>
      <c r="K1207" s="433"/>
      <c r="L1207" s="431" t="s">
        <v>15</v>
      </c>
      <c r="M1207" s="432"/>
      <c r="N1207" s="433"/>
      <c r="O1207" s="431" t="s">
        <v>15</v>
      </c>
      <c r="P1207" s="432"/>
      <c r="Q1207" s="433">
        <v>5.8</v>
      </c>
      <c r="R1207" s="431" t="s">
        <v>15</v>
      </c>
      <c r="S1207" s="432"/>
    </row>
    <row r="1208" spans="2:19" s="406" customFormat="1" ht="13.5" hidden="1" outlineLevel="3">
      <c r="B1208" s="397"/>
      <c r="C1208" s="398"/>
      <c r="D1208" s="399" t="s">
        <v>70</v>
      </c>
      <c r="E1208" s="402" t="s">
        <v>15</v>
      </c>
      <c r="F1208" s="401" t="s">
        <v>1080</v>
      </c>
      <c r="G1208" s="398"/>
      <c r="H1208" s="402" t="s">
        <v>15</v>
      </c>
      <c r="I1208" s="403" t="s">
        <v>15</v>
      </c>
      <c r="J1208" s="404"/>
      <c r="K1208" s="405"/>
      <c r="L1208" s="403" t="s">
        <v>15</v>
      </c>
      <c r="M1208" s="404"/>
      <c r="N1208" s="405"/>
      <c r="O1208" s="403" t="s">
        <v>15</v>
      </c>
      <c r="P1208" s="404"/>
      <c r="Q1208" s="405" t="s">
        <v>15</v>
      </c>
      <c r="R1208" s="403" t="s">
        <v>15</v>
      </c>
      <c r="S1208" s="404"/>
    </row>
    <row r="1209" spans="2:19" s="415" customFormat="1" ht="13.5" hidden="1" outlineLevel="3">
      <c r="B1209" s="407"/>
      <c r="C1209" s="408"/>
      <c r="D1209" s="399" t="s">
        <v>70</v>
      </c>
      <c r="E1209" s="436" t="s">
        <v>15</v>
      </c>
      <c r="F1209" s="410" t="s">
        <v>2209</v>
      </c>
      <c r="G1209" s="408"/>
      <c r="H1209" s="411">
        <v>2.676</v>
      </c>
      <c r="I1209" s="412" t="s">
        <v>15</v>
      </c>
      <c r="J1209" s="413"/>
      <c r="K1209" s="414"/>
      <c r="L1209" s="412" t="s">
        <v>15</v>
      </c>
      <c r="M1209" s="413"/>
      <c r="N1209" s="414"/>
      <c r="O1209" s="412" t="s">
        <v>15</v>
      </c>
      <c r="P1209" s="413"/>
      <c r="Q1209" s="414">
        <v>2.676</v>
      </c>
      <c r="R1209" s="412" t="s">
        <v>15</v>
      </c>
      <c r="S1209" s="413"/>
    </row>
    <row r="1210" spans="2:19" s="426" customFormat="1" ht="13.5" hidden="1" outlineLevel="3">
      <c r="B1210" s="425"/>
      <c r="C1210" s="427"/>
      <c r="D1210" s="399" t="s">
        <v>70</v>
      </c>
      <c r="E1210" s="437" t="s">
        <v>15</v>
      </c>
      <c r="F1210" s="429" t="s">
        <v>1096</v>
      </c>
      <c r="G1210" s="427"/>
      <c r="H1210" s="430">
        <v>2.676</v>
      </c>
      <c r="I1210" s="431" t="s">
        <v>15</v>
      </c>
      <c r="J1210" s="432"/>
      <c r="K1210" s="433"/>
      <c r="L1210" s="431" t="s">
        <v>15</v>
      </c>
      <c r="M1210" s="432"/>
      <c r="N1210" s="433"/>
      <c r="O1210" s="431" t="s">
        <v>15</v>
      </c>
      <c r="P1210" s="432"/>
      <c r="Q1210" s="433">
        <v>2.676</v>
      </c>
      <c r="R1210" s="431" t="s">
        <v>15</v>
      </c>
      <c r="S1210" s="432"/>
    </row>
    <row r="1211" spans="2:19" s="406" customFormat="1" ht="13.5" hidden="1" outlineLevel="3">
      <c r="B1211" s="397"/>
      <c r="C1211" s="398"/>
      <c r="D1211" s="399" t="s">
        <v>70</v>
      </c>
      <c r="E1211" s="402" t="s">
        <v>15</v>
      </c>
      <c r="F1211" s="401" t="s">
        <v>2210</v>
      </c>
      <c r="G1211" s="398"/>
      <c r="H1211" s="402" t="s">
        <v>15</v>
      </c>
      <c r="I1211" s="403" t="s">
        <v>15</v>
      </c>
      <c r="J1211" s="404"/>
      <c r="K1211" s="405"/>
      <c r="L1211" s="403" t="s">
        <v>15</v>
      </c>
      <c r="M1211" s="404"/>
      <c r="N1211" s="405"/>
      <c r="O1211" s="403" t="s">
        <v>15</v>
      </c>
      <c r="P1211" s="404"/>
      <c r="Q1211" s="405" t="s">
        <v>15</v>
      </c>
      <c r="R1211" s="403" t="s">
        <v>15</v>
      </c>
      <c r="S1211" s="404"/>
    </row>
    <row r="1212" spans="2:19" s="415" customFormat="1" ht="13.5" hidden="1" outlineLevel="3">
      <c r="B1212" s="407"/>
      <c r="C1212" s="408"/>
      <c r="D1212" s="399" t="s">
        <v>70</v>
      </c>
      <c r="E1212" s="436" t="s">
        <v>15</v>
      </c>
      <c r="F1212" s="410" t="s">
        <v>2211</v>
      </c>
      <c r="G1212" s="408"/>
      <c r="H1212" s="411">
        <v>39.78</v>
      </c>
      <c r="I1212" s="412" t="s">
        <v>15</v>
      </c>
      <c r="J1212" s="413"/>
      <c r="K1212" s="414"/>
      <c r="L1212" s="412" t="s">
        <v>15</v>
      </c>
      <c r="M1212" s="413"/>
      <c r="N1212" s="414"/>
      <c r="O1212" s="412" t="s">
        <v>15</v>
      </c>
      <c r="P1212" s="413"/>
      <c r="Q1212" s="414">
        <v>39.78</v>
      </c>
      <c r="R1212" s="412" t="s">
        <v>15</v>
      </c>
      <c r="S1212" s="413"/>
    </row>
    <row r="1213" spans="2:19" s="415" customFormat="1" ht="13.5" hidden="1" outlineLevel="3">
      <c r="B1213" s="407"/>
      <c r="C1213" s="408"/>
      <c r="D1213" s="399" t="s">
        <v>70</v>
      </c>
      <c r="E1213" s="436" t="s">
        <v>15</v>
      </c>
      <c r="F1213" s="410" t="s">
        <v>2212</v>
      </c>
      <c r="G1213" s="408"/>
      <c r="H1213" s="411">
        <v>30.328</v>
      </c>
      <c r="I1213" s="412" t="s">
        <v>15</v>
      </c>
      <c r="J1213" s="413"/>
      <c r="K1213" s="414"/>
      <c r="L1213" s="412" t="s">
        <v>15</v>
      </c>
      <c r="M1213" s="413"/>
      <c r="N1213" s="414"/>
      <c r="O1213" s="412" t="s">
        <v>15</v>
      </c>
      <c r="P1213" s="413"/>
      <c r="Q1213" s="414">
        <v>30.328</v>
      </c>
      <c r="R1213" s="412" t="s">
        <v>15</v>
      </c>
      <c r="S1213" s="413"/>
    </row>
    <row r="1214" spans="2:19" s="406" customFormat="1" ht="13.5" hidden="1" outlineLevel="3">
      <c r="B1214" s="397"/>
      <c r="C1214" s="398"/>
      <c r="D1214" s="399" t="s">
        <v>70</v>
      </c>
      <c r="E1214" s="402" t="s">
        <v>15</v>
      </c>
      <c r="F1214" s="401" t="s">
        <v>2213</v>
      </c>
      <c r="G1214" s="398"/>
      <c r="H1214" s="402" t="s">
        <v>15</v>
      </c>
      <c r="I1214" s="403" t="s">
        <v>15</v>
      </c>
      <c r="J1214" s="404"/>
      <c r="K1214" s="405"/>
      <c r="L1214" s="403" t="s">
        <v>15</v>
      </c>
      <c r="M1214" s="404"/>
      <c r="N1214" s="405"/>
      <c r="O1214" s="403" t="s">
        <v>15</v>
      </c>
      <c r="P1214" s="404"/>
      <c r="Q1214" s="405" t="s">
        <v>15</v>
      </c>
      <c r="R1214" s="403" t="s">
        <v>15</v>
      </c>
      <c r="S1214" s="404"/>
    </row>
    <row r="1215" spans="2:19" s="415" customFormat="1" ht="13.5" hidden="1" outlineLevel="3">
      <c r="B1215" s="407"/>
      <c r="C1215" s="408"/>
      <c r="D1215" s="399" t="s">
        <v>70</v>
      </c>
      <c r="E1215" s="436" t="s">
        <v>15</v>
      </c>
      <c r="F1215" s="410" t="s">
        <v>2214</v>
      </c>
      <c r="G1215" s="408"/>
      <c r="H1215" s="411">
        <v>2.805</v>
      </c>
      <c r="I1215" s="412" t="s">
        <v>15</v>
      </c>
      <c r="J1215" s="413"/>
      <c r="K1215" s="414"/>
      <c r="L1215" s="412" t="s">
        <v>15</v>
      </c>
      <c r="M1215" s="413"/>
      <c r="N1215" s="414"/>
      <c r="O1215" s="412" t="s">
        <v>15</v>
      </c>
      <c r="P1215" s="413"/>
      <c r="Q1215" s="414">
        <v>2.805</v>
      </c>
      <c r="R1215" s="412" t="s">
        <v>15</v>
      </c>
      <c r="S1215" s="413"/>
    </row>
    <row r="1216" spans="2:19" s="406" customFormat="1" ht="13.5" hidden="1" outlineLevel="3">
      <c r="B1216" s="397"/>
      <c r="C1216" s="398"/>
      <c r="D1216" s="399" t="s">
        <v>70</v>
      </c>
      <c r="E1216" s="402" t="s">
        <v>15</v>
      </c>
      <c r="F1216" s="401" t="s">
        <v>2215</v>
      </c>
      <c r="G1216" s="398"/>
      <c r="H1216" s="402" t="s">
        <v>15</v>
      </c>
      <c r="I1216" s="403" t="s">
        <v>15</v>
      </c>
      <c r="J1216" s="404"/>
      <c r="K1216" s="405"/>
      <c r="L1216" s="403" t="s">
        <v>15</v>
      </c>
      <c r="M1216" s="404"/>
      <c r="N1216" s="405"/>
      <c r="O1216" s="403" t="s">
        <v>15</v>
      </c>
      <c r="P1216" s="404"/>
      <c r="Q1216" s="405" t="s">
        <v>15</v>
      </c>
      <c r="R1216" s="403" t="s">
        <v>15</v>
      </c>
      <c r="S1216" s="404"/>
    </row>
    <row r="1217" spans="2:19" s="415" customFormat="1" ht="13.5" hidden="1" outlineLevel="3">
      <c r="B1217" s="407"/>
      <c r="C1217" s="408"/>
      <c r="D1217" s="399" t="s">
        <v>70</v>
      </c>
      <c r="E1217" s="436" t="s">
        <v>15</v>
      </c>
      <c r="F1217" s="410" t="s">
        <v>2216</v>
      </c>
      <c r="G1217" s="408"/>
      <c r="H1217" s="411">
        <v>3.876</v>
      </c>
      <c r="I1217" s="412" t="s">
        <v>15</v>
      </c>
      <c r="J1217" s="413"/>
      <c r="K1217" s="414"/>
      <c r="L1217" s="412" t="s">
        <v>15</v>
      </c>
      <c r="M1217" s="413"/>
      <c r="N1217" s="414"/>
      <c r="O1217" s="412" t="s">
        <v>15</v>
      </c>
      <c r="P1217" s="413"/>
      <c r="Q1217" s="414">
        <v>3.876</v>
      </c>
      <c r="R1217" s="412" t="s">
        <v>15</v>
      </c>
      <c r="S1217" s="413"/>
    </row>
    <row r="1218" spans="2:19" s="415" customFormat="1" ht="13.5" hidden="1" outlineLevel="3">
      <c r="B1218" s="407"/>
      <c r="C1218" s="408"/>
      <c r="D1218" s="399" t="s">
        <v>70</v>
      </c>
      <c r="E1218" s="436" t="s">
        <v>15</v>
      </c>
      <c r="F1218" s="410" t="s">
        <v>2217</v>
      </c>
      <c r="G1218" s="408"/>
      <c r="H1218" s="411">
        <v>11.148</v>
      </c>
      <c r="I1218" s="412" t="s">
        <v>15</v>
      </c>
      <c r="J1218" s="413"/>
      <c r="K1218" s="414"/>
      <c r="L1218" s="412" t="s">
        <v>15</v>
      </c>
      <c r="M1218" s="413"/>
      <c r="N1218" s="414"/>
      <c r="O1218" s="412" t="s">
        <v>15</v>
      </c>
      <c r="P1218" s="413"/>
      <c r="Q1218" s="414">
        <v>11.148</v>
      </c>
      <c r="R1218" s="412" t="s">
        <v>15</v>
      </c>
      <c r="S1218" s="413"/>
    </row>
    <row r="1219" spans="2:19" s="426" customFormat="1" ht="13.5" hidden="1" outlineLevel="3">
      <c r="B1219" s="425"/>
      <c r="C1219" s="427"/>
      <c r="D1219" s="399" t="s">
        <v>70</v>
      </c>
      <c r="E1219" s="437" t="s">
        <v>15</v>
      </c>
      <c r="F1219" s="429" t="s">
        <v>1096</v>
      </c>
      <c r="G1219" s="427"/>
      <c r="H1219" s="430">
        <v>87.937</v>
      </c>
      <c r="I1219" s="431" t="s">
        <v>15</v>
      </c>
      <c r="J1219" s="432"/>
      <c r="K1219" s="433"/>
      <c r="L1219" s="431" t="s">
        <v>15</v>
      </c>
      <c r="M1219" s="432"/>
      <c r="N1219" s="433"/>
      <c r="O1219" s="431" t="s">
        <v>15</v>
      </c>
      <c r="P1219" s="432"/>
      <c r="Q1219" s="433">
        <v>87.937</v>
      </c>
      <c r="R1219" s="431" t="s">
        <v>15</v>
      </c>
      <c r="S1219" s="432"/>
    </row>
    <row r="1220" spans="2:19" s="406" customFormat="1" ht="13.5" hidden="1" outlineLevel="3">
      <c r="B1220" s="397"/>
      <c r="C1220" s="398"/>
      <c r="D1220" s="399" t="s">
        <v>70</v>
      </c>
      <c r="E1220" s="402" t="s">
        <v>15</v>
      </c>
      <c r="F1220" s="401" t="s">
        <v>2218</v>
      </c>
      <c r="G1220" s="398"/>
      <c r="H1220" s="402" t="s">
        <v>15</v>
      </c>
      <c r="I1220" s="403" t="s">
        <v>15</v>
      </c>
      <c r="J1220" s="404"/>
      <c r="K1220" s="405"/>
      <c r="L1220" s="403" t="s">
        <v>15</v>
      </c>
      <c r="M1220" s="404"/>
      <c r="N1220" s="405"/>
      <c r="O1220" s="403" t="s">
        <v>15</v>
      </c>
      <c r="P1220" s="404"/>
      <c r="Q1220" s="405" t="s">
        <v>15</v>
      </c>
      <c r="R1220" s="403" t="s">
        <v>15</v>
      </c>
      <c r="S1220" s="404"/>
    </row>
    <row r="1221" spans="2:19" s="415" customFormat="1" ht="13.5" hidden="1" outlineLevel="3">
      <c r="B1221" s="407"/>
      <c r="C1221" s="408"/>
      <c r="D1221" s="399" t="s">
        <v>70</v>
      </c>
      <c r="E1221" s="436" t="s">
        <v>15</v>
      </c>
      <c r="F1221" s="410" t="s">
        <v>2219</v>
      </c>
      <c r="G1221" s="408"/>
      <c r="H1221" s="411">
        <v>0.241</v>
      </c>
      <c r="I1221" s="412" t="s">
        <v>15</v>
      </c>
      <c r="J1221" s="413"/>
      <c r="K1221" s="414"/>
      <c r="L1221" s="412" t="s">
        <v>15</v>
      </c>
      <c r="M1221" s="413"/>
      <c r="N1221" s="414"/>
      <c r="O1221" s="412" t="s">
        <v>15</v>
      </c>
      <c r="P1221" s="413"/>
      <c r="Q1221" s="414">
        <v>0.241</v>
      </c>
      <c r="R1221" s="412" t="s">
        <v>15</v>
      </c>
      <c r="S1221" s="413"/>
    </row>
    <row r="1222" spans="2:19" s="415" customFormat="1" ht="13.5" hidden="1" outlineLevel="3">
      <c r="B1222" s="407"/>
      <c r="C1222" s="408"/>
      <c r="D1222" s="399" t="s">
        <v>70</v>
      </c>
      <c r="E1222" s="436" t="s">
        <v>15</v>
      </c>
      <c r="F1222" s="410" t="s">
        <v>2220</v>
      </c>
      <c r="G1222" s="408"/>
      <c r="H1222" s="411">
        <v>15.3</v>
      </c>
      <c r="I1222" s="412" t="s">
        <v>15</v>
      </c>
      <c r="J1222" s="413"/>
      <c r="K1222" s="414"/>
      <c r="L1222" s="412" t="s">
        <v>15</v>
      </c>
      <c r="M1222" s="413"/>
      <c r="N1222" s="414"/>
      <c r="O1222" s="412" t="s">
        <v>15</v>
      </c>
      <c r="P1222" s="413"/>
      <c r="Q1222" s="414">
        <v>15.3</v>
      </c>
      <c r="R1222" s="412" t="s">
        <v>15</v>
      </c>
      <c r="S1222" s="413"/>
    </row>
    <row r="1223" spans="2:19" s="415" customFormat="1" ht="13.5" hidden="1" outlineLevel="3">
      <c r="B1223" s="407"/>
      <c r="C1223" s="408"/>
      <c r="D1223" s="399" t="s">
        <v>70</v>
      </c>
      <c r="E1223" s="436" t="s">
        <v>15</v>
      </c>
      <c r="F1223" s="410" t="s">
        <v>2221</v>
      </c>
      <c r="G1223" s="408"/>
      <c r="H1223" s="411">
        <v>36.572</v>
      </c>
      <c r="I1223" s="412" t="s">
        <v>15</v>
      </c>
      <c r="J1223" s="413"/>
      <c r="K1223" s="414"/>
      <c r="L1223" s="412" t="s">
        <v>15</v>
      </c>
      <c r="M1223" s="413"/>
      <c r="N1223" s="414"/>
      <c r="O1223" s="412" t="s">
        <v>15</v>
      </c>
      <c r="P1223" s="413"/>
      <c r="Q1223" s="414">
        <v>36.572</v>
      </c>
      <c r="R1223" s="412" t="s">
        <v>15</v>
      </c>
      <c r="S1223" s="413"/>
    </row>
    <row r="1224" spans="2:19" s="406" customFormat="1" ht="13.5" hidden="1" outlineLevel="3">
      <c r="B1224" s="397"/>
      <c r="C1224" s="398"/>
      <c r="D1224" s="399" t="s">
        <v>70</v>
      </c>
      <c r="E1224" s="402" t="s">
        <v>15</v>
      </c>
      <c r="F1224" s="401" t="s">
        <v>2213</v>
      </c>
      <c r="G1224" s="398"/>
      <c r="H1224" s="402" t="s">
        <v>15</v>
      </c>
      <c r="I1224" s="403" t="s">
        <v>15</v>
      </c>
      <c r="J1224" s="404"/>
      <c r="K1224" s="405"/>
      <c r="L1224" s="403" t="s">
        <v>15</v>
      </c>
      <c r="M1224" s="404"/>
      <c r="N1224" s="405"/>
      <c r="O1224" s="403" t="s">
        <v>15</v>
      </c>
      <c r="P1224" s="404"/>
      <c r="Q1224" s="405" t="s">
        <v>15</v>
      </c>
      <c r="R1224" s="403" t="s">
        <v>15</v>
      </c>
      <c r="S1224" s="404"/>
    </row>
    <row r="1225" spans="2:19" s="415" customFormat="1" ht="13.5" hidden="1" outlineLevel="3">
      <c r="B1225" s="407"/>
      <c r="C1225" s="408"/>
      <c r="D1225" s="399" t="s">
        <v>70</v>
      </c>
      <c r="E1225" s="436" t="s">
        <v>15</v>
      </c>
      <c r="F1225" s="410" t="s">
        <v>2222</v>
      </c>
      <c r="G1225" s="408"/>
      <c r="H1225" s="411">
        <v>2.714</v>
      </c>
      <c r="I1225" s="412" t="s">
        <v>15</v>
      </c>
      <c r="J1225" s="413"/>
      <c r="K1225" s="414"/>
      <c r="L1225" s="412" t="s">
        <v>15</v>
      </c>
      <c r="M1225" s="413"/>
      <c r="N1225" s="414"/>
      <c r="O1225" s="412" t="s">
        <v>15</v>
      </c>
      <c r="P1225" s="413"/>
      <c r="Q1225" s="414">
        <v>2.714</v>
      </c>
      <c r="R1225" s="412" t="s">
        <v>15</v>
      </c>
      <c r="S1225" s="413"/>
    </row>
    <row r="1226" spans="2:19" s="406" customFormat="1" ht="13.5" hidden="1" outlineLevel="3">
      <c r="B1226" s="397"/>
      <c r="C1226" s="398"/>
      <c r="D1226" s="399" t="s">
        <v>70</v>
      </c>
      <c r="E1226" s="402" t="s">
        <v>15</v>
      </c>
      <c r="F1226" s="401" t="s">
        <v>2215</v>
      </c>
      <c r="G1226" s="398"/>
      <c r="H1226" s="402" t="s">
        <v>15</v>
      </c>
      <c r="I1226" s="403" t="s">
        <v>15</v>
      </c>
      <c r="J1226" s="404"/>
      <c r="K1226" s="405"/>
      <c r="L1226" s="403" t="s">
        <v>15</v>
      </c>
      <c r="M1226" s="404"/>
      <c r="N1226" s="405"/>
      <c r="O1226" s="403" t="s">
        <v>15</v>
      </c>
      <c r="P1226" s="404"/>
      <c r="Q1226" s="405" t="s">
        <v>15</v>
      </c>
      <c r="R1226" s="403" t="s">
        <v>15</v>
      </c>
      <c r="S1226" s="404"/>
    </row>
    <row r="1227" spans="2:19" s="415" customFormat="1" ht="13.5" hidden="1" outlineLevel="3">
      <c r="B1227" s="407"/>
      <c r="C1227" s="408"/>
      <c r="D1227" s="399" t="s">
        <v>70</v>
      </c>
      <c r="E1227" s="436" t="s">
        <v>15</v>
      </c>
      <c r="F1227" s="410" t="s">
        <v>2216</v>
      </c>
      <c r="G1227" s="408"/>
      <c r="H1227" s="411">
        <v>3.876</v>
      </c>
      <c r="I1227" s="412" t="s">
        <v>15</v>
      </c>
      <c r="J1227" s="413"/>
      <c r="K1227" s="414"/>
      <c r="L1227" s="412" t="s">
        <v>15</v>
      </c>
      <c r="M1227" s="413"/>
      <c r="N1227" s="414"/>
      <c r="O1227" s="412" t="s">
        <v>15</v>
      </c>
      <c r="P1227" s="413"/>
      <c r="Q1227" s="414">
        <v>3.876</v>
      </c>
      <c r="R1227" s="412" t="s">
        <v>15</v>
      </c>
      <c r="S1227" s="413"/>
    </row>
    <row r="1228" spans="2:19" s="415" customFormat="1" ht="13.5" hidden="1" outlineLevel="3">
      <c r="B1228" s="407"/>
      <c r="C1228" s="408"/>
      <c r="D1228" s="399" t="s">
        <v>70</v>
      </c>
      <c r="E1228" s="436" t="s">
        <v>15</v>
      </c>
      <c r="F1228" s="410" t="s">
        <v>2223</v>
      </c>
      <c r="G1228" s="408"/>
      <c r="H1228" s="411">
        <v>5.454</v>
      </c>
      <c r="I1228" s="412" t="s">
        <v>15</v>
      </c>
      <c r="J1228" s="413"/>
      <c r="K1228" s="414"/>
      <c r="L1228" s="412" t="s">
        <v>15</v>
      </c>
      <c r="M1228" s="413"/>
      <c r="N1228" s="414"/>
      <c r="O1228" s="412" t="s">
        <v>15</v>
      </c>
      <c r="P1228" s="413"/>
      <c r="Q1228" s="414">
        <v>5.454</v>
      </c>
      <c r="R1228" s="412" t="s">
        <v>15</v>
      </c>
      <c r="S1228" s="413"/>
    </row>
    <row r="1229" spans="2:19" s="426" customFormat="1" ht="13.5" hidden="1" outlineLevel="3">
      <c r="B1229" s="425"/>
      <c r="C1229" s="427"/>
      <c r="D1229" s="399" t="s">
        <v>70</v>
      </c>
      <c r="E1229" s="437" t="s">
        <v>15</v>
      </c>
      <c r="F1229" s="429" t="s">
        <v>1096</v>
      </c>
      <c r="G1229" s="427"/>
      <c r="H1229" s="430">
        <v>64.157</v>
      </c>
      <c r="I1229" s="431" t="s">
        <v>15</v>
      </c>
      <c r="J1229" s="432"/>
      <c r="K1229" s="433"/>
      <c r="L1229" s="431" t="s">
        <v>15</v>
      </c>
      <c r="M1229" s="432"/>
      <c r="N1229" s="433"/>
      <c r="O1229" s="431" t="s">
        <v>15</v>
      </c>
      <c r="P1229" s="432"/>
      <c r="Q1229" s="433">
        <v>64.157</v>
      </c>
      <c r="R1229" s="431" t="s">
        <v>15</v>
      </c>
      <c r="S1229" s="432"/>
    </row>
    <row r="1230" spans="2:19" s="424" customFormat="1" ht="13.5" hidden="1" outlineLevel="3">
      <c r="B1230" s="416"/>
      <c r="C1230" s="417"/>
      <c r="D1230" s="399" t="s">
        <v>70</v>
      </c>
      <c r="E1230" s="438" t="s">
        <v>15</v>
      </c>
      <c r="F1230" s="419" t="s">
        <v>71</v>
      </c>
      <c r="G1230" s="417"/>
      <c r="H1230" s="420">
        <v>160.57</v>
      </c>
      <c r="I1230" s="421" t="s">
        <v>15</v>
      </c>
      <c r="J1230" s="422"/>
      <c r="K1230" s="423"/>
      <c r="L1230" s="421" t="s">
        <v>15</v>
      </c>
      <c r="M1230" s="422"/>
      <c r="N1230" s="423"/>
      <c r="O1230" s="421" t="s">
        <v>15</v>
      </c>
      <c r="P1230" s="422"/>
      <c r="Q1230" s="423">
        <v>160.57</v>
      </c>
      <c r="R1230" s="421" t="s">
        <v>15</v>
      </c>
      <c r="S1230" s="422"/>
    </row>
    <row r="1231" spans="2:19" s="264" customFormat="1" ht="31.5" customHeight="1" hidden="1" outlineLevel="2">
      <c r="B1231" s="255"/>
      <c r="C1231" s="256" t="s">
        <v>2224</v>
      </c>
      <c r="D1231" s="256" t="s">
        <v>67</v>
      </c>
      <c r="E1231" s="257" t="s">
        <v>1404</v>
      </c>
      <c r="F1231" s="396" t="s">
        <v>1405</v>
      </c>
      <c r="G1231" s="259" t="s">
        <v>82</v>
      </c>
      <c r="H1231" s="260">
        <v>353.254</v>
      </c>
      <c r="I1231" s="261">
        <v>62.7</v>
      </c>
      <c r="J1231" s="263">
        <f>ROUND(I1231*H1231,2)</f>
        <v>22149.03</v>
      </c>
      <c r="K1231" s="262"/>
      <c r="L1231" s="261">
        <v>62.7</v>
      </c>
      <c r="M1231" s="263">
        <f>ROUND(L1231*K1231,2)</f>
        <v>0</v>
      </c>
      <c r="N1231" s="262"/>
      <c r="O1231" s="261">
        <v>62.7</v>
      </c>
      <c r="P1231" s="263">
        <f>ROUND(O1231*N1231,2)</f>
        <v>0</v>
      </c>
      <c r="Q1231" s="262">
        <v>353.254</v>
      </c>
      <c r="R1231" s="261">
        <v>62.7</v>
      </c>
      <c r="S1231" s="263">
        <f>ROUND(R1231*Q1231,2)</f>
        <v>22149.03</v>
      </c>
    </row>
    <row r="1232" spans="2:19" s="264" customFormat="1" ht="22.5" customHeight="1" hidden="1" outlineLevel="2">
      <c r="B1232" s="255"/>
      <c r="C1232" s="256" t="s">
        <v>2225</v>
      </c>
      <c r="D1232" s="256" t="s">
        <v>67</v>
      </c>
      <c r="E1232" s="257" t="s">
        <v>1406</v>
      </c>
      <c r="F1232" s="396" t="s">
        <v>1407</v>
      </c>
      <c r="G1232" s="259" t="s">
        <v>82</v>
      </c>
      <c r="H1232" s="260">
        <v>353.254</v>
      </c>
      <c r="I1232" s="261">
        <v>20.9</v>
      </c>
      <c r="J1232" s="263">
        <f>ROUND(I1232*H1232,2)</f>
        <v>7383.01</v>
      </c>
      <c r="K1232" s="262"/>
      <c r="L1232" s="261">
        <v>20.9</v>
      </c>
      <c r="M1232" s="263">
        <f>ROUND(L1232*K1232,2)</f>
        <v>0</v>
      </c>
      <c r="N1232" s="262"/>
      <c r="O1232" s="261">
        <v>20.9</v>
      </c>
      <c r="P1232" s="263">
        <f>ROUND(O1232*N1232,2)</f>
        <v>0</v>
      </c>
      <c r="Q1232" s="262">
        <v>353.254</v>
      </c>
      <c r="R1232" s="261">
        <v>20.9</v>
      </c>
      <c r="S1232" s="263">
        <f>ROUND(R1232*Q1232,2)</f>
        <v>7383.01</v>
      </c>
    </row>
    <row r="1233" spans="2:19" s="264" customFormat="1" ht="22.5" customHeight="1" hidden="1" outlineLevel="2" collapsed="1">
      <c r="B1233" s="255"/>
      <c r="C1233" s="256" t="s">
        <v>2226</v>
      </c>
      <c r="D1233" s="256" t="s">
        <v>67</v>
      </c>
      <c r="E1233" s="257" t="s">
        <v>1408</v>
      </c>
      <c r="F1233" s="396" t="s">
        <v>1409</v>
      </c>
      <c r="G1233" s="259" t="s">
        <v>82</v>
      </c>
      <c r="H1233" s="260">
        <v>7771.588</v>
      </c>
      <c r="I1233" s="261">
        <v>6.2</v>
      </c>
      <c r="J1233" s="263">
        <f>ROUND(I1233*H1233,2)</f>
        <v>48183.85</v>
      </c>
      <c r="K1233" s="262"/>
      <c r="L1233" s="261">
        <v>6.2</v>
      </c>
      <c r="M1233" s="263">
        <f>ROUND(L1233*K1233,2)</f>
        <v>0</v>
      </c>
      <c r="N1233" s="262"/>
      <c r="O1233" s="261">
        <v>6.2</v>
      </c>
      <c r="P1233" s="263">
        <f>ROUND(O1233*N1233,2)</f>
        <v>0</v>
      </c>
      <c r="Q1233" s="262">
        <v>7771.588</v>
      </c>
      <c r="R1233" s="261">
        <v>6.2</v>
      </c>
      <c r="S1233" s="263">
        <f>ROUND(R1233*Q1233,2)</f>
        <v>48183.85</v>
      </c>
    </row>
    <row r="1234" spans="2:19" s="415" customFormat="1" ht="13.5" hidden="1" outlineLevel="3">
      <c r="B1234" s="407"/>
      <c r="C1234" s="408"/>
      <c r="D1234" s="399" t="s">
        <v>70</v>
      </c>
      <c r="E1234" s="408"/>
      <c r="F1234" s="410" t="s">
        <v>2227</v>
      </c>
      <c r="G1234" s="408"/>
      <c r="H1234" s="411">
        <v>7771.588</v>
      </c>
      <c r="I1234" s="412" t="s">
        <v>15</v>
      </c>
      <c r="J1234" s="413"/>
      <c r="K1234" s="414"/>
      <c r="L1234" s="412" t="s">
        <v>15</v>
      </c>
      <c r="M1234" s="413"/>
      <c r="N1234" s="414"/>
      <c r="O1234" s="412" t="s">
        <v>15</v>
      </c>
      <c r="P1234" s="413"/>
      <c r="Q1234" s="414">
        <v>7771.588</v>
      </c>
      <c r="R1234" s="412" t="s">
        <v>15</v>
      </c>
      <c r="S1234" s="413"/>
    </row>
    <row r="1235" spans="2:19" s="264" customFormat="1" ht="22.5" customHeight="1" hidden="1" outlineLevel="2">
      <c r="B1235" s="255"/>
      <c r="C1235" s="256" t="s">
        <v>2228</v>
      </c>
      <c r="D1235" s="256" t="s">
        <v>67</v>
      </c>
      <c r="E1235" s="257" t="s">
        <v>1144</v>
      </c>
      <c r="F1235" s="396" t="s">
        <v>962</v>
      </c>
      <c r="G1235" s="259" t="s">
        <v>82</v>
      </c>
      <c r="H1235" s="260">
        <v>353.254</v>
      </c>
      <c r="I1235" s="261">
        <v>348.3</v>
      </c>
      <c r="J1235" s="263">
        <f>ROUND(I1235*H1235,2)</f>
        <v>123038.37</v>
      </c>
      <c r="K1235" s="262"/>
      <c r="L1235" s="261">
        <v>348.3</v>
      </c>
      <c r="M1235" s="263">
        <f>ROUND(L1235*K1235,2)</f>
        <v>0</v>
      </c>
      <c r="N1235" s="262"/>
      <c r="O1235" s="261">
        <v>348.3</v>
      </c>
      <c r="P1235" s="263">
        <f>ROUND(O1235*N1235,2)</f>
        <v>0</v>
      </c>
      <c r="Q1235" s="262">
        <v>353.254</v>
      </c>
      <c r="R1235" s="261">
        <v>348.3</v>
      </c>
      <c r="S1235" s="263">
        <f>ROUND(R1235*Q1235,2)</f>
        <v>123038.37</v>
      </c>
    </row>
    <row r="1236" spans="2:19" s="254" customFormat="1" ht="29.85" customHeight="1" outlineLevel="1" collapsed="1">
      <c r="B1236" s="248"/>
      <c r="C1236" s="249"/>
      <c r="D1236" s="250" t="s">
        <v>36</v>
      </c>
      <c r="E1236" s="251" t="s">
        <v>69</v>
      </c>
      <c r="F1236" s="394" t="s">
        <v>183</v>
      </c>
      <c r="G1236" s="249"/>
      <c r="H1236" s="249"/>
      <c r="I1236" s="252" t="s">
        <v>15</v>
      </c>
      <c r="J1236" s="253">
        <f>SUM(J1237:J1448)</f>
        <v>1340641.7400000002</v>
      </c>
      <c r="K1236" s="248"/>
      <c r="L1236" s="252" t="s">
        <v>15</v>
      </c>
      <c r="M1236" s="253">
        <f>SUM(M1237:M1448)</f>
        <v>0</v>
      </c>
      <c r="N1236" s="248"/>
      <c r="O1236" s="252" t="s">
        <v>15</v>
      </c>
      <c r="P1236" s="253">
        <f>SUM(P1237:P1448)</f>
        <v>0</v>
      </c>
      <c r="Q1236" s="248"/>
      <c r="R1236" s="252" t="s">
        <v>15</v>
      </c>
      <c r="S1236" s="253">
        <f>SUM(S1237:S1448)</f>
        <v>1340641.7400000002</v>
      </c>
    </row>
    <row r="1237" spans="2:19" s="264" customFormat="1" ht="22.5" customHeight="1" hidden="1" outlineLevel="2" collapsed="1">
      <c r="B1237" s="255"/>
      <c r="C1237" s="256" t="s">
        <v>2229</v>
      </c>
      <c r="D1237" s="256" t="s">
        <v>67</v>
      </c>
      <c r="E1237" s="257" t="s">
        <v>2230</v>
      </c>
      <c r="F1237" s="396" t="s">
        <v>2231</v>
      </c>
      <c r="G1237" s="259" t="s">
        <v>68</v>
      </c>
      <c r="H1237" s="260">
        <v>31.267</v>
      </c>
      <c r="I1237" s="261">
        <v>626.9</v>
      </c>
      <c r="J1237" s="263">
        <f>ROUND(I1237*H1237,2)</f>
        <v>19601.28</v>
      </c>
      <c r="K1237" s="262"/>
      <c r="L1237" s="261">
        <v>626.9</v>
      </c>
      <c r="M1237" s="263">
        <f>ROUND(L1237*K1237,2)</f>
        <v>0</v>
      </c>
      <c r="N1237" s="262"/>
      <c r="O1237" s="261">
        <v>626.9</v>
      </c>
      <c r="P1237" s="263">
        <f>ROUND(O1237*N1237,2)</f>
        <v>0</v>
      </c>
      <c r="Q1237" s="262">
        <v>31.267</v>
      </c>
      <c r="R1237" s="261">
        <v>626.9</v>
      </c>
      <c r="S1237" s="263">
        <f>ROUND(R1237*Q1237,2)</f>
        <v>19601.28</v>
      </c>
    </row>
    <row r="1238" spans="2:19" s="406" customFormat="1" ht="13.5" hidden="1" outlineLevel="3">
      <c r="B1238" s="397"/>
      <c r="C1238" s="398"/>
      <c r="D1238" s="399" t="s">
        <v>70</v>
      </c>
      <c r="E1238" s="402" t="s">
        <v>15</v>
      </c>
      <c r="F1238" s="401" t="s">
        <v>2232</v>
      </c>
      <c r="G1238" s="398"/>
      <c r="H1238" s="402" t="s">
        <v>15</v>
      </c>
      <c r="I1238" s="403" t="s">
        <v>15</v>
      </c>
      <c r="J1238" s="404"/>
      <c r="K1238" s="405"/>
      <c r="L1238" s="403" t="s">
        <v>15</v>
      </c>
      <c r="M1238" s="404"/>
      <c r="N1238" s="405"/>
      <c r="O1238" s="403" t="s">
        <v>15</v>
      </c>
      <c r="P1238" s="404"/>
      <c r="Q1238" s="405" t="s">
        <v>15</v>
      </c>
      <c r="R1238" s="403" t="s">
        <v>15</v>
      </c>
      <c r="S1238" s="404"/>
    </row>
    <row r="1239" spans="2:19" s="406" customFormat="1" ht="13.5" hidden="1" outlineLevel="3">
      <c r="B1239" s="397"/>
      <c r="C1239" s="398"/>
      <c r="D1239" s="399" t="s">
        <v>70</v>
      </c>
      <c r="E1239" s="402" t="s">
        <v>15</v>
      </c>
      <c r="F1239" s="401" t="s">
        <v>1241</v>
      </c>
      <c r="G1239" s="398"/>
      <c r="H1239" s="402" t="s">
        <v>15</v>
      </c>
      <c r="I1239" s="403" t="s">
        <v>15</v>
      </c>
      <c r="J1239" s="404"/>
      <c r="K1239" s="405"/>
      <c r="L1239" s="403" t="s">
        <v>15</v>
      </c>
      <c r="M1239" s="404"/>
      <c r="N1239" s="405"/>
      <c r="O1239" s="403" t="s">
        <v>15</v>
      </c>
      <c r="P1239" s="404"/>
      <c r="Q1239" s="405" t="s">
        <v>15</v>
      </c>
      <c r="R1239" s="403" t="s">
        <v>15</v>
      </c>
      <c r="S1239" s="404"/>
    </row>
    <row r="1240" spans="2:19" s="415" customFormat="1" ht="13.5" hidden="1" outlineLevel="3">
      <c r="B1240" s="407"/>
      <c r="C1240" s="408"/>
      <c r="D1240" s="399" t="s">
        <v>70</v>
      </c>
      <c r="E1240" s="436" t="s">
        <v>15</v>
      </c>
      <c r="F1240" s="410" t="s">
        <v>2233</v>
      </c>
      <c r="G1240" s="408"/>
      <c r="H1240" s="411">
        <v>2.394</v>
      </c>
      <c r="I1240" s="412" t="s">
        <v>15</v>
      </c>
      <c r="J1240" s="413"/>
      <c r="K1240" s="414"/>
      <c r="L1240" s="412" t="s">
        <v>15</v>
      </c>
      <c r="M1240" s="413"/>
      <c r="N1240" s="414"/>
      <c r="O1240" s="412" t="s">
        <v>15</v>
      </c>
      <c r="P1240" s="413"/>
      <c r="Q1240" s="414">
        <v>2.394</v>
      </c>
      <c r="R1240" s="412" t="s">
        <v>15</v>
      </c>
      <c r="S1240" s="413"/>
    </row>
    <row r="1241" spans="2:19" s="406" customFormat="1" ht="13.5" hidden="1" outlineLevel="3">
      <c r="B1241" s="397"/>
      <c r="C1241" s="398"/>
      <c r="D1241" s="399" t="s">
        <v>70</v>
      </c>
      <c r="E1241" s="402" t="s">
        <v>15</v>
      </c>
      <c r="F1241" s="401" t="s">
        <v>2234</v>
      </c>
      <c r="G1241" s="398"/>
      <c r="H1241" s="402" t="s">
        <v>15</v>
      </c>
      <c r="I1241" s="403" t="s">
        <v>15</v>
      </c>
      <c r="J1241" s="404"/>
      <c r="K1241" s="405"/>
      <c r="L1241" s="403" t="s">
        <v>15</v>
      </c>
      <c r="M1241" s="404"/>
      <c r="N1241" s="405"/>
      <c r="O1241" s="403" t="s">
        <v>15</v>
      </c>
      <c r="P1241" s="404"/>
      <c r="Q1241" s="405" t="s">
        <v>15</v>
      </c>
      <c r="R1241" s="403" t="s">
        <v>15</v>
      </c>
      <c r="S1241" s="404"/>
    </row>
    <row r="1242" spans="2:19" s="415" customFormat="1" ht="13.5" hidden="1" outlineLevel="3">
      <c r="B1242" s="407"/>
      <c r="C1242" s="408"/>
      <c r="D1242" s="399" t="s">
        <v>70</v>
      </c>
      <c r="E1242" s="436" t="s">
        <v>15</v>
      </c>
      <c r="F1242" s="410" t="s">
        <v>2235</v>
      </c>
      <c r="G1242" s="408"/>
      <c r="H1242" s="411">
        <v>1.684</v>
      </c>
      <c r="I1242" s="412" t="s">
        <v>15</v>
      </c>
      <c r="J1242" s="413"/>
      <c r="K1242" s="414"/>
      <c r="L1242" s="412" t="s">
        <v>15</v>
      </c>
      <c r="M1242" s="413"/>
      <c r="N1242" s="414"/>
      <c r="O1242" s="412" t="s">
        <v>15</v>
      </c>
      <c r="P1242" s="413"/>
      <c r="Q1242" s="414">
        <v>1.684</v>
      </c>
      <c r="R1242" s="412" t="s">
        <v>15</v>
      </c>
      <c r="S1242" s="413"/>
    </row>
    <row r="1243" spans="2:19" s="406" customFormat="1" ht="13.5" hidden="1" outlineLevel="3">
      <c r="B1243" s="397"/>
      <c r="C1243" s="398"/>
      <c r="D1243" s="399" t="s">
        <v>70</v>
      </c>
      <c r="E1243" s="402" t="s">
        <v>15</v>
      </c>
      <c r="F1243" s="401" t="s">
        <v>1246</v>
      </c>
      <c r="G1243" s="398"/>
      <c r="H1243" s="402" t="s">
        <v>15</v>
      </c>
      <c r="I1243" s="403" t="s">
        <v>15</v>
      </c>
      <c r="J1243" s="404"/>
      <c r="K1243" s="405"/>
      <c r="L1243" s="403" t="s">
        <v>15</v>
      </c>
      <c r="M1243" s="404"/>
      <c r="N1243" s="405"/>
      <c r="O1243" s="403" t="s">
        <v>15</v>
      </c>
      <c r="P1243" s="404"/>
      <c r="Q1243" s="405" t="s">
        <v>15</v>
      </c>
      <c r="R1243" s="403" t="s">
        <v>15</v>
      </c>
      <c r="S1243" s="404"/>
    </row>
    <row r="1244" spans="2:19" s="415" customFormat="1" ht="13.5" hidden="1" outlineLevel="3">
      <c r="B1244" s="407"/>
      <c r="C1244" s="408"/>
      <c r="D1244" s="399" t="s">
        <v>70</v>
      </c>
      <c r="E1244" s="436" t="s">
        <v>15</v>
      </c>
      <c r="F1244" s="410" t="s">
        <v>2236</v>
      </c>
      <c r="G1244" s="408"/>
      <c r="H1244" s="411">
        <v>19.901</v>
      </c>
      <c r="I1244" s="412" t="s">
        <v>15</v>
      </c>
      <c r="J1244" s="413"/>
      <c r="K1244" s="414"/>
      <c r="L1244" s="412" t="s">
        <v>15</v>
      </c>
      <c r="M1244" s="413"/>
      <c r="N1244" s="414"/>
      <c r="O1244" s="412" t="s">
        <v>15</v>
      </c>
      <c r="P1244" s="413"/>
      <c r="Q1244" s="414">
        <v>19.901</v>
      </c>
      <c r="R1244" s="412" t="s">
        <v>15</v>
      </c>
      <c r="S1244" s="413"/>
    </row>
    <row r="1245" spans="2:19" s="406" customFormat="1" ht="13.5" hidden="1" outlineLevel="3">
      <c r="B1245" s="397"/>
      <c r="C1245" s="398"/>
      <c r="D1245" s="399" t="s">
        <v>70</v>
      </c>
      <c r="E1245" s="402" t="s">
        <v>15</v>
      </c>
      <c r="F1245" s="401" t="s">
        <v>2237</v>
      </c>
      <c r="G1245" s="398"/>
      <c r="H1245" s="402" t="s">
        <v>15</v>
      </c>
      <c r="I1245" s="403" t="s">
        <v>15</v>
      </c>
      <c r="J1245" s="404"/>
      <c r="K1245" s="405"/>
      <c r="L1245" s="403" t="s">
        <v>15</v>
      </c>
      <c r="M1245" s="404"/>
      <c r="N1245" s="405"/>
      <c r="O1245" s="403" t="s">
        <v>15</v>
      </c>
      <c r="P1245" s="404"/>
      <c r="Q1245" s="405" t="s">
        <v>15</v>
      </c>
      <c r="R1245" s="403" t="s">
        <v>15</v>
      </c>
      <c r="S1245" s="404"/>
    </row>
    <row r="1246" spans="2:19" s="415" customFormat="1" ht="13.5" hidden="1" outlineLevel="3">
      <c r="B1246" s="407"/>
      <c r="C1246" s="408"/>
      <c r="D1246" s="399" t="s">
        <v>70</v>
      </c>
      <c r="E1246" s="436" t="s">
        <v>15</v>
      </c>
      <c r="F1246" s="410" t="s">
        <v>2238</v>
      </c>
      <c r="G1246" s="408"/>
      <c r="H1246" s="411">
        <v>3.269</v>
      </c>
      <c r="I1246" s="412" t="s">
        <v>15</v>
      </c>
      <c r="J1246" s="413"/>
      <c r="K1246" s="414"/>
      <c r="L1246" s="412" t="s">
        <v>15</v>
      </c>
      <c r="M1246" s="413"/>
      <c r="N1246" s="414"/>
      <c r="O1246" s="412" t="s">
        <v>15</v>
      </c>
      <c r="P1246" s="413"/>
      <c r="Q1246" s="414">
        <v>3.269</v>
      </c>
      <c r="R1246" s="412" t="s">
        <v>15</v>
      </c>
      <c r="S1246" s="413"/>
    </row>
    <row r="1247" spans="2:19" s="415" customFormat="1" ht="13.5" hidden="1" outlineLevel="3">
      <c r="B1247" s="407"/>
      <c r="C1247" s="408"/>
      <c r="D1247" s="399" t="s">
        <v>70</v>
      </c>
      <c r="E1247" s="436" t="s">
        <v>15</v>
      </c>
      <c r="F1247" s="410" t="s">
        <v>2239</v>
      </c>
      <c r="G1247" s="408"/>
      <c r="H1247" s="411">
        <v>1.207</v>
      </c>
      <c r="I1247" s="412" t="s">
        <v>15</v>
      </c>
      <c r="J1247" s="413"/>
      <c r="K1247" s="414"/>
      <c r="L1247" s="412" t="s">
        <v>15</v>
      </c>
      <c r="M1247" s="413"/>
      <c r="N1247" s="414"/>
      <c r="O1247" s="412" t="s">
        <v>15</v>
      </c>
      <c r="P1247" s="413"/>
      <c r="Q1247" s="414">
        <v>1.207</v>
      </c>
      <c r="R1247" s="412" t="s">
        <v>15</v>
      </c>
      <c r="S1247" s="413"/>
    </row>
    <row r="1248" spans="2:19" s="415" customFormat="1" ht="13.5" hidden="1" outlineLevel="3">
      <c r="B1248" s="407"/>
      <c r="C1248" s="408"/>
      <c r="D1248" s="399" t="s">
        <v>70</v>
      </c>
      <c r="E1248" s="436" t="s">
        <v>15</v>
      </c>
      <c r="F1248" s="410" t="s">
        <v>2240</v>
      </c>
      <c r="G1248" s="408"/>
      <c r="H1248" s="411">
        <v>0.324</v>
      </c>
      <c r="I1248" s="412" t="s">
        <v>15</v>
      </c>
      <c r="J1248" s="413"/>
      <c r="K1248" s="414"/>
      <c r="L1248" s="412" t="s">
        <v>15</v>
      </c>
      <c r="M1248" s="413"/>
      <c r="N1248" s="414"/>
      <c r="O1248" s="412" t="s">
        <v>15</v>
      </c>
      <c r="P1248" s="413"/>
      <c r="Q1248" s="414">
        <v>0.324</v>
      </c>
      <c r="R1248" s="412" t="s">
        <v>15</v>
      </c>
      <c r="S1248" s="413"/>
    </row>
    <row r="1249" spans="2:19" s="415" customFormat="1" ht="13.5" hidden="1" outlineLevel="3">
      <c r="B1249" s="407"/>
      <c r="C1249" s="408"/>
      <c r="D1249" s="399" t="s">
        <v>70</v>
      </c>
      <c r="E1249" s="436" t="s">
        <v>15</v>
      </c>
      <c r="F1249" s="410" t="s">
        <v>2241</v>
      </c>
      <c r="G1249" s="408"/>
      <c r="H1249" s="411">
        <v>1.244</v>
      </c>
      <c r="I1249" s="412" t="s">
        <v>15</v>
      </c>
      <c r="J1249" s="413"/>
      <c r="K1249" s="414"/>
      <c r="L1249" s="412" t="s">
        <v>15</v>
      </c>
      <c r="M1249" s="413"/>
      <c r="N1249" s="414"/>
      <c r="O1249" s="412" t="s">
        <v>15</v>
      </c>
      <c r="P1249" s="413"/>
      <c r="Q1249" s="414">
        <v>1.244</v>
      </c>
      <c r="R1249" s="412" t="s">
        <v>15</v>
      </c>
      <c r="S1249" s="413"/>
    </row>
    <row r="1250" spans="2:19" s="415" customFormat="1" ht="13.5" hidden="1" outlineLevel="3">
      <c r="B1250" s="407"/>
      <c r="C1250" s="408"/>
      <c r="D1250" s="399" t="s">
        <v>70</v>
      </c>
      <c r="E1250" s="436" t="s">
        <v>15</v>
      </c>
      <c r="F1250" s="410" t="s">
        <v>2242</v>
      </c>
      <c r="G1250" s="408"/>
      <c r="H1250" s="411">
        <v>1.244</v>
      </c>
      <c r="I1250" s="412" t="s">
        <v>15</v>
      </c>
      <c r="J1250" s="413"/>
      <c r="K1250" s="414"/>
      <c r="L1250" s="412" t="s">
        <v>15</v>
      </c>
      <c r="M1250" s="413"/>
      <c r="N1250" s="414"/>
      <c r="O1250" s="412" t="s">
        <v>15</v>
      </c>
      <c r="P1250" s="413"/>
      <c r="Q1250" s="414">
        <v>1.244</v>
      </c>
      <c r="R1250" s="412" t="s">
        <v>15</v>
      </c>
      <c r="S1250" s="413"/>
    </row>
    <row r="1251" spans="2:19" s="424" customFormat="1" ht="13.5" hidden="1" outlineLevel="3">
      <c r="B1251" s="416"/>
      <c r="C1251" s="417"/>
      <c r="D1251" s="399" t="s">
        <v>70</v>
      </c>
      <c r="E1251" s="438" t="s">
        <v>2243</v>
      </c>
      <c r="F1251" s="419" t="s">
        <v>71</v>
      </c>
      <c r="G1251" s="417"/>
      <c r="H1251" s="420">
        <v>31.267</v>
      </c>
      <c r="I1251" s="421" t="s">
        <v>15</v>
      </c>
      <c r="J1251" s="422"/>
      <c r="K1251" s="423"/>
      <c r="L1251" s="421" t="s">
        <v>15</v>
      </c>
      <c r="M1251" s="422"/>
      <c r="N1251" s="423"/>
      <c r="O1251" s="421" t="s">
        <v>15</v>
      </c>
      <c r="P1251" s="422"/>
      <c r="Q1251" s="423">
        <v>31.267</v>
      </c>
      <c r="R1251" s="421" t="s">
        <v>15</v>
      </c>
      <c r="S1251" s="422"/>
    </row>
    <row r="1252" spans="2:19" s="264" customFormat="1" ht="22.5" customHeight="1" hidden="1" outlineLevel="2" collapsed="1">
      <c r="B1252" s="255"/>
      <c r="C1252" s="256" t="s">
        <v>2244</v>
      </c>
      <c r="D1252" s="256" t="s">
        <v>67</v>
      </c>
      <c r="E1252" s="257" t="s">
        <v>1597</v>
      </c>
      <c r="F1252" s="396" t="s">
        <v>1598</v>
      </c>
      <c r="G1252" s="259" t="s">
        <v>68</v>
      </c>
      <c r="H1252" s="260">
        <v>31.267</v>
      </c>
      <c r="I1252" s="261">
        <v>36.1</v>
      </c>
      <c r="J1252" s="263">
        <f>ROUND(I1252*H1252,2)</f>
        <v>1128.74</v>
      </c>
      <c r="K1252" s="262"/>
      <c r="L1252" s="261">
        <v>36.1</v>
      </c>
      <c r="M1252" s="263">
        <f>ROUND(L1252*K1252,2)</f>
        <v>0</v>
      </c>
      <c r="N1252" s="262"/>
      <c r="O1252" s="261">
        <v>36.1</v>
      </c>
      <c r="P1252" s="263">
        <f>ROUND(O1252*N1252,2)</f>
        <v>0</v>
      </c>
      <c r="Q1252" s="262">
        <v>31.267</v>
      </c>
      <c r="R1252" s="261">
        <v>36.1</v>
      </c>
      <c r="S1252" s="263">
        <f>ROUND(R1252*Q1252,2)</f>
        <v>1128.74</v>
      </c>
    </row>
    <row r="1253" spans="2:19" s="415" customFormat="1" ht="13.5" hidden="1" outlineLevel="3">
      <c r="B1253" s="407"/>
      <c r="C1253" s="408"/>
      <c r="D1253" s="399" t="s">
        <v>70</v>
      </c>
      <c r="E1253" s="436" t="s">
        <v>15</v>
      </c>
      <c r="F1253" s="410" t="s">
        <v>2245</v>
      </c>
      <c r="G1253" s="408"/>
      <c r="H1253" s="411">
        <v>31.267</v>
      </c>
      <c r="I1253" s="412" t="s">
        <v>15</v>
      </c>
      <c r="J1253" s="413"/>
      <c r="K1253" s="414"/>
      <c r="L1253" s="412" t="s">
        <v>15</v>
      </c>
      <c r="M1253" s="413"/>
      <c r="N1253" s="414"/>
      <c r="O1253" s="412" t="s">
        <v>15</v>
      </c>
      <c r="P1253" s="413"/>
      <c r="Q1253" s="414">
        <v>31.267</v>
      </c>
      <c r="R1253" s="412" t="s">
        <v>15</v>
      </c>
      <c r="S1253" s="413"/>
    </row>
    <row r="1254" spans="2:19" s="264" customFormat="1" ht="22.5" customHeight="1" hidden="1" outlineLevel="2" collapsed="1">
      <c r="B1254" s="255"/>
      <c r="C1254" s="256" t="s">
        <v>2246</v>
      </c>
      <c r="D1254" s="256" t="s">
        <v>67</v>
      </c>
      <c r="E1254" s="257" t="s">
        <v>1588</v>
      </c>
      <c r="F1254" s="396" t="s">
        <v>1589</v>
      </c>
      <c r="G1254" s="259" t="s">
        <v>68</v>
      </c>
      <c r="H1254" s="260">
        <v>31.267</v>
      </c>
      <c r="I1254" s="261">
        <v>10.3</v>
      </c>
      <c r="J1254" s="263">
        <f>ROUND(I1254*H1254,2)</f>
        <v>322.05</v>
      </c>
      <c r="K1254" s="262"/>
      <c r="L1254" s="261">
        <v>10.3</v>
      </c>
      <c r="M1254" s="263">
        <f>ROUND(L1254*K1254,2)</f>
        <v>0</v>
      </c>
      <c r="N1254" s="262"/>
      <c r="O1254" s="261">
        <v>10.3</v>
      </c>
      <c r="P1254" s="263">
        <f>ROUND(O1254*N1254,2)</f>
        <v>0</v>
      </c>
      <c r="Q1254" s="262">
        <v>31.267</v>
      </c>
      <c r="R1254" s="261">
        <v>10.3</v>
      </c>
      <c r="S1254" s="263">
        <f>ROUND(R1254*Q1254,2)</f>
        <v>322.05</v>
      </c>
    </row>
    <row r="1255" spans="2:19" s="415" customFormat="1" ht="13.5" hidden="1" outlineLevel="3">
      <c r="B1255" s="407"/>
      <c r="C1255" s="408"/>
      <c r="D1255" s="399" t="s">
        <v>70</v>
      </c>
      <c r="E1255" s="436" t="s">
        <v>15</v>
      </c>
      <c r="F1255" s="410" t="s">
        <v>2243</v>
      </c>
      <c r="G1255" s="408"/>
      <c r="H1255" s="411">
        <v>31.267</v>
      </c>
      <c r="I1255" s="412" t="s">
        <v>15</v>
      </c>
      <c r="J1255" s="413"/>
      <c r="K1255" s="414"/>
      <c r="L1255" s="412" t="s">
        <v>15</v>
      </c>
      <c r="M1255" s="413"/>
      <c r="N1255" s="414"/>
      <c r="O1255" s="412" t="s">
        <v>15</v>
      </c>
      <c r="P1255" s="413"/>
      <c r="Q1255" s="414">
        <v>31.267</v>
      </c>
      <c r="R1255" s="412" t="s">
        <v>15</v>
      </c>
      <c r="S1255" s="413"/>
    </row>
    <row r="1256" spans="2:19" s="264" customFormat="1" ht="22.5" customHeight="1" hidden="1" outlineLevel="2" collapsed="1">
      <c r="B1256" s="255"/>
      <c r="C1256" s="256" t="s">
        <v>2247</v>
      </c>
      <c r="D1256" s="256" t="s">
        <v>67</v>
      </c>
      <c r="E1256" s="257" t="s">
        <v>2230</v>
      </c>
      <c r="F1256" s="396" t="s">
        <v>2231</v>
      </c>
      <c r="G1256" s="259" t="s">
        <v>68</v>
      </c>
      <c r="H1256" s="260">
        <v>10.412</v>
      </c>
      <c r="I1256" s="261">
        <v>626.9</v>
      </c>
      <c r="J1256" s="263">
        <f>ROUND(I1256*H1256,2)</f>
        <v>6527.28</v>
      </c>
      <c r="K1256" s="262"/>
      <c r="L1256" s="261">
        <v>626.9</v>
      </c>
      <c r="M1256" s="263">
        <f>ROUND(L1256*K1256,2)</f>
        <v>0</v>
      </c>
      <c r="N1256" s="262"/>
      <c r="O1256" s="261">
        <v>626.9</v>
      </c>
      <c r="P1256" s="263">
        <f>ROUND(O1256*N1256,2)</f>
        <v>0</v>
      </c>
      <c r="Q1256" s="262">
        <v>10.412</v>
      </c>
      <c r="R1256" s="261">
        <v>626.9</v>
      </c>
      <c r="S1256" s="263">
        <f>ROUND(R1256*Q1256,2)</f>
        <v>6527.28</v>
      </c>
    </row>
    <row r="1257" spans="2:19" s="406" customFormat="1" ht="13.5" hidden="1" outlineLevel="3">
      <c r="B1257" s="397"/>
      <c r="C1257" s="398"/>
      <c r="D1257" s="399" t="s">
        <v>70</v>
      </c>
      <c r="E1257" s="402" t="s">
        <v>15</v>
      </c>
      <c r="F1257" s="401" t="s">
        <v>2248</v>
      </c>
      <c r="G1257" s="398"/>
      <c r="H1257" s="402" t="s">
        <v>15</v>
      </c>
      <c r="I1257" s="403" t="s">
        <v>15</v>
      </c>
      <c r="J1257" s="404"/>
      <c r="K1257" s="405"/>
      <c r="L1257" s="403" t="s">
        <v>15</v>
      </c>
      <c r="M1257" s="404"/>
      <c r="N1257" s="405"/>
      <c r="O1257" s="403" t="s">
        <v>15</v>
      </c>
      <c r="P1257" s="404"/>
      <c r="Q1257" s="405" t="s">
        <v>15</v>
      </c>
      <c r="R1257" s="403" t="s">
        <v>15</v>
      </c>
      <c r="S1257" s="404"/>
    </row>
    <row r="1258" spans="2:19" s="415" customFormat="1" ht="13.5" hidden="1" outlineLevel="3">
      <c r="B1258" s="407"/>
      <c r="C1258" s="408"/>
      <c r="D1258" s="399" t="s">
        <v>70</v>
      </c>
      <c r="E1258" s="436" t="s">
        <v>15</v>
      </c>
      <c r="F1258" s="410" t="s">
        <v>2249</v>
      </c>
      <c r="G1258" s="408"/>
      <c r="H1258" s="411">
        <v>10.412</v>
      </c>
      <c r="I1258" s="412" t="s">
        <v>15</v>
      </c>
      <c r="J1258" s="413"/>
      <c r="K1258" s="414"/>
      <c r="L1258" s="412" t="s">
        <v>15</v>
      </c>
      <c r="M1258" s="413"/>
      <c r="N1258" s="414"/>
      <c r="O1258" s="412" t="s">
        <v>15</v>
      </c>
      <c r="P1258" s="413"/>
      <c r="Q1258" s="414">
        <v>10.412</v>
      </c>
      <c r="R1258" s="412" t="s">
        <v>15</v>
      </c>
      <c r="S1258" s="413"/>
    </row>
    <row r="1259" spans="2:19" s="424" customFormat="1" ht="13.5" hidden="1" outlineLevel="3">
      <c r="B1259" s="416"/>
      <c r="C1259" s="417"/>
      <c r="D1259" s="399" t="s">
        <v>70</v>
      </c>
      <c r="E1259" s="438" t="s">
        <v>2250</v>
      </c>
      <c r="F1259" s="419" t="s">
        <v>71</v>
      </c>
      <c r="G1259" s="417"/>
      <c r="H1259" s="420">
        <v>10.412</v>
      </c>
      <c r="I1259" s="421" t="s">
        <v>15</v>
      </c>
      <c r="J1259" s="422"/>
      <c r="K1259" s="423"/>
      <c r="L1259" s="421" t="s">
        <v>15</v>
      </c>
      <c r="M1259" s="422"/>
      <c r="N1259" s="423"/>
      <c r="O1259" s="421" t="s">
        <v>15</v>
      </c>
      <c r="P1259" s="422"/>
      <c r="Q1259" s="423">
        <v>10.412</v>
      </c>
      <c r="R1259" s="421" t="s">
        <v>15</v>
      </c>
      <c r="S1259" s="422"/>
    </row>
    <row r="1260" spans="2:19" s="264" customFormat="1" ht="22.5" customHeight="1" hidden="1" outlineLevel="2" collapsed="1">
      <c r="B1260" s="255"/>
      <c r="C1260" s="256" t="s">
        <v>2251</v>
      </c>
      <c r="D1260" s="256" t="s">
        <v>67</v>
      </c>
      <c r="E1260" s="257" t="s">
        <v>1597</v>
      </c>
      <c r="F1260" s="396" t="s">
        <v>1598</v>
      </c>
      <c r="G1260" s="259" t="s">
        <v>68</v>
      </c>
      <c r="H1260" s="260">
        <v>10.412</v>
      </c>
      <c r="I1260" s="261">
        <v>36.1</v>
      </c>
      <c r="J1260" s="263">
        <f>ROUND(I1260*H1260,2)</f>
        <v>375.87</v>
      </c>
      <c r="K1260" s="262"/>
      <c r="L1260" s="261">
        <v>36.1</v>
      </c>
      <c r="M1260" s="263">
        <f>ROUND(L1260*K1260,2)</f>
        <v>0</v>
      </c>
      <c r="N1260" s="262"/>
      <c r="O1260" s="261">
        <v>36.1</v>
      </c>
      <c r="P1260" s="263">
        <f>ROUND(O1260*N1260,2)</f>
        <v>0</v>
      </c>
      <c r="Q1260" s="262">
        <v>10.412</v>
      </c>
      <c r="R1260" s="261">
        <v>36.1</v>
      </c>
      <c r="S1260" s="263">
        <f>ROUND(R1260*Q1260,2)</f>
        <v>375.87</v>
      </c>
    </row>
    <row r="1261" spans="2:19" s="415" customFormat="1" ht="13.5" hidden="1" outlineLevel="3">
      <c r="B1261" s="407"/>
      <c r="C1261" s="408"/>
      <c r="D1261" s="399" t="s">
        <v>70</v>
      </c>
      <c r="E1261" s="436" t="s">
        <v>15</v>
      </c>
      <c r="F1261" s="410" t="s">
        <v>2252</v>
      </c>
      <c r="G1261" s="408"/>
      <c r="H1261" s="411">
        <v>10.412</v>
      </c>
      <c r="I1261" s="412" t="s">
        <v>15</v>
      </c>
      <c r="J1261" s="413"/>
      <c r="K1261" s="414"/>
      <c r="L1261" s="412" t="s">
        <v>15</v>
      </c>
      <c r="M1261" s="413"/>
      <c r="N1261" s="414"/>
      <c r="O1261" s="412" t="s">
        <v>15</v>
      </c>
      <c r="P1261" s="413"/>
      <c r="Q1261" s="414">
        <v>10.412</v>
      </c>
      <c r="R1261" s="412" t="s">
        <v>15</v>
      </c>
      <c r="S1261" s="413"/>
    </row>
    <row r="1262" spans="2:19" s="264" customFormat="1" ht="22.5" customHeight="1" hidden="1" outlineLevel="2" collapsed="1">
      <c r="B1262" s="255"/>
      <c r="C1262" s="256" t="s">
        <v>2253</v>
      </c>
      <c r="D1262" s="256" t="s">
        <v>67</v>
      </c>
      <c r="E1262" s="257" t="s">
        <v>1588</v>
      </c>
      <c r="F1262" s="396" t="s">
        <v>1589</v>
      </c>
      <c r="G1262" s="259" t="s">
        <v>68</v>
      </c>
      <c r="H1262" s="260">
        <v>10.412</v>
      </c>
      <c r="I1262" s="261">
        <v>10.3</v>
      </c>
      <c r="J1262" s="263">
        <f>ROUND(I1262*H1262,2)</f>
        <v>107.24</v>
      </c>
      <c r="K1262" s="262"/>
      <c r="L1262" s="261">
        <v>10.3</v>
      </c>
      <c r="M1262" s="263">
        <f>ROUND(L1262*K1262,2)</f>
        <v>0</v>
      </c>
      <c r="N1262" s="262"/>
      <c r="O1262" s="261">
        <v>10.3</v>
      </c>
      <c r="P1262" s="263">
        <f>ROUND(O1262*N1262,2)</f>
        <v>0</v>
      </c>
      <c r="Q1262" s="262">
        <v>10.412</v>
      </c>
      <c r="R1262" s="261">
        <v>10.3</v>
      </c>
      <c r="S1262" s="263">
        <f>ROUND(R1262*Q1262,2)</f>
        <v>107.24</v>
      </c>
    </row>
    <row r="1263" spans="2:19" s="415" customFormat="1" ht="13.5" hidden="1" outlineLevel="3">
      <c r="B1263" s="407"/>
      <c r="C1263" s="408"/>
      <c r="D1263" s="399" t="s">
        <v>70</v>
      </c>
      <c r="E1263" s="436" t="s">
        <v>15</v>
      </c>
      <c r="F1263" s="410" t="s">
        <v>2250</v>
      </c>
      <c r="G1263" s="408"/>
      <c r="H1263" s="411">
        <v>10.412</v>
      </c>
      <c r="I1263" s="412" t="s">
        <v>15</v>
      </c>
      <c r="J1263" s="413"/>
      <c r="K1263" s="414"/>
      <c r="L1263" s="412" t="s">
        <v>15</v>
      </c>
      <c r="M1263" s="413"/>
      <c r="N1263" s="414"/>
      <c r="O1263" s="412" t="s">
        <v>15</v>
      </c>
      <c r="P1263" s="413"/>
      <c r="Q1263" s="414">
        <v>10.412</v>
      </c>
      <c r="R1263" s="412" t="s">
        <v>15</v>
      </c>
      <c r="S1263" s="413"/>
    </row>
    <row r="1264" spans="2:19" s="264" customFormat="1" ht="22.5" customHeight="1" hidden="1" outlineLevel="2" collapsed="1">
      <c r="B1264" s="255"/>
      <c r="C1264" s="256" t="s">
        <v>2254</v>
      </c>
      <c r="D1264" s="256" t="s">
        <v>67</v>
      </c>
      <c r="E1264" s="257" t="s">
        <v>2255</v>
      </c>
      <c r="F1264" s="396" t="s">
        <v>2256</v>
      </c>
      <c r="G1264" s="259" t="s">
        <v>182</v>
      </c>
      <c r="H1264" s="260">
        <v>18</v>
      </c>
      <c r="I1264" s="261">
        <v>41.8</v>
      </c>
      <c r="J1264" s="263">
        <f>ROUND(I1264*H1264,2)</f>
        <v>752.4</v>
      </c>
      <c r="K1264" s="262"/>
      <c r="L1264" s="261">
        <v>41.8</v>
      </c>
      <c r="M1264" s="263">
        <f>ROUND(L1264*K1264,2)</f>
        <v>0</v>
      </c>
      <c r="N1264" s="262"/>
      <c r="O1264" s="261">
        <v>41.8</v>
      </c>
      <c r="P1264" s="263">
        <f>ROUND(O1264*N1264,2)</f>
        <v>0</v>
      </c>
      <c r="Q1264" s="262">
        <v>18</v>
      </c>
      <c r="R1264" s="261">
        <v>41.8</v>
      </c>
      <c r="S1264" s="263">
        <f>ROUND(R1264*Q1264,2)</f>
        <v>752.4</v>
      </c>
    </row>
    <row r="1265" spans="2:19" s="406" customFormat="1" ht="13.5" hidden="1" outlineLevel="3">
      <c r="B1265" s="397"/>
      <c r="C1265" s="398"/>
      <c r="D1265" s="399" t="s">
        <v>70</v>
      </c>
      <c r="E1265" s="402" t="s">
        <v>15</v>
      </c>
      <c r="F1265" s="401" t="s">
        <v>1578</v>
      </c>
      <c r="G1265" s="398"/>
      <c r="H1265" s="402" t="s">
        <v>15</v>
      </c>
      <c r="I1265" s="403" t="s">
        <v>15</v>
      </c>
      <c r="J1265" s="404"/>
      <c r="K1265" s="405"/>
      <c r="L1265" s="403" t="s">
        <v>15</v>
      </c>
      <c r="M1265" s="404"/>
      <c r="N1265" s="405"/>
      <c r="O1265" s="403" t="s">
        <v>15</v>
      </c>
      <c r="P1265" s="404"/>
      <c r="Q1265" s="405" t="s">
        <v>15</v>
      </c>
      <c r="R1265" s="403" t="s">
        <v>15</v>
      </c>
      <c r="S1265" s="404"/>
    </row>
    <row r="1266" spans="2:19" s="415" customFormat="1" ht="13.5" hidden="1" outlineLevel="3">
      <c r="B1266" s="407"/>
      <c r="C1266" s="408"/>
      <c r="D1266" s="399" t="s">
        <v>70</v>
      </c>
      <c r="E1266" s="436" t="s">
        <v>15</v>
      </c>
      <c r="F1266" s="410" t="s">
        <v>2257</v>
      </c>
      <c r="G1266" s="408"/>
      <c r="H1266" s="411">
        <v>18</v>
      </c>
      <c r="I1266" s="412" t="s">
        <v>15</v>
      </c>
      <c r="J1266" s="413"/>
      <c r="K1266" s="414"/>
      <c r="L1266" s="412" t="s">
        <v>15</v>
      </c>
      <c r="M1266" s="413"/>
      <c r="N1266" s="414"/>
      <c r="O1266" s="412" t="s">
        <v>15</v>
      </c>
      <c r="P1266" s="413"/>
      <c r="Q1266" s="414">
        <v>18</v>
      </c>
      <c r="R1266" s="412" t="s">
        <v>15</v>
      </c>
      <c r="S1266" s="413"/>
    </row>
    <row r="1267" spans="2:19" s="264" customFormat="1" ht="22.5" customHeight="1" hidden="1" outlineLevel="2" collapsed="1">
      <c r="B1267" s="255"/>
      <c r="C1267" s="265" t="s">
        <v>2258</v>
      </c>
      <c r="D1267" s="265" t="s">
        <v>90</v>
      </c>
      <c r="E1267" s="266" t="s">
        <v>2259</v>
      </c>
      <c r="F1267" s="435" t="s">
        <v>2260</v>
      </c>
      <c r="G1267" s="267" t="s">
        <v>182</v>
      </c>
      <c r="H1267" s="268">
        <v>18.18</v>
      </c>
      <c r="I1267" s="269">
        <v>222.9</v>
      </c>
      <c r="J1267" s="271">
        <f>ROUND(I1267*H1267,2)</f>
        <v>4052.32</v>
      </c>
      <c r="K1267" s="270"/>
      <c r="L1267" s="269">
        <v>222.9</v>
      </c>
      <c r="M1267" s="271">
        <f>ROUND(L1267*K1267,2)</f>
        <v>0</v>
      </c>
      <c r="N1267" s="270"/>
      <c r="O1267" s="269">
        <v>222.9</v>
      </c>
      <c r="P1267" s="271">
        <f>ROUND(O1267*N1267,2)</f>
        <v>0</v>
      </c>
      <c r="Q1267" s="270">
        <v>18.18</v>
      </c>
      <c r="R1267" s="269">
        <v>222.9</v>
      </c>
      <c r="S1267" s="271">
        <f>ROUND(R1267*Q1267,2)</f>
        <v>4052.32</v>
      </c>
    </row>
    <row r="1268" spans="2:19" s="415" customFormat="1" ht="13.5" hidden="1" outlineLevel="3">
      <c r="B1268" s="407"/>
      <c r="C1268" s="408"/>
      <c r="D1268" s="399" t="s">
        <v>70</v>
      </c>
      <c r="E1268" s="408"/>
      <c r="F1268" s="410" t="s">
        <v>2261</v>
      </c>
      <c r="G1268" s="408"/>
      <c r="H1268" s="411">
        <v>18.18</v>
      </c>
      <c r="I1268" s="412" t="s">
        <v>15</v>
      </c>
      <c r="J1268" s="413"/>
      <c r="K1268" s="414"/>
      <c r="L1268" s="412" t="s">
        <v>15</v>
      </c>
      <c r="M1268" s="413"/>
      <c r="N1268" s="414"/>
      <c r="O1268" s="412" t="s">
        <v>15</v>
      </c>
      <c r="P1268" s="413"/>
      <c r="Q1268" s="414">
        <v>18.18</v>
      </c>
      <c r="R1268" s="412" t="s">
        <v>15</v>
      </c>
      <c r="S1268" s="413"/>
    </row>
    <row r="1269" spans="2:19" s="264" customFormat="1" ht="22.5" customHeight="1" hidden="1" outlineLevel="2" collapsed="1">
      <c r="B1269" s="255"/>
      <c r="C1269" s="256" t="s">
        <v>2262</v>
      </c>
      <c r="D1269" s="256" t="s">
        <v>67</v>
      </c>
      <c r="E1269" s="257" t="s">
        <v>2263</v>
      </c>
      <c r="F1269" s="396" t="s">
        <v>2264</v>
      </c>
      <c r="G1269" s="259" t="s">
        <v>182</v>
      </c>
      <c r="H1269" s="260">
        <v>80</v>
      </c>
      <c r="I1269" s="261">
        <v>48.8</v>
      </c>
      <c r="J1269" s="263">
        <f>ROUND(I1269*H1269,2)</f>
        <v>3904</v>
      </c>
      <c r="K1269" s="262"/>
      <c r="L1269" s="261">
        <v>48.8</v>
      </c>
      <c r="M1269" s="263">
        <f>ROUND(L1269*K1269,2)</f>
        <v>0</v>
      </c>
      <c r="N1269" s="262"/>
      <c r="O1269" s="261">
        <v>48.8</v>
      </c>
      <c r="P1269" s="263">
        <f>ROUND(O1269*N1269,2)</f>
        <v>0</v>
      </c>
      <c r="Q1269" s="262">
        <v>80</v>
      </c>
      <c r="R1269" s="261">
        <v>48.8</v>
      </c>
      <c r="S1269" s="263">
        <f>ROUND(R1269*Q1269,2)</f>
        <v>3904</v>
      </c>
    </row>
    <row r="1270" spans="2:19" s="406" customFormat="1" ht="13.5" hidden="1" outlineLevel="3">
      <c r="B1270" s="397"/>
      <c r="C1270" s="398"/>
      <c r="D1270" s="399" t="s">
        <v>70</v>
      </c>
      <c r="E1270" s="402" t="s">
        <v>15</v>
      </c>
      <c r="F1270" s="401" t="s">
        <v>1575</v>
      </c>
      <c r="G1270" s="398"/>
      <c r="H1270" s="402" t="s">
        <v>15</v>
      </c>
      <c r="I1270" s="403" t="s">
        <v>15</v>
      </c>
      <c r="J1270" s="404"/>
      <c r="K1270" s="405"/>
      <c r="L1270" s="403" t="s">
        <v>15</v>
      </c>
      <c r="M1270" s="404"/>
      <c r="N1270" s="405"/>
      <c r="O1270" s="403" t="s">
        <v>15</v>
      </c>
      <c r="P1270" s="404"/>
      <c r="Q1270" s="405" t="s">
        <v>15</v>
      </c>
      <c r="R1270" s="403" t="s">
        <v>15</v>
      </c>
      <c r="S1270" s="404"/>
    </row>
    <row r="1271" spans="2:19" s="415" customFormat="1" ht="13.5" hidden="1" outlineLevel="3">
      <c r="B1271" s="407"/>
      <c r="C1271" s="408"/>
      <c r="D1271" s="399" t="s">
        <v>70</v>
      </c>
      <c r="E1271" s="436" t="s">
        <v>15</v>
      </c>
      <c r="F1271" s="410" t="s">
        <v>2265</v>
      </c>
      <c r="G1271" s="408"/>
      <c r="H1271" s="411">
        <v>8</v>
      </c>
      <c r="I1271" s="412" t="s">
        <v>15</v>
      </c>
      <c r="J1271" s="413"/>
      <c r="K1271" s="414"/>
      <c r="L1271" s="412" t="s">
        <v>15</v>
      </c>
      <c r="M1271" s="413"/>
      <c r="N1271" s="414"/>
      <c r="O1271" s="412" t="s">
        <v>15</v>
      </c>
      <c r="P1271" s="413"/>
      <c r="Q1271" s="414">
        <v>8</v>
      </c>
      <c r="R1271" s="412" t="s">
        <v>15</v>
      </c>
      <c r="S1271" s="413"/>
    </row>
    <row r="1272" spans="2:19" s="415" customFormat="1" ht="13.5" hidden="1" outlineLevel="3">
      <c r="B1272" s="407"/>
      <c r="C1272" s="408"/>
      <c r="D1272" s="399" t="s">
        <v>70</v>
      </c>
      <c r="E1272" s="436" t="s">
        <v>15</v>
      </c>
      <c r="F1272" s="410" t="s">
        <v>2266</v>
      </c>
      <c r="G1272" s="408"/>
      <c r="H1272" s="411">
        <v>72</v>
      </c>
      <c r="I1272" s="412" t="s">
        <v>15</v>
      </c>
      <c r="J1272" s="413"/>
      <c r="K1272" s="414"/>
      <c r="L1272" s="412" t="s">
        <v>15</v>
      </c>
      <c r="M1272" s="413"/>
      <c r="N1272" s="414"/>
      <c r="O1272" s="412" t="s">
        <v>15</v>
      </c>
      <c r="P1272" s="413"/>
      <c r="Q1272" s="414">
        <v>72</v>
      </c>
      <c r="R1272" s="412" t="s">
        <v>15</v>
      </c>
      <c r="S1272" s="413"/>
    </row>
    <row r="1273" spans="2:19" s="424" customFormat="1" ht="13.5" hidden="1" outlineLevel="3">
      <c r="B1273" s="416"/>
      <c r="C1273" s="417"/>
      <c r="D1273" s="399" t="s">
        <v>70</v>
      </c>
      <c r="E1273" s="438" t="s">
        <v>15</v>
      </c>
      <c r="F1273" s="419" t="s">
        <v>71</v>
      </c>
      <c r="G1273" s="417"/>
      <c r="H1273" s="420">
        <v>80</v>
      </c>
      <c r="I1273" s="421" t="s">
        <v>15</v>
      </c>
      <c r="J1273" s="422"/>
      <c r="K1273" s="423"/>
      <c r="L1273" s="421" t="s">
        <v>15</v>
      </c>
      <c r="M1273" s="422"/>
      <c r="N1273" s="423"/>
      <c r="O1273" s="421" t="s">
        <v>15</v>
      </c>
      <c r="P1273" s="422"/>
      <c r="Q1273" s="423">
        <v>80</v>
      </c>
      <c r="R1273" s="421" t="s">
        <v>15</v>
      </c>
      <c r="S1273" s="422"/>
    </row>
    <row r="1274" spans="2:19" s="264" customFormat="1" ht="22.5" customHeight="1" hidden="1" outlineLevel="2" collapsed="1">
      <c r="B1274" s="255"/>
      <c r="C1274" s="265" t="s">
        <v>2267</v>
      </c>
      <c r="D1274" s="265" t="s">
        <v>90</v>
      </c>
      <c r="E1274" s="266" t="s">
        <v>2268</v>
      </c>
      <c r="F1274" s="435" t="s">
        <v>2269</v>
      </c>
      <c r="G1274" s="267" t="s">
        <v>182</v>
      </c>
      <c r="H1274" s="268">
        <v>80.8</v>
      </c>
      <c r="I1274" s="269">
        <v>327.5</v>
      </c>
      <c r="J1274" s="271">
        <f>ROUND(I1274*H1274,2)</f>
        <v>26462</v>
      </c>
      <c r="K1274" s="270"/>
      <c r="L1274" s="269">
        <v>327.5</v>
      </c>
      <c r="M1274" s="271">
        <f>ROUND(L1274*K1274,2)</f>
        <v>0</v>
      </c>
      <c r="N1274" s="270"/>
      <c r="O1274" s="269">
        <v>327.5</v>
      </c>
      <c r="P1274" s="271">
        <f>ROUND(O1274*N1274,2)</f>
        <v>0</v>
      </c>
      <c r="Q1274" s="270">
        <v>80.8</v>
      </c>
      <c r="R1274" s="269">
        <v>327.5</v>
      </c>
      <c r="S1274" s="271">
        <f>ROUND(R1274*Q1274,2)</f>
        <v>26462</v>
      </c>
    </row>
    <row r="1275" spans="2:19" s="415" customFormat="1" ht="13.5" hidden="1" outlineLevel="3">
      <c r="B1275" s="407"/>
      <c r="C1275" s="408"/>
      <c r="D1275" s="399" t="s">
        <v>70</v>
      </c>
      <c r="E1275" s="408"/>
      <c r="F1275" s="410" t="s">
        <v>2270</v>
      </c>
      <c r="G1275" s="408"/>
      <c r="H1275" s="411">
        <v>80.8</v>
      </c>
      <c r="I1275" s="412" t="s">
        <v>15</v>
      </c>
      <c r="J1275" s="413"/>
      <c r="K1275" s="414"/>
      <c r="L1275" s="412" t="s">
        <v>15</v>
      </c>
      <c r="M1275" s="413"/>
      <c r="N1275" s="414"/>
      <c r="O1275" s="412" t="s">
        <v>15</v>
      </c>
      <c r="P1275" s="413"/>
      <c r="Q1275" s="414">
        <v>80.8</v>
      </c>
      <c r="R1275" s="412" t="s">
        <v>15</v>
      </c>
      <c r="S1275" s="413"/>
    </row>
    <row r="1276" spans="2:19" s="264" customFormat="1" ht="22.5" customHeight="1" hidden="1" outlineLevel="2" collapsed="1">
      <c r="B1276" s="255"/>
      <c r="C1276" s="256" t="s">
        <v>2271</v>
      </c>
      <c r="D1276" s="256" t="s">
        <v>67</v>
      </c>
      <c r="E1276" s="257" t="s">
        <v>2272</v>
      </c>
      <c r="F1276" s="396" t="s">
        <v>2273</v>
      </c>
      <c r="G1276" s="259" t="s">
        <v>68</v>
      </c>
      <c r="H1276" s="260">
        <v>18.195</v>
      </c>
      <c r="I1276" s="261">
        <v>2368.4</v>
      </c>
      <c r="J1276" s="263">
        <f>ROUND(I1276*H1276,2)</f>
        <v>43093.04</v>
      </c>
      <c r="K1276" s="262"/>
      <c r="L1276" s="261">
        <v>2368.4</v>
      </c>
      <c r="M1276" s="263">
        <f>ROUND(L1276*K1276,2)</f>
        <v>0</v>
      </c>
      <c r="N1276" s="262"/>
      <c r="O1276" s="261">
        <v>2368.4</v>
      </c>
      <c r="P1276" s="263">
        <f>ROUND(O1276*N1276,2)</f>
        <v>0</v>
      </c>
      <c r="Q1276" s="262">
        <v>18.195</v>
      </c>
      <c r="R1276" s="261">
        <v>2368.4</v>
      </c>
      <c r="S1276" s="263">
        <f>ROUND(R1276*Q1276,2)</f>
        <v>43093.04</v>
      </c>
    </row>
    <row r="1277" spans="2:19" s="406" customFormat="1" ht="13.5" hidden="1" outlineLevel="3">
      <c r="B1277" s="397"/>
      <c r="C1277" s="398"/>
      <c r="D1277" s="399" t="s">
        <v>70</v>
      </c>
      <c r="E1277" s="402" t="s">
        <v>15</v>
      </c>
      <c r="F1277" s="401" t="s">
        <v>2232</v>
      </c>
      <c r="G1277" s="398"/>
      <c r="H1277" s="402" t="s">
        <v>15</v>
      </c>
      <c r="I1277" s="403" t="s">
        <v>15</v>
      </c>
      <c r="J1277" s="404"/>
      <c r="K1277" s="405"/>
      <c r="L1277" s="403" t="s">
        <v>15</v>
      </c>
      <c r="M1277" s="404"/>
      <c r="N1277" s="405"/>
      <c r="O1277" s="403" t="s">
        <v>15</v>
      </c>
      <c r="P1277" s="404"/>
      <c r="Q1277" s="405" t="s">
        <v>15</v>
      </c>
      <c r="R1277" s="403" t="s">
        <v>15</v>
      </c>
      <c r="S1277" s="404"/>
    </row>
    <row r="1278" spans="2:19" s="406" customFormat="1" ht="13.5" hidden="1" outlineLevel="3">
      <c r="B1278" s="397"/>
      <c r="C1278" s="398"/>
      <c r="D1278" s="399" t="s">
        <v>70</v>
      </c>
      <c r="E1278" s="402" t="s">
        <v>15</v>
      </c>
      <c r="F1278" s="401" t="s">
        <v>1241</v>
      </c>
      <c r="G1278" s="398"/>
      <c r="H1278" s="402" t="s">
        <v>15</v>
      </c>
      <c r="I1278" s="403" t="s">
        <v>15</v>
      </c>
      <c r="J1278" s="404"/>
      <c r="K1278" s="405"/>
      <c r="L1278" s="403" t="s">
        <v>15</v>
      </c>
      <c r="M1278" s="404"/>
      <c r="N1278" s="405"/>
      <c r="O1278" s="403" t="s">
        <v>15</v>
      </c>
      <c r="P1278" s="404"/>
      <c r="Q1278" s="405" t="s">
        <v>15</v>
      </c>
      <c r="R1278" s="403" t="s">
        <v>15</v>
      </c>
      <c r="S1278" s="404"/>
    </row>
    <row r="1279" spans="2:19" s="415" customFormat="1" ht="13.5" hidden="1" outlineLevel="3">
      <c r="B1279" s="407"/>
      <c r="C1279" s="408"/>
      <c r="D1279" s="399" t="s">
        <v>70</v>
      </c>
      <c r="E1279" s="436" t="s">
        <v>15</v>
      </c>
      <c r="F1279" s="410" t="s">
        <v>2274</v>
      </c>
      <c r="G1279" s="408"/>
      <c r="H1279" s="411">
        <v>2.024</v>
      </c>
      <c r="I1279" s="412" t="s">
        <v>15</v>
      </c>
      <c r="J1279" s="413"/>
      <c r="K1279" s="414"/>
      <c r="L1279" s="412" t="s">
        <v>15</v>
      </c>
      <c r="M1279" s="413"/>
      <c r="N1279" s="414"/>
      <c r="O1279" s="412" t="s">
        <v>15</v>
      </c>
      <c r="P1279" s="413"/>
      <c r="Q1279" s="414">
        <v>2.024</v>
      </c>
      <c r="R1279" s="412" t="s">
        <v>15</v>
      </c>
      <c r="S1279" s="413"/>
    </row>
    <row r="1280" spans="2:19" s="406" customFormat="1" ht="13.5" hidden="1" outlineLevel="3">
      <c r="B1280" s="397"/>
      <c r="C1280" s="398"/>
      <c r="D1280" s="399" t="s">
        <v>70</v>
      </c>
      <c r="E1280" s="402" t="s">
        <v>15</v>
      </c>
      <c r="F1280" s="401" t="s">
        <v>2234</v>
      </c>
      <c r="G1280" s="398"/>
      <c r="H1280" s="402" t="s">
        <v>15</v>
      </c>
      <c r="I1280" s="403" t="s">
        <v>15</v>
      </c>
      <c r="J1280" s="404"/>
      <c r="K1280" s="405"/>
      <c r="L1280" s="403" t="s">
        <v>15</v>
      </c>
      <c r="M1280" s="404"/>
      <c r="N1280" s="405"/>
      <c r="O1280" s="403" t="s">
        <v>15</v>
      </c>
      <c r="P1280" s="404"/>
      <c r="Q1280" s="405" t="s">
        <v>15</v>
      </c>
      <c r="R1280" s="403" t="s">
        <v>15</v>
      </c>
      <c r="S1280" s="404"/>
    </row>
    <row r="1281" spans="2:19" s="415" customFormat="1" ht="13.5" hidden="1" outlineLevel="3">
      <c r="B1281" s="407"/>
      <c r="C1281" s="408"/>
      <c r="D1281" s="399" t="s">
        <v>70</v>
      </c>
      <c r="E1281" s="436" t="s">
        <v>15</v>
      </c>
      <c r="F1281" s="410" t="s">
        <v>2275</v>
      </c>
      <c r="G1281" s="408"/>
      <c r="H1281" s="411">
        <v>0.747</v>
      </c>
      <c r="I1281" s="412" t="s">
        <v>15</v>
      </c>
      <c r="J1281" s="413"/>
      <c r="K1281" s="414"/>
      <c r="L1281" s="412" t="s">
        <v>15</v>
      </c>
      <c r="M1281" s="413"/>
      <c r="N1281" s="414"/>
      <c r="O1281" s="412" t="s">
        <v>15</v>
      </c>
      <c r="P1281" s="413"/>
      <c r="Q1281" s="414">
        <v>0.747</v>
      </c>
      <c r="R1281" s="412" t="s">
        <v>15</v>
      </c>
      <c r="S1281" s="413"/>
    </row>
    <row r="1282" spans="2:19" s="406" customFormat="1" ht="13.5" hidden="1" outlineLevel="3">
      <c r="B1282" s="397"/>
      <c r="C1282" s="398"/>
      <c r="D1282" s="399" t="s">
        <v>70</v>
      </c>
      <c r="E1282" s="402" t="s">
        <v>15</v>
      </c>
      <c r="F1282" s="401" t="s">
        <v>1246</v>
      </c>
      <c r="G1282" s="398"/>
      <c r="H1282" s="402" t="s">
        <v>15</v>
      </c>
      <c r="I1282" s="403" t="s">
        <v>15</v>
      </c>
      <c r="J1282" s="404"/>
      <c r="K1282" s="405"/>
      <c r="L1282" s="403" t="s">
        <v>15</v>
      </c>
      <c r="M1282" s="404"/>
      <c r="N1282" s="405"/>
      <c r="O1282" s="403" t="s">
        <v>15</v>
      </c>
      <c r="P1282" s="404"/>
      <c r="Q1282" s="405" t="s">
        <v>15</v>
      </c>
      <c r="R1282" s="403" t="s">
        <v>15</v>
      </c>
      <c r="S1282" s="404"/>
    </row>
    <row r="1283" spans="2:19" s="415" customFormat="1" ht="13.5" hidden="1" outlineLevel="3">
      <c r="B1283" s="407"/>
      <c r="C1283" s="408"/>
      <c r="D1283" s="399" t="s">
        <v>70</v>
      </c>
      <c r="E1283" s="436" t="s">
        <v>15</v>
      </c>
      <c r="F1283" s="410" t="s">
        <v>2276</v>
      </c>
      <c r="G1283" s="408"/>
      <c r="H1283" s="411">
        <v>8.136</v>
      </c>
      <c r="I1283" s="412" t="s">
        <v>15</v>
      </c>
      <c r="J1283" s="413"/>
      <c r="K1283" s="414"/>
      <c r="L1283" s="412" t="s">
        <v>15</v>
      </c>
      <c r="M1283" s="413"/>
      <c r="N1283" s="414"/>
      <c r="O1283" s="412" t="s">
        <v>15</v>
      </c>
      <c r="P1283" s="413"/>
      <c r="Q1283" s="414">
        <v>8.136</v>
      </c>
      <c r="R1283" s="412" t="s">
        <v>15</v>
      </c>
      <c r="S1283" s="413"/>
    </row>
    <row r="1284" spans="2:19" s="406" customFormat="1" ht="13.5" hidden="1" outlineLevel="3">
      <c r="B1284" s="397"/>
      <c r="C1284" s="398"/>
      <c r="D1284" s="399" t="s">
        <v>70</v>
      </c>
      <c r="E1284" s="402" t="s">
        <v>15</v>
      </c>
      <c r="F1284" s="401" t="s">
        <v>2237</v>
      </c>
      <c r="G1284" s="398"/>
      <c r="H1284" s="402" t="s">
        <v>15</v>
      </c>
      <c r="I1284" s="403" t="s">
        <v>15</v>
      </c>
      <c r="J1284" s="404"/>
      <c r="K1284" s="405"/>
      <c r="L1284" s="403" t="s">
        <v>15</v>
      </c>
      <c r="M1284" s="404"/>
      <c r="N1284" s="405"/>
      <c r="O1284" s="403" t="s">
        <v>15</v>
      </c>
      <c r="P1284" s="404"/>
      <c r="Q1284" s="405" t="s">
        <v>15</v>
      </c>
      <c r="R1284" s="403" t="s">
        <v>15</v>
      </c>
      <c r="S1284" s="404"/>
    </row>
    <row r="1285" spans="2:19" s="415" customFormat="1" ht="13.5" hidden="1" outlineLevel="3">
      <c r="B1285" s="407"/>
      <c r="C1285" s="408"/>
      <c r="D1285" s="399" t="s">
        <v>70</v>
      </c>
      <c r="E1285" s="436" t="s">
        <v>15</v>
      </c>
      <c r="F1285" s="410" t="s">
        <v>2238</v>
      </c>
      <c r="G1285" s="408"/>
      <c r="H1285" s="411">
        <v>3.269</v>
      </c>
      <c r="I1285" s="412" t="s">
        <v>15</v>
      </c>
      <c r="J1285" s="413"/>
      <c r="K1285" s="414"/>
      <c r="L1285" s="412" t="s">
        <v>15</v>
      </c>
      <c r="M1285" s="413"/>
      <c r="N1285" s="414"/>
      <c r="O1285" s="412" t="s">
        <v>15</v>
      </c>
      <c r="P1285" s="413"/>
      <c r="Q1285" s="414">
        <v>3.269</v>
      </c>
      <c r="R1285" s="412" t="s">
        <v>15</v>
      </c>
      <c r="S1285" s="413"/>
    </row>
    <row r="1286" spans="2:19" s="415" customFormat="1" ht="13.5" hidden="1" outlineLevel="3">
      <c r="B1286" s="407"/>
      <c r="C1286" s="408"/>
      <c r="D1286" s="399" t="s">
        <v>70</v>
      </c>
      <c r="E1286" s="436" t="s">
        <v>15</v>
      </c>
      <c r="F1286" s="410" t="s">
        <v>2239</v>
      </c>
      <c r="G1286" s="408"/>
      <c r="H1286" s="411">
        <v>1.207</v>
      </c>
      <c r="I1286" s="412" t="s">
        <v>15</v>
      </c>
      <c r="J1286" s="413"/>
      <c r="K1286" s="414"/>
      <c r="L1286" s="412" t="s">
        <v>15</v>
      </c>
      <c r="M1286" s="413"/>
      <c r="N1286" s="414"/>
      <c r="O1286" s="412" t="s">
        <v>15</v>
      </c>
      <c r="P1286" s="413"/>
      <c r="Q1286" s="414">
        <v>1.207</v>
      </c>
      <c r="R1286" s="412" t="s">
        <v>15</v>
      </c>
      <c r="S1286" s="413"/>
    </row>
    <row r="1287" spans="2:19" s="415" customFormat="1" ht="13.5" hidden="1" outlineLevel="3">
      <c r="B1287" s="407"/>
      <c r="C1287" s="408"/>
      <c r="D1287" s="399" t="s">
        <v>70</v>
      </c>
      <c r="E1287" s="436" t="s">
        <v>15</v>
      </c>
      <c r="F1287" s="410" t="s">
        <v>2240</v>
      </c>
      <c r="G1287" s="408"/>
      <c r="H1287" s="411">
        <v>0.324</v>
      </c>
      <c r="I1287" s="412" t="s">
        <v>15</v>
      </c>
      <c r="J1287" s="413"/>
      <c r="K1287" s="414"/>
      <c r="L1287" s="412" t="s">
        <v>15</v>
      </c>
      <c r="M1287" s="413"/>
      <c r="N1287" s="414"/>
      <c r="O1287" s="412" t="s">
        <v>15</v>
      </c>
      <c r="P1287" s="413"/>
      <c r="Q1287" s="414">
        <v>0.324</v>
      </c>
      <c r="R1287" s="412" t="s">
        <v>15</v>
      </c>
      <c r="S1287" s="413"/>
    </row>
    <row r="1288" spans="2:19" s="415" customFormat="1" ht="13.5" hidden="1" outlineLevel="3">
      <c r="B1288" s="407"/>
      <c r="C1288" s="408"/>
      <c r="D1288" s="399" t="s">
        <v>70</v>
      </c>
      <c r="E1288" s="436" t="s">
        <v>15</v>
      </c>
      <c r="F1288" s="410" t="s">
        <v>2241</v>
      </c>
      <c r="G1288" s="408"/>
      <c r="H1288" s="411">
        <v>1.244</v>
      </c>
      <c r="I1288" s="412" t="s">
        <v>15</v>
      </c>
      <c r="J1288" s="413"/>
      <c r="K1288" s="414"/>
      <c r="L1288" s="412" t="s">
        <v>15</v>
      </c>
      <c r="M1288" s="413"/>
      <c r="N1288" s="414"/>
      <c r="O1288" s="412" t="s">
        <v>15</v>
      </c>
      <c r="P1288" s="413"/>
      <c r="Q1288" s="414">
        <v>1.244</v>
      </c>
      <c r="R1288" s="412" t="s">
        <v>15</v>
      </c>
      <c r="S1288" s="413"/>
    </row>
    <row r="1289" spans="2:19" s="415" customFormat="1" ht="13.5" hidden="1" outlineLevel="3">
      <c r="B1289" s="407"/>
      <c r="C1289" s="408"/>
      <c r="D1289" s="399" t="s">
        <v>70</v>
      </c>
      <c r="E1289" s="436" t="s">
        <v>15</v>
      </c>
      <c r="F1289" s="410" t="s">
        <v>2242</v>
      </c>
      <c r="G1289" s="408"/>
      <c r="H1289" s="411">
        <v>1.244</v>
      </c>
      <c r="I1289" s="412" t="s">
        <v>15</v>
      </c>
      <c r="J1289" s="413"/>
      <c r="K1289" s="414"/>
      <c r="L1289" s="412" t="s">
        <v>15</v>
      </c>
      <c r="M1289" s="413"/>
      <c r="N1289" s="414"/>
      <c r="O1289" s="412" t="s">
        <v>15</v>
      </c>
      <c r="P1289" s="413"/>
      <c r="Q1289" s="414">
        <v>1.244</v>
      </c>
      <c r="R1289" s="412" t="s">
        <v>15</v>
      </c>
      <c r="S1289" s="413"/>
    </row>
    <row r="1290" spans="2:19" s="424" customFormat="1" ht="13.5" hidden="1" outlineLevel="3">
      <c r="B1290" s="416"/>
      <c r="C1290" s="417"/>
      <c r="D1290" s="399" t="s">
        <v>70</v>
      </c>
      <c r="E1290" s="438" t="s">
        <v>15</v>
      </c>
      <c r="F1290" s="419" t="s">
        <v>71</v>
      </c>
      <c r="G1290" s="417"/>
      <c r="H1290" s="420">
        <v>18.195</v>
      </c>
      <c r="I1290" s="421" t="s">
        <v>15</v>
      </c>
      <c r="J1290" s="422"/>
      <c r="K1290" s="423"/>
      <c r="L1290" s="421" t="s">
        <v>15</v>
      </c>
      <c r="M1290" s="422"/>
      <c r="N1290" s="423"/>
      <c r="O1290" s="421" t="s">
        <v>15</v>
      </c>
      <c r="P1290" s="422"/>
      <c r="Q1290" s="423">
        <v>18.195</v>
      </c>
      <c r="R1290" s="421" t="s">
        <v>15</v>
      </c>
      <c r="S1290" s="422"/>
    </row>
    <row r="1291" spans="2:19" s="264" customFormat="1" ht="22.5" customHeight="1" hidden="1" outlineLevel="2" collapsed="1">
      <c r="B1291" s="255"/>
      <c r="C1291" s="256" t="s">
        <v>2277</v>
      </c>
      <c r="D1291" s="256" t="s">
        <v>67</v>
      </c>
      <c r="E1291" s="257" t="s">
        <v>2278</v>
      </c>
      <c r="F1291" s="396" t="s">
        <v>2279</v>
      </c>
      <c r="G1291" s="259" t="s">
        <v>68</v>
      </c>
      <c r="H1291" s="260">
        <v>97.992</v>
      </c>
      <c r="I1291" s="261">
        <v>2507.8</v>
      </c>
      <c r="J1291" s="263">
        <f>ROUND(I1291*H1291,2)</f>
        <v>245744.34</v>
      </c>
      <c r="K1291" s="262"/>
      <c r="L1291" s="261">
        <v>2507.8</v>
      </c>
      <c r="M1291" s="263">
        <f>ROUND(L1291*K1291,2)</f>
        <v>0</v>
      </c>
      <c r="N1291" s="262"/>
      <c r="O1291" s="261">
        <v>2507.8</v>
      </c>
      <c r="P1291" s="263">
        <f>ROUND(O1291*N1291,2)</f>
        <v>0</v>
      </c>
      <c r="Q1291" s="262">
        <v>97.992</v>
      </c>
      <c r="R1291" s="261">
        <v>2507.8</v>
      </c>
      <c r="S1291" s="263">
        <f>ROUND(R1291*Q1291,2)</f>
        <v>245744.34</v>
      </c>
    </row>
    <row r="1292" spans="2:19" s="406" customFormat="1" ht="13.5" hidden="1" outlineLevel="3">
      <c r="B1292" s="397"/>
      <c r="C1292" s="398"/>
      <c r="D1292" s="399" t="s">
        <v>70</v>
      </c>
      <c r="E1292" s="402" t="s">
        <v>15</v>
      </c>
      <c r="F1292" s="401" t="s">
        <v>1575</v>
      </c>
      <c r="G1292" s="398"/>
      <c r="H1292" s="402" t="s">
        <v>15</v>
      </c>
      <c r="I1292" s="403" t="s">
        <v>15</v>
      </c>
      <c r="J1292" s="404"/>
      <c r="K1292" s="405"/>
      <c r="L1292" s="403" t="s">
        <v>15</v>
      </c>
      <c r="M1292" s="404"/>
      <c r="N1292" s="405"/>
      <c r="O1292" s="403" t="s">
        <v>15</v>
      </c>
      <c r="P1292" s="404"/>
      <c r="Q1292" s="405" t="s">
        <v>15</v>
      </c>
      <c r="R1292" s="403" t="s">
        <v>15</v>
      </c>
      <c r="S1292" s="404"/>
    </row>
    <row r="1293" spans="2:19" s="415" customFormat="1" ht="13.5" hidden="1" outlineLevel="3">
      <c r="B1293" s="407"/>
      <c r="C1293" s="408"/>
      <c r="D1293" s="399" t="s">
        <v>70</v>
      </c>
      <c r="E1293" s="436" t="s">
        <v>15</v>
      </c>
      <c r="F1293" s="410" t="s">
        <v>2280</v>
      </c>
      <c r="G1293" s="408"/>
      <c r="H1293" s="411">
        <v>6.678</v>
      </c>
      <c r="I1293" s="412" t="s">
        <v>15</v>
      </c>
      <c r="J1293" s="413"/>
      <c r="K1293" s="414"/>
      <c r="L1293" s="412" t="s">
        <v>15</v>
      </c>
      <c r="M1293" s="413"/>
      <c r="N1293" s="414"/>
      <c r="O1293" s="412" t="s">
        <v>15</v>
      </c>
      <c r="P1293" s="413"/>
      <c r="Q1293" s="414">
        <v>6.678</v>
      </c>
      <c r="R1293" s="412" t="s">
        <v>15</v>
      </c>
      <c r="S1293" s="413"/>
    </row>
    <row r="1294" spans="2:19" s="415" customFormat="1" ht="13.5" hidden="1" outlineLevel="3">
      <c r="B1294" s="407"/>
      <c r="C1294" s="408"/>
      <c r="D1294" s="399" t="s">
        <v>70</v>
      </c>
      <c r="E1294" s="436" t="s">
        <v>15</v>
      </c>
      <c r="F1294" s="410" t="s">
        <v>2281</v>
      </c>
      <c r="G1294" s="408"/>
      <c r="H1294" s="411">
        <v>85.916</v>
      </c>
      <c r="I1294" s="412" t="s">
        <v>15</v>
      </c>
      <c r="J1294" s="413"/>
      <c r="K1294" s="414"/>
      <c r="L1294" s="412" t="s">
        <v>15</v>
      </c>
      <c r="M1294" s="413"/>
      <c r="N1294" s="414"/>
      <c r="O1294" s="412" t="s">
        <v>15</v>
      </c>
      <c r="P1294" s="413"/>
      <c r="Q1294" s="414">
        <v>85.916</v>
      </c>
      <c r="R1294" s="412" t="s">
        <v>15</v>
      </c>
      <c r="S1294" s="413"/>
    </row>
    <row r="1295" spans="2:19" s="406" customFormat="1" ht="13.5" hidden="1" outlineLevel="3">
      <c r="B1295" s="397"/>
      <c r="C1295" s="398"/>
      <c r="D1295" s="399" t="s">
        <v>70</v>
      </c>
      <c r="E1295" s="402" t="s">
        <v>15</v>
      </c>
      <c r="F1295" s="401" t="s">
        <v>1578</v>
      </c>
      <c r="G1295" s="398"/>
      <c r="H1295" s="402" t="s">
        <v>15</v>
      </c>
      <c r="I1295" s="403" t="s">
        <v>15</v>
      </c>
      <c r="J1295" s="404"/>
      <c r="K1295" s="405"/>
      <c r="L1295" s="403" t="s">
        <v>15</v>
      </c>
      <c r="M1295" s="404"/>
      <c r="N1295" s="405"/>
      <c r="O1295" s="403" t="s">
        <v>15</v>
      </c>
      <c r="P1295" s="404"/>
      <c r="Q1295" s="405" t="s">
        <v>15</v>
      </c>
      <c r="R1295" s="403" t="s">
        <v>15</v>
      </c>
      <c r="S1295" s="404"/>
    </row>
    <row r="1296" spans="2:19" s="415" customFormat="1" ht="13.5" hidden="1" outlineLevel="3">
      <c r="B1296" s="407"/>
      <c r="C1296" s="408"/>
      <c r="D1296" s="399" t="s">
        <v>70</v>
      </c>
      <c r="E1296" s="436" t="s">
        <v>15</v>
      </c>
      <c r="F1296" s="410" t="s">
        <v>2282</v>
      </c>
      <c r="G1296" s="408"/>
      <c r="H1296" s="411">
        <v>5.398</v>
      </c>
      <c r="I1296" s="412" t="s">
        <v>15</v>
      </c>
      <c r="J1296" s="413"/>
      <c r="K1296" s="414"/>
      <c r="L1296" s="412" t="s">
        <v>15</v>
      </c>
      <c r="M1296" s="413"/>
      <c r="N1296" s="414"/>
      <c r="O1296" s="412" t="s">
        <v>15</v>
      </c>
      <c r="P1296" s="413"/>
      <c r="Q1296" s="414">
        <v>5.398</v>
      </c>
      <c r="R1296" s="412" t="s">
        <v>15</v>
      </c>
      <c r="S1296" s="413"/>
    </row>
    <row r="1297" spans="2:19" s="424" customFormat="1" ht="13.5" hidden="1" outlineLevel="3">
      <c r="B1297" s="416"/>
      <c r="C1297" s="417"/>
      <c r="D1297" s="399" t="s">
        <v>70</v>
      </c>
      <c r="E1297" s="438" t="s">
        <v>15</v>
      </c>
      <c r="F1297" s="419" t="s">
        <v>71</v>
      </c>
      <c r="G1297" s="417"/>
      <c r="H1297" s="420">
        <v>97.992</v>
      </c>
      <c r="I1297" s="421" t="s">
        <v>15</v>
      </c>
      <c r="J1297" s="422"/>
      <c r="K1297" s="423"/>
      <c r="L1297" s="421" t="s">
        <v>15</v>
      </c>
      <c r="M1297" s="422"/>
      <c r="N1297" s="423"/>
      <c r="O1297" s="421" t="s">
        <v>15</v>
      </c>
      <c r="P1297" s="422"/>
      <c r="Q1297" s="423">
        <v>97.992</v>
      </c>
      <c r="R1297" s="421" t="s">
        <v>15</v>
      </c>
      <c r="S1297" s="422"/>
    </row>
    <row r="1298" spans="2:19" s="264" customFormat="1" ht="22.5" customHeight="1" hidden="1" outlineLevel="2" collapsed="1">
      <c r="B1298" s="255"/>
      <c r="C1298" s="256" t="s">
        <v>2283</v>
      </c>
      <c r="D1298" s="256" t="s">
        <v>67</v>
      </c>
      <c r="E1298" s="257" t="s">
        <v>2284</v>
      </c>
      <c r="F1298" s="396" t="s">
        <v>2285</v>
      </c>
      <c r="G1298" s="259" t="s">
        <v>182</v>
      </c>
      <c r="H1298" s="260">
        <v>27</v>
      </c>
      <c r="I1298" s="261">
        <v>69.7</v>
      </c>
      <c r="J1298" s="263">
        <f>ROUND(I1298*H1298,2)</f>
        <v>1881.9</v>
      </c>
      <c r="K1298" s="262"/>
      <c r="L1298" s="261">
        <v>69.7</v>
      </c>
      <c r="M1298" s="263">
        <f>ROUND(L1298*K1298,2)</f>
        <v>0</v>
      </c>
      <c r="N1298" s="262"/>
      <c r="O1298" s="261">
        <v>69.7</v>
      </c>
      <c r="P1298" s="263">
        <f>ROUND(O1298*N1298,2)</f>
        <v>0</v>
      </c>
      <c r="Q1298" s="262">
        <v>27</v>
      </c>
      <c r="R1298" s="261">
        <v>69.7</v>
      </c>
      <c r="S1298" s="263">
        <f>ROUND(R1298*Q1298,2)</f>
        <v>1881.9</v>
      </c>
    </row>
    <row r="1299" spans="2:19" s="415" customFormat="1" ht="13.5" hidden="1" outlineLevel="3">
      <c r="B1299" s="407"/>
      <c r="C1299" s="408"/>
      <c r="D1299" s="399" t="s">
        <v>70</v>
      </c>
      <c r="E1299" s="436" t="s">
        <v>15</v>
      </c>
      <c r="F1299" s="410" t="s">
        <v>2286</v>
      </c>
      <c r="G1299" s="408"/>
      <c r="H1299" s="411">
        <v>25</v>
      </c>
      <c r="I1299" s="412" t="s">
        <v>15</v>
      </c>
      <c r="J1299" s="413"/>
      <c r="K1299" s="414"/>
      <c r="L1299" s="412" t="s">
        <v>15</v>
      </c>
      <c r="M1299" s="413"/>
      <c r="N1299" s="414"/>
      <c r="O1299" s="412" t="s">
        <v>15</v>
      </c>
      <c r="P1299" s="413"/>
      <c r="Q1299" s="414">
        <v>25</v>
      </c>
      <c r="R1299" s="412" t="s">
        <v>15</v>
      </c>
      <c r="S1299" s="413"/>
    </row>
    <row r="1300" spans="2:19" s="415" customFormat="1" ht="13.5" hidden="1" outlineLevel="3">
      <c r="B1300" s="407"/>
      <c r="C1300" s="408"/>
      <c r="D1300" s="399" t="s">
        <v>70</v>
      </c>
      <c r="E1300" s="436" t="s">
        <v>15</v>
      </c>
      <c r="F1300" s="410" t="s">
        <v>2287</v>
      </c>
      <c r="G1300" s="408"/>
      <c r="H1300" s="411">
        <v>2</v>
      </c>
      <c r="I1300" s="412" t="s">
        <v>15</v>
      </c>
      <c r="J1300" s="413"/>
      <c r="K1300" s="414"/>
      <c r="L1300" s="412" t="s">
        <v>15</v>
      </c>
      <c r="M1300" s="413"/>
      <c r="N1300" s="414"/>
      <c r="O1300" s="412" t="s">
        <v>15</v>
      </c>
      <c r="P1300" s="413"/>
      <c r="Q1300" s="414">
        <v>2</v>
      </c>
      <c r="R1300" s="412" t="s">
        <v>15</v>
      </c>
      <c r="S1300" s="413"/>
    </row>
    <row r="1301" spans="2:19" s="424" customFormat="1" ht="13.5" hidden="1" outlineLevel="3">
      <c r="B1301" s="416"/>
      <c r="C1301" s="417"/>
      <c r="D1301" s="399" t="s">
        <v>70</v>
      </c>
      <c r="E1301" s="438" t="s">
        <v>15</v>
      </c>
      <c r="F1301" s="419" t="s">
        <v>71</v>
      </c>
      <c r="G1301" s="417"/>
      <c r="H1301" s="420">
        <v>27</v>
      </c>
      <c r="I1301" s="421" t="s">
        <v>15</v>
      </c>
      <c r="J1301" s="422"/>
      <c r="K1301" s="423"/>
      <c r="L1301" s="421" t="s">
        <v>15</v>
      </c>
      <c r="M1301" s="422"/>
      <c r="N1301" s="423"/>
      <c r="O1301" s="421" t="s">
        <v>15</v>
      </c>
      <c r="P1301" s="422"/>
      <c r="Q1301" s="423">
        <v>27</v>
      </c>
      <c r="R1301" s="421" t="s">
        <v>15</v>
      </c>
      <c r="S1301" s="422"/>
    </row>
    <row r="1302" spans="2:19" s="264" customFormat="1" ht="22.5" customHeight="1" hidden="1" outlineLevel="2" collapsed="1">
      <c r="B1302" s="255"/>
      <c r="C1302" s="265" t="s">
        <v>2288</v>
      </c>
      <c r="D1302" s="265" t="s">
        <v>90</v>
      </c>
      <c r="E1302" s="266" t="s">
        <v>2289</v>
      </c>
      <c r="F1302" s="435" t="s">
        <v>2290</v>
      </c>
      <c r="G1302" s="267" t="s">
        <v>182</v>
      </c>
      <c r="H1302" s="268">
        <v>1.01</v>
      </c>
      <c r="I1302" s="269">
        <v>167.2</v>
      </c>
      <c r="J1302" s="271">
        <f>ROUND(I1302*H1302,2)</f>
        <v>168.87</v>
      </c>
      <c r="K1302" s="270"/>
      <c r="L1302" s="269">
        <v>167.2</v>
      </c>
      <c r="M1302" s="271">
        <f>ROUND(L1302*K1302,2)</f>
        <v>0</v>
      </c>
      <c r="N1302" s="270"/>
      <c r="O1302" s="269">
        <v>167.2</v>
      </c>
      <c r="P1302" s="271">
        <f>ROUND(O1302*N1302,2)</f>
        <v>0</v>
      </c>
      <c r="Q1302" s="270">
        <v>1.01</v>
      </c>
      <c r="R1302" s="269">
        <v>167.2</v>
      </c>
      <c r="S1302" s="271">
        <f>ROUND(R1302*Q1302,2)</f>
        <v>168.87</v>
      </c>
    </row>
    <row r="1303" spans="2:19" s="415" customFormat="1" ht="13.5" hidden="1" outlineLevel="3">
      <c r="B1303" s="407"/>
      <c r="C1303" s="408"/>
      <c r="D1303" s="399" t="s">
        <v>70</v>
      </c>
      <c r="E1303" s="408"/>
      <c r="F1303" s="410" t="s">
        <v>2291</v>
      </c>
      <c r="G1303" s="408"/>
      <c r="H1303" s="411">
        <v>1.01</v>
      </c>
      <c r="I1303" s="412" t="s">
        <v>15</v>
      </c>
      <c r="J1303" s="413"/>
      <c r="K1303" s="414"/>
      <c r="L1303" s="412" t="s">
        <v>15</v>
      </c>
      <c r="M1303" s="413"/>
      <c r="N1303" s="414"/>
      <c r="O1303" s="412" t="s">
        <v>15</v>
      </c>
      <c r="P1303" s="413"/>
      <c r="Q1303" s="414">
        <v>1.01</v>
      </c>
      <c r="R1303" s="412" t="s">
        <v>15</v>
      </c>
      <c r="S1303" s="413"/>
    </row>
    <row r="1304" spans="2:19" s="264" customFormat="1" ht="22.5" customHeight="1" hidden="1" outlineLevel="2" collapsed="1">
      <c r="B1304" s="255"/>
      <c r="C1304" s="265" t="s">
        <v>2292</v>
      </c>
      <c r="D1304" s="265" t="s">
        <v>90</v>
      </c>
      <c r="E1304" s="266" t="s">
        <v>2293</v>
      </c>
      <c r="F1304" s="435" t="s">
        <v>2294</v>
      </c>
      <c r="G1304" s="267" t="s">
        <v>182</v>
      </c>
      <c r="H1304" s="268">
        <v>1.01</v>
      </c>
      <c r="I1304" s="269">
        <v>204.9</v>
      </c>
      <c r="J1304" s="271">
        <f>ROUND(I1304*H1304,2)</f>
        <v>206.95</v>
      </c>
      <c r="K1304" s="270"/>
      <c r="L1304" s="269">
        <v>204.9</v>
      </c>
      <c r="M1304" s="271">
        <f>ROUND(L1304*K1304,2)</f>
        <v>0</v>
      </c>
      <c r="N1304" s="270"/>
      <c r="O1304" s="269">
        <v>204.9</v>
      </c>
      <c r="P1304" s="271">
        <f>ROUND(O1304*N1304,2)</f>
        <v>0</v>
      </c>
      <c r="Q1304" s="270">
        <v>1.01</v>
      </c>
      <c r="R1304" s="269">
        <v>204.9</v>
      </c>
      <c r="S1304" s="271">
        <f>ROUND(R1304*Q1304,2)</f>
        <v>206.95</v>
      </c>
    </row>
    <row r="1305" spans="2:19" s="415" customFormat="1" ht="13.5" hidden="1" outlineLevel="3">
      <c r="B1305" s="407"/>
      <c r="C1305" s="408"/>
      <c r="D1305" s="399" t="s">
        <v>70</v>
      </c>
      <c r="E1305" s="408"/>
      <c r="F1305" s="410" t="s">
        <v>2291</v>
      </c>
      <c r="G1305" s="408"/>
      <c r="H1305" s="411">
        <v>1.01</v>
      </c>
      <c r="I1305" s="412" t="s">
        <v>15</v>
      </c>
      <c r="J1305" s="413"/>
      <c r="K1305" s="414"/>
      <c r="L1305" s="412" t="s">
        <v>15</v>
      </c>
      <c r="M1305" s="413"/>
      <c r="N1305" s="414"/>
      <c r="O1305" s="412" t="s">
        <v>15</v>
      </c>
      <c r="P1305" s="413"/>
      <c r="Q1305" s="414">
        <v>1.01</v>
      </c>
      <c r="R1305" s="412" t="s">
        <v>15</v>
      </c>
      <c r="S1305" s="413"/>
    </row>
    <row r="1306" spans="2:19" s="264" customFormat="1" ht="22.5" customHeight="1" hidden="1" outlineLevel="2" collapsed="1">
      <c r="B1306" s="255"/>
      <c r="C1306" s="265" t="s">
        <v>2295</v>
      </c>
      <c r="D1306" s="265" t="s">
        <v>90</v>
      </c>
      <c r="E1306" s="266" t="s">
        <v>2296</v>
      </c>
      <c r="F1306" s="435" t="s">
        <v>2297</v>
      </c>
      <c r="G1306" s="267" t="s">
        <v>182</v>
      </c>
      <c r="H1306" s="268">
        <v>13.13</v>
      </c>
      <c r="I1306" s="269">
        <v>229.9</v>
      </c>
      <c r="J1306" s="271">
        <f>ROUND(I1306*H1306,2)</f>
        <v>3018.59</v>
      </c>
      <c r="K1306" s="270"/>
      <c r="L1306" s="269">
        <v>229.9</v>
      </c>
      <c r="M1306" s="271">
        <f>ROUND(L1306*K1306,2)</f>
        <v>0</v>
      </c>
      <c r="N1306" s="270"/>
      <c r="O1306" s="269">
        <v>229.9</v>
      </c>
      <c r="P1306" s="271">
        <f>ROUND(O1306*N1306,2)</f>
        <v>0</v>
      </c>
      <c r="Q1306" s="270">
        <v>13.13</v>
      </c>
      <c r="R1306" s="269">
        <v>229.9</v>
      </c>
      <c r="S1306" s="271">
        <f>ROUND(R1306*Q1306,2)</f>
        <v>3018.59</v>
      </c>
    </row>
    <row r="1307" spans="2:19" s="415" customFormat="1" ht="13.5" hidden="1" outlineLevel="3">
      <c r="B1307" s="407"/>
      <c r="C1307" s="408"/>
      <c r="D1307" s="399" t="s">
        <v>70</v>
      </c>
      <c r="E1307" s="408"/>
      <c r="F1307" s="410" t="s">
        <v>2298</v>
      </c>
      <c r="G1307" s="408"/>
      <c r="H1307" s="411">
        <v>13.13</v>
      </c>
      <c r="I1307" s="412" t="s">
        <v>15</v>
      </c>
      <c r="J1307" s="413"/>
      <c r="K1307" s="414"/>
      <c r="L1307" s="412" t="s">
        <v>15</v>
      </c>
      <c r="M1307" s="413"/>
      <c r="N1307" s="414"/>
      <c r="O1307" s="412" t="s">
        <v>15</v>
      </c>
      <c r="P1307" s="413"/>
      <c r="Q1307" s="414">
        <v>13.13</v>
      </c>
      <c r="R1307" s="412" t="s">
        <v>15</v>
      </c>
      <c r="S1307" s="413"/>
    </row>
    <row r="1308" spans="2:19" s="264" customFormat="1" ht="22.5" customHeight="1" hidden="1" outlineLevel="2" collapsed="1">
      <c r="B1308" s="255"/>
      <c r="C1308" s="265" t="s">
        <v>2299</v>
      </c>
      <c r="D1308" s="265" t="s">
        <v>90</v>
      </c>
      <c r="E1308" s="266" t="s">
        <v>2300</v>
      </c>
      <c r="F1308" s="435" t="s">
        <v>2301</v>
      </c>
      <c r="G1308" s="267" t="s">
        <v>182</v>
      </c>
      <c r="H1308" s="268">
        <v>6.06</v>
      </c>
      <c r="I1308" s="269">
        <v>890.3</v>
      </c>
      <c r="J1308" s="271">
        <f>ROUND(I1308*H1308,2)</f>
        <v>5395.22</v>
      </c>
      <c r="K1308" s="270"/>
      <c r="L1308" s="269">
        <v>890.3</v>
      </c>
      <c r="M1308" s="271">
        <f>ROUND(L1308*K1308,2)</f>
        <v>0</v>
      </c>
      <c r="N1308" s="270"/>
      <c r="O1308" s="269">
        <v>890.3</v>
      </c>
      <c r="P1308" s="271">
        <f>ROUND(O1308*N1308,2)</f>
        <v>0</v>
      </c>
      <c r="Q1308" s="270">
        <v>6.06</v>
      </c>
      <c r="R1308" s="269">
        <v>890.3</v>
      </c>
      <c r="S1308" s="271">
        <f>ROUND(R1308*Q1308,2)</f>
        <v>5395.22</v>
      </c>
    </row>
    <row r="1309" spans="2:19" s="415" customFormat="1" ht="13.5" hidden="1" outlineLevel="3">
      <c r="B1309" s="407"/>
      <c r="C1309" s="408"/>
      <c r="D1309" s="399" t="s">
        <v>70</v>
      </c>
      <c r="E1309" s="408"/>
      <c r="F1309" s="410" t="s">
        <v>2302</v>
      </c>
      <c r="G1309" s="408"/>
      <c r="H1309" s="411">
        <v>6.06</v>
      </c>
      <c r="I1309" s="412" t="s">
        <v>15</v>
      </c>
      <c r="J1309" s="413"/>
      <c r="K1309" s="414"/>
      <c r="L1309" s="412" t="s">
        <v>15</v>
      </c>
      <c r="M1309" s="413"/>
      <c r="N1309" s="414"/>
      <c r="O1309" s="412" t="s">
        <v>15</v>
      </c>
      <c r="P1309" s="413"/>
      <c r="Q1309" s="414">
        <v>6.06</v>
      </c>
      <c r="R1309" s="412" t="s">
        <v>15</v>
      </c>
      <c r="S1309" s="413"/>
    </row>
    <row r="1310" spans="2:19" s="264" customFormat="1" ht="22.5" customHeight="1" hidden="1" outlineLevel="2" collapsed="1">
      <c r="B1310" s="255"/>
      <c r="C1310" s="265" t="s">
        <v>2303</v>
      </c>
      <c r="D1310" s="265" t="s">
        <v>90</v>
      </c>
      <c r="E1310" s="266" t="s">
        <v>2304</v>
      </c>
      <c r="F1310" s="435" t="s">
        <v>2305</v>
      </c>
      <c r="G1310" s="267" t="s">
        <v>182</v>
      </c>
      <c r="H1310" s="268">
        <v>6.06</v>
      </c>
      <c r="I1310" s="269">
        <v>930.7</v>
      </c>
      <c r="J1310" s="271">
        <f>ROUND(I1310*H1310,2)</f>
        <v>5640.04</v>
      </c>
      <c r="K1310" s="270"/>
      <c r="L1310" s="269">
        <v>930.7</v>
      </c>
      <c r="M1310" s="271">
        <f>ROUND(L1310*K1310,2)</f>
        <v>0</v>
      </c>
      <c r="N1310" s="270"/>
      <c r="O1310" s="269">
        <v>930.7</v>
      </c>
      <c r="P1310" s="271">
        <f>ROUND(O1310*N1310,2)</f>
        <v>0</v>
      </c>
      <c r="Q1310" s="270">
        <v>6.06</v>
      </c>
      <c r="R1310" s="269">
        <v>930.7</v>
      </c>
      <c r="S1310" s="271">
        <f>ROUND(R1310*Q1310,2)</f>
        <v>5640.04</v>
      </c>
    </row>
    <row r="1311" spans="2:19" s="415" customFormat="1" ht="13.5" hidden="1" outlineLevel="3">
      <c r="B1311" s="407"/>
      <c r="C1311" s="408"/>
      <c r="D1311" s="399" t="s">
        <v>70</v>
      </c>
      <c r="E1311" s="408"/>
      <c r="F1311" s="410" t="s">
        <v>2302</v>
      </c>
      <c r="G1311" s="408"/>
      <c r="H1311" s="411">
        <v>6.06</v>
      </c>
      <c r="I1311" s="412" t="s">
        <v>15</v>
      </c>
      <c r="J1311" s="413"/>
      <c r="K1311" s="414"/>
      <c r="L1311" s="412" t="s">
        <v>15</v>
      </c>
      <c r="M1311" s="413"/>
      <c r="N1311" s="414"/>
      <c r="O1311" s="412" t="s">
        <v>15</v>
      </c>
      <c r="P1311" s="413"/>
      <c r="Q1311" s="414">
        <v>6.06</v>
      </c>
      <c r="R1311" s="412" t="s">
        <v>15</v>
      </c>
      <c r="S1311" s="413"/>
    </row>
    <row r="1312" spans="2:19" s="264" customFormat="1" ht="22.5" customHeight="1" hidden="1" outlineLevel="2" collapsed="1">
      <c r="B1312" s="255"/>
      <c r="C1312" s="256" t="s">
        <v>2306</v>
      </c>
      <c r="D1312" s="256" t="s">
        <v>67</v>
      </c>
      <c r="E1312" s="257" t="s">
        <v>2307</v>
      </c>
      <c r="F1312" s="396" t="s">
        <v>2308</v>
      </c>
      <c r="G1312" s="259" t="s">
        <v>182</v>
      </c>
      <c r="H1312" s="260">
        <v>5</v>
      </c>
      <c r="I1312" s="261">
        <v>83.6</v>
      </c>
      <c r="J1312" s="263">
        <f>ROUND(I1312*H1312,2)</f>
        <v>418</v>
      </c>
      <c r="K1312" s="262"/>
      <c r="L1312" s="261">
        <v>83.6</v>
      </c>
      <c r="M1312" s="263">
        <f>ROUND(L1312*K1312,2)</f>
        <v>0</v>
      </c>
      <c r="N1312" s="262"/>
      <c r="O1312" s="261">
        <v>83.6</v>
      </c>
      <c r="P1312" s="263">
        <f>ROUND(O1312*N1312,2)</f>
        <v>0</v>
      </c>
      <c r="Q1312" s="262">
        <v>5</v>
      </c>
      <c r="R1312" s="261">
        <v>83.6</v>
      </c>
      <c r="S1312" s="263">
        <f>ROUND(R1312*Q1312,2)</f>
        <v>418</v>
      </c>
    </row>
    <row r="1313" spans="2:19" s="415" customFormat="1" ht="13.5" hidden="1" outlineLevel="3">
      <c r="B1313" s="407"/>
      <c r="C1313" s="408"/>
      <c r="D1313" s="399" t="s">
        <v>70</v>
      </c>
      <c r="E1313" s="436" t="s">
        <v>15</v>
      </c>
      <c r="F1313" s="410" t="s">
        <v>2309</v>
      </c>
      <c r="G1313" s="408"/>
      <c r="H1313" s="411">
        <v>5</v>
      </c>
      <c r="I1313" s="412" t="s">
        <v>15</v>
      </c>
      <c r="J1313" s="413"/>
      <c r="K1313" s="414"/>
      <c r="L1313" s="412" t="s">
        <v>15</v>
      </c>
      <c r="M1313" s="413"/>
      <c r="N1313" s="414"/>
      <c r="O1313" s="412" t="s">
        <v>15</v>
      </c>
      <c r="P1313" s="413"/>
      <c r="Q1313" s="414">
        <v>5</v>
      </c>
      <c r="R1313" s="412" t="s">
        <v>15</v>
      </c>
      <c r="S1313" s="413"/>
    </row>
    <row r="1314" spans="2:19" s="264" customFormat="1" ht="22.5" customHeight="1" hidden="1" outlineLevel="2" collapsed="1">
      <c r="B1314" s="255"/>
      <c r="C1314" s="265" t="s">
        <v>2310</v>
      </c>
      <c r="D1314" s="265" t="s">
        <v>90</v>
      </c>
      <c r="E1314" s="266" t="s">
        <v>2311</v>
      </c>
      <c r="F1314" s="435" t="s">
        <v>2312</v>
      </c>
      <c r="G1314" s="267" t="s">
        <v>182</v>
      </c>
      <c r="H1314" s="268">
        <v>5.05</v>
      </c>
      <c r="I1314" s="269">
        <v>253.6</v>
      </c>
      <c r="J1314" s="271">
        <f>ROUND(I1314*H1314,2)</f>
        <v>1280.68</v>
      </c>
      <c r="K1314" s="270"/>
      <c r="L1314" s="269">
        <v>253.6</v>
      </c>
      <c r="M1314" s="271">
        <f>ROUND(L1314*K1314,2)</f>
        <v>0</v>
      </c>
      <c r="N1314" s="270"/>
      <c r="O1314" s="269">
        <v>253.6</v>
      </c>
      <c r="P1314" s="271">
        <f>ROUND(O1314*N1314,2)</f>
        <v>0</v>
      </c>
      <c r="Q1314" s="270">
        <v>5.05</v>
      </c>
      <c r="R1314" s="269">
        <v>253.6</v>
      </c>
      <c r="S1314" s="271">
        <f>ROUND(R1314*Q1314,2)</f>
        <v>1280.68</v>
      </c>
    </row>
    <row r="1315" spans="2:19" s="415" customFormat="1" ht="13.5" hidden="1" outlineLevel="3">
      <c r="B1315" s="407"/>
      <c r="C1315" s="408"/>
      <c r="D1315" s="399" t="s">
        <v>70</v>
      </c>
      <c r="E1315" s="408"/>
      <c r="F1315" s="410" t="s">
        <v>2313</v>
      </c>
      <c r="G1315" s="408"/>
      <c r="H1315" s="411">
        <v>5.05</v>
      </c>
      <c r="I1315" s="412" t="s">
        <v>15</v>
      </c>
      <c r="J1315" s="413"/>
      <c r="K1315" s="414"/>
      <c r="L1315" s="412" t="s">
        <v>15</v>
      </c>
      <c r="M1315" s="413"/>
      <c r="N1315" s="414"/>
      <c r="O1315" s="412" t="s">
        <v>15</v>
      </c>
      <c r="P1315" s="413"/>
      <c r="Q1315" s="414">
        <v>5.05</v>
      </c>
      <c r="R1315" s="412" t="s">
        <v>15</v>
      </c>
      <c r="S1315" s="413"/>
    </row>
    <row r="1316" spans="2:19" s="264" customFormat="1" ht="22.5" customHeight="1" hidden="1" outlineLevel="2" collapsed="1">
      <c r="B1316" s="255"/>
      <c r="C1316" s="256" t="s">
        <v>2314</v>
      </c>
      <c r="D1316" s="256" t="s">
        <v>67</v>
      </c>
      <c r="E1316" s="257" t="s">
        <v>2315</v>
      </c>
      <c r="F1316" s="396" t="s">
        <v>2316</v>
      </c>
      <c r="G1316" s="259" t="s">
        <v>182</v>
      </c>
      <c r="H1316" s="260">
        <v>1</v>
      </c>
      <c r="I1316" s="261">
        <v>167.2</v>
      </c>
      <c r="J1316" s="263">
        <f>ROUND(I1316*H1316,2)</f>
        <v>167.2</v>
      </c>
      <c r="K1316" s="262"/>
      <c r="L1316" s="261">
        <v>167.2</v>
      </c>
      <c r="M1316" s="263">
        <f>ROUND(L1316*K1316,2)</f>
        <v>0</v>
      </c>
      <c r="N1316" s="262"/>
      <c r="O1316" s="261">
        <v>167.2</v>
      </c>
      <c r="P1316" s="263">
        <f>ROUND(O1316*N1316,2)</f>
        <v>0</v>
      </c>
      <c r="Q1316" s="262">
        <v>1</v>
      </c>
      <c r="R1316" s="261">
        <v>167.2</v>
      </c>
      <c r="S1316" s="263">
        <f>ROUND(R1316*Q1316,2)</f>
        <v>167.2</v>
      </c>
    </row>
    <row r="1317" spans="2:19" s="415" customFormat="1" ht="13.5" hidden="1" outlineLevel="3">
      <c r="B1317" s="407"/>
      <c r="C1317" s="408"/>
      <c r="D1317" s="399" t="s">
        <v>70</v>
      </c>
      <c r="E1317" s="436" t="s">
        <v>15</v>
      </c>
      <c r="F1317" s="410" t="s">
        <v>2317</v>
      </c>
      <c r="G1317" s="408"/>
      <c r="H1317" s="411">
        <v>1</v>
      </c>
      <c r="I1317" s="412" t="s">
        <v>15</v>
      </c>
      <c r="J1317" s="413"/>
      <c r="K1317" s="414"/>
      <c r="L1317" s="412" t="s">
        <v>15</v>
      </c>
      <c r="M1317" s="413"/>
      <c r="N1317" s="414"/>
      <c r="O1317" s="412" t="s">
        <v>15</v>
      </c>
      <c r="P1317" s="413"/>
      <c r="Q1317" s="414">
        <v>1</v>
      </c>
      <c r="R1317" s="412" t="s">
        <v>15</v>
      </c>
      <c r="S1317" s="413"/>
    </row>
    <row r="1318" spans="2:19" s="264" customFormat="1" ht="22.5" customHeight="1" hidden="1" outlineLevel="2" collapsed="1">
      <c r="B1318" s="255"/>
      <c r="C1318" s="256" t="s">
        <v>2318</v>
      </c>
      <c r="D1318" s="256" t="s">
        <v>67</v>
      </c>
      <c r="E1318" s="257" t="s">
        <v>2319</v>
      </c>
      <c r="F1318" s="396" t="s">
        <v>2320</v>
      </c>
      <c r="G1318" s="259" t="s">
        <v>68</v>
      </c>
      <c r="H1318" s="260">
        <v>10.997</v>
      </c>
      <c r="I1318" s="261">
        <v>3295</v>
      </c>
      <c r="J1318" s="263">
        <f>ROUND(I1318*H1318,2)</f>
        <v>36235.12</v>
      </c>
      <c r="K1318" s="262"/>
      <c r="L1318" s="261">
        <v>3295</v>
      </c>
      <c r="M1318" s="263">
        <f>ROUND(L1318*K1318,2)</f>
        <v>0</v>
      </c>
      <c r="N1318" s="262"/>
      <c r="O1318" s="261">
        <v>3295</v>
      </c>
      <c r="P1318" s="263">
        <f>ROUND(O1318*N1318,2)</f>
        <v>0</v>
      </c>
      <c r="Q1318" s="262">
        <v>10.997</v>
      </c>
      <c r="R1318" s="261">
        <v>3295</v>
      </c>
      <c r="S1318" s="263">
        <f>ROUND(R1318*Q1318,2)</f>
        <v>36235.12</v>
      </c>
    </row>
    <row r="1319" spans="2:19" s="406" customFormat="1" ht="13.5" hidden="1" outlineLevel="3">
      <c r="B1319" s="397"/>
      <c r="C1319" s="398"/>
      <c r="D1319" s="399" t="s">
        <v>70</v>
      </c>
      <c r="E1319" s="402" t="s">
        <v>15</v>
      </c>
      <c r="F1319" s="401" t="s">
        <v>2321</v>
      </c>
      <c r="G1319" s="398"/>
      <c r="H1319" s="402" t="s">
        <v>15</v>
      </c>
      <c r="I1319" s="403" t="s">
        <v>15</v>
      </c>
      <c r="J1319" s="404"/>
      <c r="K1319" s="405"/>
      <c r="L1319" s="403" t="s">
        <v>15</v>
      </c>
      <c r="M1319" s="404"/>
      <c r="N1319" s="405"/>
      <c r="O1319" s="403" t="s">
        <v>15</v>
      </c>
      <c r="P1319" s="404"/>
      <c r="Q1319" s="405" t="s">
        <v>15</v>
      </c>
      <c r="R1319" s="403" t="s">
        <v>15</v>
      </c>
      <c r="S1319" s="404"/>
    </row>
    <row r="1320" spans="2:19" s="406" customFormat="1" ht="13.5" hidden="1" outlineLevel="3">
      <c r="B1320" s="397"/>
      <c r="C1320" s="398"/>
      <c r="D1320" s="399" t="s">
        <v>70</v>
      </c>
      <c r="E1320" s="402" t="s">
        <v>15</v>
      </c>
      <c r="F1320" s="401" t="s">
        <v>1466</v>
      </c>
      <c r="G1320" s="398"/>
      <c r="H1320" s="402" t="s">
        <v>15</v>
      </c>
      <c r="I1320" s="403" t="s">
        <v>15</v>
      </c>
      <c r="J1320" s="404"/>
      <c r="K1320" s="405"/>
      <c r="L1320" s="403" t="s">
        <v>15</v>
      </c>
      <c r="M1320" s="404"/>
      <c r="N1320" s="405"/>
      <c r="O1320" s="403" t="s">
        <v>15</v>
      </c>
      <c r="P1320" s="404"/>
      <c r="Q1320" s="405" t="s">
        <v>15</v>
      </c>
      <c r="R1320" s="403" t="s">
        <v>15</v>
      </c>
      <c r="S1320" s="404"/>
    </row>
    <row r="1321" spans="2:19" s="415" customFormat="1" ht="13.5" hidden="1" outlineLevel="3">
      <c r="B1321" s="407"/>
      <c r="C1321" s="408"/>
      <c r="D1321" s="399" t="s">
        <v>70</v>
      </c>
      <c r="E1321" s="436" t="s">
        <v>15</v>
      </c>
      <c r="F1321" s="410" t="s">
        <v>2322</v>
      </c>
      <c r="G1321" s="408"/>
      <c r="H1321" s="411">
        <v>1.373</v>
      </c>
      <c r="I1321" s="412" t="s">
        <v>15</v>
      </c>
      <c r="J1321" s="413"/>
      <c r="K1321" s="414"/>
      <c r="L1321" s="412" t="s">
        <v>15</v>
      </c>
      <c r="M1321" s="413"/>
      <c r="N1321" s="414"/>
      <c r="O1321" s="412" t="s">
        <v>15</v>
      </c>
      <c r="P1321" s="413"/>
      <c r="Q1321" s="414">
        <v>1.373</v>
      </c>
      <c r="R1321" s="412" t="s">
        <v>15</v>
      </c>
      <c r="S1321" s="413"/>
    </row>
    <row r="1322" spans="2:19" s="415" customFormat="1" ht="13.5" hidden="1" outlineLevel="3">
      <c r="B1322" s="407"/>
      <c r="C1322" s="408"/>
      <c r="D1322" s="399" t="s">
        <v>70</v>
      </c>
      <c r="E1322" s="436" t="s">
        <v>15</v>
      </c>
      <c r="F1322" s="410" t="s">
        <v>2323</v>
      </c>
      <c r="G1322" s="408"/>
      <c r="H1322" s="411">
        <v>3.256</v>
      </c>
      <c r="I1322" s="412" t="s">
        <v>15</v>
      </c>
      <c r="J1322" s="413"/>
      <c r="K1322" s="414"/>
      <c r="L1322" s="412" t="s">
        <v>15</v>
      </c>
      <c r="M1322" s="413"/>
      <c r="N1322" s="414"/>
      <c r="O1322" s="412" t="s">
        <v>15</v>
      </c>
      <c r="P1322" s="413"/>
      <c r="Q1322" s="414">
        <v>3.256</v>
      </c>
      <c r="R1322" s="412" t="s">
        <v>15</v>
      </c>
      <c r="S1322" s="413"/>
    </row>
    <row r="1323" spans="2:19" s="415" customFormat="1" ht="13.5" hidden="1" outlineLevel="3">
      <c r="B1323" s="407"/>
      <c r="C1323" s="408"/>
      <c r="D1323" s="399" t="s">
        <v>70</v>
      </c>
      <c r="E1323" s="436" t="s">
        <v>15</v>
      </c>
      <c r="F1323" s="410" t="s">
        <v>2324</v>
      </c>
      <c r="G1323" s="408"/>
      <c r="H1323" s="411">
        <v>-0.906</v>
      </c>
      <c r="I1323" s="412" t="s">
        <v>15</v>
      </c>
      <c r="J1323" s="413"/>
      <c r="K1323" s="414"/>
      <c r="L1323" s="412" t="s">
        <v>15</v>
      </c>
      <c r="M1323" s="413"/>
      <c r="N1323" s="414"/>
      <c r="O1323" s="412" t="s">
        <v>15</v>
      </c>
      <c r="P1323" s="413"/>
      <c r="Q1323" s="414">
        <v>-0.906</v>
      </c>
      <c r="R1323" s="412" t="s">
        <v>15</v>
      </c>
      <c r="S1323" s="413"/>
    </row>
    <row r="1324" spans="2:19" s="415" customFormat="1" ht="13.5" hidden="1" outlineLevel="3">
      <c r="B1324" s="407"/>
      <c r="C1324" s="408"/>
      <c r="D1324" s="399" t="s">
        <v>70</v>
      </c>
      <c r="E1324" s="436" t="s">
        <v>15</v>
      </c>
      <c r="F1324" s="410" t="s">
        <v>2325</v>
      </c>
      <c r="G1324" s="408"/>
      <c r="H1324" s="411">
        <v>-0.552</v>
      </c>
      <c r="I1324" s="412" t="s">
        <v>15</v>
      </c>
      <c r="J1324" s="413"/>
      <c r="K1324" s="414"/>
      <c r="L1324" s="412" t="s">
        <v>15</v>
      </c>
      <c r="M1324" s="413"/>
      <c r="N1324" s="414"/>
      <c r="O1324" s="412" t="s">
        <v>15</v>
      </c>
      <c r="P1324" s="413"/>
      <c r="Q1324" s="414">
        <v>-0.552</v>
      </c>
      <c r="R1324" s="412" t="s">
        <v>15</v>
      </c>
      <c r="S1324" s="413"/>
    </row>
    <row r="1325" spans="2:19" s="415" customFormat="1" ht="13.5" hidden="1" outlineLevel="3">
      <c r="B1325" s="407"/>
      <c r="C1325" s="408"/>
      <c r="D1325" s="399" t="s">
        <v>70</v>
      </c>
      <c r="E1325" s="436" t="s">
        <v>15</v>
      </c>
      <c r="F1325" s="410" t="s">
        <v>2326</v>
      </c>
      <c r="G1325" s="408"/>
      <c r="H1325" s="411">
        <v>-0.045</v>
      </c>
      <c r="I1325" s="412" t="s">
        <v>15</v>
      </c>
      <c r="J1325" s="413"/>
      <c r="K1325" s="414"/>
      <c r="L1325" s="412" t="s">
        <v>15</v>
      </c>
      <c r="M1325" s="413"/>
      <c r="N1325" s="414"/>
      <c r="O1325" s="412" t="s">
        <v>15</v>
      </c>
      <c r="P1325" s="413"/>
      <c r="Q1325" s="414">
        <v>-0.045</v>
      </c>
      <c r="R1325" s="412" t="s">
        <v>15</v>
      </c>
      <c r="S1325" s="413"/>
    </row>
    <row r="1326" spans="2:19" s="415" customFormat="1" ht="13.5" hidden="1" outlineLevel="3">
      <c r="B1326" s="407"/>
      <c r="C1326" s="408"/>
      <c r="D1326" s="399" t="s">
        <v>70</v>
      </c>
      <c r="E1326" s="436" t="s">
        <v>15</v>
      </c>
      <c r="F1326" s="410" t="s">
        <v>2327</v>
      </c>
      <c r="G1326" s="408"/>
      <c r="H1326" s="411">
        <v>-0.067</v>
      </c>
      <c r="I1326" s="412" t="s">
        <v>15</v>
      </c>
      <c r="J1326" s="413"/>
      <c r="K1326" s="414"/>
      <c r="L1326" s="412" t="s">
        <v>15</v>
      </c>
      <c r="M1326" s="413"/>
      <c r="N1326" s="414"/>
      <c r="O1326" s="412" t="s">
        <v>15</v>
      </c>
      <c r="P1326" s="413"/>
      <c r="Q1326" s="414">
        <v>-0.067</v>
      </c>
      <c r="R1326" s="412" t="s">
        <v>15</v>
      </c>
      <c r="S1326" s="413"/>
    </row>
    <row r="1327" spans="2:19" s="406" customFormat="1" ht="13.5" hidden="1" outlineLevel="3">
      <c r="B1327" s="397"/>
      <c r="C1327" s="398"/>
      <c r="D1327" s="399" t="s">
        <v>70</v>
      </c>
      <c r="E1327" s="402" t="s">
        <v>15</v>
      </c>
      <c r="F1327" s="401" t="s">
        <v>1538</v>
      </c>
      <c r="G1327" s="398"/>
      <c r="H1327" s="402" t="s">
        <v>15</v>
      </c>
      <c r="I1327" s="403" t="s">
        <v>15</v>
      </c>
      <c r="J1327" s="404"/>
      <c r="K1327" s="405"/>
      <c r="L1327" s="403" t="s">
        <v>15</v>
      </c>
      <c r="M1327" s="404"/>
      <c r="N1327" s="405"/>
      <c r="O1327" s="403" t="s">
        <v>15</v>
      </c>
      <c r="P1327" s="404"/>
      <c r="Q1327" s="405" t="s">
        <v>15</v>
      </c>
      <c r="R1327" s="403" t="s">
        <v>15</v>
      </c>
      <c r="S1327" s="404"/>
    </row>
    <row r="1328" spans="2:19" s="415" customFormat="1" ht="13.5" hidden="1" outlineLevel="3">
      <c r="B1328" s="407"/>
      <c r="C1328" s="408"/>
      <c r="D1328" s="399" t="s">
        <v>70</v>
      </c>
      <c r="E1328" s="436" t="s">
        <v>15</v>
      </c>
      <c r="F1328" s="410" t="s">
        <v>2322</v>
      </c>
      <c r="G1328" s="408"/>
      <c r="H1328" s="411">
        <v>1.373</v>
      </c>
      <c r="I1328" s="412" t="s">
        <v>15</v>
      </c>
      <c r="J1328" s="413"/>
      <c r="K1328" s="414"/>
      <c r="L1328" s="412" t="s">
        <v>15</v>
      </c>
      <c r="M1328" s="413"/>
      <c r="N1328" s="414"/>
      <c r="O1328" s="412" t="s">
        <v>15</v>
      </c>
      <c r="P1328" s="413"/>
      <c r="Q1328" s="414">
        <v>1.373</v>
      </c>
      <c r="R1328" s="412" t="s">
        <v>15</v>
      </c>
      <c r="S1328" s="413"/>
    </row>
    <row r="1329" spans="2:19" s="415" customFormat="1" ht="13.5" hidden="1" outlineLevel="3">
      <c r="B1329" s="407"/>
      <c r="C1329" s="408"/>
      <c r="D1329" s="399" t="s">
        <v>70</v>
      </c>
      <c r="E1329" s="436" t="s">
        <v>15</v>
      </c>
      <c r="F1329" s="410" t="s">
        <v>2328</v>
      </c>
      <c r="G1329" s="408"/>
      <c r="H1329" s="411">
        <v>2.637</v>
      </c>
      <c r="I1329" s="412" t="s">
        <v>15</v>
      </c>
      <c r="J1329" s="413"/>
      <c r="K1329" s="414"/>
      <c r="L1329" s="412" t="s">
        <v>15</v>
      </c>
      <c r="M1329" s="413"/>
      <c r="N1329" s="414"/>
      <c r="O1329" s="412" t="s">
        <v>15</v>
      </c>
      <c r="P1329" s="413"/>
      <c r="Q1329" s="414">
        <v>2.637</v>
      </c>
      <c r="R1329" s="412" t="s">
        <v>15</v>
      </c>
      <c r="S1329" s="413"/>
    </row>
    <row r="1330" spans="2:19" s="415" customFormat="1" ht="13.5" hidden="1" outlineLevel="3">
      <c r="B1330" s="407"/>
      <c r="C1330" s="408"/>
      <c r="D1330" s="399" t="s">
        <v>70</v>
      </c>
      <c r="E1330" s="436" t="s">
        <v>15</v>
      </c>
      <c r="F1330" s="410" t="s">
        <v>2329</v>
      </c>
      <c r="G1330" s="408"/>
      <c r="H1330" s="411">
        <v>-0.713</v>
      </c>
      <c r="I1330" s="412" t="s">
        <v>15</v>
      </c>
      <c r="J1330" s="413"/>
      <c r="K1330" s="414"/>
      <c r="L1330" s="412" t="s">
        <v>15</v>
      </c>
      <c r="M1330" s="413"/>
      <c r="N1330" s="414"/>
      <c r="O1330" s="412" t="s">
        <v>15</v>
      </c>
      <c r="P1330" s="413"/>
      <c r="Q1330" s="414">
        <v>-0.713</v>
      </c>
      <c r="R1330" s="412" t="s">
        <v>15</v>
      </c>
      <c r="S1330" s="413"/>
    </row>
    <row r="1331" spans="2:19" s="415" customFormat="1" ht="13.5" hidden="1" outlineLevel="3">
      <c r="B1331" s="407"/>
      <c r="C1331" s="408"/>
      <c r="D1331" s="399" t="s">
        <v>70</v>
      </c>
      <c r="E1331" s="436" t="s">
        <v>15</v>
      </c>
      <c r="F1331" s="410" t="s">
        <v>2325</v>
      </c>
      <c r="G1331" s="408"/>
      <c r="H1331" s="411">
        <v>-0.552</v>
      </c>
      <c r="I1331" s="412" t="s">
        <v>15</v>
      </c>
      <c r="J1331" s="413"/>
      <c r="K1331" s="414"/>
      <c r="L1331" s="412" t="s">
        <v>15</v>
      </c>
      <c r="M1331" s="413"/>
      <c r="N1331" s="414"/>
      <c r="O1331" s="412" t="s">
        <v>15</v>
      </c>
      <c r="P1331" s="413"/>
      <c r="Q1331" s="414">
        <v>-0.552</v>
      </c>
      <c r="R1331" s="412" t="s">
        <v>15</v>
      </c>
      <c r="S1331" s="413"/>
    </row>
    <row r="1332" spans="2:19" s="415" customFormat="1" ht="13.5" hidden="1" outlineLevel="3">
      <c r="B1332" s="407"/>
      <c r="C1332" s="408"/>
      <c r="D1332" s="399" t="s">
        <v>70</v>
      </c>
      <c r="E1332" s="436" t="s">
        <v>15</v>
      </c>
      <c r="F1332" s="410" t="s">
        <v>2330</v>
      </c>
      <c r="G1332" s="408"/>
      <c r="H1332" s="411">
        <v>0</v>
      </c>
      <c r="I1332" s="412" t="s">
        <v>15</v>
      </c>
      <c r="J1332" s="413"/>
      <c r="K1332" s="414"/>
      <c r="L1332" s="412" t="s">
        <v>15</v>
      </c>
      <c r="M1332" s="413"/>
      <c r="N1332" s="414"/>
      <c r="O1332" s="412" t="s">
        <v>15</v>
      </c>
      <c r="P1332" s="413"/>
      <c r="Q1332" s="414">
        <v>0</v>
      </c>
      <c r="R1332" s="412" t="s">
        <v>15</v>
      </c>
      <c r="S1332" s="413"/>
    </row>
    <row r="1333" spans="2:19" s="415" customFormat="1" ht="13.5" hidden="1" outlineLevel="3">
      <c r="B1333" s="407"/>
      <c r="C1333" s="408"/>
      <c r="D1333" s="399" t="s">
        <v>70</v>
      </c>
      <c r="E1333" s="436" t="s">
        <v>15</v>
      </c>
      <c r="F1333" s="410" t="s">
        <v>2327</v>
      </c>
      <c r="G1333" s="408"/>
      <c r="H1333" s="411">
        <v>-0.067</v>
      </c>
      <c r="I1333" s="412" t="s">
        <v>15</v>
      </c>
      <c r="J1333" s="413"/>
      <c r="K1333" s="414"/>
      <c r="L1333" s="412" t="s">
        <v>15</v>
      </c>
      <c r="M1333" s="413"/>
      <c r="N1333" s="414"/>
      <c r="O1333" s="412" t="s">
        <v>15</v>
      </c>
      <c r="P1333" s="413"/>
      <c r="Q1333" s="414">
        <v>-0.067</v>
      </c>
      <c r="R1333" s="412" t="s">
        <v>15</v>
      </c>
      <c r="S1333" s="413"/>
    </row>
    <row r="1334" spans="2:19" s="406" customFormat="1" ht="13.5" hidden="1" outlineLevel="3">
      <c r="B1334" s="397"/>
      <c r="C1334" s="398"/>
      <c r="D1334" s="399" t="s">
        <v>70</v>
      </c>
      <c r="E1334" s="402" t="s">
        <v>15</v>
      </c>
      <c r="F1334" s="401" t="s">
        <v>1544</v>
      </c>
      <c r="G1334" s="398"/>
      <c r="H1334" s="402" t="s">
        <v>15</v>
      </c>
      <c r="I1334" s="403" t="s">
        <v>15</v>
      </c>
      <c r="J1334" s="404"/>
      <c r="K1334" s="405"/>
      <c r="L1334" s="403" t="s">
        <v>15</v>
      </c>
      <c r="M1334" s="404"/>
      <c r="N1334" s="405"/>
      <c r="O1334" s="403" t="s">
        <v>15</v>
      </c>
      <c r="P1334" s="404"/>
      <c r="Q1334" s="405" t="s">
        <v>15</v>
      </c>
      <c r="R1334" s="403" t="s">
        <v>15</v>
      </c>
      <c r="S1334" s="404"/>
    </row>
    <row r="1335" spans="2:19" s="415" customFormat="1" ht="13.5" hidden="1" outlineLevel="3">
      <c r="B1335" s="407"/>
      <c r="C1335" s="408"/>
      <c r="D1335" s="399" t="s">
        <v>70</v>
      </c>
      <c r="E1335" s="436" t="s">
        <v>15</v>
      </c>
      <c r="F1335" s="410" t="s">
        <v>2322</v>
      </c>
      <c r="G1335" s="408"/>
      <c r="H1335" s="411">
        <v>1.373</v>
      </c>
      <c r="I1335" s="412" t="s">
        <v>15</v>
      </c>
      <c r="J1335" s="413"/>
      <c r="K1335" s="414"/>
      <c r="L1335" s="412" t="s">
        <v>15</v>
      </c>
      <c r="M1335" s="413"/>
      <c r="N1335" s="414"/>
      <c r="O1335" s="412" t="s">
        <v>15</v>
      </c>
      <c r="P1335" s="413"/>
      <c r="Q1335" s="414">
        <v>1.373</v>
      </c>
      <c r="R1335" s="412" t="s">
        <v>15</v>
      </c>
      <c r="S1335" s="413"/>
    </row>
    <row r="1336" spans="2:19" s="415" customFormat="1" ht="13.5" hidden="1" outlineLevel="3">
      <c r="B1336" s="407"/>
      <c r="C1336" s="408"/>
      <c r="D1336" s="399" t="s">
        <v>70</v>
      </c>
      <c r="E1336" s="436" t="s">
        <v>15</v>
      </c>
      <c r="F1336" s="410" t="s">
        <v>2331</v>
      </c>
      <c r="G1336" s="408"/>
      <c r="H1336" s="411">
        <v>2.458</v>
      </c>
      <c r="I1336" s="412" t="s">
        <v>15</v>
      </c>
      <c r="J1336" s="413"/>
      <c r="K1336" s="414"/>
      <c r="L1336" s="412" t="s">
        <v>15</v>
      </c>
      <c r="M1336" s="413"/>
      <c r="N1336" s="414"/>
      <c r="O1336" s="412" t="s">
        <v>15</v>
      </c>
      <c r="P1336" s="413"/>
      <c r="Q1336" s="414">
        <v>2.458</v>
      </c>
      <c r="R1336" s="412" t="s">
        <v>15</v>
      </c>
      <c r="S1336" s="413"/>
    </row>
    <row r="1337" spans="2:19" s="415" customFormat="1" ht="13.5" hidden="1" outlineLevel="3">
      <c r="B1337" s="407"/>
      <c r="C1337" s="408"/>
      <c r="D1337" s="399" t="s">
        <v>70</v>
      </c>
      <c r="E1337" s="436" t="s">
        <v>15</v>
      </c>
      <c r="F1337" s="410" t="s">
        <v>2332</v>
      </c>
      <c r="G1337" s="408"/>
      <c r="H1337" s="411">
        <v>-0.58</v>
      </c>
      <c r="I1337" s="412" t="s">
        <v>15</v>
      </c>
      <c r="J1337" s="413"/>
      <c r="K1337" s="414"/>
      <c r="L1337" s="412" t="s">
        <v>15</v>
      </c>
      <c r="M1337" s="413"/>
      <c r="N1337" s="414"/>
      <c r="O1337" s="412" t="s">
        <v>15</v>
      </c>
      <c r="P1337" s="413"/>
      <c r="Q1337" s="414">
        <v>-0.58</v>
      </c>
      <c r="R1337" s="412" t="s">
        <v>15</v>
      </c>
      <c r="S1337" s="413"/>
    </row>
    <row r="1338" spans="2:19" s="415" customFormat="1" ht="13.5" hidden="1" outlineLevel="3">
      <c r="B1338" s="407"/>
      <c r="C1338" s="408"/>
      <c r="D1338" s="399" t="s">
        <v>70</v>
      </c>
      <c r="E1338" s="436" t="s">
        <v>15</v>
      </c>
      <c r="F1338" s="410" t="s">
        <v>2325</v>
      </c>
      <c r="G1338" s="408"/>
      <c r="H1338" s="411">
        <v>-0.552</v>
      </c>
      <c r="I1338" s="412" t="s">
        <v>15</v>
      </c>
      <c r="J1338" s="413"/>
      <c r="K1338" s="414"/>
      <c r="L1338" s="412" t="s">
        <v>15</v>
      </c>
      <c r="M1338" s="413"/>
      <c r="N1338" s="414"/>
      <c r="O1338" s="412" t="s">
        <v>15</v>
      </c>
      <c r="P1338" s="413"/>
      <c r="Q1338" s="414">
        <v>-0.552</v>
      </c>
      <c r="R1338" s="412" t="s">
        <v>15</v>
      </c>
      <c r="S1338" s="413"/>
    </row>
    <row r="1339" spans="2:19" s="415" customFormat="1" ht="13.5" hidden="1" outlineLevel="3">
      <c r="B1339" s="407"/>
      <c r="C1339" s="408"/>
      <c r="D1339" s="399" t="s">
        <v>70</v>
      </c>
      <c r="E1339" s="436" t="s">
        <v>15</v>
      </c>
      <c r="F1339" s="410" t="s">
        <v>2333</v>
      </c>
      <c r="G1339" s="408"/>
      <c r="H1339" s="411">
        <v>-0.022</v>
      </c>
      <c r="I1339" s="412" t="s">
        <v>15</v>
      </c>
      <c r="J1339" s="413"/>
      <c r="K1339" s="414"/>
      <c r="L1339" s="412" t="s">
        <v>15</v>
      </c>
      <c r="M1339" s="413"/>
      <c r="N1339" s="414"/>
      <c r="O1339" s="412" t="s">
        <v>15</v>
      </c>
      <c r="P1339" s="413"/>
      <c r="Q1339" s="414">
        <v>-0.022</v>
      </c>
      <c r="R1339" s="412" t="s">
        <v>15</v>
      </c>
      <c r="S1339" s="413"/>
    </row>
    <row r="1340" spans="2:19" s="415" customFormat="1" ht="13.5" hidden="1" outlineLevel="3">
      <c r="B1340" s="407"/>
      <c r="C1340" s="408"/>
      <c r="D1340" s="399" t="s">
        <v>70</v>
      </c>
      <c r="E1340" s="436" t="s">
        <v>15</v>
      </c>
      <c r="F1340" s="410" t="s">
        <v>2327</v>
      </c>
      <c r="G1340" s="408"/>
      <c r="H1340" s="411">
        <v>-0.067</v>
      </c>
      <c r="I1340" s="412" t="s">
        <v>15</v>
      </c>
      <c r="J1340" s="413"/>
      <c r="K1340" s="414"/>
      <c r="L1340" s="412" t="s">
        <v>15</v>
      </c>
      <c r="M1340" s="413"/>
      <c r="N1340" s="414"/>
      <c r="O1340" s="412" t="s">
        <v>15</v>
      </c>
      <c r="P1340" s="413"/>
      <c r="Q1340" s="414">
        <v>-0.067</v>
      </c>
      <c r="R1340" s="412" t="s">
        <v>15</v>
      </c>
      <c r="S1340" s="413"/>
    </row>
    <row r="1341" spans="2:19" s="406" customFormat="1" ht="13.5" hidden="1" outlineLevel="3">
      <c r="B1341" s="397"/>
      <c r="C1341" s="398"/>
      <c r="D1341" s="399" t="s">
        <v>70</v>
      </c>
      <c r="E1341" s="402" t="s">
        <v>15</v>
      </c>
      <c r="F1341" s="401" t="s">
        <v>1547</v>
      </c>
      <c r="G1341" s="398"/>
      <c r="H1341" s="402" t="s">
        <v>15</v>
      </c>
      <c r="I1341" s="403" t="s">
        <v>15</v>
      </c>
      <c r="J1341" s="404"/>
      <c r="K1341" s="405"/>
      <c r="L1341" s="403" t="s">
        <v>15</v>
      </c>
      <c r="M1341" s="404"/>
      <c r="N1341" s="405"/>
      <c r="O1341" s="403" t="s">
        <v>15</v>
      </c>
      <c r="P1341" s="404"/>
      <c r="Q1341" s="405" t="s">
        <v>15</v>
      </c>
      <c r="R1341" s="403" t="s">
        <v>15</v>
      </c>
      <c r="S1341" s="404"/>
    </row>
    <row r="1342" spans="2:19" s="415" customFormat="1" ht="13.5" hidden="1" outlineLevel="3">
      <c r="B1342" s="407"/>
      <c r="C1342" s="408"/>
      <c r="D1342" s="399" t="s">
        <v>70</v>
      </c>
      <c r="E1342" s="436" t="s">
        <v>15</v>
      </c>
      <c r="F1342" s="410" t="s">
        <v>2322</v>
      </c>
      <c r="G1342" s="408"/>
      <c r="H1342" s="411">
        <v>1.373</v>
      </c>
      <c r="I1342" s="412" t="s">
        <v>15</v>
      </c>
      <c r="J1342" s="413"/>
      <c r="K1342" s="414"/>
      <c r="L1342" s="412" t="s">
        <v>15</v>
      </c>
      <c r="M1342" s="413"/>
      <c r="N1342" s="414"/>
      <c r="O1342" s="412" t="s">
        <v>15</v>
      </c>
      <c r="P1342" s="413"/>
      <c r="Q1342" s="414">
        <v>1.373</v>
      </c>
      <c r="R1342" s="412" t="s">
        <v>15</v>
      </c>
      <c r="S1342" s="413"/>
    </row>
    <row r="1343" spans="2:19" s="415" customFormat="1" ht="13.5" hidden="1" outlineLevel="3">
      <c r="B1343" s="407"/>
      <c r="C1343" s="408"/>
      <c r="D1343" s="399" t="s">
        <v>70</v>
      </c>
      <c r="E1343" s="436" t="s">
        <v>15</v>
      </c>
      <c r="F1343" s="410" t="s">
        <v>2334</v>
      </c>
      <c r="G1343" s="408"/>
      <c r="H1343" s="411">
        <v>2.483</v>
      </c>
      <c r="I1343" s="412" t="s">
        <v>15</v>
      </c>
      <c r="J1343" s="413"/>
      <c r="K1343" s="414"/>
      <c r="L1343" s="412" t="s">
        <v>15</v>
      </c>
      <c r="M1343" s="413"/>
      <c r="N1343" s="414"/>
      <c r="O1343" s="412" t="s">
        <v>15</v>
      </c>
      <c r="P1343" s="413"/>
      <c r="Q1343" s="414">
        <v>2.483</v>
      </c>
      <c r="R1343" s="412" t="s">
        <v>15</v>
      </c>
      <c r="S1343" s="413"/>
    </row>
    <row r="1344" spans="2:19" s="415" customFormat="1" ht="13.5" hidden="1" outlineLevel="3">
      <c r="B1344" s="407"/>
      <c r="C1344" s="408"/>
      <c r="D1344" s="399" t="s">
        <v>70</v>
      </c>
      <c r="E1344" s="436" t="s">
        <v>15</v>
      </c>
      <c r="F1344" s="410" t="s">
        <v>2335</v>
      </c>
      <c r="G1344" s="408"/>
      <c r="H1344" s="411">
        <v>-0.543</v>
      </c>
      <c r="I1344" s="412" t="s">
        <v>15</v>
      </c>
      <c r="J1344" s="413"/>
      <c r="K1344" s="414"/>
      <c r="L1344" s="412" t="s">
        <v>15</v>
      </c>
      <c r="M1344" s="413"/>
      <c r="N1344" s="414"/>
      <c r="O1344" s="412" t="s">
        <v>15</v>
      </c>
      <c r="P1344" s="413"/>
      <c r="Q1344" s="414">
        <v>-0.543</v>
      </c>
      <c r="R1344" s="412" t="s">
        <v>15</v>
      </c>
      <c r="S1344" s="413"/>
    </row>
    <row r="1345" spans="2:19" s="415" customFormat="1" ht="13.5" hidden="1" outlineLevel="3">
      <c r="B1345" s="407"/>
      <c r="C1345" s="408"/>
      <c r="D1345" s="399" t="s">
        <v>70</v>
      </c>
      <c r="E1345" s="436" t="s">
        <v>15</v>
      </c>
      <c r="F1345" s="410" t="s">
        <v>2325</v>
      </c>
      <c r="G1345" s="408"/>
      <c r="H1345" s="411">
        <v>-0.552</v>
      </c>
      <c r="I1345" s="412" t="s">
        <v>15</v>
      </c>
      <c r="J1345" s="413"/>
      <c r="K1345" s="414"/>
      <c r="L1345" s="412" t="s">
        <v>15</v>
      </c>
      <c r="M1345" s="413"/>
      <c r="N1345" s="414"/>
      <c r="O1345" s="412" t="s">
        <v>15</v>
      </c>
      <c r="P1345" s="413"/>
      <c r="Q1345" s="414">
        <v>-0.552</v>
      </c>
      <c r="R1345" s="412" t="s">
        <v>15</v>
      </c>
      <c r="S1345" s="413"/>
    </row>
    <row r="1346" spans="2:19" s="415" customFormat="1" ht="13.5" hidden="1" outlineLevel="3">
      <c r="B1346" s="407"/>
      <c r="C1346" s="408"/>
      <c r="D1346" s="399" t="s">
        <v>70</v>
      </c>
      <c r="E1346" s="436" t="s">
        <v>15</v>
      </c>
      <c r="F1346" s="410" t="s">
        <v>2336</v>
      </c>
      <c r="G1346" s="408"/>
      <c r="H1346" s="411">
        <v>-0.044</v>
      </c>
      <c r="I1346" s="412" t="s">
        <v>15</v>
      </c>
      <c r="J1346" s="413"/>
      <c r="K1346" s="414"/>
      <c r="L1346" s="412" t="s">
        <v>15</v>
      </c>
      <c r="M1346" s="413"/>
      <c r="N1346" s="414"/>
      <c r="O1346" s="412" t="s">
        <v>15</v>
      </c>
      <c r="P1346" s="413"/>
      <c r="Q1346" s="414">
        <v>-0.044</v>
      </c>
      <c r="R1346" s="412" t="s">
        <v>15</v>
      </c>
      <c r="S1346" s="413"/>
    </row>
    <row r="1347" spans="2:19" s="415" customFormat="1" ht="13.5" hidden="1" outlineLevel="3">
      <c r="B1347" s="407"/>
      <c r="C1347" s="408"/>
      <c r="D1347" s="399" t="s">
        <v>70</v>
      </c>
      <c r="E1347" s="436" t="s">
        <v>15</v>
      </c>
      <c r="F1347" s="410" t="s">
        <v>2327</v>
      </c>
      <c r="G1347" s="408"/>
      <c r="H1347" s="411">
        <v>-0.067</v>
      </c>
      <c r="I1347" s="412" t="s">
        <v>15</v>
      </c>
      <c r="J1347" s="413"/>
      <c r="K1347" s="414"/>
      <c r="L1347" s="412" t="s">
        <v>15</v>
      </c>
      <c r="M1347" s="413"/>
      <c r="N1347" s="414"/>
      <c r="O1347" s="412" t="s">
        <v>15</v>
      </c>
      <c r="P1347" s="413"/>
      <c r="Q1347" s="414">
        <v>-0.067</v>
      </c>
      <c r="R1347" s="412" t="s">
        <v>15</v>
      </c>
      <c r="S1347" s="413"/>
    </row>
    <row r="1348" spans="2:19" s="424" customFormat="1" ht="13.5" hidden="1" outlineLevel="3">
      <c r="B1348" s="416"/>
      <c r="C1348" s="417"/>
      <c r="D1348" s="399" t="s">
        <v>70</v>
      </c>
      <c r="E1348" s="438" t="s">
        <v>15</v>
      </c>
      <c r="F1348" s="419" t="s">
        <v>71</v>
      </c>
      <c r="G1348" s="417"/>
      <c r="H1348" s="420">
        <v>10.997</v>
      </c>
      <c r="I1348" s="421" t="s">
        <v>15</v>
      </c>
      <c r="J1348" s="422"/>
      <c r="K1348" s="423"/>
      <c r="L1348" s="421" t="s">
        <v>15</v>
      </c>
      <c r="M1348" s="422"/>
      <c r="N1348" s="423"/>
      <c r="O1348" s="421" t="s">
        <v>15</v>
      </c>
      <c r="P1348" s="422"/>
      <c r="Q1348" s="423">
        <v>10.997</v>
      </c>
      <c r="R1348" s="421" t="s">
        <v>15</v>
      </c>
      <c r="S1348" s="422"/>
    </row>
    <row r="1349" spans="2:19" s="264" customFormat="1" ht="22.5" customHeight="1" hidden="1" outlineLevel="2" collapsed="1">
      <c r="B1349" s="255"/>
      <c r="C1349" s="256" t="s">
        <v>2337</v>
      </c>
      <c r="D1349" s="256" t="s">
        <v>67</v>
      </c>
      <c r="E1349" s="257" t="s">
        <v>2338</v>
      </c>
      <c r="F1349" s="396" t="s">
        <v>2339</v>
      </c>
      <c r="G1349" s="259" t="s">
        <v>77</v>
      </c>
      <c r="H1349" s="260">
        <v>37.857</v>
      </c>
      <c r="I1349" s="261">
        <v>975.2</v>
      </c>
      <c r="J1349" s="263">
        <f>ROUND(I1349*H1349,2)</f>
        <v>36918.15</v>
      </c>
      <c r="K1349" s="262"/>
      <c r="L1349" s="261">
        <v>975.2</v>
      </c>
      <c r="M1349" s="263">
        <f>ROUND(L1349*K1349,2)</f>
        <v>0</v>
      </c>
      <c r="N1349" s="262"/>
      <c r="O1349" s="261">
        <v>975.2</v>
      </c>
      <c r="P1349" s="263">
        <f>ROUND(O1349*N1349,2)</f>
        <v>0</v>
      </c>
      <c r="Q1349" s="262">
        <v>37.857</v>
      </c>
      <c r="R1349" s="261">
        <v>975.2</v>
      </c>
      <c r="S1349" s="263">
        <f>ROUND(R1349*Q1349,2)</f>
        <v>36918.15</v>
      </c>
    </row>
    <row r="1350" spans="2:19" s="406" customFormat="1" ht="13.5" hidden="1" outlineLevel="3">
      <c r="B1350" s="397"/>
      <c r="C1350" s="398"/>
      <c r="D1350" s="399" t="s">
        <v>70</v>
      </c>
      <c r="E1350" s="402" t="s">
        <v>15</v>
      </c>
      <c r="F1350" s="401" t="s">
        <v>2321</v>
      </c>
      <c r="G1350" s="398"/>
      <c r="H1350" s="402" t="s">
        <v>15</v>
      </c>
      <c r="I1350" s="403" t="s">
        <v>15</v>
      </c>
      <c r="J1350" s="404"/>
      <c r="K1350" s="405"/>
      <c r="L1350" s="403" t="s">
        <v>15</v>
      </c>
      <c r="M1350" s="404"/>
      <c r="N1350" s="405"/>
      <c r="O1350" s="403" t="s">
        <v>15</v>
      </c>
      <c r="P1350" s="404"/>
      <c r="Q1350" s="405" t="s">
        <v>15</v>
      </c>
      <c r="R1350" s="403" t="s">
        <v>15</v>
      </c>
      <c r="S1350" s="404"/>
    </row>
    <row r="1351" spans="2:19" s="406" customFormat="1" ht="13.5" hidden="1" outlineLevel="3">
      <c r="B1351" s="397"/>
      <c r="C1351" s="398"/>
      <c r="D1351" s="399" t="s">
        <v>70</v>
      </c>
      <c r="E1351" s="402" t="s">
        <v>15</v>
      </c>
      <c r="F1351" s="401" t="s">
        <v>1466</v>
      </c>
      <c r="G1351" s="398"/>
      <c r="H1351" s="402" t="s">
        <v>15</v>
      </c>
      <c r="I1351" s="403" t="s">
        <v>15</v>
      </c>
      <c r="J1351" s="404"/>
      <c r="K1351" s="405"/>
      <c r="L1351" s="403" t="s">
        <v>15</v>
      </c>
      <c r="M1351" s="404"/>
      <c r="N1351" s="405"/>
      <c r="O1351" s="403" t="s">
        <v>15</v>
      </c>
      <c r="P1351" s="404"/>
      <c r="Q1351" s="405" t="s">
        <v>15</v>
      </c>
      <c r="R1351" s="403" t="s">
        <v>15</v>
      </c>
      <c r="S1351" s="404"/>
    </row>
    <row r="1352" spans="2:19" s="415" customFormat="1" ht="13.5" hidden="1" outlineLevel="3">
      <c r="B1352" s="407"/>
      <c r="C1352" s="408"/>
      <c r="D1352" s="399" t="s">
        <v>70</v>
      </c>
      <c r="E1352" s="436" t="s">
        <v>15</v>
      </c>
      <c r="F1352" s="410" t="s">
        <v>2340</v>
      </c>
      <c r="G1352" s="408"/>
      <c r="H1352" s="411">
        <v>2.693</v>
      </c>
      <c r="I1352" s="412" t="s">
        <v>15</v>
      </c>
      <c r="J1352" s="413"/>
      <c r="K1352" s="414"/>
      <c r="L1352" s="412" t="s">
        <v>15</v>
      </c>
      <c r="M1352" s="413"/>
      <c r="N1352" s="414"/>
      <c r="O1352" s="412" t="s">
        <v>15</v>
      </c>
      <c r="P1352" s="413"/>
      <c r="Q1352" s="414">
        <v>2.693</v>
      </c>
      <c r="R1352" s="412" t="s">
        <v>15</v>
      </c>
      <c r="S1352" s="413"/>
    </row>
    <row r="1353" spans="2:19" s="415" customFormat="1" ht="13.5" hidden="1" outlineLevel="3">
      <c r="B1353" s="407"/>
      <c r="C1353" s="408"/>
      <c r="D1353" s="399" t="s">
        <v>70</v>
      </c>
      <c r="E1353" s="436" t="s">
        <v>15</v>
      </c>
      <c r="F1353" s="410" t="s">
        <v>2341</v>
      </c>
      <c r="G1353" s="408"/>
      <c r="H1353" s="411">
        <v>8.141</v>
      </c>
      <c r="I1353" s="412" t="s">
        <v>15</v>
      </c>
      <c r="J1353" s="413"/>
      <c r="K1353" s="414"/>
      <c r="L1353" s="412" t="s">
        <v>15</v>
      </c>
      <c r="M1353" s="413"/>
      <c r="N1353" s="414"/>
      <c r="O1353" s="412" t="s">
        <v>15</v>
      </c>
      <c r="P1353" s="413"/>
      <c r="Q1353" s="414">
        <v>8.141</v>
      </c>
      <c r="R1353" s="412" t="s">
        <v>15</v>
      </c>
      <c r="S1353" s="413"/>
    </row>
    <row r="1354" spans="2:19" s="406" customFormat="1" ht="13.5" hidden="1" outlineLevel="3">
      <c r="B1354" s="397"/>
      <c r="C1354" s="398"/>
      <c r="D1354" s="399" t="s">
        <v>70</v>
      </c>
      <c r="E1354" s="402" t="s">
        <v>15</v>
      </c>
      <c r="F1354" s="401" t="s">
        <v>1538</v>
      </c>
      <c r="G1354" s="398"/>
      <c r="H1354" s="402" t="s">
        <v>15</v>
      </c>
      <c r="I1354" s="403" t="s">
        <v>15</v>
      </c>
      <c r="J1354" s="404"/>
      <c r="K1354" s="405"/>
      <c r="L1354" s="403" t="s">
        <v>15</v>
      </c>
      <c r="M1354" s="404"/>
      <c r="N1354" s="405"/>
      <c r="O1354" s="403" t="s">
        <v>15</v>
      </c>
      <c r="P1354" s="404"/>
      <c r="Q1354" s="405" t="s">
        <v>15</v>
      </c>
      <c r="R1354" s="403" t="s">
        <v>15</v>
      </c>
      <c r="S1354" s="404"/>
    </row>
    <row r="1355" spans="2:19" s="415" customFormat="1" ht="13.5" hidden="1" outlineLevel="3">
      <c r="B1355" s="407"/>
      <c r="C1355" s="408"/>
      <c r="D1355" s="399" t="s">
        <v>70</v>
      </c>
      <c r="E1355" s="436" t="s">
        <v>15</v>
      </c>
      <c r="F1355" s="410" t="s">
        <v>2340</v>
      </c>
      <c r="G1355" s="408"/>
      <c r="H1355" s="411">
        <v>2.693</v>
      </c>
      <c r="I1355" s="412" t="s">
        <v>15</v>
      </c>
      <c r="J1355" s="413"/>
      <c r="K1355" s="414"/>
      <c r="L1355" s="412" t="s">
        <v>15</v>
      </c>
      <c r="M1355" s="413"/>
      <c r="N1355" s="414"/>
      <c r="O1355" s="412" t="s">
        <v>15</v>
      </c>
      <c r="P1355" s="413"/>
      <c r="Q1355" s="414">
        <v>2.693</v>
      </c>
      <c r="R1355" s="412" t="s">
        <v>15</v>
      </c>
      <c r="S1355" s="413"/>
    </row>
    <row r="1356" spans="2:19" s="415" customFormat="1" ht="13.5" hidden="1" outlineLevel="3">
      <c r="B1356" s="407"/>
      <c r="C1356" s="408"/>
      <c r="D1356" s="399" t="s">
        <v>70</v>
      </c>
      <c r="E1356" s="436" t="s">
        <v>15</v>
      </c>
      <c r="F1356" s="410" t="s">
        <v>2342</v>
      </c>
      <c r="G1356" s="408"/>
      <c r="H1356" s="411">
        <v>6.592</v>
      </c>
      <c r="I1356" s="412" t="s">
        <v>15</v>
      </c>
      <c r="J1356" s="413"/>
      <c r="K1356" s="414"/>
      <c r="L1356" s="412" t="s">
        <v>15</v>
      </c>
      <c r="M1356" s="413"/>
      <c r="N1356" s="414"/>
      <c r="O1356" s="412" t="s">
        <v>15</v>
      </c>
      <c r="P1356" s="413"/>
      <c r="Q1356" s="414">
        <v>6.592</v>
      </c>
      <c r="R1356" s="412" t="s">
        <v>15</v>
      </c>
      <c r="S1356" s="413"/>
    </row>
    <row r="1357" spans="2:19" s="406" customFormat="1" ht="13.5" hidden="1" outlineLevel="3">
      <c r="B1357" s="397"/>
      <c r="C1357" s="398"/>
      <c r="D1357" s="399" t="s">
        <v>70</v>
      </c>
      <c r="E1357" s="402" t="s">
        <v>15</v>
      </c>
      <c r="F1357" s="401" t="s">
        <v>1544</v>
      </c>
      <c r="G1357" s="398"/>
      <c r="H1357" s="402" t="s">
        <v>15</v>
      </c>
      <c r="I1357" s="403" t="s">
        <v>15</v>
      </c>
      <c r="J1357" s="404"/>
      <c r="K1357" s="405"/>
      <c r="L1357" s="403" t="s">
        <v>15</v>
      </c>
      <c r="M1357" s="404"/>
      <c r="N1357" s="405"/>
      <c r="O1357" s="403" t="s">
        <v>15</v>
      </c>
      <c r="P1357" s="404"/>
      <c r="Q1357" s="405" t="s">
        <v>15</v>
      </c>
      <c r="R1357" s="403" t="s">
        <v>15</v>
      </c>
      <c r="S1357" s="404"/>
    </row>
    <row r="1358" spans="2:19" s="415" customFormat="1" ht="13.5" hidden="1" outlineLevel="3">
      <c r="B1358" s="407"/>
      <c r="C1358" s="408"/>
      <c r="D1358" s="399" t="s">
        <v>70</v>
      </c>
      <c r="E1358" s="436" t="s">
        <v>15</v>
      </c>
      <c r="F1358" s="410" t="s">
        <v>2340</v>
      </c>
      <c r="G1358" s="408"/>
      <c r="H1358" s="411">
        <v>2.693</v>
      </c>
      <c r="I1358" s="412" t="s">
        <v>15</v>
      </c>
      <c r="J1358" s="413"/>
      <c r="K1358" s="414"/>
      <c r="L1358" s="412" t="s">
        <v>15</v>
      </c>
      <c r="M1358" s="413"/>
      <c r="N1358" s="414"/>
      <c r="O1358" s="412" t="s">
        <v>15</v>
      </c>
      <c r="P1358" s="413"/>
      <c r="Q1358" s="414">
        <v>2.693</v>
      </c>
      <c r="R1358" s="412" t="s">
        <v>15</v>
      </c>
      <c r="S1358" s="413"/>
    </row>
    <row r="1359" spans="2:19" s="415" customFormat="1" ht="13.5" hidden="1" outlineLevel="3">
      <c r="B1359" s="407"/>
      <c r="C1359" s="408"/>
      <c r="D1359" s="399" t="s">
        <v>70</v>
      </c>
      <c r="E1359" s="436" t="s">
        <v>15</v>
      </c>
      <c r="F1359" s="410" t="s">
        <v>2343</v>
      </c>
      <c r="G1359" s="408"/>
      <c r="H1359" s="411">
        <v>6.144</v>
      </c>
      <c r="I1359" s="412" t="s">
        <v>15</v>
      </c>
      <c r="J1359" s="413"/>
      <c r="K1359" s="414"/>
      <c r="L1359" s="412" t="s">
        <v>15</v>
      </c>
      <c r="M1359" s="413"/>
      <c r="N1359" s="414"/>
      <c r="O1359" s="412" t="s">
        <v>15</v>
      </c>
      <c r="P1359" s="413"/>
      <c r="Q1359" s="414">
        <v>6.144</v>
      </c>
      <c r="R1359" s="412" t="s">
        <v>15</v>
      </c>
      <c r="S1359" s="413"/>
    </row>
    <row r="1360" spans="2:19" s="406" customFormat="1" ht="13.5" hidden="1" outlineLevel="3">
      <c r="B1360" s="397"/>
      <c r="C1360" s="398"/>
      <c r="D1360" s="399" t="s">
        <v>70</v>
      </c>
      <c r="E1360" s="402" t="s">
        <v>15</v>
      </c>
      <c r="F1360" s="401" t="s">
        <v>1547</v>
      </c>
      <c r="G1360" s="398"/>
      <c r="H1360" s="402" t="s">
        <v>15</v>
      </c>
      <c r="I1360" s="403" t="s">
        <v>15</v>
      </c>
      <c r="J1360" s="404"/>
      <c r="K1360" s="405"/>
      <c r="L1360" s="403" t="s">
        <v>15</v>
      </c>
      <c r="M1360" s="404"/>
      <c r="N1360" s="405"/>
      <c r="O1360" s="403" t="s">
        <v>15</v>
      </c>
      <c r="P1360" s="404"/>
      <c r="Q1360" s="405" t="s">
        <v>15</v>
      </c>
      <c r="R1360" s="403" t="s">
        <v>15</v>
      </c>
      <c r="S1360" s="404"/>
    </row>
    <row r="1361" spans="2:19" s="415" customFormat="1" ht="13.5" hidden="1" outlineLevel="3">
      <c r="B1361" s="407"/>
      <c r="C1361" s="408"/>
      <c r="D1361" s="399" t="s">
        <v>70</v>
      </c>
      <c r="E1361" s="436" t="s">
        <v>15</v>
      </c>
      <c r="F1361" s="410" t="s">
        <v>2340</v>
      </c>
      <c r="G1361" s="408"/>
      <c r="H1361" s="411">
        <v>2.693</v>
      </c>
      <c r="I1361" s="412" t="s">
        <v>15</v>
      </c>
      <c r="J1361" s="413"/>
      <c r="K1361" s="414"/>
      <c r="L1361" s="412" t="s">
        <v>15</v>
      </c>
      <c r="M1361" s="413"/>
      <c r="N1361" s="414"/>
      <c r="O1361" s="412" t="s">
        <v>15</v>
      </c>
      <c r="P1361" s="413"/>
      <c r="Q1361" s="414">
        <v>2.693</v>
      </c>
      <c r="R1361" s="412" t="s">
        <v>15</v>
      </c>
      <c r="S1361" s="413"/>
    </row>
    <row r="1362" spans="2:19" s="415" customFormat="1" ht="13.5" hidden="1" outlineLevel="3">
      <c r="B1362" s="407"/>
      <c r="C1362" s="408"/>
      <c r="D1362" s="399" t="s">
        <v>70</v>
      </c>
      <c r="E1362" s="436" t="s">
        <v>15</v>
      </c>
      <c r="F1362" s="410" t="s">
        <v>2344</v>
      </c>
      <c r="G1362" s="408"/>
      <c r="H1362" s="411">
        <v>6.208</v>
      </c>
      <c r="I1362" s="412" t="s">
        <v>15</v>
      </c>
      <c r="J1362" s="413"/>
      <c r="K1362" s="414"/>
      <c r="L1362" s="412" t="s">
        <v>15</v>
      </c>
      <c r="M1362" s="413"/>
      <c r="N1362" s="414"/>
      <c r="O1362" s="412" t="s">
        <v>15</v>
      </c>
      <c r="P1362" s="413"/>
      <c r="Q1362" s="414">
        <v>6.208</v>
      </c>
      <c r="R1362" s="412" t="s">
        <v>15</v>
      </c>
      <c r="S1362" s="413"/>
    </row>
    <row r="1363" spans="2:19" s="424" customFormat="1" ht="13.5" hidden="1" outlineLevel="3">
      <c r="B1363" s="416"/>
      <c r="C1363" s="417"/>
      <c r="D1363" s="399" t="s">
        <v>70</v>
      </c>
      <c r="E1363" s="438" t="s">
        <v>15</v>
      </c>
      <c r="F1363" s="419" t="s">
        <v>71</v>
      </c>
      <c r="G1363" s="417"/>
      <c r="H1363" s="420">
        <v>37.857</v>
      </c>
      <c r="I1363" s="421" t="s">
        <v>15</v>
      </c>
      <c r="J1363" s="422"/>
      <c r="K1363" s="423"/>
      <c r="L1363" s="421" t="s">
        <v>15</v>
      </c>
      <c r="M1363" s="422"/>
      <c r="N1363" s="423"/>
      <c r="O1363" s="421" t="s">
        <v>15</v>
      </c>
      <c r="P1363" s="422"/>
      <c r="Q1363" s="423">
        <v>37.857</v>
      </c>
      <c r="R1363" s="421" t="s">
        <v>15</v>
      </c>
      <c r="S1363" s="422"/>
    </row>
    <row r="1364" spans="2:19" s="264" customFormat="1" ht="22.5" customHeight="1" hidden="1" outlineLevel="2" collapsed="1">
      <c r="B1364" s="255"/>
      <c r="C1364" s="256" t="s">
        <v>2345</v>
      </c>
      <c r="D1364" s="256" t="s">
        <v>67</v>
      </c>
      <c r="E1364" s="257" t="s">
        <v>2346</v>
      </c>
      <c r="F1364" s="396" t="s">
        <v>2347</v>
      </c>
      <c r="G1364" s="259" t="s">
        <v>77</v>
      </c>
      <c r="H1364" s="260">
        <v>20.471</v>
      </c>
      <c r="I1364" s="261">
        <v>668.7</v>
      </c>
      <c r="J1364" s="263">
        <f>ROUND(I1364*H1364,2)</f>
        <v>13688.96</v>
      </c>
      <c r="K1364" s="262"/>
      <c r="L1364" s="261">
        <v>668.7</v>
      </c>
      <c r="M1364" s="263">
        <f>ROUND(L1364*K1364,2)</f>
        <v>0</v>
      </c>
      <c r="N1364" s="262"/>
      <c r="O1364" s="261">
        <v>668.7</v>
      </c>
      <c r="P1364" s="263">
        <f>ROUND(O1364*N1364,2)</f>
        <v>0</v>
      </c>
      <c r="Q1364" s="262">
        <v>20.471</v>
      </c>
      <c r="R1364" s="261">
        <v>668.7</v>
      </c>
      <c r="S1364" s="263">
        <f>ROUND(R1364*Q1364,2)</f>
        <v>13688.96</v>
      </c>
    </row>
    <row r="1365" spans="2:19" s="406" customFormat="1" ht="13.5" hidden="1" outlineLevel="3">
      <c r="B1365" s="397"/>
      <c r="C1365" s="398"/>
      <c r="D1365" s="399" t="s">
        <v>70</v>
      </c>
      <c r="E1365" s="402" t="s">
        <v>15</v>
      </c>
      <c r="F1365" s="401" t="s">
        <v>2124</v>
      </c>
      <c r="G1365" s="398"/>
      <c r="H1365" s="402" t="s">
        <v>15</v>
      </c>
      <c r="I1365" s="403" t="s">
        <v>15</v>
      </c>
      <c r="J1365" s="404"/>
      <c r="K1365" s="405"/>
      <c r="L1365" s="403" t="s">
        <v>15</v>
      </c>
      <c r="M1365" s="404"/>
      <c r="N1365" s="405"/>
      <c r="O1365" s="403" t="s">
        <v>15</v>
      </c>
      <c r="P1365" s="404"/>
      <c r="Q1365" s="405" t="s">
        <v>15</v>
      </c>
      <c r="R1365" s="403" t="s">
        <v>15</v>
      </c>
      <c r="S1365" s="404"/>
    </row>
    <row r="1366" spans="2:19" s="406" customFormat="1" ht="13.5" hidden="1" outlineLevel="3">
      <c r="B1366" s="397"/>
      <c r="C1366" s="398"/>
      <c r="D1366" s="399" t="s">
        <v>70</v>
      </c>
      <c r="E1366" s="402" t="s">
        <v>15</v>
      </c>
      <c r="F1366" s="401" t="s">
        <v>2348</v>
      </c>
      <c r="G1366" s="398"/>
      <c r="H1366" s="402" t="s">
        <v>15</v>
      </c>
      <c r="I1366" s="403" t="s">
        <v>15</v>
      </c>
      <c r="J1366" s="404"/>
      <c r="K1366" s="405"/>
      <c r="L1366" s="403" t="s">
        <v>15</v>
      </c>
      <c r="M1366" s="404"/>
      <c r="N1366" s="405"/>
      <c r="O1366" s="403" t="s">
        <v>15</v>
      </c>
      <c r="P1366" s="404"/>
      <c r="Q1366" s="405" t="s">
        <v>15</v>
      </c>
      <c r="R1366" s="403" t="s">
        <v>15</v>
      </c>
      <c r="S1366" s="404"/>
    </row>
    <row r="1367" spans="2:19" s="415" customFormat="1" ht="13.5" hidden="1" outlineLevel="3">
      <c r="B1367" s="407"/>
      <c r="C1367" s="408"/>
      <c r="D1367" s="399" t="s">
        <v>70</v>
      </c>
      <c r="E1367" s="436" t="s">
        <v>15</v>
      </c>
      <c r="F1367" s="410" t="s">
        <v>2349</v>
      </c>
      <c r="G1367" s="408"/>
      <c r="H1367" s="411">
        <v>20.471</v>
      </c>
      <c r="I1367" s="412" t="s">
        <v>15</v>
      </c>
      <c r="J1367" s="413"/>
      <c r="K1367" s="414"/>
      <c r="L1367" s="412" t="s">
        <v>15</v>
      </c>
      <c r="M1367" s="413"/>
      <c r="N1367" s="414"/>
      <c r="O1367" s="412" t="s">
        <v>15</v>
      </c>
      <c r="P1367" s="413"/>
      <c r="Q1367" s="414">
        <v>20.471</v>
      </c>
      <c r="R1367" s="412" t="s">
        <v>15</v>
      </c>
      <c r="S1367" s="413"/>
    </row>
    <row r="1368" spans="2:19" s="264" customFormat="1" ht="22.5" customHeight="1" hidden="1" outlineLevel="2" collapsed="1">
      <c r="B1368" s="255"/>
      <c r="C1368" s="256" t="s">
        <v>2350</v>
      </c>
      <c r="D1368" s="256" t="s">
        <v>67</v>
      </c>
      <c r="E1368" s="257" t="s">
        <v>2351</v>
      </c>
      <c r="F1368" s="396" t="s">
        <v>2352</v>
      </c>
      <c r="G1368" s="259" t="s">
        <v>77</v>
      </c>
      <c r="H1368" s="260">
        <v>20.471</v>
      </c>
      <c r="I1368" s="261">
        <v>250.8</v>
      </c>
      <c r="J1368" s="263">
        <f>ROUND(I1368*H1368,2)</f>
        <v>5134.13</v>
      </c>
      <c r="K1368" s="262"/>
      <c r="L1368" s="261">
        <v>250.8</v>
      </c>
      <c r="M1368" s="263">
        <f>ROUND(L1368*K1368,2)</f>
        <v>0</v>
      </c>
      <c r="N1368" s="262"/>
      <c r="O1368" s="261">
        <v>250.8</v>
      </c>
      <c r="P1368" s="263">
        <f>ROUND(O1368*N1368,2)</f>
        <v>0</v>
      </c>
      <c r="Q1368" s="262">
        <v>20.471</v>
      </c>
      <c r="R1368" s="261">
        <v>250.8</v>
      </c>
      <c r="S1368" s="263">
        <f>ROUND(R1368*Q1368,2)</f>
        <v>5134.13</v>
      </c>
    </row>
    <row r="1369" spans="2:19" s="406" customFormat="1" ht="13.5" hidden="1" outlineLevel="3">
      <c r="B1369" s="397"/>
      <c r="C1369" s="398"/>
      <c r="D1369" s="399" t="s">
        <v>70</v>
      </c>
      <c r="E1369" s="402" t="s">
        <v>15</v>
      </c>
      <c r="F1369" s="401" t="s">
        <v>2124</v>
      </c>
      <c r="G1369" s="398"/>
      <c r="H1369" s="402" t="s">
        <v>15</v>
      </c>
      <c r="I1369" s="403" t="s">
        <v>15</v>
      </c>
      <c r="J1369" s="404"/>
      <c r="K1369" s="405"/>
      <c r="L1369" s="403" t="s">
        <v>15</v>
      </c>
      <c r="M1369" s="404"/>
      <c r="N1369" s="405"/>
      <c r="O1369" s="403" t="s">
        <v>15</v>
      </c>
      <c r="P1369" s="404"/>
      <c r="Q1369" s="405" t="s">
        <v>15</v>
      </c>
      <c r="R1369" s="403" t="s">
        <v>15</v>
      </c>
      <c r="S1369" s="404"/>
    </row>
    <row r="1370" spans="2:19" s="406" customFormat="1" ht="13.5" hidden="1" outlineLevel="3">
      <c r="B1370" s="397"/>
      <c r="C1370" s="398"/>
      <c r="D1370" s="399" t="s">
        <v>70</v>
      </c>
      <c r="E1370" s="402" t="s">
        <v>15</v>
      </c>
      <c r="F1370" s="401" t="s">
        <v>2348</v>
      </c>
      <c r="G1370" s="398"/>
      <c r="H1370" s="402" t="s">
        <v>15</v>
      </c>
      <c r="I1370" s="403" t="s">
        <v>15</v>
      </c>
      <c r="J1370" s="404"/>
      <c r="K1370" s="405"/>
      <c r="L1370" s="403" t="s">
        <v>15</v>
      </c>
      <c r="M1370" s="404"/>
      <c r="N1370" s="405"/>
      <c r="O1370" s="403" t="s">
        <v>15</v>
      </c>
      <c r="P1370" s="404"/>
      <c r="Q1370" s="405" t="s">
        <v>15</v>
      </c>
      <c r="R1370" s="403" t="s">
        <v>15</v>
      </c>
      <c r="S1370" s="404"/>
    </row>
    <row r="1371" spans="2:19" s="415" customFormat="1" ht="13.5" hidden="1" outlineLevel="3">
      <c r="B1371" s="407"/>
      <c r="C1371" s="408"/>
      <c r="D1371" s="399" t="s">
        <v>70</v>
      </c>
      <c r="E1371" s="436" t="s">
        <v>15</v>
      </c>
      <c r="F1371" s="410" t="s">
        <v>2349</v>
      </c>
      <c r="G1371" s="408"/>
      <c r="H1371" s="411">
        <v>20.471</v>
      </c>
      <c r="I1371" s="412" t="s">
        <v>15</v>
      </c>
      <c r="J1371" s="413"/>
      <c r="K1371" s="414"/>
      <c r="L1371" s="412" t="s">
        <v>15</v>
      </c>
      <c r="M1371" s="413"/>
      <c r="N1371" s="414"/>
      <c r="O1371" s="412" t="s">
        <v>15</v>
      </c>
      <c r="P1371" s="413"/>
      <c r="Q1371" s="414">
        <v>20.471</v>
      </c>
      <c r="R1371" s="412" t="s">
        <v>15</v>
      </c>
      <c r="S1371" s="413"/>
    </row>
    <row r="1372" spans="2:19" s="264" customFormat="1" ht="22.5" customHeight="1" hidden="1" outlineLevel="2" collapsed="1">
      <c r="B1372" s="255"/>
      <c r="C1372" s="256" t="s">
        <v>2353</v>
      </c>
      <c r="D1372" s="256" t="s">
        <v>67</v>
      </c>
      <c r="E1372" s="257" t="s">
        <v>2354</v>
      </c>
      <c r="F1372" s="396" t="s">
        <v>2355</v>
      </c>
      <c r="G1372" s="259" t="s">
        <v>68</v>
      </c>
      <c r="H1372" s="260">
        <v>159.901</v>
      </c>
      <c r="I1372" s="261">
        <v>2925.7</v>
      </c>
      <c r="J1372" s="263">
        <f>ROUND(I1372*H1372,2)</f>
        <v>467822.36</v>
      </c>
      <c r="K1372" s="262"/>
      <c r="L1372" s="261">
        <v>2925.7</v>
      </c>
      <c r="M1372" s="263">
        <f>ROUND(L1372*K1372,2)</f>
        <v>0</v>
      </c>
      <c r="N1372" s="262"/>
      <c r="O1372" s="261">
        <v>2925.7</v>
      </c>
      <c r="P1372" s="263">
        <f>ROUND(O1372*N1372,2)</f>
        <v>0</v>
      </c>
      <c r="Q1372" s="262">
        <v>159.901</v>
      </c>
      <c r="R1372" s="261">
        <v>2925.7</v>
      </c>
      <c r="S1372" s="263">
        <f>ROUND(R1372*Q1372,2)</f>
        <v>467822.36</v>
      </c>
    </row>
    <row r="1373" spans="2:19" s="406" customFormat="1" ht="13.5" hidden="1" outlineLevel="3">
      <c r="B1373" s="397"/>
      <c r="C1373" s="398"/>
      <c r="D1373" s="399" t="s">
        <v>70</v>
      </c>
      <c r="E1373" s="402" t="s">
        <v>15</v>
      </c>
      <c r="F1373" s="401" t="s">
        <v>1649</v>
      </c>
      <c r="G1373" s="398"/>
      <c r="H1373" s="402" t="s">
        <v>15</v>
      </c>
      <c r="I1373" s="403" t="s">
        <v>15</v>
      </c>
      <c r="J1373" s="404"/>
      <c r="K1373" s="405"/>
      <c r="L1373" s="403" t="s">
        <v>15</v>
      </c>
      <c r="M1373" s="404"/>
      <c r="N1373" s="405"/>
      <c r="O1373" s="403" t="s">
        <v>15</v>
      </c>
      <c r="P1373" s="404"/>
      <c r="Q1373" s="405" t="s">
        <v>15</v>
      </c>
      <c r="R1373" s="403" t="s">
        <v>15</v>
      </c>
      <c r="S1373" s="404"/>
    </row>
    <row r="1374" spans="2:19" s="415" customFormat="1" ht="13.5" hidden="1" outlineLevel="3">
      <c r="B1374" s="407"/>
      <c r="C1374" s="408"/>
      <c r="D1374" s="399" t="s">
        <v>70</v>
      </c>
      <c r="E1374" s="436" t="s">
        <v>15</v>
      </c>
      <c r="F1374" s="410" t="s">
        <v>2356</v>
      </c>
      <c r="G1374" s="408"/>
      <c r="H1374" s="411">
        <v>149.121</v>
      </c>
      <c r="I1374" s="412" t="s">
        <v>15</v>
      </c>
      <c r="J1374" s="413"/>
      <c r="K1374" s="414"/>
      <c r="L1374" s="412" t="s">
        <v>15</v>
      </c>
      <c r="M1374" s="413"/>
      <c r="N1374" s="414"/>
      <c r="O1374" s="412" t="s">
        <v>15</v>
      </c>
      <c r="P1374" s="413"/>
      <c r="Q1374" s="414">
        <v>149.121</v>
      </c>
      <c r="R1374" s="412" t="s">
        <v>15</v>
      </c>
      <c r="S1374" s="413"/>
    </row>
    <row r="1375" spans="2:19" s="406" customFormat="1" ht="13.5" hidden="1" outlineLevel="3">
      <c r="B1375" s="397"/>
      <c r="C1375" s="398"/>
      <c r="D1375" s="399" t="s">
        <v>70</v>
      </c>
      <c r="E1375" s="402" t="s">
        <v>15</v>
      </c>
      <c r="F1375" s="401" t="s">
        <v>2357</v>
      </c>
      <c r="G1375" s="398"/>
      <c r="H1375" s="402" t="s">
        <v>15</v>
      </c>
      <c r="I1375" s="403" t="s">
        <v>15</v>
      </c>
      <c r="J1375" s="404"/>
      <c r="K1375" s="405"/>
      <c r="L1375" s="403" t="s">
        <v>15</v>
      </c>
      <c r="M1375" s="404"/>
      <c r="N1375" s="405"/>
      <c r="O1375" s="403" t="s">
        <v>15</v>
      </c>
      <c r="P1375" s="404"/>
      <c r="Q1375" s="405" t="s">
        <v>15</v>
      </c>
      <c r="R1375" s="403" t="s">
        <v>15</v>
      </c>
      <c r="S1375" s="404"/>
    </row>
    <row r="1376" spans="2:19" s="415" customFormat="1" ht="13.5" hidden="1" outlineLevel="3">
      <c r="B1376" s="407"/>
      <c r="C1376" s="408"/>
      <c r="D1376" s="399" t="s">
        <v>70</v>
      </c>
      <c r="E1376" s="436" t="s">
        <v>15</v>
      </c>
      <c r="F1376" s="410" t="s">
        <v>2358</v>
      </c>
      <c r="G1376" s="408"/>
      <c r="H1376" s="411">
        <v>10.78</v>
      </c>
      <c r="I1376" s="412" t="s">
        <v>15</v>
      </c>
      <c r="J1376" s="413"/>
      <c r="K1376" s="414"/>
      <c r="L1376" s="412" t="s">
        <v>15</v>
      </c>
      <c r="M1376" s="413"/>
      <c r="N1376" s="414"/>
      <c r="O1376" s="412" t="s">
        <v>15</v>
      </c>
      <c r="P1376" s="413"/>
      <c r="Q1376" s="414">
        <v>10.78</v>
      </c>
      <c r="R1376" s="412" t="s">
        <v>15</v>
      </c>
      <c r="S1376" s="413"/>
    </row>
    <row r="1377" spans="2:19" s="424" customFormat="1" ht="13.5" hidden="1" outlineLevel="3">
      <c r="B1377" s="416"/>
      <c r="C1377" s="417"/>
      <c r="D1377" s="399" t="s">
        <v>70</v>
      </c>
      <c r="E1377" s="438" t="s">
        <v>15</v>
      </c>
      <c r="F1377" s="419" t="s">
        <v>71</v>
      </c>
      <c r="G1377" s="417"/>
      <c r="H1377" s="420">
        <v>159.901</v>
      </c>
      <c r="I1377" s="421" t="s">
        <v>15</v>
      </c>
      <c r="J1377" s="422"/>
      <c r="K1377" s="423"/>
      <c r="L1377" s="421" t="s">
        <v>15</v>
      </c>
      <c r="M1377" s="422"/>
      <c r="N1377" s="423"/>
      <c r="O1377" s="421" t="s">
        <v>15</v>
      </c>
      <c r="P1377" s="422"/>
      <c r="Q1377" s="423">
        <v>159.901</v>
      </c>
      <c r="R1377" s="421" t="s">
        <v>15</v>
      </c>
      <c r="S1377" s="422"/>
    </row>
    <row r="1378" spans="2:19" s="264" customFormat="1" ht="22.5" customHeight="1" hidden="1" outlineLevel="2" collapsed="1">
      <c r="B1378" s="255"/>
      <c r="C1378" s="256" t="s">
        <v>2359</v>
      </c>
      <c r="D1378" s="256" t="s">
        <v>67</v>
      </c>
      <c r="E1378" s="257" t="s">
        <v>2360</v>
      </c>
      <c r="F1378" s="396" t="s">
        <v>2361</v>
      </c>
      <c r="G1378" s="259" t="s">
        <v>77</v>
      </c>
      <c r="H1378" s="260">
        <v>17.716</v>
      </c>
      <c r="I1378" s="261">
        <v>975.2</v>
      </c>
      <c r="J1378" s="263">
        <f>ROUND(I1378*H1378,2)</f>
        <v>17276.64</v>
      </c>
      <c r="K1378" s="262"/>
      <c r="L1378" s="261">
        <v>975.2</v>
      </c>
      <c r="M1378" s="263">
        <f>ROUND(L1378*K1378,2)</f>
        <v>0</v>
      </c>
      <c r="N1378" s="262"/>
      <c r="O1378" s="261">
        <v>975.2</v>
      </c>
      <c r="P1378" s="263">
        <f>ROUND(O1378*N1378,2)</f>
        <v>0</v>
      </c>
      <c r="Q1378" s="262">
        <v>17.716</v>
      </c>
      <c r="R1378" s="261">
        <v>975.2</v>
      </c>
      <c r="S1378" s="263">
        <f>ROUND(R1378*Q1378,2)</f>
        <v>17276.64</v>
      </c>
    </row>
    <row r="1379" spans="2:19" s="406" customFormat="1" ht="13.5" hidden="1" outlineLevel="3">
      <c r="B1379" s="397"/>
      <c r="C1379" s="398"/>
      <c r="D1379" s="399" t="s">
        <v>70</v>
      </c>
      <c r="E1379" s="402" t="s">
        <v>15</v>
      </c>
      <c r="F1379" s="401" t="s">
        <v>1649</v>
      </c>
      <c r="G1379" s="398"/>
      <c r="H1379" s="402" t="s">
        <v>15</v>
      </c>
      <c r="I1379" s="403" t="s">
        <v>15</v>
      </c>
      <c r="J1379" s="404"/>
      <c r="K1379" s="405"/>
      <c r="L1379" s="403" t="s">
        <v>15</v>
      </c>
      <c r="M1379" s="404"/>
      <c r="N1379" s="405"/>
      <c r="O1379" s="403" t="s">
        <v>15</v>
      </c>
      <c r="P1379" s="404"/>
      <c r="Q1379" s="405" t="s">
        <v>15</v>
      </c>
      <c r="R1379" s="403" t="s">
        <v>15</v>
      </c>
      <c r="S1379" s="404"/>
    </row>
    <row r="1380" spans="2:19" s="415" customFormat="1" ht="13.5" hidden="1" outlineLevel="3">
      <c r="B1380" s="407"/>
      <c r="C1380" s="408"/>
      <c r="D1380" s="399" t="s">
        <v>70</v>
      </c>
      <c r="E1380" s="436" t="s">
        <v>15</v>
      </c>
      <c r="F1380" s="410" t="s">
        <v>2362</v>
      </c>
      <c r="G1380" s="408"/>
      <c r="H1380" s="411">
        <v>17.716</v>
      </c>
      <c r="I1380" s="412" t="s">
        <v>15</v>
      </c>
      <c r="J1380" s="413"/>
      <c r="K1380" s="414"/>
      <c r="L1380" s="412" t="s">
        <v>15</v>
      </c>
      <c r="M1380" s="413"/>
      <c r="N1380" s="414"/>
      <c r="O1380" s="412" t="s">
        <v>15</v>
      </c>
      <c r="P1380" s="413"/>
      <c r="Q1380" s="414">
        <v>17.716</v>
      </c>
      <c r="R1380" s="412" t="s">
        <v>15</v>
      </c>
      <c r="S1380" s="413"/>
    </row>
    <row r="1381" spans="2:19" s="264" customFormat="1" ht="22.5" customHeight="1" hidden="1" outlineLevel="2" collapsed="1">
      <c r="B1381" s="255"/>
      <c r="C1381" s="256" t="s">
        <v>2363</v>
      </c>
      <c r="D1381" s="256" t="s">
        <v>67</v>
      </c>
      <c r="E1381" s="257" t="s">
        <v>2364</v>
      </c>
      <c r="F1381" s="396" t="s">
        <v>2365</v>
      </c>
      <c r="G1381" s="259" t="s">
        <v>68</v>
      </c>
      <c r="H1381" s="260">
        <v>20.552</v>
      </c>
      <c r="I1381" s="261">
        <v>5851.4</v>
      </c>
      <c r="J1381" s="263">
        <f>ROUND(I1381*H1381,2)</f>
        <v>120257.97</v>
      </c>
      <c r="K1381" s="262"/>
      <c r="L1381" s="261">
        <v>5851.4</v>
      </c>
      <c r="M1381" s="263">
        <f>ROUND(L1381*K1381,2)</f>
        <v>0</v>
      </c>
      <c r="N1381" s="262"/>
      <c r="O1381" s="261">
        <v>5851.4</v>
      </c>
      <c r="P1381" s="263">
        <f>ROUND(O1381*N1381,2)</f>
        <v>0</v>
      </c>
      <c r="Q1381" s="262">
        <v>20.552</v>
      </c>
      <c r="R1381" s="261">
        <v>5851.4</v>
      </c>
      <c r="S1381" s="263">
        <f>ROUND(R1381*Q1381,2)</f>
        <v>120257.97</v>
      </c>
    </row>
    <row r="1382" spans="2:19" s="406" customFormat="1" ht="13.5" hidden="1" outlineLevel="3">
      <c r="B1382" s="397"/>
      <c r="C1382" s="398"/>
      <c r="D1382" s="399" t="s">
        <v>70</v>
      </c>
      <c r="E1382" s="402" t="s">
        <v>15</v>
      </c>
      <c r="F1382" s="401" t="s">
        <v>1179</v>
      </c>
      <c r="G1382" s="398"/>
      <c r="H1382" s="402" t="s">
        <v>15</v>
      </c>
      <c r="I1382" s="403" t="s">
        <v>15</v>
      </c>
      <c r="J1382" s="404"/>
      <c r="K1382" s="405"/>
      <c r="L1382" s="403" t="s">
        <v>15</v>
      </c>
      <c r="M1382" s="404"/>
      <c r="N1382" s="405"/>
      <c r="O1382" s="403" t="s">
        <v>15</v>
      </c>
      <c r="P1382" s="404"/>
      <c r="Q1382" s="405" t="s">
        <v>15</v>
      </c>
      <c r="R1382" s="403" t="s">
        <v>15</v>
      </c>
      <c r="S1382" s="404"/>
    </row>
    <row r="1383" spans="2:19" s="415" customFormat="1" ht="13.5" hidden="1" outlineLevel="3">
      <c r="B1383" s="407"/>
      <c r="C1383" s="408"/>
      <c r="D1383" s="399" t="s">
        <v>70</v>
      </c>
      <c r="E1383" s="436" t="s">
        <v>15</v>
      </c>
      <c r="F1383" s="410" t="s">
        <v>1181</v>
      </c>
      <c r="G1383" s="408"/>
      <c r="H1383" s="411">
        <v>15.12</v>
      </c>
      <c r="I1383" s="412" t="s">
        <v>15</v>
      </c>
      <c r="J1383" s="413"/>
      <c r="K1383" s="414"/>
      <c r="L1383" s="412" t="s">
        <v>15</v>
      </c>
      <c r="M1383" s="413"/>
      <c r="N1383" s="414"/>
      <c r="O1383" s="412" t="s">
        <v>15</v>
      </c>
      <c r="P1383" s="413"/>
      <c r="Q1383" s="414">
        <v>15.12</v>
      </c>
      <c r="R1383" s="412" t="s">
        <v>15</v>
      </c>
      <c r="S1383" s="413"/>
    </row>
    <row r="1384" spans="2:19" s="415" customFormat="1" ht="13.5" hidden="1" outlineLevel="3">
      <c r="B1384" s="407"/>
      <c r="C1384" s="408"/>
      <c r="D1384" s="399" t="s">
        <v>70</v>
      </c>
      <c r="E1384" s="436" t="s">
        <v>15</v>
      </c>
      <c r="F1384" s="410" t="s">
        <v>1182</v>
      </c>
      <c r="G1384" s="408"/>
      <c r="H1384" s="411">
        <v>5.432</v>
      </c>
      <c r="I1384" s="412" t="s">
        <v>15</v>
      </c>
      <c r="J1384" s="413"/>
      <c r="K1384" s="414"/>
      <c r="L1384" s="412" t="s">
        <v>15</v>
      </c>
      <c r="M1384" s="413"/>
      <c r="N1384" s="414"/>
      <c r="O1384" s="412" t="s">
        <v>15</v>
      </c>
      <c r="P1384" s="413"/>
      <c r="Q1384" s="414">
        <v>5.432</v>
      </c>
      <c r="R1384" s="412" t="s">
        <v>15</v>
      </c>
      <c r="S1384" s="413"/>
    </row>
    <row r="1385" spans="2:19" s="426" customFormat="1" ht="13.5" hidden="1" outlineLevel="3">
      <c r="B1385" s="425"/>
      <c r="C1385" s="427"/>
      <c r="D1385" s="399" t="s">
        <v>70</v>
      </c>
      <c r="E1385" s="437" t="s">
        <v>2366</v>
      </c>
      <c r="F1385" s="429" t="s">
        <v>1096</v>
      </c>
      <c r="G1385" s="427"/>
      <c r="H1385" s="430">
        <v>20.552</v>
      </c>
      <c r="I1385" s="431" t="s">
        <v>15</v>
      </c>
      <c r="J1385" s="432"/>
      <c r="K1385" s="433"/>
      <c r="L1385" s="431" t="s">
        <v>15</v>
      </c>
      <c r="M1385" s="432"/>
      <c r="N1385" s="433"/>
      <c r="O1385" s="431" t="s">
        <v>15</v>
      </c>
      <c r="P1385" s="432"/>
      <c r="Q1385" s="433">
        <v>20.552</v>
      </c>
      <c r="R1385" s="431" t="s">
        <v>15</v>
      </c>
      <c r="S1385" s="432"/>
    </row>
    <row r="1386" spans="2:19" s="264" customFormat="1" ht="22.5" customHeight="1" hidden="1" outlineLevel="2" collapsed="1">
      <c r="B1386" s="255"/>
      <c r="C1386" s="256" t="s">
        <v>2367</v>
      </c>
      <c r="D1386" s="256" t="s">
        <v>67</v>
      </c>
      <c r="E1386" s="257" t="s">
        <v>2368</v>
      </c>
      <c r="F1386" s="396" t="s">
        <v>2369</v>
      </c>
      <c r="G1386" s="259" t="s">
        <v>77</v>
      </c>
      <c r="H1386" s="260">
        <v>45.67</v>
      </c>
      <c r="I1386" s="261">
        <v>139.3</v>
      </c>
      <c r="J1386" s="263">
        <f>ROUND(I1386*H1386,2)</f>
        <v>6361.83</v>
      </c>
      <c r="K1386" s="262"/>
      <c r="L1386" s="261">
        <v>139.3</v>
      </c>
      <c r="M1386" s="263">
        <f>ROUND(L1386*K1386,2)</f>
        <v>0</v>
      </c>
      <c r="N1386" s="262"/>
      <c r="O1386" s="261">
        <v>139.3</v>
      </c>
      <c r="P1386" s="263">
        <f>ROUND(O1386*N1386,2)</f>
        <v>0</v>
      </c>
      <c r="Q1386" s="262">
        <v>45.67</v>
      </c>
      <c r="R1386" s="261">
        <v>139.3</v>
      </c>
      <c r="S1386" s="263">
        <f>ROUND(R1386*Q1386,2)</f>
        <v>6361.83</v>
      </c>
    </row>
    <row r="1387" spans="2:19" s="415" customFormat="1" ht="13.5" hidden="1" outlineLevel="3">
      <c r="B1387" s="407"/>
      <c r="C1387" s="408"/>
      <c r="D1387" s="399" t="s">
        <v>70</v>
      </c>
      <c r="E1387" s="436" t="s">
        <v>15</v>
      </c>
      <c r="F1387" s="410" t="s">
        <v>2370</v>
      </c>
      <c r="G1387" s="408"/>
      <c r="H1387" s="411">
        <v>45.67</v>
      </c>
      <c r="I1387" s="412" t="s">
        <v>15</v>
      </c>
      <c r="J1387" s="413"/>
      <c r="K1387" s="414"/>
      <c r="L1387" s="412" t="s">
        <v>15</v>
      </c>
      <c r="M1387" s="413"/>
      <c r="N1387" s="414"/>
      <c r="O1387" s="412" t="s">
        <v>15</v>
      </c>
      <c r="P1387" s="413"/>
      <c r="Q1387" s="414">
        <v>45.67</v>
      </c>
      <c r="R1387" s="412" t="s">
        <v>15</v>
      </c>
      <c r="S1387" s="413"/>
    </row>
    <row r="1388" spans="2:19" s="264" customFormat="1" ht="22.5" customHeight="1" hidden="1" outlineLevel="2" collapsed="1">
      <c r="B1388" s="255"/>
      <c r="C1388" s="256" t="s">
        <v>2371</v>
      </c>
      <c r="D1388" s="256" t="s">
        <v>67</v>
      </c>
      <c r="E1388" s="257" t="s">
        <v>2372</v>
      </c>
      <c r="F1388" s="396" t="s">
        <v>2373</v>
      </c>
      <c r="G1388" s="259" t="s">
        <v>77</v>
      </c>
      <c r="H1388" s="260">
        <v>45.67</v>
      </c>
      <c r="I1388" s="261">
        <v>626.9</v>
      </c>
      <c r="J1388" s="263">
        <f>ROUND(I1388*H1388,2)</f>
        <v>28630.52</v>
      </c>
      <c r="K1388" s="262"/>
      <c r="L1388" s="261">
        <v>626.9</v>
      </c>
      <c r="M1388" s="263">
        <f>ROUND(L1388*K1388,2)</f>
        <v>0</v>
      </c>
      <c r="N1388" s="262"/>
      <c r="O1388" s="261">
        <v>626.9</v>
      </c>
      <c r="P1388" s="263">
        <f>ROUND(O1388*N1388,2)</f>
        <v>0</v>
      </c>
      <c r="Q1388" s="262">
        <v>45.67</v>
      </c>
      <c r="R1388" s="261">
        <v>626.9</v>
      </c>
      <c r="S1388" s="263">
        <f>ROUND(R1388*Q1388,2)</f>
        <v>28630.52</v>
      </c>
    </row>
    <row r="1389" spans="2:19" s="415" customFormat="1" ht="13.5" hidden="1" outlineLevel="3">
      <c r="B1389" s="407"/>
      <c r="C1389" s="408"/>
      <c r="D1389" s="399" t="s">
        <v>70</v>
      </c>
      <c r="E1389" s="436" t="s">
        <v>15</v>
      </c>
      <c r="F1389" s="410" t="s">
        <v>2370</v>
      </c>
      <c r="G1389" s="408"/>
      <c r="H1389" s="411">
        <v>45.67</v>
      </c>
      <c r="I1389" s="412" t="s">
        <v>15</v>
      </c>
      <c r="J1389" s="413"/>
      <c r="K1389" s="414"/>
      <c r="L1389" s="412" t="s">
        <v>15</v>
      </c>
      <c r="M1389" s="413"/>
      <c r="N1389" s="414"/>
      <c r="O1389" s="412" t="s">
        <v>15</v>
      </c>
      <c r="P1389" s="413"/>
      <c r="Q1389" s="414">
        <v>45.67</v>
      </c>
      <c r="R1389" s="412" t="s">
        <v>15</v>
      </c>
      <c r="S1389" s="413"/>
    </row>
    <row r="1390" spans="2:19" s="264" customFormat="1" ht="31.5" customHeight="1" hidden="1" outlineLevel="2" collapsed="1">
      <c r="B1390" s="255"/>
      <c r="C1390" s="256" t="s">
        <v>955</v>
      </c>
      <c r="D1390" s="256" t="s">
        <v>67</v>
      </c>
      <c r="E1390" s="257" t="s">
        <v>2374</v>
      </c>
      <c r="F1390" s="396" t="s">
        <v>2375</v>
      </c>
      <c r="G1390" s="259" t="s">
        <v>77</v>
      </c>
      <c r="H1390" s="260">
        <v>0.101</v>
      </c>
      <c r="I1390" s="261">
        <v>153.3</v>
      </c>
      <c r="J1390" s="263">
        <f>ROUND(I1390*H1390,2)</f>
        <v>15.48</v>
      </c>
      <c r="K1390" s="262"/>
      <c r="L1390" s="261">
        <v>153.3</v>
      </c>
      <c r="M1390" s="263">
        <f>ROUND(L1390*K1390,2)</f>
        <v>0</v>
      </c>
      <c r="N1390" s="262"/>
      <c r="O1390" s="261">
        <v>153.3</v>
      </c>
      <c r="P1390" s="263">
        <f>ROUND(O1390*N1390,2)</f>
        <v>0</v>
      </c>
      <c r="Q1390" s="262">
        <v>0.101</v>
      </c>
      <c r="R1390" s="261">
        <v>153.3</v>
      </c>
      <c r="S1390" s="263">
        <f>ROUND(R1390*Q1390,2)</f>
        <v>15.48</v>
      </c>
    </row>
    <row r="1391" spans="2:19" s="406" customFormat="1" ht="13.5" hidden="1" outlineLevel="3">
      <c r="B1391" s="397"/>
      <c r="C1391" s="398"/>
      <c r="D1391" s="399" t="s">
        <v>70</v>
      </c>
      <c r="E1391" s="402" t="s">
        <v>15</v>
      </c>
      <c r="F1391" s="401" t="s">
        <v>2376</v>
      </c>
      <c r="G1391" s="398"/>
      <c r="H1391" s="402" t="s">
        <v>15</v>
      </c>
      <c r="I1391" s="403" t="s">
        <v>15</v>
      </c>
      <c r="J1391" s="404"/>
      <c r="K1391" s="405"/>
      <c r="L1391" s="403" t="s">
        <v>15</v>
      </c>
      <c r="M1391" s="404"/>
      <c r="N1391" s="405"/>
      <c r="O1391" s="403" t="s">
        <v>15</v>
      </c>
      <c r="P1391" s="404"/>
      <c r="Q1391" s="405" t="s">
        <v>15</v>
      </c>
      <c r="R1391" s="403" t="s">
        <v>15</v>
      </c>
      <c r="S1391" s="404"/>
    </row>
    <row r="1392" spans="2:19" s="406" customFormat="1" ht="13.5" hidden="1" outlineLevel="3">
      <c r="B1392" s="397"/>
      <c r="C1392" s="398"/>
      <c r="D1392" s="399" t="s">
        <v>70</v>
      </c>
      <c r="E1392" s="402" t="s">
        <v>15</v>
      </c>
      <c r="F1392" s="401" t="s">
        <v>2377</v>
      </c>
      <c r="G1392" s="398"/>
      <c r="H1392" s="402" t="s">
        <v>15</v>
      </c>
      <c r="I1392" s="403" t="s">
        <v>15</v>
      </c>
      <c r="J1392" s="404"/>
      <c r="K1392" s="405"/>
      <c r="L1392" s="403" t="s">
        <v>15</v>
      </c>
      <c r="M1392" s="404"/>
      <c r="N1392" s="405"/>
      <c r="O1392" s="403" t="s">
        <v>15</v>
      </c>
      <c r="P1392" s="404"/>
      <c r="Q1392" s="405" t="s">
        <v>15</v>
      </c>
      <c r="R1392" s="403" t="s">
        <v>15</v>
      </c>
      <c r="S1392" s="404"/>
    </row>
    <row r="1393" spans="2:19" s="406" customFormat="1" ht="13.5" hidden="1" outlineLevel="3">
      <c r="B1393" s="397"/>
      <c r="C1393" s="398"/>
      <c r="D1393" s="399" t="s">
        <v>70</v>
      </c>
      <c r="E1393" s="402" t="s">
        <v>15</v>
      </c>
      <c r="F1393" s="401" t="s">
        <v>2378</v>
      </c>
      <c r="G1393" s="398"/>
      <c r="H1393" s="402" t="s">
        <v>15</v>
      </c>
      <c r="I1393" s="403" t="s">
        <v>15</v>
      </c>
      <c r="J1393" s="404"/>
      <c r="K1393" s="405"/>
      <c r="L1393" s="403" t="s">
        <v>15</v>
      </c>
      <c r="M1393" s="404"/>
      <c r="N1393" s="405"/>
      <c r="O1393" s="403" t="s">
        <v>15</v>
      </c>
      <c r="P1393" s="404"/>
      <c r="Q1393" s="405" t="s">
        <v>15</v>
      </c>
      <c r="R1393" s="403" t="s">
        <v>15</v>
      </c>
      <c r="S1393" s="404"/>
    </row>
    <row r="1394" spans="2:19" s="415" customFormat="1" ht="13.5" hidden="1" outlineLevel="3">
      <c r="B1394" s="407"/>
      <c r="C1394" s="408"/>
      <c r="D1394" s="399" t="s">
        <v>70</v>
      </c>
      <c r="E1394" s="436" t="s">
        <v>15</v>
      </c>
      <c r="F1394" s="410" t="s">
        <v>2379</v>
      </c>
      <c r="G1394" s="408"/>
      <c r="H1394" s="411">
        <v>0.03</v>
      </c>
      <c r="I1394" s="412" t="s">
        <v>15</v>
      </c>
      <c r="J1394" s="413"/>
      <c r="K1394" s="414"/>
      <c r="L1394" s="412" t="s">
        <v>15</v>
      </c>
      <c r="M1394" s="413"/>
      <c r="N1394" s="414"/>
      <c r="O1394" s="412" t="s">
        <v>15</v>
      </c>
      <c r="P1394" s="413"/>
      <c r="Q1394" s="414">
        <v>0.03</v>
      </c>
      <c r="R1394" s="412" t="s">
        <v>15</v>
      </c>
      <c r="S1394" s="413"/>
    </row>
    <row r="1395" spans="2:19" s="415" customFormat="1" ht="13.5" hidden="1" outlineLevel="3">
      <c r="B1395" s="407"/>
      <c r="C1395" s="408"/>
      <c r="D1395" s="399" t="s">
        <v>70</v>
      </c>
      <c r="E1395" s="436" t="s">
        <v>15</v>
      </c>
      <c r="F1395" s="410" t="s">
        <v>2380</v>
      </c>
      <c r="G1395" s="408"/>
      <c r="H1395" s="411">
        <v>0.071</v>
      </c>
      <c r="I1395" s="412" t="s">
        <v>15</v>
      </c>
      <c r="J1395" s="413"/>
      <c r="K1395" s="414"/>
      <c r="L1395" s="412" t="s">
        <v>15</v>
      </c>
      <c r="M1395" s="413"/>
      <c r="N1395" s="414"/>
      <c r="O1395" s="412" t="s">
        <v>15</v>
      </c>
      <c r="P1395" s="413"/>
      <c r="Q1395" s="414">
        <v>0.071</v>
      </c>
      <c r="R1395" s="412" t="s">
        <v>15</v>
      </c>
      <c r="S1395" s="413"/>
    </row>
    <row r="1396" spans="2:19" s="424" customFormat="1" ht="13.5" hidden="1" outlineLevel="3">
      <c r="B1396" s="416"/>
      <c r="C1396" s="417"/>
      <c r="D1396" s="399" t="s">
        <v>70</v>
      </c>
      <c r="E1396" s="438" t="s">
        <v>2381</v>
      </c>
      <c r="F1396" s="419" t="s">
        <v>71</v>
      </c>
      <c r="G1396" s="417"/>
      <c r="H1396" s="420">
        <v>0.101</v>
      </c>
      <c r="I1396" s="421" t="s">
        <v>15</v>
      </c>
      <c r="J1396" s="422"/>
      <c r="K1396" s="423"/>
      <c r="L1396" s="421" t="s">
        <v>15</v>
      </c>
      <c r="M1396" s="422"/>
      <c r="N1396" s="423"/>
      <c r="O1396" s="421" t="s">
        <v>15</v>
      </c>
      <c r="P1396" s="422"/>
      <c r="Q1396" s="423">
        <v>0.101</v>
      </c>
      <c r="R1396" s="421" t="s">
        <v>15</v>
      </c>
      <c r="S1396" s="422"/>
    </row>
    <row r="1397" spans="2:19" s="264" customFormat="1" ht="31.5" customHeight="1" hidden="1" outlineLevel="2" collapsed="1">
      <c r="B1397" s="255"/>
      <c r="C1397" s="256" t="s">
        <v>2382</v>
      </c>
      <c r="D1397" s="256" t="s">
        <v>67</v>
      </c>
      <c r="E1397" s="257" t="s">
        <v>2383</v>
      </c>
      <c r="F1397" s="396" t="s">
        <v>2384</v>
      </c>
      <c r="G1397" s="259" t="s">
        <v>77</v>
      </c>
      <c r="H1397" s="260">
        <v>0.467</v>
      </c>
      <c r="I1397" s="261">
        <v>209</v>
      </c>
      <c r="J1397" s="263">
        <f>ROUND(I1397*H1397,2)</f>
        <v>97.6</v>
      </c>
      <c r="K1397" s="262"/>
      <c r="L1397" s="261">
        <v>209</v>
      </c>
      <c r="M1397" s="263">
        <f>ROUND(L1397*K1397,2)</f>
        <v>0</v>
      </c>
      <c r="N1397" s="262"/>
      <c r="O1397" s="261">
        <v>209</v>
      </c>
      <c r="P1397" s="263">
        <f>ROUND(O1397*N1397,2)</f>
        <v>0</v>
      </c>
      <c r="Q1397" s="262">
        <v>0.467</v>
      </c>
      <c r="R1397" s="261">
        <v>209</v>
      </c>
      <c r="S1397" s="263">
        <f>ROUND(R1397*Q1397,2)</f>
        <v>97.6</v>
      </c>
    </row>
    <row r="1398" spans="2:19" s="406" customFormat="1" ht="13.5" hidden="1" outlineLevel="3">
      <c r="B1398" s="397"/>
      <c r="C1398" s="398"/>
      <c r="D1398" s="399" t="s">
        <v>70</v>
      </c>
      <c r="E1398" s="402" t="s">
        <v>15</v>
      </c>
      <c r="F1398" s="401" t="s">
        <v>1179</v>
      </c>
      <c r="G1398" s="398"/>
      <c r="H1398" s="402" t="s">
        <v>15</v>
      </c>
      <c r="I1398" s="403" t="s">
        <v>15</v>
      </c>
      <c r="J1398" s="404"/>
      <c r="K1398" s="405"/>
      <c r="L1398" s="403" t="s">
        <v>15</v>
      </c>
      <c r="M1398" s="404"/>
      <c r="N1398" s="405"/>
      <c r="O1398" s="403" t="s">
        <v>15</v>
      </c>
      <c r="P1398" s="404"/>
      <c r="Q1398" s="405" t="s">
        <v>15</v>
      </c>
      <c r="R1398" s="403" t="s">
        <v>15</v>
      </c>
      <c r="S1398" s="404"/>
    </row>
    <row r="1399" spans="2:19" s="406" customFormat="1" ht="13.5" hidden="1" outlineLevel="3">
      <c r="B1399" s="397"/>
      <c r="C1399" s="398"/>
      <c r="D1399" s="399" t="s">
        <v>70</v>
      </c>
      <c r="E1399" s="402" t="s">
        <v>15</v>
      </c>
      <c r="F1399" s="401" t="s">
        <v>2377</v>
      </c>
      <c r="G1399" s="398"/>
      <c r="H1399" s="402" t="s">
        <v>15</v>
      </c>
      <c r="I1399" s="403" t="s">
        <v>15</v>
      </c>
      <c r="J1399" s="404"/>
      <c r="K1399" s="405"/>
      <c r="L1399" s="403" t="s">
        <v>15</v>
      </c>
      <c r="M1399" s="404"/>
      <c r="N1399" s="405"/>
      <c r="O1399" s="403" t="s">
        <v>15</v>
      </c>
      <c r="P1399" s="404"/>
      <c r="Q1399" s="405" t="s">
        <v>15</v>
      </c>
      <c r="R1399" s="403" t="s">
        <v>15</v>
      </c>
      <c r="S1399" s="404"/>
    </row>
    <row r="1400" spans="2:19" s="406" customFormat="1" ht="13.5" hidden="1" outlineLevel="3">
      <c r="B1400" s="397"/>
      <c r="C1400" s="398"/>
      <c r="D1400" s="399" t="s">
        <v>70</v>
      </c>
      <c r="E1400" s="402" t="s">
        <v>15</v>
      </c>
      <c r="F1400" s="401" t="s">
        <v>2378</v>
      </c>
      <c r="G1400" s="398"/>
      <c r="H1400" s="402" t="s">
        <v>15</v>
      </c>
      <c r="I1400" s="403" t="s">
        <v>15</v>
      </c>
      <c r="J1400" s="404"/>
      <c r="K1400" s="405"/>
      <c r="L1400" s="403" t="s">
        <v>15</v>
      </c>
      <c r="M1400" s="404"/>
      <c r="N1400" s="405"/>
      <c r="O1400" s="403" t="s">
        <v>15</v>
      </c>
      <c r="P1400" s="404"/>
      <c r="Q1400" s="405" t="s">
        <v>15</v>
      </c>
      <c r="R1400" s="403" t="s">
        <v>15</v>
      </c>
      <c r="S1400" s="404"/>
    </row>
    <row r="1401" spans="2:19" s="415" customFormat="1" ht="13.5" hidden="1" outlineLevel="3">
      <c r="B1401" s="407"/>
      <c r="C1401" s="408"/>
      <c r="D1401" s="399" t="s">
        <v>70</v>
      </c>
      <c r="E1401" s="436" t="s">
        <v>15</v>
      </c>
      <c r="F1401" s="410" t="s">
        <v>2385</v>
      </c>
      <c r="G1401" s="408"/>
      <c r="H1401" s="411">
        <v>0.197</v>
      </c>
      <c r="I1401" s="412" t="s">
        <v>15</v>
      </c>
      <c r="J1401" s="413"/>
      <c r="K1401" s="414"/>
      <c r="L1401" s="412" t="s">
        <v>15</v>
      </c>
      <c r="M1401" s="413"/>
      <c r="N1401" s="414"/>
      <c r="O1401" s="412" t="s">
        <v>15</v>
      </c>
      <c r="P1401" s="413"/>
      <c r="Q1401" s="414">
        <v>0.197</v>
      </c>
      <c r="R1401" s="412" t="s">
        <v>15</v>
      </c>
      <c r="S1401" s="413"/>
    </row>
    <row r="1402" spans="2:19" s="415" customFormat="1" ht="13.5" hidden="1" outlineLevel="3">
      <c r="B1402" s="407"/>
      <c r="C1402" s="408"/>
      <c r="D1402" s="399" t="s">
        <v>70</v>
      </c>
      <c r="E1402" s="436" t="s">
        <v>15</v>
      </c>
      <c r="F1402" s="410" t="s">
        <v>2386</v>
      </c>
      <c r="G1402" s="408"/>
      <c r="H1402" s="411">
        <v>0.27</v>
      </c>
      <c r="I1402" s="412" t="s">
        <v>15</v>
      </c>
      <c r="J1402" s="413"/>
      <c r="K1402" s="414"/>
      <c r="L1402" s="412" t="s">
        <v>15</v>
      </c>
      <c r="M1402" s="413"/>
      <c r="N1402" s="414"/>
      <c r="O1402" s="412" t="s">
        <v>15</v>
      </c>
      <c r="P1402" s="413"/>
      <c r="Q1402" s="414">
        <v>0.27</v>
      </c>
      <c r="R1402" s="412" t="s">
        <v>15</v>
      </c>
      <c r="S1402" s="413"/>
    </row>
    <row r="1403" spans="2:19" s="424" customFormat="1" ht="13.5" hidden="1" outlineLevel="3">
      <c r="B1403" s="416"/>
      <c r="C1403" s="417"/>
      <c r="D1403" s="399" t="s">
        <v>70</v>
      </c>
      <c r="E1403" s="438" t="s">
        <v>2387</v>
      </c>
      <c r="F1403" s="419" t="s">
        <v>71</v>
      </c>
      <c r="G1403" s="417"/>
      <c r="H1403" s="420">
        <v>0.467</v>
      </c>
      <c r="I1403" s="421" t="s">
        <v>15</v>
      </c>
      <c r="J1403" s="422"/>
      <c r="K1403" s="423"/>
      <c r="L1403" s="421" t="s">
        <v>15</v>
      </c>
      <c r="M1403" s="422"/>
      <c r="N1403" s="423"/>
      <c r="O1403" s="421" t="s">
        <v>15</v>
      </c>
      <c r="P1403" s="422"/>
      <c r="Q1403" s="423">
        <v>0.467</v>
      </c>
      <c r="R1403" s="421" t="s">
        <v>15</v>
      </c>
      <c r="S1403" s="422"/>
    </row>
    <row r="1404" spans="2:19" s="264" customFormat="1" ht="31.5" customHeight="1" hidden="1" outlineLevel="2" collapsed="1">
      <c r="B1404" s="255"/>
      <c r="C1404" s="256" t="s">
        <v>2388</v>
      </c>
      <c r="D1404" s="256" t="s">
        <v>67</v>
      </c>
      <c r="E1404" s="257" t="s">
        <v>2389</v>
      </c>
      <c r="F1404" s="396" t="s">
        <v>2390</v>
      </c>
      <c r="G1404" s="259" t="s">
        <v>77</v>
      </c>
      <c r="H1404" s="260">
        <v>11.398</v>
      </c>
      <c r="I1404" s="261">
        <v>348.3</v>
      </c>
      <c r="J1404" s="263">
        <f>ROUND(I1404*H1404,2)</f>
        <v>3969.92</v>
      </c>
      <c r="K1404" s="262"/>
      <c r="L1404" s="261">
        <v>348.3</v>
      </c>
      <c r="M1404" s="263">
        <f>ROUND(L1404*K1404,2)</f>
        <v>0</v>
      </c>
      <c r="N1404" s="262"/>
      <c r="O1404" s="261">
        <v>348.3</v>
      </c>
      <c r="P1404" s="263">
        <f>ROUND(O1404*N1404,2)</f>
        <v>0</v>
      </c>
      <c r="Q1404" s="262">
        <v>11.398</v>
      </c>
      <c r="R1404" s="261">
        <v>348.3</v>
      </c>
      <c r="S1404" s="263">
        <f>ROUND(R1404*Q1404,2)</f>
        <v>3969.92</v>
      </c>
    </row>
    <row r="1405" spans="2:19" s="406" customFormat="1" ht="13.5" hidden="1" outlineLevel="3">
      <c r="B1405" s="397"/>
      <c r="C1405" s="398"/>
      <c r="D1405" s="399" t="s">
        <v>70</v>
      </c>
      <c r="E1405" s="402" t="s">
        <v>15</v>
      </c>
      <c r="F1405" s="401" t="s">
        <v>1179</v>
      </c>
      <c r="G1405" s="398"/>
      <c r="H1405" s="402" t="s">
        <v>15</v>
      </c>
      <c r="I1405" s="403" t="s">
        <v>15</v>
      </c>
      <c r="J1405" s="404"/>
      <c r="K1405" s="405"/>
      <c r="L1405" s="403" t="s">
        <v>15</v>
      </c>
      <c r="M1405" s="404"/>
      <c r="N1405" s="405"/>
      <c r="O1405" s="403" t="s">
        <v>15</v>
      </c>
      <c r="P1405" s="404"/>
      <c r="Q1405" s="405" t="s">
        <v>15</v>
      </c>
      <c r="R1405" s="403" t="s">
        <v>15</v>
      </c>
      <c r="S1405" s="404"/>
    </row>
    <row r="1406" spans="2:19" s="406" customFormat="1" ht="13.5" hidden="1" outlineLevel="3">
      <c r="B1406" s="397"/>
      <c r="C1406" s="398"/>
      <c r="D1406" s="399" t="s">
        <v>70</v>
      </c>
      <c r="E1406" s="402" t="s">
        <v>15</v>
      </c>
      <c r="F1406" s="401" t="s">
        <v>2377</v>
      </c>
      <c r="G1406" s="398"/>
      <c r="H1406" s="402" t="s">
        <v>15</v>
      </c>
      <c r="I1406" s="403" t="s">
        <v>15</v>
      </c>
      <c r="J1406" s="404"/>
      <c r="K1406" s="405"/>
      <c r="L1406" s="403" t="s">
        <v>15</v>
      </c>
      <c r="M1406" s="404"/>
      <c r="N1406" s="405"/>
      <c r="O1406" s="403" t="s">
        <v>15</v>
      </c>
      <c r="P1406" s="404"/>
      <c r="Q1406" s="405" t="s">
        <v>15</v>
      </c>
      <c r="R1406" s="403" t="s">
        <v>15</v>
      </c>
      <c r="S1406" s="404"/>
    </row>
    <row r="1407" spans="2:19" s="406" customFormat="1" ht="13.5" hidden="1" outlineLevel="3">
      <c r="B1407" s="397"/>
      <c r="C1407" s="398"/>
      <c r="D1407" s="399" t="s">
        <v>70</v>
      </c>
      <c r="E1407" s="402" t="s">
        <v>15</v>
      </c>
      <c r="F1407" s="401" t="s">
        <v>2378</v>
      </c>
      <c r="G1407" s="398"/>
      <c r="H1407" s="402" t="s">
        <v>15</v>
      </c>
      <c r="I1407" s="403" t="s">
        <v>15</v>
      </c>
      <c r="J1407" s="404"/>
      <c r="K1407" s="405"/>
      <c r="L1407" s="403" t="s">
        <v>15</v>
      </c>
      <c r="M1407" s="404"/>
      <c r="N1407" s="405"/>
      <c r="O1407" s="403" t="s">
        <v>15</v>
      </c>
      <c r="P1407" s="404"/>
      <c r="Q1407" s="405" t="s">
        <v>15</v>
      </c>
      <c r="R1407" s="403" t="s">
        <v>15</v>
      </c>
      <c r="S1407" s="404"/>
    </row>
    <row r="1408" spans="2:19" s="415" customFormat="1" ht="13.5" hidden="1" outlineLevel="3">
      <c r="B1408" s="407"/>
      <c r="C1408" s="408"/>
      <c r="D1408" s="399" t="s">
        <v>70</v>
      </c>
      <c r="E1408" s="436" t="s">
        <v>15</v>
      </c>
      <c r="F1408" s="410" t="s">
        <v>2391</v>
      </c>
      <c r="G1408" s="408"/>
      <c r="H1408" s="411">
        <v>1.005</v>
      </c>
      <c r="I1408" s="412" t="s">
        <v>15</v>
      </c>
      <c r="J1408" s="413"/>
      <c r="K1408" s="414"/>
      <c r="L1408" s="412" t="s">
        <v>15</v>
      </c>
      <c r="M1408" s="413"/>
      <c r="N1408" s="414"/>
      <c r="O1408" s="412" t="s">
        <v>15</v>
      </c>
      <c r="P1408" s="413"/>
      <c r="Q1408" s="414">
        <v>1.005</v>
      </c>
      <c r="R1408" s="412" t="s">
        <v>15</v>
      </c>
      <c r="S1408" s="413"/>
    </row>
    <row r="1409" spans="2:19" s="415" customFormat="1" ht="13.5" hidden="1" outlineLevel="3">
      <c r="B1409" s="407"/>
      <c r="C1409" s="408"/>
      <c r="D1409" s="399" t="s">
        <v>70</v>
      </c>
      <c r="E1409" s="436" t="s">
        <v>15</v>
      </c>
      <c r="F1409" s="410" t="s">
        <v>2392</v>
      </c>
      <c r="G1409" s="408"/>
      <c r="H1409" s="411">
        <v>1.674</v>
      </c>
      <c r="I1409" s="412" t="s">
        <v>15</v>
      </c>
      <c r="J1409" s="413"/>
      <c r="K1409" s="414"/>
      <c r="L1409" s="412" t="s">
        <v>15</v>
      </c>
      <c r="M1409" s="413"/>
      <c r="N1409" s="414"/>
      <c r="O1409" s="412" t="s">
        <v>15</v>
      </c>
      <c r="P1409" s="413"/>
      <c r="Q1409" s="414">
        <v>1.674</v>
      </c>
      <c r="R1409" s="412" t="s">
        <v>15</v>
      </c>
      <c r="S1409" s="413"/>
    </row>
    <row r="1410" spans="2:19" s="415" customFormat="1" ht="13.5" hidden="1" outlineLevel="3">
      <c r="B1410" s="407"/>
      <c r="C1410" s="408"/>
      <c r="D1410" s="399" t="s">
        <v>70</v>
      </c>
      <c r="E1410" s="436" t="s">
        <v>15</v>
      </c>
      <c r="F1410" s="410" t="s">
        <v>2393</v>
      </c>
      <c r="G1410" s="408"/>
      <c r="H1410" s="411">
        <v>1.496</v>
      </c>
      <c r="I1410" s="412" t="s">
        <v>15</v>
      </c>
      <c r="J1410" s="413"/>
      <c r="K1410" s="414"/>
      <c r="L1410" s="412" t="s">
        <v>15</v>
      </c>
      <c r="M1410" s="413"/>
      <c r="N1410" s="414"/>
      <c r="O1410" s="412" t="s">
        <v>15</v>
      </c>
      <c r="P1410" s="413"/>
      <c r="Q1410" s="414">
        <v>1.496</v>
      </c>
      <c r="R1410" s="412" t="s">
        <v>15</v>
      </c>
      <c r="S1410" s="413"/>
    </row>
    <row r="1411" spans="2:19" s="415" customFormat="1" ht="13.5" hidden="1" outlineLevel="3">
      <c r="B1411" s="407"/>
      <c r="C1411" s="408"/>
      <c r="D1411" s="399" t="s">
        <v>70</v>
      </c>
      <c r="E1411" s="436" t="s">
        <v>15</v>
      </c>
      <c r="F1411" s="410" t="s">
        <v>2394</v>
      </c>
      <c r="G1411" s="408"/>
      <c r="H1411" s="411">
        <v>1.748</v>
      </c>
      <c r="I1411" s="412" t="s">
        <v>15</v>
      </c>
      <c r="J1411" s="413"/>
      <c r="K1411" s="414"/>
      <c r="L1411" s="412" t="s">
        <v>15</v>
      </c>
      <c r="M1411" s="413"/>
      <c r="N1411" s="414"/>
      <c r="O1411" s="412" t="s">
        <v>15</v>
      </c>
      <c r="P1411" s="413"/>
      <c r="Q1411" s="414">
        <v>1.748</v>
      </c>
      <c r="R1411" s="412" t="s">
        <v>15</v>
      </c>
      <c r="S1411" s="413"/>
    </row>
    <row r="1412" spans="2:19" s="415" customFormat="1" ht="13.5" hidden="1" outlineLevel="3">
      <c r="B1412" s="407"/>
      <c r="C1412" s="408"/>
      <c r="D1412" s="399" t="s">
        <v>70</v>
      </c>
      <c r="E1412" s="436" t="s">
        <v>15</v>
      </c>
      <c r="F1412" s="410" t="s">
        <v>2395</v>
      </c>
      <c r="G1412" s="408"/>
      <c r="H1412" s="411">
        <v>1.425</v>
      </c>
      <c r="I1412" s="412" t="s">
        <v>15</v>
      </c>
      <c r="J1412" s="413"/>
      <c r="K1412" s="414"/>
      <c r="L1412" s="412" t="s">
        <v>15</v>
      </c>
      <c r="M1412" s="413"/>
      <c r="N1412" s="414"/>
      <c r="O1412" s="412" t="s">
        <v>15</v>
      </c>
      <c r="P1412" s="413"/>
      <c r="Q1412" s="414">
        <v>1.425</v>
      </c>
      <c r="R1412" s="412" t="s">
        <v>15</v>
      </c>
      <c r="S1412" s="413"/>
    </row>
    <row r="1413" spans="2:19" s="406" customFormat="1" ht="13.5" hidden="1" outlineLevel="3">
      <c r="B1413" s="397"/>
      <c r="C1413" s="398"/>
      <c r="D1413" s="399" t="s">
        <v>70</v>
      </c>
      <c r="E1413" s="402" t="s">
        <v>15</v>
      </c>
      <c r="F1413" s="401" t="s">
        <v>2396</v>
      </c>
      <c r="G1413" s="398"/>
      <c r="H1413" s="402" t="s">
        <v>15</v>
      </c>
      <c r="I1413" s="403" t="s">
        <v>15</v>
      </c>
      <c r="J1413" s="404"/>
      <c r="K1413" s="405"/>
      <c r="L1413" s="403" t="s">
        <v>15</v>
      </c>
      <c r="M1413" s="404"/>
      <c r="N1413" s="405"/>
      <c r="O1413" s="403" t="s">
        <v>15</v>
      </c>
      <c r="P1413" s="404"/>
      <c r="Q1413" s="405" t="s">
        <v>15</v>
      </c>
      <c r="R1413" s="403" t="s">
        <v>15</v>
      </c>
      <c r="S1413" s="404"/>
    </row>
    <row r="1414" spans="2:19" s="415" customFormat="1" ht="13.5" hidden="1" outlineLevel="3">
      <c r="B1414" s="407"/>
      <c r="C1414" s="408"/>
      <c r="D1414" s="399" t="s">
        <v>70</v>
      </c>
      <c r="E1414" s="436" t="s">
        <v>15</v>
      </c>
      <c r="F1414" s="410" t="s">
        <v>2397</v>
      </c>
      <c r="G1414" s="408"/>
      <c r="H1414" s="411">
        <v>4.05</v>
      </c>
      <c r="I1414" s="412" t="s">
        <v>15</v>
      </c>
      <c r="J1414" s="413"/>
      <c r="K1414" s="414"/>
      <c r="L1414" s="412" t="s">
        <v>15</v>
      </c>
      <c r="M1414" s="413"/>
      <c r="N1414" s="414"/>
      <c r="O1414" s="412" t="s">
        <v>15</v>
      </c>
      <c r="P1414" s="413"/>
      <c r="Q1414" s="414">
        <v>4.05</v>
      </c>
      <c r="R1414" s="412" t="s">
        <v>15</v>
      </c>
      <c r="S1414" s="413"/>
    </row>
    <row r="1415" spans="2:19" s="424" customFormat="1" ht="13.5" hidden="1" outlineLevel="3">
      <c r="B1415" s="416"/>
      <c r="C1415" s="417"/>
      <c r="D1415" s="399" t="s">
        <v>70</v>
      </c>
      <c r="E1415" s="438" t="s">
        <v>15</v>
      </c>
      <c r="F1415" s="419" t="s">
        <v>71</v>
      </c>
      <c r="G1415" s="417"/>
      <c r="H1415" s="420">
        <v>11.398</v>
      </c>
      <c r="I1415" s="421" t="s">
        <v>15</v>
      </c>
      <c r="J1415" s="422"/>
      <c r="K1415" s="423"/>
      <c r="L1415" s="421" t="s">
        <v>15</v>
      </c>
      <c r="M1415" s="422"/>
      <c r="N1415" s="423"/>
      <c r="O1415" s="421" t="s">
        <v>15</v>
      </c>
      <c r="P1415" s="422"/>
      <c r="Q1415" s="423">
        <v>11.398</v>
      </c>
      <c r="R1415" s="421" t="s">
        <v>15</v>
      </c>
      <c r="S1415" s="422"/>
    </row>
    <row r="1416" spans="2:19" s="264" customFormat="1" ht="22.5" customHeight="1" hidden="1" outlineLevel="2" collapsed="1">
      <c r="B1416" s="255"/>
      <c r="C1416" s="256" t="s">
        <v>2398</v>
      </c>
      <c r="D1416" s="256" t="s">
        <v>67</v>
      </c>
      <c r="E1416" s="257" t="s">
        <v>2399</v>
      </c>
      <c r="F1416" s="396" t="s">
        <v>2400</v>
      </c>
      <c r="G1416" s="259" t="s">
        <v>77</v>
      </c>
      <c r="H1416" s="260">
        <v>28.226</v>
      </c>
      <c r="I1416" s="261">
        <v>418</v>
      </c>
      <c r="J1416" s="263">
        <f>ROUND(I1416*H1416,2)</f>
        <v>11798.47</v>
      </c>
      <c r="K1416" s="262"/>
      <c r="L1416" s="261">
        <v>418</v>
      </c>
      <c r="M1416" s="263">
        <f>ROUND(L1416*K1416,2)</f>
        <v>0</v>
      </c>
      <c r="N1416" s="262"/>
      <c r="O1416" s="261">
        <v>418</v>
      </c>
      <c r="P1416" s="263">
        <f>ROUND(O1416*N1416,2)</f>
        <v>0</v>
      </c>
      <c r="Q1416" s="262">
        <v>28.226</v>
      </c>
      <c r="R1416" s="261">
        <v>418</v>
      </c>
      <c r="S1416" s="263">
        <f>ROUND(R1416*Q1416,2)</f>
        <v>11798.47</v>
      </c>
    </row>
    <row r="1417" spans="2:19" s="406" customFormat="1" ht="13.5" hidden="1" outlineLevel="3">
      <c r="B1417" s="397"/>
      <c r="C1417" s="398"/>
      <c r="D1417" s="399" t="s">
        <v>70</v>
      </c>
      <c r="E1417" s="402" t="s">
        <v>15</v>
      </c>
      <c r="F1417" s="401" t="s">
        <v>1179</v>
      </c>
      <c r="G1417" s="398"/>
      <c r="H1417" s="402" t="s">
        <v>15</v>
      </c>
      <c r="I1417" s="403" t="s">
        <v>15</v>
      </c>
      <c r="J1417" s="404"/>
      <c r="K1417" s="405"/>
      <c r="L1417" s="403" t="s">
        <v>15</v>
      </c>
      <c r="M1417" s="404"/>
      <c r="N1417" s="405"/>
      <c r="O1417" s="403" t="s">
        <v>15</v>
      </c>
      <c r="P1417" s="404"/>
      <c r="Q1417" s="405" t="s">
        <v>15</v>
      </c>
      <c r="R1417" s="403" t="s">
        <v>15</v>
      </c>
      <c r="S1417" s="404"/>
    </row>
    <row r="1418" spans="2:19" s="406" customFormat="1" ht="13.5" hidden="1" outlineLevel="3">
      <c r="B1418" s="397"/>
      <c r="C1418" s="398"/>
      <c r="D1418" s="399" t="s">
        <v>70</v>
      </c>
      <c r="E1418" s="402" t="s">
        <v>15</v>
      </c>
      <c r="F1418" s="401" t="s">
        <v>2377</v>
      </c>
      <c r="G1418" s="398"/>
      <c r="H1418" s="402" t="s">
        <v>15</v>
      </c>
      <c r="I1418" s="403" t="s">
        <v>15</v>
      </c>
      <c r="J1418" s="404"/>
      <c r="K1418" s="405"/>
      <c r="L1418" s="403" t="s">
        <v>15</v>
      </c>
      <c r="M1418" s="404"/>
      <c r="N1418" s="405"/>
      <c r="O1418" s="403" t="s">
        <v>15</v>
      </c>
      <c r="P1418" s="404"/>
      <c r="Q1418" s="405" t="s">
        <v>15</v>
      </c>
      <c r="R1418" s="403" t="s">
        <v>15</v>
      </c>
      <c r="S1418" s="404"/>
    </row>
    <row r="1419" spans="2:19" s="406" customFormat="1" ht="13.5" hidden="1" outlineLevel="3">
      <c r="B1419" s="397"/>
      <c r="C1419" s="398"/>
      <c r="D1419" s="399" t="s">
        <v>70</v>
      </c>
      <c r="E1419" s="402" t="s">
        <v>15</v>
      </c>
      <c r="F1419" s="401" t="s">
        <v>2378</v>
      </c>
      <c r="G1419" s="398"/>
      <c r="H1419" s="402" t="s">
        <v>15</v>
      </c>
      <c r="I1419" s="403" t="s">
        <v>15</v>
      </c>
      <c r="J1419" s="404"/>
      <c r="K1419" s="405"/>
      <c r="L1419" s="403" t="s">
        <v>15</v>
      </c>
      <c r="M1419" s="404"/>
      <c r="N1419" s="405"/>
      <c r="O1419" s="403" t="s">
        <v>15</v>
      </c>
      <c r="P1419" s="404"/>
      <c r="Q1419" s="405" t="s">
        <v>15</v>
      </c>
      <c r="R1419" s="403" t="s">
        <v>15</v>
      </c>
      <c r="S1419" s="404"/>
    </row>
    <row r="1420" spans="2:19" s="415" customFormat="1" ht="13.5" hidden="1" outlineLevel="3">
      <c r="B1420" s="407"/>
      <c r="C1420" s="408"/>
      <c r="D1420" s="399" t="s">
        <v>70</v>
      </c>
      <c r="E1420" s="436" t="s">
        <v>15</v>
      </c>
      <c r="F1420" s="410" t="s">
        <v>2401</v>
      </c>
      <c r="G1420" s="408"/>
      <c r="H1420" s="411">
        <v>2.007</v>
      </c>
      <c r="I1420" s="412" t="s">
        <v>15</v>
      </c>
      <c r="J1420" s="413"/>
      <c r="K1420" s="414"/>
      <c r="L1420" s="412" t="s">
        <v>15</v>
      </c>
      <c r="M1420" s="413"/>
      <c r="N1420" s="414"/>
      <c r="O1420" s="412" t="s">
        <v>15</v>
      </c>
      <c r="P1420" s="413"/>
      <c r="Q1420" s="414">
        <v>2.007</v>
      </c>
      <c r="R1420" s="412" t="s">
        <v>15</v>
      </c>
      <c r="S1420" s="413"/>
    </row>
    <row r="1421" spans="2:19" s="415" customFormat="1" ht="13.5" hidden="1" outlineLevel="3">
      <c r="B1421" s="407"/>
      <c r="C1421" s="408"/>
      <c r="D1421" s="399" t="s">
        <v>70</v>
      </c>
      <c r="E1421" s="436" t="s">
        <v>15</v>
      </c>
      <c r="F1421" s="410" t="s">
        <v>2402</v>
      </c>
      <c r="G1421" s="408"/>
      <c r="H1421" s="411">
        <v>2.192</v>
      </c>
      <c r="I1421" s="412" t="s">
        <v>15</v>
      </c>
      <c r="J1421" s="413"/>
      <c r="K1421" s="414"/>
      <c r="L1421" s="412" t="s">
        <v>15</v>
      </c>
      <c r="M1421" s="413"/>
      <c r="N1421" s="414"/>
      <c r="O1421" s="412" t="s">
        <v>15</v>
      </c>
      <c r="P1421" s="413"/>
      <c r="Q1421" s="414">
        <v>2.192</v>
      </c>
      <c r="R1421" s="412" t="s">
        <v>15</v>
      </c>
      <c r="S1421" s="413"/>
    </row>
    <row r="1422" spans="2:19" s="415" customFormat="1" ht="13.5" hidden="1" outlineLevel="3">
      <c r="B1422" s="407"/>
      <c r="C1422" s="408"/>
      <c r="D1422" s="399" t="s">
        <v>70</v>
      </c>
      <c r="E1422" s="436" t="s">
        <v>15</v>
      </c>
      <c r="F1422" s="410" t="s">
        <v>2403</v>
      </c>
      <c r="G1422" s="408"/>
      <c r="H1422" s="411">
        <v>2.002</v>
      </c>
      <c r="I1422" s="412" t="s">
        <v>15</v>
      </c>
      <c r="J1422" s="413"/>
      <c r="K1422" s="414"/>
      <c r="L1422" s="412" t="s">
        <v>15</v>
      </c>
      <c r="M1422" s="413"/>
      <c r="N1422" s="414"/>
      <c r="O1422" s="412" t="s">
        <v>15</v>
      </c>
      <c r="P1422" s="413"/>
      <c r="Q1422" s="414">
        <v>2.002</v>
      </c>
      <c r="R1422" s="412" t="s">
        <v>15</v>
      </c>
      <c r="S1422" s="413"/>
    </row>
    <row r="1423" spans="2:19" s="415" customFormat="1" ht="13.5" hidden="1" outlineLevel="3">
      <c r="B1423" s="407"/>
      <c r="C1423" s="408"/>
      <c r="D1423" s="399" t="s">
        <v>70</v>
      </c>
      <c r="E1423" s="436" t="s">
        <v>15</v>
      </c>
      <c r="F1423" s="410" t="s">
        <v>2404</v>
      </c>
      <c r="G1423" s="408"/>
      <c r="H1423" s="411">
        <v>1.775</v>
      </c>
      <c r="I1423" s="412" t="s">
        <v>15</v>
      </c>
      <c r="J1423" s="413"/>
      <c r="K1423" s="414"/>
      <c r="L1423" s="412" t="s">
        <v>15</v>
      </c>
      <c r="M1423" s="413"/>
      <c r="N1423" s="414"/>
      <c r="O1423" s="412" t="s">
        <v>15</v>
      </c>
      <c r="P1423" s="413"/>
      <c r="Q1423" s="414">
        <v>1.775</v>
      </c>
      <c r="R1423" s="412" t="s">
        <v>15</v>
      </c>
      <c r="S1423" s="413"/>
    </row>
    <row r="1424" spans="2:19" s="406" customFormat="1" ht="13.5" hidden="1" outlineLevel="3">
      <c r="B1424" s="397"/>
      <c r="C1424" s="398"/>
      <c r="D1424" s="399" t="s">
        <v>70</v>
      </c>
      <c r="E1424" s="402" t="s">
        <v>15</v>
      </c>
      <c r="F1424" s="401" t="s">
        <v>2405</v>
      </c>
      <c r="G1424" s="398"/>
      <c r="H1424" s="402" t="s">
        <v>15</v>
      </c>
      <c r="I1424" s="403" t="s">
        <v>15</v>
      </c>
      <c r="J1424" s="404"/>
      <c r="K1424" s="405"/>
      <c r="L1424" s="403" t="s">
        <v>15</v>
      </c>
      <c r="M1424" s="404"/>
      <c r="N1424" s="405"/>
      <c r="O1424" s="403" t="s">
        <v>15</v>
      </c>
      <c r="P1424" s="404"/>
      <c r="Q1424" s="405" t="s">
        <v>15</v>
      </c>
      <c r="R1424" s="403" t="s">
        <v>15</v>
      </c>
      <c r="S1424" s="404"/>
    </row>
    <row r="1425" spans="2:19" s="415" customFormat="1" ht="13.5" hidden="1" outlineLevel="3">
      <c r="B1425" s="407"/>
      <c r="C1425" s="408"/>
      <c r="D1425" s="399" t="s">
        <v>70</v>
      </c>
      <c r="E1425" s="436" t="s">
        <v>15</v>
      </c>
      <c r="F1425" s="410" t="s">
        <v>2406</v>
      </c>
      <c r="G1425" s="408"/>
      <c r="H1425" s="411">
        <v>20.25</v>
      </c>
      <c r="I1425" s="412" t="s">
        <v>15</v>
      </c>
      <c r="J1425" s="413"/>
      <c r="K1425" s="414"/>
      <c r="L1425" s="412" t="s">
        <v>15</v>
      </c>
      <c r="M1425" s="413"/>
      <c r="N1425" s="414"/>
      <c r="O1425" s="412" t="s">
        <v>15</v>
      </c>
      <c r="P1425" s="413"/>
      <c r="Q1425" s="414">
        <v>20.25</v>
      </c>
      <c r="R1425" s="412" t="s">
        <v>15</v>
      </c>
      <c r="S1425" s="413"/>
    </row>
    <row r="1426" spans="2:19" s="424" customFormat="1" ht="13.5" hidden="1" outlineLevel="3">
      <c r="B1426" s="416"/>
      <c r="C1426" s="417"/>
      <c r="D1426" s="399" t="s">
        <v>70</v>
      </c>
      <c r="E1426" s="438" t="s">
        <v>15</v>
      </c>
      <c r="F1426" s="419" t="s">
        <v>71</v>
      </c>
      <c r="G1426" s="417"/>
      <c r="H1426" s="420">
        <v>28.226</v>
      </c>
      <c r="I1426" s="421" t="s">
        <v>15</v>
      </c>
      <c r="J1426" s="422"/>
      <c r="K1426" s="423"/>
      <c r="L1426" s="421" t="s">
        <v>15</v>
      </c>
      <c r="M1426" s="422"/>
      <c r="N1426" s="423"/>
      <c r="O1426" s="421" t="s">
        <v>15</v>
      </c>
      <c r="P1426" s="422"/>
      <c r="Q1426" s="423">
        <v>28.226</v>
      </c>
      <c r="R1426" s="421" t="s">
        <v>15</v>
      </c>
      <c r="S1426" s="422"/>
    </row>
    <row r="1427" spans="2:19" s="264" customFormat="1" ht="22.5" customHeight="1" hidden="1" outlineLevel="2" collapsed="1">
      <c r="B1427" s="255"/>
      <c r="C1427" s="256" t="s">
        <v>2407</v>
      </c>
      <c r="D1427" s="256" t="s">
        <v>67</v>
      </c>
      <c r="E1427" s="257" t="s">
        <v>2408</v>
      </c>
      <c r="F1427" s="396" t="s">
        <v>2409</v>
      </c>
      <c r="G1427" s="259" t="s">
        <v>77</v>
      </c>
      <c r="H1427" s="260">
        <v>40.224</v>
      </c>
      <c r="I1427" s="261">
        <v>654.8</v>
      </c>
      <c r="J1427" s="263">
        <f>ROUND(I1427*H1427,2)</f>
        <v>26338.68</v>
      </c>
      <c r="K1427" s="262"/>
      <c r="L1427" s="261">
        <v>654.8</v>
      </c>
      <c r="M1427" s="263">
        <f>ROUND(L1427*K1427,2)</f>
        <v>0</v>
      </c>
      <c r="N1427" s="262"/>
      <c r="O1427" s="261">
        <v>654.8</v>
      </c>
      <c r="P1427" s="263">
        <f>ROUND(O1427*N1427,2)</f>
        <v>0</v>
      </c>
      <c r="Q1427" s="262">
        <v>40.224</v>
      </c>
      <c r="R1427" s="261">
        <v>654.8</v>
      </c>
      <c r="S1427" s="263">
        <f>ROUND(R1427*Q1427,2)</f>
        <v>26338.68</v>
      </c>
    </row>
    <row r="1428" spans="2:19" s="406" customFormat="1" ht="13.5" hidden="1" outlineLevel="3">
      <c r="B1428" s="397"/>
      <c r="C1428" s="398"/>
      <c r="D1428" s="399" t="s">
        <v>70</v>
      </c>
      <c r="E1428" s="402" t="s">
        <v>15</v>
      </c>
      <c r="F1428" s="401" t="s">
        <v>1179</v>
      </c>
      <c r="G1428" s="398"/>
      <c r="H1428" s="402" t="s">
        <v>15</v>
      </c>
      <c r="I1428" s="403" t="s">
        <v>15</v>
      </c>
      <c r="J1428" s="404"/>
      <c r="K1428" s="405"/>
      <c r="L1428" s="403" t="s">
        <v>15</v>
      </c>
      <c r="M1428" s="404"/>
      <c r="N1428" s="405"/>
      <c r="O1428" s="403" t="s">
        <v>15</v>
      </c>
      <c r="P1428" s="404"/>
      <c r="Q1428" s="405" t="s">
        <v>15</v>
      </c>
      <c r="R1428" s="403" t="s">
        <v>15</v>
      </c>
      <c r="S1428" s="404"/>
    </row>
    <row r="1429" spans="2:19" s="406" customFormat="1" ht="13.5" hidden="1" outlineLevel="3">
      <c r="B1429" s="397"/>
      <c r="C1429" s="398"/>
      <c r="D1429" s="399" t="s">
        <v>70</v>
      </c>
      <c r="E1429" s="402" t="s">
        <v>15</v>
      </c>
      <c r="F1429" s="401" t="s">
        <v>1207</v>
      </c>
      <c r="G1429" s="398"/>
      <c r="H1429" s="402" t="s">
        <v>15</v>
      </c>
      <c r="I1429" s="403" t="s">
        <v>15</v>
      </c>
      <c r="J1429" s="404"/>
      <c r="K1429" s="405"/>
      <c r="L1429" s="403" t="s">
        <v>15</v>
      </c>
      <c r="M1429" s="404"/>
      <c r="N1429" s="405"/>
      <c r="O1429" s="403" t="s">
        <v>15</v>
      </c>
      <c r="P1429" s="404"/>
      <c r="Q1429" s="405" t="s">
        <v>15</v>
      </c>
      <c r="R1429" s="403" t="s">
        <v>15</v>
      </c>
      <c r="S1429" s="404"/>
    </row>
    <row r="1430" spans="2:19" s="415" customFormat="1" ht="13.5" hidden="1" outlineLevel="3">
      <c r="B1430" s="407"/>
      <c r="C1430" s="408"/>
      <c r="D1430" s="399" t="s">
        <v>70</v>
      </c>
      <c r="E1430" s="436" t="s">
        <v>15</v>
      </c>
      <c r="F1430" s="410" t="s">
        <v>2410</v>
      </c>
      <c r="G1430" s="408"/>
      <c r="H1430" s="411">
        <v>54</v>
      </c>
      <c r="I1430" s="412" t="s">
        <v>15</v>
      </c>
      <c r="J1430" s="413"/>
      <c r="K1430" s="414"/>
      <c r="L1430" s="412" t="s">
        <v>15</v>
      </c>
      <c r="M1430" s="413"/>
      <c r="N1430" s="414"/>
      <c r="O1430" s="412" t="s">
        <v>15</v>
      </c>
      <c r="P1430" s="413"/>
      <c r="Q1430" s="414">
        <v>54</v>
      </c>
      <c r="R1430" s="412" t="s">
        <v>15</v>
      </c>
      <c r="S1430" s="413"/>
    </row>
    <row r="1431" spans="2:19" s="415" customFormat="1" ht="13.5" hidden="1" outlineLevel="3">
      <c r="B1431" s="407"/>
      <c r="C1431" s="408"/>
      <c r="D1431" s="399" t="s">
        <v>70</v>
      </c>
      <c r="E1431" s="436" t="s">
        <v>15</v>
      </c>
      <c r="F1431" s="410" t="s">
        <v>2397</v>
      </c>
      <c r="G1431" s="408"/>
      <c r="H1431" s="411">
        <v>4.05</v>
      </c>
      <c r="I1431" s="412" t="s">
        <v>15</v>
      </c>
      <c r="J1431" s="413"/>
      <c r="K1431" s="414"/>
      <c r="L1431" s="412" t="s">
        <v>15</v>
      </c>
      <c r="M1431" s="413"/>
      <c r="N1431" s="414"/>
      <c r="O1431" s="412" t="s">
        <v>15</v>
      </c>
      <c r="P1431" s="413"/>
      <c r="Q1431" s="414">
        <v>4.05</v>
      </c>
      <c r="R1431" s="412" t="s">
        <v>15</v>
      </c>
      <c r="S1431" s="413"/>
    </row>
    <row r="1432" spans="2:19" s="415" customFormat="1" ht="13.5" hidden="1" outlineLevel="3">
      <c r="B1432" s="407"/>
      <c r="C1432" s="408"/>
      <c r="D1432" s="399" t="s">
        <v>70</v>
      </c>
      <c r="E1432" s="436" t="s">
        <v>15</v>
      </c>
      <c r="F1432" s="410" t="s">
        <v>2411</v>
      </c>
      <c r="G1432" s="408"/>
      <c r="H1432" s="411">
        <v>-17.826</v>
      </c>
      <c r="I1432" s="412" t="s">
        <v>15</v>
      </c>
      <c r="J1432" s="413"/>
      <c r="K1432" s="414"/>
      <c r="L1432" s="412" t="s">
        <v>15</v>
      </c>
      <c r="M1432" s="413"/>
      <c r="N1432" s="414"/>
      <c r="O1432" s="412" t="s">
        <v>15</v>
      </c>
      <c r="P1432" s="413"/>
      <c r="Q1432" s="414">
        <v>-17.826</v>
      </c>
      <c r="R1432" s="412" t="s">
        <v>15</v>
      </c>
      <c r="S1432" s="413"/>
    </row>
    <row r="1433" spans="2:19" s="424" customFormat="1" ht="13.5" hidden="1" outlineLevel="3">
      <c r="B1433" s="416"/>
      <c r="C1433" s="417"/>
      <c r="D1433" s="399" t="s">
        <v>70</v>
      </c>
      <c r="E1433" s="438" t="s">
        <v>15</v>
      </c>
      <c r="F1433" s="419" t="s">
        <v>71</v>
      </c>
      <c r="G1433" s="417"/>
      <c r="H1433" s="420">
        <v>40.224</v>
      </c>
      <c r="I1433" s="421" t="s">
        <v>15</v>
      </c>
      <c r="J1433" s="422"/>
      <c r="K1433" s="423"/>
      <c r="L1433" s="421" t="s">
        <v>15</v>
      </c>
      <c r="M1433" s="422"/>
      <c r="N1433" s="423"/>
      <c r="O1433" s="421" t="s">
        <v>15</v>
      </c>
      <c r="P1433" s="422"/>
      <c r="Q1433" s="423">
        <v>40.224</v>
      </c>
      <c r="R1433" s="421" t="s">
        <v>15</v>
      </c>
      <c r="S1433" s="422"/>
    </row>
    <row r="1434" spans="2:19" s="264" customFormat="1" ht="22.5" customHeight="1" hidden="1" outlineLevel="2" collapsed="1">
      <c r="B1434" s="255"/>
      <c r="C1434" s="256" t="s">
        <v>2412</v>
      </c>
      <c r="D1434" s="256" t="s">
        <v>67</v>
      </c>
      <c r="E1434" s="257" t="s">
        <v>2319</v>
      </c>
      <c r="F1434" s="396" t="s">
        <v>2320</v>
      </c>
      <c r="G1434" s="259" t="s">
        <v>68</v>
      </c>
      <c r="H1434" s="260">
        <v>29.735</v>
      </c>
      <c r="I1434" s="261">
        <v>3295</v>
      </c>
      <c r="J1434" s="263">
        <f>ROUND(I1434*H1434,2)</f>
        <v>97976.83</v>
      </c>
      <c r="K1434" s="262"/>
      <c r="L1434" s="261">
        <v>3295</v>
      </c>
      <c r="M1434" s="263">
        <f>ROUND(L1434*K1434,2)</f>
        <v>0</v>
      </c>
      <c r="N1434" s="262"/>
      <c r="O1434" s="261">
        <v>3295</v>
      </c>
      <c r="P1434" s="263">
        <f>ROUND(O1434*N1434,2)</f>
        <v>0</v>
      </c>
      <c r="Q1434" s="262">
        <v>29.735</v>
      </c>
      <c r="R1434" s="261">
        <v>3295</v>
      </c>
      <c r="S1434" s="263">
        <f>ROUND(R1434*Q1434,2)</f>
        <v>97976.83</v>
      </c>
    </row>
    <row r="1435" spans="2:19" s="406" customFormat="1" ht="13.5" hidden="1" outlineLevel="3">
      <c r="B1435" s="397"/>
      <c r="C1435" s="398"/>
      <c r="D1435" s="399" t="s">
        <v>70</v>
      </c>
      <c r="E1435" s="402" t="s">
        <v>15</v>
      </c>
      <c r="F1435" s="401" t="s">
        <v>1777</v>
      </c>
      <c r="G1435" s="398"/>
      <c r="H1435" s="402" t="s">
        <v>15</v>
      </c>
      <c r="I1435" s="403" t="s">
        <v>15</v>
      </c>
      <c r="J1435" s="404"/>
      <c r="K1435" s="405"/>
      <c r="L1435" s="403" t="s">
        <v>15</v>
      </c>
      <c r="M1435" s="404"/>
      <c r="N1435" s="405"/>
      <c r="O1435" s="403" t="s">
        <v>15</v>
      </c>
      <c r="P1435" s="404"/>
      <c r="Q1435" s="405" t="s">
        <v>15</v>
      </c>
      <c r="R1435" s="403" t="s">
        <v>15</v>
      </c>
      <c r="S1435" s="404"/>
    </row>
    <row r="1436" spans="2:19" s="415" customFormat="1" ht="13.5" hidden="1" outlineLevel="3">
      <c r="B1436" s="407"/>
      <c r="C1436" s="408"/>
      <c r="D1436" s="399" t="s">
        <v>70</v>
      </c>
      <c r="E1436" s="436" t="s">
        <v>15</v>
      </c>
      <c r="F1436" s="410" t="s">
        <v>2413</v>
      </c>
      <c r="G1436" s="408"/>
      <c r="H1436" s="411">
        <v>33.248</v>
      </c>
      <c r="I1436" s="412" t="s">
        <v>15</v>
      </c>
      <c r="J1436" s="413"/>
      <c r="K1436" s="414"/>
      <c r="L1436" s="412" t="s">
        <v>15</v>
      </c>
      <c r="M1436" s="413"/>
      <c r="N1436" s="414"/>
      <c r="O1436" s="412" t="s">
        <v>15</v>
      </c>
      <c r="P1436" s="413"/>
      <c r="Q1436" s="414">
        <v>33.248</v>
      </c>
      <c r="R1436" s="412" t="s">
        <v>15</v>
      </c>
      <c r="S1436" s="413"/>
    </row>
    <row r="1437" spans="2:19" s="415" customFormat="1" ht="13.5" hidden="1" outlineLevel="3">
      <c r="B1437" s="407"/>
      <c r="C1437" s="408"/>
      <c r="D1437" s="399" t="s">
        <v>70</v>
      </c>
      <c r="E1437" s="436" t="s">
        <v>15</v>
      </c>
      <c r="F1437" s="410" t="s">
        <v>2414</v>
      </c>
      <c r="G1437" s="408"/>
      <c r="H1437" s="411">
        <v>-9.633</v>
      </c>
      <c r="I1437" s="412" t="s">
        <v>15</v>
      </c>
      <c r="J1437" s="413"/>
      <c r="K1437" s="414"/>
      <c r="L1437" s="412" t="s">
        <v>15</v>
      </c>
      <c r="M1437" s="413"/>
      <c r="N1437" s="414"/>
      <c r="O1437" s="412" t="s">
        <v>15</v>
      </c>
      <c r="P1437" s="413"/>
      <c r="Q1437" s="414">
        <v>-9.633</v>
      </c>
      <c r="R1437" s="412" t="s">
        <v>15</v>
      </c>
      <c r="S1437" s="413"/>
    </row>
    <row r="1438" spans="2:19" s="406" customFormat="1" ht="13.5" hidden="1" outlineLevel="3">
      <c r="B1438" s="397"/>
      <c r="C1438" s="398"/>
      <c r="D1438" s="399" t="s">
        <v>70</v>
      </c>
      <c r="E1438" s="402" t="s">
        <v>15</v>
      </c>
      <c r="F1438" s="401" t="s">
        <v>1779</v>
      </c>
      <c r="G1438" s="398"/>
      <c r="H1438" s="402" t="s">
        <v>15</v>
      </c>
      <c r="I1438" s="403" t="s">
        <v>15</v>
      </c>
      <c r="J1438" s="404"/>
      <c r="K1438" s="405"/>
      <c r="L1438" s="403" t="s">
        <v>15</v>
      </c>
      <c r="M1438" s="404"/>
      <c r="N1438" s="405"/>
      <c r="O1438" s="403" t="s">
        <v>15</v>
      </c>
      <c r="P1438" s="404"/>
      <c r="Q1438" s="405" t="s">
        <v>15</v>
      </c>
      <c r="R1438" s="403" t="s">
        <v>15</v>
      </c>
      <c r="S1438" s="404"/>
    </row>
    <row r="1439" spans="2:19" s="406" customFormat="1" ht="13.5" hidden="1" outlineLevel="3">
      <c r="B1439" s="397"/>
      <c r="C1439" s="398"/>
      <c r="D1439" s="399" t="s">
        <v>70</v>
      </c>
      <c r="E1439" s="402" t="s">
        <v>15</v>
      </c>
      <c r="F1439" s="401" t="s">
        <v>1773</v>
      </c>
      <c r="G1439" s="398"/>
      <c r="H1439" s="402" t="s">
        <v>15</v>
      </c>
      <c r="I1439" s="403" t="s">
        <v>15</v>
      </c>
      <c r="J1439" s="404"/>
      <c r="K1439" s="405"/>
      <c r="L1439" s="403" t="s">
        <v>15</v>
      </c>
      <c r="M1439" s="404"/>
      <c r="N1439" s="405"/>
      <c r="O1439" s="403" t="s">
        <v>15</v>
      </c>
      <c r="P1439" s="404"/>
      <c r="Q1439" s="405" t="s">
        <v>15</v>
      </c>
      <c r="R1439" s="403" t="s">
        <v>15</v>
      </c>
      <c r="S1439" s="404"/>
    </row>
    <row r="1440" spans="2:19" s="415" customFormat="1" ht="13.5" hidden="1" outlineLevel="3">
      <c r="B1440" s="407"/>
      <c r="C1440" s="408"/>
      <c r="D1440" s="399" t="s">
        <v>70</v>
      </c>
      <c r="E1440" s="436" t="s">
        <v>15</v>
      </c>
      <c r="F1440" s="410" t="s">
        <v>2415</v>
      </c>
      <c r="G1440" s="408"/>
      <c r="H1440" s="411">
        <v>1.88</v>
      </c>
      <c r="I1440" s="412" t="s">
        <v>15</v>
      </c>
      <c r="J1440" s="413"/>
      <c r="K1440" s="414"/>
      <c r="L1440" s="412" t="s">
        <v>15</v>
      </c>
      <c r="M1440" s="413"/>
      <c r="N1440" s="414"/>
      <c r="O1440" s="412" t="s">
        <v>15</v>
      </c>
      <c r="P1440" s="413"/>
      <c r="Q1440" s="414">
        <v>1.88</v>
      </c>
      <c r="R1440" s="412" t="s">
        <v>15</v>
      </c>
      <c r="S1440" s="413"/>
    </row>
    <row r="1441" spans="2:19" s="415" customFormat="1" ht="13.5" hidden="1" outlineLevel="3">
      <c r="B1441" s="407"/>
      <c r="C1441" s="408"/>
      <c r="D1441" s="399" t="s">
        <v>70</v>
      </c>
      <c r="E1441" s="436" t="s">
        <v>15</v>
      </c>
      <c r="F1441" s="410" t="s">
        <v>2416</v>
      </c>
      <c r="G1441" s="408"/>
      <c r="H1441" s="411">
        <v>0.705</v>
      </c>
      <c r="I1441" s="412" t="s">
        <v>15</v>
      </c>
      <c r="J1441" s="413"/>
      <c r="K1441" s="414"/>
      <c r="L1441" s="412" t="s">
        <v>15</v>
      </c>
      <c r="M1441" s="413"/>
      <c r="N1441" s="414"/>
      <c r="O1441" s="412" t="s">
        <v>15</v>
      </c>
      <c r="P1441" s="413"/>
      <c r="Q1441" s="414">
        <v>0.705</v>
      </c>
      <c r="R1441" s="412" t="s">
        <v>15</v>
      </c>
      <c r="S1441" s="413"/>
    </row>
    <row r="1442" spans="2:19" s="406" customFormat="1" ht="13.5" hidden="1" outlineLevel="3">
      <c r="B1442" s="397"/>
      <c r="C1442" s="398"/>
      <c r="D1442" s="399" t="s">
        <v>70</v>
      </c>
      <c r="E1442" s="402" t="s">
        <v>15</v>
      </c>
      <c r="F1442" s="401" t="s">
        <v>1777</v>
      </c>
      <c r="G1442" s="398"/>
      <c r="H1442" s="402" t="s">
        <v>15</v>
      </c>
      <c r="I1442" s="403" t="s">
        <v>15</v>
      </c>
      <c r="J1442" s="404"/>
      <c r="K1442" s="405"/>
      <c r="L1442" s="403" t="s">
        <v>15</v>
      </c>
      <c r="M1442" s="404"/>
      <c r="N1442" s="405"/>
      <c r="O1442" s="403" t="s">
        <v>15</v>
      </c>
      <c r="P1442" s="404"/>
      <c r="Q1442" s="405" t="s">
        <v>15</v>
      </c>
      <c r="R1442" s="403" t="s">
        <v>15</v>
      </c>
      <c r="S1442" s="404"/>
    </row>
    <row r="1443" spans="2:19" s="415" customFormat="1" ht="13.5" hidden="1" outlineLevel="3">
      <c r="B1443" s="407"/>
      <c r="C1443" s="408"/>
      <c r="D1443" s="399" t="s">
        <v>70</v>
      </c>
      <c r="E1443" s="436" t="s">
        <v>15</v>
      </c>
      <c r="F1443" s="410" t="s">
        <v>2417</v>
      </c>
      <c r="G1443" s="408"/>
      <c r="H1443" s="411">
        <v>1.89</v>
      </c>
      <c r="I1443" s="412" t="s">
        <v>15</v>
      </c>
      <c r="J1443" s="413"/>
      <c r="K1443" s="414"/>
      <c r="L1443" s="412" t="s">
        <v>15</v>
      </c>
      <c r="M1443" s="413"/>
      <c r="N1443" s="414"/>
      <c r="O1443" s="412" t="s">
        <v>15</v>
      </c>
      <c r="P1443" s="413"/>
      <c r="Q1443" s="414">
        <v>1.89</v>
      </c>
      <c r="R1443" s="412" t="s">
        <v>15</v>
      </c>
      <c r="S1443" s="413"/>
    </row>
    <row r="1444" spans="2:19" s="406" customFormat="1" ht="13.5" hidden="1" outlineLevel="3">
      <c r="B1444" s="397"/>
      <c r="C1444" s="398"/>
      <c r="D1444" s="399" t="s">
        <v>70</v>
      </c>
      <c r="E1444" s="402" t="s">
        <v>15</v>
      </c>
      <c r="F1444" s="401" t="s">
        <v>1775</v>
      </c>
      <c r="G1444" s="398"/>
      <c r="H1444" s="402" t="s">
        <v>15</v>
      </c>
      <c r="I1444" s="403" t="s">
        <v>15</v>
      </c>
      <c r="J1444" s="404"/>
      <c r="K1444" s="405"/>
      <c r="L1444" s="403" t="s">
        <v>15</v>
      </c>
      <c r="M1444" s="404"/>
      <c r="N1444" s="405"/>
      <c r="O1444" s="403" t="s">
        <v>15</v>
      </c>
      <c r="P1444" s="404"/>
      <c r="Q1444" s="405" t="s">
        <v>15</v>
      </c>
      <c r="R1444" s="403" t="s">
        <v>15</v>
      </c>
      <c r="S1444" s="404"/>
    </row>
    <row r="1445" spans="2:19" s="415" customFormat="1" ht="13.5" hidden="1" outlineLevel="3">
      <c r="B1445" s="407"/>
      <c r="C1445" s="408"/>
      <c r="D1445" s="399" t="s">
        <v>70</v>
      </c>
      <c r="E1445" s="436" t="s">
        <v>15</v>
      </c>
      <c r="F1445" s="410" t="s">
        <v>2418</v>
      </c>
      <c r="G1445" s="408"/>
      <c r="H1445" s="411">
        <v>0.94</v>
      </c>
      <c r="I1445" s="412" t="s">
        <v>15</v>
      </c>
      <c r="J1445" s="413"/>
      <c r="K1445" s="414"/>
      <c r="L1445" s="412" t="s">
        <v>15</v>
      </c>
      <c r="M1445" s="413"/>
      <c r="N1445" s="414"/>
      <c r="O1445" s="412" t="s">
        <v>15</v>
      </c>
      <c r="P1445" s="413"/>
      <c r="Q1445" s="414">
        <v>0.94</v>
      </c>
      <c r="R1445" s="412" t="s">
        <v>15</v>
      </c>
      <c r="S1445" s="413"/>
    </row>
    <row r="1446" spans="2:19" s="415" customFormat="1" ht="13.5" hidden="1" outlineLevel="3">
      <c r="B1446" s="407"/>
      <c r="C1446" s="408"/>
      <c r="D1446" s="399" t="s">
        <v>70</v>
      </c>
      <c r="E1446" s="436" t="s">
        <v>15</v>
      </c>
      <c r="F1446" s="410" t="s">
        <v>2416</v>
      </c>
      <c r="G1446" s="408"/>
      <c r="H1446" s="411">
        <v>0.705</v>
      </c>
      <c r="I1446" s="412" t="s">
        <v>15</v>
      </c>
      <c r="J1446" s="413"/>
      <c r="K1446" s="414"/>
      <c r="L1446" s="412" t="s">
        <v>15</v>
      </c>
      <c r="M1446" s="413"/>
      <c r="N1446" s="414"/>
      <c r="O1446" s="412" t="s">
        <v>15</v>
      </c>
      <c r="P1446" s="413"/>
      <c r="Q1446" s="414">
        <v>0.705</v>
      </c>
      <c r="R1446" s="412" t="s">
        <v>15</v>
      </c>
      <c r="S1446" s="413"/>
    </row>
    <row r="1447" spans="2:19" s="424" customFormat="1" ht="13.5" hidden="1" outlineLevel="3">
      <c r="B1447" s="416"/>
      <c r="C1447" s="417"/>
      <c r="D1447" s="399" t="s">
        <v>70</v>
      </c>
      <c r="E1447" s="438" t="s">
        <v>15</v>
      </c>
      <c r="F1447" s="419" t="s">
        <v>71</v>
      </c>
      <c r="G1447" s="417"/>
      <c r="H1447" s="420">
        <v>29.735</v>
      </c>
      <c r="I1447" s="421" t="s">
        <v>15</v>
      </c>
      <c r="J1447" s="422"/>
      <c r="K1447" s="423"/>
      <c r="L1447" s="421" t="s">
        <v>15</v>
      </c>
      <c r="M1447" s="422"/>
      <c r="N1447" s="423"/>
      <c r="O1447" s="421" t="s">
        <v>15</v>
      </c>
      <c r="P1447" s="422"/>
      <c r="Q1447" s="423">
        <v>29.735</v>
      </c>
      <c r="R1447" s="421" t="s">
        <v>15</v>
      </c>
      <c r="S1447" s="422"/>
    </row>
    <row r="1448" spans="2:19" s="264" customFormat="1" ht="22.5" customHeight="1" hidden="1" outlineLevel="2" collapsed="1">
      <c r="B1448" s="255"/>
      <c r="C1448" s="256" t="s">
        <v>2419</v>
      </c>
      <c r="D1448" s="256" t="s">
        <v>67</v>
      </c>
      <c r="E1448" s="257" t="s">
        <v>2338</v>
      </c>
      <c r="F1448" s="396" t="s">
        <v>2339</v>
      </c>
      <c r="G1448" s="259" t="s">
        <v>77</v>
      </c>
      <c r="H1448" s="260">
        <v>100.36</v>
      </c>
      <c r="I1448" s="261">
        <v>975.2</v>
      </c>
      <c r="J1448" s="263">
        <f>ROUND(I1448*H1448,2)</f>
        <v>97871.07</v>
      </c>
      <c r="K1448" s="262"/>
      <c r="L1448" s="261">
        <v>975.2</v>
      </c>
      <c r="M1448" s="263">
        <f>ROUND(L1448*K1448,2)</f>
        <v>0</v>
      </c>
      <c r="N1448" s="262"/>
      <c r="O1448" s="261">
        <v>975.2</v>
      </c>
      <c r="P1448" s="263">
        <f>ROUND(O1448*N1448,2)</f>
        <v>0</v>
      </c>
      <c r="Q1448" s="262">
        <v>100.36</v>
      </c>
      <c r="R1448" s="261">
        <v>975.2</v>
      </c>
      <c r="S1448" s="263">
        <f>ROUND(R1448*Q1448,2)</f>
        <v>97871.07</v>
      </c>
    </row>
    <row r="1449" spans="2:19" s="406" customFormat="1" ht="13.5" hidden="1" outlineLevel="3">
      <c r="B1449" s="397"/>
      <c r="C1449" s="398"/>
      <c r="D1449" s="399" t="s">
        <v>70</v>
      </c>
      <c r="E1449" s="402" t="s">
        <v>15</v>
      </c>
      <c r="F1449" s="401" t="s">
        <v>2046</v>
      </c>
      <c r="G1449" s="398"/>
      <c r="H1449" s="402" t="s">
        <v>15</v>
      </c>
      <c r="I1449" s="403" t="s">
        <v>15</v>
      </c>
      <c r="J1449" s="404"/>
      <c r="K1449" s="405"/>
      <c r="L1449" s="403" t="s">
        <v>15</v>
      </c>
      <c r="M1449" s="404"/>
      <c r="N1449" s="405"/>
      <c r="O1449" s="403" t="s">
        <v>15</v>
      </c>
      <c r="P1449" s="404"/>
      <c r="Q1449" s="405" t="s">
        <v>15</v>
      </c>
      <c r="R1449" s="403" t="s">
        <v>15</v>
      </c>
      <c r="S1449" s="404"/>
    </row>
    <row r="1450" spans="2:19" s="406" customFormat="1" ht="13.5" hidden="1" outlineLevel="3">
      <c r="B1450" s="397"/>
      <c r="C1450" s="398"/>
      <c r="D1450" s="399" t="s">
        <v>70</v>
      </c>
      <c r="E1450" s="402" t="s">
        <v>15</v>
      </c>
      <c r="F1450" s="401" t="s">
        <v>1777</v>
      </c>
      <c r="G1450" s="398"/>
      <c r="H1450" s="402" t="s">
        <v>15</v>
      </c>
      <c r="I1450" s="403" t="s">
        <v>15</v>
      </c>
      <c r="J1450" s="404"/>
      <c r="K1450" s="405"/>
      <c r="L1450" s="403" t="s">
        <v>15</v>
      </c>
      <c r="M1450" s="404"/>
      <c r="N1450" s="405"/>
      <c r="O1450" s="403" t="s">
        <v>15</v>
      </c>
      <c r="P1450" s="404"/>
      <c r="Q1450" s="405" t="s">
        <v>15</v>
      </c>
      <c r="R1450" s="403" t="s">
        <v>15</v>
      </c>
      <c r="S1450" s="404"/>
    </row>
    <row r="1451" spans="2:19" s="415" customFormat="1" ht="13.5" hidden="1" outlineLevel="3">
      <c r="B1451" s="407"/>
      <c r="C1451" s="408"/>
      <c r="D1451" s="399" t="s">
        <v>70</v>
      </c>
      <c r="E1451" s="436" t="s">
        <v>15</v>
      </c>
      <c r="F1451" s="410" t="s">
        <v>2420</v>
      </c>
      <c r="G1451" s="408"/>
      <c r="H1451" s="411">
        <v>67.08</v>
      </c>
      <c r="I1451" s="412" t="s">
        <v>15</v>
      </c>
      <c r="J1451" s="413"/>
      <c r="K1451" s="414"/>
      <c r="L1451" s="412" t="s">
        <v>15</v>
      </c>
      <c r="M1451" s="413"/>
      <c r="N1451" s="414"/>
      <c r="O1451" s="412" t="s">
        <v>15</v>
      </c>
      <c r="P1451" s="413"/>
      <c r="Q1451" s="414">
        <v>67.08</v>
      </c>
      <c r="R1451" s="412" t="s">
        <v>15</v>
      </c>
      <c r="S1451" s="413"/>
    </row>
    <row r="1452" spans="2:19" s="406" customFormat="1" ht="13.5" hidden="1" outlineLevel="3">
      <c r="B1452" s="397"/>
      <c r="C1452" s="398"/>
      <c r="D1452" s="399" t="s">
        <v>70</v>
      </c>
      <c r="E1452" s="402" t="s">
        <v>15</v>
      </c>
      <c r="F1452" s="401" t="s">
        <v>1779</v>
      </c>
      <c r="G1452" s="398"/>
      <c r="H1452" s="402" t="s">
        <v>15</v>
      </c>
      <c r="I1452" s="403" t="s">
        <v>15</v>
      </c>
      <c r="J1452" s="404"/>
      <c r="K1452" s="405"/>
      <c r="L1452" s="403" t="s">
        <v>15</v>
      </c>
      <c r="M1452" s="404"/>
      <c r="N1452" s="405"/>
      <c r="O1452" s="403" t="s">
        <v>15</v>
      </c>
      <c r="P1452" s="404"/>
      <c r="Q1452" s="405" t="s">
        <v>15</v>
      </c>
      <c r="R1452" s="403" t="s">
        <v>15</v>
      </c>
      <c r="S1452" s="404"/>
    </row>
    <row r="1453" spans="2:19" s="406" customFormat="1" ht="13.5" hidden="1" outlineLevel="3">
      <c r="B1453" s="397"/>
      <c r="C1453" s="398"/>
      <c r="D1453" s="399" t="s">
        <v>70</v>
      </c>
      <c r="E1453" s="402" t="s">
        <v>15</v>
      </c>
      <c r="F1453" s="401" t="s">
        <v>1773</v>
      </c>
      <c r="G1453" s="398"/>
      <c r="H1453" s="402" t="s">
        <v>15</v>
      </c>
      <c r="I1453" s="403" t="s">
        <v>15</v>
      </c>
      <c r="J1453" s="404"/>
      <c r="K1453" s="405"/>
      <c r="L1453" s="403" t="s">
        <v>15</v>
      </c>
      <c r="M1453" s="404"/>
      <c r="N1453" s="405"/>
      <c r="O1453" s="403" t="s">
        <v>15</v>
      </c>
      <c r="P1453" s="404"/>
      <c r="Q1453" s="405" t="s">
        <v>15</v>
      </c>
      <c r="R1453" s="403" t="s">
        <v>15</v>
      </c>
      <c r="S1453" s="404"/>
    </row>
    <row r="1454" spans="2:19" s="415" customFormat="1" ht="13.5" hidden="1" outlineLevel="3">
      <c r="B1454" s="407"/>
      <c r="C1454" s="408"/>
      <c r="D1454" s="399" t="s">
        <v>70</v>
      </c>
      <c r="E1454" s="436" t="s">
        <v>15</v>
      </c>
      <c r="F1454" s="410" t="s">
        <v>2421</v>
      </c>
      <c r="G1454" s="408"/>
      <c r="H1454" s="411">
        <v>9.4</v>
      </c>
      <c r="I1454" s="412" t="s">
        <v>15</v>
      </c>
      <c r="J1454" s="413"/>
      <c r="K1454" s="414"/>
      <c r="L1454" s="412" t="s">
        <v>15</v>
      </c>
      <c r="M1454" s="413"/>
      <c r="N1454" s="414"/>
      <c r="O1454" s="412" t="s">
        <v>15</v>
      </c>
      <c r="P1454" s="413"/>
      <c r="Q1454" s="414">
        <v>9.4</v>
      </c>
      <c r="R1454" s="412" t="s">
        <v>15</v>
      </c>
      <c r="S1454" s="413"/>
    </row>
    <row r="1455" spans="2:19" s="415" customFormat="1" ht="13.5" hidden="1" outlineLevel="3">
      <c r="B1455" s="407"/>
      <c r="C1455" s="408"/>
      <c r="D1455" s="399" t="s">
        <v>70</v>
      </c>
      <c r="E1455" s="436" t="s">
        <v>15</v>
      </c>
      <c r="F1455" s="410" t="s">
        <v>2422</v>
      </c>
      <c r="G1455" s="408"/>
      <c r="H1455" s="411">
        <v>3.29</v>
      </c>
      <c r="I1455" s="412" t="s">
        <v>15</v>
      </c>
      <c r="J1455" s="413"/>
      <c r="K1455" s="414"/>
      <c r="L1455" s="412" t="s">
        <v>15</v>
      </c>
      <c r="M1455" s="413"/>
      <c r="N1455" s="414"/>
      <c r="O1455" s="412" t="s">
        <v>15</v>
      </c>
      <c r="P1455" s="413"/>
      <c r="Q1455" s="414">
        <v>3.29</v>
      </c>
      <c r="R1455" s="412" t="s">
        <v>15</v>
      </c>
      <c r="S1455" s="413"/>
    </row>
    <row r="1456" spans="2:19" s="406" customFormat="1" ht="13.5" hidden="1" outlineLevel="3">
      <c r="B1456" s="397"/>
      <c r="C1456" s="398"/>
      <c r="D1456" s="399" t="s">
        <v>70</v>
      </c>
      <c r="E1456" s="402" t="s">
        <v>15</v>
      </c>
      <c r="F1456" s="401" t="s">
        <v>1777</v>
      </c>
      <c r="G1456" s="398"/>
      <c r="H1456" s="402" t="s">
        <v>15</v>
      </c>
      <c r="I1456" s="403" t="s">
        <v>15</v>
      </c>
      <c r="J1456" s="404"/>
      <c r="K1456" s="405"/>
      <c r="L1456" s="403" t="s">
        <v>15</v>
      </c>
      <c r="M1456" s="404"/>
      <c r="N1456" s="405"/>
      <c r="O1456" s="403" t="s">
        <v>15</v>
      </c>
      <c r="P1456" s="404"/>
      <c r="Q1456" s="405" t="s">
        <v>15</v>
      </c>
      <c r="R1456" s="403" t="s">
        <v>15</v>
      </c>
      <c r="S1456" s="404"/>
    </row>
    <row r="1457" spans="2:19" s="415" customFormat="1" ht="13.5" hidden="1" outlineLevel="3">
      <c r="B1457" s="407"/>
      <c r="C1457" s="408"/>
      <c r="D1457" s="399" t="s">
        <v>70</v>
      </c>
      <c r="E1457" s="436" t="s">
        <v>15</v>
      </c>
      <c r="F1457" s="410" t="s">
        <v>2423</v>
      </c>
      <c r="G1457" s="408"/>
      <c r="H1457" s="411">
        <v>12.6</v>
      </c>
      <c r="I1457" s="412" t="s">
        <v>15</v>
      </c>
      <c r="J1457" s="413"/>
      <c r="K1457" s="414"/>
      <c r="L1457" s="412" t="s">
        <v>15</v>
      </c>
      <c r="M1457" s="413"/>
      <c r="N1457" s="414"/>
      <c r="O1457" s="412" t="s">
        <v>15</v>
      </c>
      <c r="P1457" s="413"/>
      <c r="Q1457" s="414">
        <v>12.6</v>
      </c>
      <c r="R1457" s="412" t="s">
        <v>15</v>
      </c>
      <c r="S1457" s="413"/>
    </row>
    <row r="1458" spans="2:19" s="406" customFormat="1" ht="13.5" hidden="1" outlineLevel="3">
      <c r="B1458" s="397"/>
      <c r="C1458" s="398"/>
      <c r="D1458" s="399" t="s">
        <v>70</v>
      </c>
      <c r="E1458" s="402" t="s">
        <v>15</v>
      </c>
      <c r="F1458" s="401" t="s">
        <v>1775</v>
      </c>
      <c r="G1458" s="398"/>
      <c r="H1458" s="402" t="s">
        <v>15</v>
      </c>
      <c r="I1458" s="403" t="s">
        <v>15</v>
      </c>
      <c r="J1458" s="404"/>
      <c r="K1458" s="405"/>
      <c r="L1458" s="403" t="s">
        <v>15</v>
      </c>
      <c r="M1458" s="404"/>
      <c r="N1458" s="405"/>
      <c r="O1458" s="403" t="s">
        <v>15</v>
      </c>
      <c r="P1458" s="404"/>
      <c r="Q1458" s="405" t="s">
        <v>15</v>
      </c>
      <c r="R1458" s="403" t="s">
        <v>15</v>
      </c>
      <c r="S1458" s="404"/>
    </row>
    <row r="1459" spans="2:19" s="415" customFormat="1" ht="13.5" hidden="1" outlineLevel="3">
      <c r="B1459" s="407"/>
      <c r="C1459" s="408"/>
      <c r="D1459" s="399" t="s">
        <v>70</v>
      </c>
      <c r="E1459" s="436" t="s">
        <v>15</v>
      </c>
      <c r="F1459" s="410" t="s">
        <v>2424</v>
      </c>
      <c r="G1459" s="408"/>
      <c r="H1459" s="411">
        <v>4.7</v>
      </c>
      <c r="I1459" s="412" t="s">
        <v>15</v>
      </c>
      <c r="J1459" s="413"/>
      <c r="K1459" s="414"/>
      <c r="L1459" s="412" t="s">
        <v>15</v>
      </c>
      <c r="M1459" s="413"/>
      <c r="N1459" s="414"/>
      <c r="O1459" s="412" t="s">
        <v>15</v>
      </c>
      <c r="P1459" s="413"/>
      <c r="Q1459" s="414">
        <v>4.7</v>
      </c>
      <c r="R1459" s="412" t="s">
        <v>15</v>
      </c>
      <c r="S1459" s="413"/>
    </row>
    <row r="1460" spans="2:19" s="415" customFormat="1" ht="13.5" hidden="1" outlineLevel="3">
      <c r="B1460" s="407"/>
      <c r="C1460" s="408"/>
      <c r="D1460" s="399" t="s">
        <v>70</v>
      </c>
      <c r="E1460" s="436" t="s">
        <v>15</v>
      </c>
      <c r="F1460" s="410" t="s">
        <v>2422</v>
      </c>
      <c r="G1460" s="408"/>
      <c r="H1460" s="411">
        <v>3.29</v>
      </c>
      <c r="I1460" s="412" t="s">
        <v>15</v>
      </c>
      <c r="J1460" s="413"/>
      <c r="K1460" s="414"/>
      <c r="L1460" s="412" t="s">
        <v>15</v>
      </c>
      <c r="M1460" s="413"/>
      <c r="N1460" s="414"/>
      <c r="O1460" s="412" t="s">
        <v>15</v>
      </c>
      <c r="P1460" s="413"/>
      <c r="Q1460" s="414">
        <v>3.29</v>
      </c>
      <c r="R1460" s="412" t="s">
        <v>15</v>
      </c>
      <c r="S1460" s="413"/>
    </row>
    <row r="1461" spans="2:19" s="424" customFormat="1" ht="13.5" hidden="1" outlineLevel="3">
      <c r="B1461" s="416"/>
      <c r="C1461" s="417"/>
      <c r="D1461" s="399" t="s">
        <v>70</v>
      </c>
      <c r="E1461" s="438" t="s">
        <v>15</v>
      </c>
      <c r="F1461" s="419" t="s">
        <v>71</v>
      </c>
      <c r="G1461" s="417"/>
      <c r="H1461" s="420">
        <v>100.36</v>
      </c>
      <c r="I1461" s="421" t="s">
        <v>15</v>
      </c>
      <c r="J1461" s="422"/>
      <c r="K1461" s="423"/>
      <c r="L1461" s="421" t="s">
        <v>15</v>
      </c>
      <c r="M1461" s="422"/>
      <c r="N1461" s="423"/>
      <c r="O1461" s="421" t="s">
        <v>15</v>
      </c>
      <c r="P1461" s="422"/>
      <c r="Q1461" s="423">
        <v>100.36</v>
      </c>
      <c r="R1461" s="421" t="s">
        <v>15</v>
      </c>
      <c r="S1461" s="422"/>
    </row>
    <row r="1462" spans="2:19" s="254" customFormat="1" ht="29.85" customHeight="1" outlineLevel="1" collapsed="1">
      <c r="B1462" s="248"/>
      <c r="C1462" s="249"/>
      <c r="D1462" s="250" t="s">
        <v>36</v>
      </c>
      <c r="E1462" s="251" t="s">
        <v>72</v>
      </c>
      <c r="F1462" s="394" t="s">
        <v>184</v>
      </c>
      <c r="G1462" s="249"/>
      <c r="H1462" s="249"/>
      <c r="I1462" s="252" t="s">
        <v>15</v>
      </c>
      <c r="J1462" s="253">
        <f>SUM(J1463:J1517)</f>
        <v>949746.0099999999</v>
      </c>
      <c r="K1462" s="248"/>
      <c r="L1462" s="252" t="s">
        <v>15</v>
      </c>
      <c r="M1462" s="253">
        <f>SUM(M1463:M1517)</f>
        <v>0</v>
      </c>
      <c r="N1462" s="248"/>
      <c r="O1462" s="252" t="s">
        <v>15</v>
      </c>
      <c r="P1462" s="253">
        <f>SUM(P1463:P1517)</f>
        <v>0</v>
      </c>
      <c r="Q1462" s="248"/>
      <c r="R1462" s="252" t="s">
        <v>15</v>
      </c>
      <c r="S1462" s="253">
        <f>SUM(S1463:S1517)</f>
        <v>949746.0099999999</v>
      </c>
    </row>
    <row r="1463" spans="2:19" s="264" customFormat="1" ht="22.5" customHeight="1" hidden="1" outlineLevel="2" collapsed="1">
      <c r="B1463" s="255"/>
      <c r="C1463" s="256" t="s">
        <v>2425</v>
      </c>
      <c r="D1463" s="256" t="s">
        <v>67</v>
      </c>
      <c r="E1463" s="257" t="s">
        <v>2426</v>
      </c>
      <c r="F1463" s="396" t="s">
        <v>2427</v>
      </c>
      <c r="G1463" s="259" t="s">
        <v>77</v>
      </c>
      <c r="H1463" s="260">
        <v>1047.42</v>
      </c>
      <c r="I1463" s="261">
        <v>278.6</v>
      </c>
      <c r="J1463" s="263">
        <f>ROUND(I1463*H1463,2)</f>
        <v>291811.21</v>
      </c>
      <c r="K1463" s="262"/>
      <c r="L1463" s="261">
        <v>278.6</v>
      </c>
      <c r="M1463" s="263">
        <f>ROUND(L1463*K1463,2)</f>
        <v>0</v>
      </c>
      <c r="N1463" s="262"/>
      <c r="O1463" s="261">
        <v>278.6</v>
      </c>
      <c r="P1463" s="263">
        <f>ROUND(O1463*N1463,2)</f>
        <v>0</v>
      </c>
      <c r="Q1463" s="262">
        <v>1047.42</v>
      </c>
      <c r="R1463" s="261">
        <v>278.6</v>
      </c>
      <c r="S1463" s="263">
        <f>ROUND(R1463*Q1463,2)</f>
        <v>291811.21</v>
      </c>
    </row>
    <row r="1464" spans="2:19" s="415" customFormat="1" ht="13.5" hidden="1" outlineLevel="3">
      <c r="B1464" s="407"/>
      <c r="C1464" s="408"/>
      <c r="D1464" s="399" t="s">
        <v>70</v>
      </c>
      <c r="E1464" s="436" t="s">
        <v>15</v>
      </c>
      <c r="F1464" s="410" t="s">
        <v>2428</v>
      </c>
      <c r="G1464" s="408"/>
      <c r="H1464" s="411">
        <v>1047.42</v>
      </c>
      <c r="I1464" s="412" t="s">
        <v>15</v>
      </c>
      <c r="J1464" s="413"/>
      <c r="K1464" s="414"/>
      <c r="L1464" s="412" t="s">
        <v>15</v>
      </c>
      <c r="M1464" s="413"/>
      <c r="N1464" s="414"/>
      <c r="O1464" s="412" t="s">
        <v>15</v>
      </c>
      <c r="P1464" s="413"/>
      <c r="Q1464" s="414">
        <v>1047.42</v>
      </c>
      <c r="R1464" s="412" t="s">
        <v>15</v>
      </c>
      <c r="S1464" s="413"/>
    </row>
    <row r="1465" spans="2:19" s="424" customFormat="1" ht="13.5" hidden="1" outlineLevel="3">
      <c r="B1465" s="416"/>
      <c r="C1465" s="417"/>
      <c r="D1465" s="399" t="s">
        <v>70</v>
      </c>
      <c r="E1465" s="438" t="s">
        <v>2429</v>
      </c>
      <c r="F1465" s="419" t="s">
        <v>71</v>
      </c>
      <c r="G1465" s="417"/>
      <c r="H1465" s="420">
        <v>1047.42</v>
      </c>
      <c r="I1465" s="421" t="s">
        <v>15</v>
      </c>
      <c r="J1465" s="422"/>
      <c r="K1465" s="423"/>
      <c r="L1465" s="421" t="s">
        <v>15</v>
      </c>
      <c r="M1465" s="422"/>
      <c r="N1465" s="423"/>
      <c r="O1465" s="421" t="s">
        <v>15</v>
      </c>
      <c r="P1465" s="422"/>
      <c r="Q1465" s="423">
        <v>1047.42</v>
      </c>
      <c r="R1465" s="421" t="s">
        <v>15</v>
      </c>
      <c r="S1465" s="422"/>
    </row>
    <row r="1466" spans="2:19" s="264" customFormat="1" ht="22.5" customHeight="1" hidden="1" outlineLevel="2" collapsed="1">
      <c r="B1466" s="255"/>
      <c r="C1466" s="256" t="s">
        <v>2430</v>
      </c>
      <c r="D1466" s="256" t="s">
        <v>67</v>
      </c>
      <c r="E1466" s="257" t="s">
        <v>1151</v>
      </c>
      <c r="F1466" s="396" t="s">
        <v>1152</v>
      </c>
      <c r="G1466" s="259" t="s">
        <v>68</v>
      </c>
      <c r="H1466" s="260">
        <v>314.226</v>
      </c>
      <c r="I1466" s="261">
        <v>36.1</v>
      </c>
      <c r="J1466" s="263">
        <f>ROUND(I1466*H1466,2)</f>
        <v>11343.56</v>
      </c>
      <c r="K1466" s="262"/>
      <c r="L1466" s="261">
        <v>36.1</v>
      </c>
      <c r="M1466" s="263">
        <f>ROUND(L1466*K1466,2)</f>
        <v>0</v>
      </c>
      <c r="N1466" s="262"/>
      <c r="O1466" s="261">
        <v>36.1</v>
      </c>
      <c r="P1466" s="263">
        <f>ROUND(O1466*N1466,2)</f>
        <v>0</v>
      </c>
      <c r="Q1466" s="262">
        <v>314.226</v>
      </c>
      <c r="R1466" s="261">
        <v>36.1</v>
      </c>
      <c r="S1466" s="263">
        <f>ROUND(R1466*Q1466,2)</f>
        <v>11343.56</v>
      </c>
    </row>
    <row r="1467" spans="2:19" s="415" customFormat="1" ht="13.5" hidden="1" outlineLevel="3">
      <c r="B1467" s="407"/>
      <c r="C1467" s="408"/>
      <c r="D1467" s="399" t="s">
        <v>70</v>
      </c>
      <c r="E1467" s="436" t="s">
        <v>15</v>
      </c>
      <c r="F1467" s="410" t="s">
        <v>2431</v>
      </c>
      <c r="G1467" s="408"/>
      <c r="H1467" s="411">
        <v>314.226</v>
      </c>
      <c r="I1467" s="412" t="s">
        <v>15</v>
      </c>
      <c r="J1467" s="413"/>
      <c r="K1467" s="414"/>
      <c r="L1467" s="412" t="s">
        <v>15</v>
      </c>
      <c r="M1467" s="413"/>
      <c r="N1467" s="414"/>
      <c r="O1467" s="412" t="s">
        <v>15</v>
      </c>
      <c r="P1467" s="413"/>
      <c r="Q1467" s="414">
        <v>314.226</v>
      </c>
      <c r="R1467" s="412" t="s">
        <v>15</v>
      </c>
      <c r="S1467" s="413"/>
    </row>
    <row r="1468" spans="2:19" s="264" customFormat="1" ht="22.5" customHeight="1" hidden="1" outlineLevel="2">
      <c r="B1468" s="255"/>
      <c r="C1468" s="256" t="s">
        <v>2432</v>
      </c>
      <c r="D1468" s="256" t="s">
        <v>67</v>
      </c>
      <c r="E1468" s="257" t="s">
        <v>1588</v>
      </c>
      <c r="F1468" s="396" t="s">
        <v>1589</v>
      </c>
      <c r="G1468" s="259" t="s">
        <v>68</v>
      </c>
      <c r="H1468" s="260">
        <v>314.226</v>
      </c>
      <c r="I1468" s="261">
        <v>10.3</v>
      </c>
      <c r="J1468" s="263">
        <f>ROUND(I1468*H1468,2)</f>
        <v>3236.53</v>
      </c>
      <c r="K1468" s="262"/>
      <c r="L1468" s="261">
        <v>10.3</v>
      </c>
      <c r="M1468" s="263">
        <f>ROUND(L1468*K1468,2)</f>
        <v>0</v>
      </c>
      <c r="N1468" s="262"/>
      <c r="O1468" s="261">
        <v>10.3</v>
      </c>
      <c r="P1468" s="263">
        <f>ROUND(O1468*N1468,2)</f>
        <v>0</v>
      </c>
      <c r="Q1468" s="262">
        <v>314.226</v>
      </c>
      <c r="R1468" s="261">
        <v>10.3</v>
      </c>
      <c r="S1468" s="263">
        <f>ROUND(R1468*Q1468,2)</f>
        <v>3236.53</v>
      </c>
    </row>
    <row r="1469" spans="2:19" s="264" customFormat="1" ht="22.5" customHeight="1" hidden="1" outlineLevel="2" collapsed="1">
      <c r="B1469" s="255"/>
      <c r="C1469" s="256" t="s">
        <v>2433</v>
      </c>
      <c r="D1469" s="256" t="s">
        <v>67</v>
      </c>
      <c r="E1469" s="257" t="s">
        <v>2434</v>
      </c>
      <c r="F1469" s="396" t="s">
        <v>2435</v>
      </c>
      <c r="G1469" s="259" t="s">
        <v>77</v>
      </c>
      <c r="H1469" s="260">
        <v>621</v>
      </c>
      <c r="I1469" s="261">
        <v>348.3</v>
      </c>
      <c r="J1469" s="263">
        <f>ROUND(I1469*H1469,2)</f>
        <v>216294.3</v>
      </c>
      <c r="K1469" s="262"/>
      <c r="L1469" s="261">
        <v>348.3</v>
      </c>
      <c r="M1469" s="263">
        <f>ROUND(L1469*K1469,2)</f>
        <v>0</v>
      </c>
      <c r="N1469" s="262"/>
      <c r="O1469" s="261">
        <v>348.3</v>
      </c>
      <c r="P1469" s="263">
        <f>ROUND(O1469*N1469,2)</f>
        <v>0</v>
      </c>
      <c r="Q1469" s="262">
        <v>621</v>
      </c>
      <c r="R1469" s="261">
        <v>348.3</v>
      </c>
      <c r="S1469" s="263">
        <f>ROUND(R1469*Q1469,2)</f>
        <v>216294.3</v>
      </c>
    </row>
    <row r="1470" spans="2:19" s="415" customFormat="1" ht="13.5" hidden="1" outlineLevel="3">
      <c r="B1470" s="407"/>
      <c r="C1470" s="408"/>
      <c r="D1470" s="399" t="s">
        <v>70</v>
      </c>
      <c r="E1470" s="436" t="s">
        <v>15</v>
      </c>
      <c r="F1470" s="410" t="s">
        <v>2436</v>
      </c>
      <c r="G1470" s="408"/>
      <c r="H1470" s="411">
        <v>621</v>
      </c>
      <c r="I1470" s="412" t="s">
        <v>15</v>
      </c>
      <c r="J1470" s="413"/>
      <c r="K1470" s="414"/>
      <c r="L1470" s="412" t="s">
        <v>15</v>
      </c>
      <c r="M1470" s="413"/>
      <c r="N1470" s="414"/>
      <c r="O1470" s="412" t="s">
        <v>15</v>
      </c>
      <c r="P1470" s="413"/>
      <c r="Q1470" s="414">
        <v>621</v>
      </c>
      <c r="R1470" s="412" t="s">
        <v>15</v>
      </c>
      <c r="S1470" s="413"/>
    </row>
    <row r="1471" spans="2:19" s="424" customFormat="1" ht="13.5" hidden="1" outlineLevel="3">
      <c r="B1471" s="416"/>
      <c r="C1471" s="417"/>
      <c r="D1471" s="399" t="s">
        <v>70</v>
      </c>
      <c r="E1471" s="438" t="s">
        <v>2437</v>
      </c>
      <c r="F1471" s="419" t="s">
        <v>71</v>
      </c>
      <c r="G1471" s="417"/>
      <c r="H1471" s="420">
        <v>621</v>
      </c>
      <c r="I1471" s="421" t="s">
        <v>15</v>
      </c>
      <c r="J1471" s="422"/>
      <c r="K1471" s="423"/>
      <c r="L1471" s="421" t="s">
        <v>15</v>
      </c>
      <c r="M1471" s="422"/>
      <c r="N1471" s="423"/>
      <c r="O1471" s="421" t="s">
        <v>15</v>
      </c>
      <c r="P1471" s="422"/>
      <c r="Q1471" s="423">
        <v>621</v>
      </c>
      <c r="R1471" s="421" t="s">
        <v>15</v>
      </c>
      <c r="S1471" s="422"/>
    </row>
    <row r="1472" spans="2:19" s="264" customFormat="1" ht="31.5" customHeight="1" hidden="1" outlineLevel="2" collapsed="1">
      <c r="B1472" s="255"/>
      <c r="C1472" s="265" t="s">
        <v>2438</v>
      </c>
      <c r="D1472" s="265" t="s">
        <v>90</v>
      </c>
      <c r="E1472" s="266" t="s">
        <v>2439</v>
      </c>
      <c r="F1472" s="435" t="s">
        <v>2440</v>
      </c>
      <c r="G1472" s="267" t="s">
        <v>182</v>
      </c>
      <c r="H1472" s="268">
        <v>139.38</v>
      </c>
      <c r="I1472" s="269">
        <v>1476.8</v>
      </c>
      <c r="J1472" s="271">
        <f>ROUND(I1472*H1472,2)</f>
        <v>205836.38</v>
      </c>
      <c r="K1472" s="270"/>
      <c r="L1472" s="269">
        <v>1476.8</v>
      </c>
      <c r="M1472" s="271">
        <f>ROUND(L1472*K1472,2)</f>
        <v>0</v>
      </c>
      <c r="N1472" s="270"/>
      <c r="O1472" s="269">
        <v>1476.8</v>
      </c>
      <c r="P1472" s="271">
        <f>ROUND(O1472*N1472,2)</f>
        <v>0</v>
      </c>
      <c r="Q1472" s="270">
        <v>139.38</v>
      </c>
      <c r="R1472" s="269">
        <v>1476.8</v>
      </c>
      <c r="S1472" s="271">
        <f>ROUND(R1472*Q1472,2)</f>
        <v>205836.38</v>
      </c>
    </row>
    <row r="1473" spans="2:19" s="415" customFormat="1" ht="13.5" hidden="1" outlineLevel="3">
      <c r="B1473" s="407"/>
      <c r="C1473" s="408"/>
      <c r="D1473" s="399" t="s">
        <v>70</v>
      </c>
      <c r="E1473" s="436" t="s">
        <v>15</v>
      </c>
      <c r="F1473" s="410" t="s">
        <v>2441</v>
      </c>
      <c r="G1473" s="408"/>
      <c r="H1473" s="411">
        <v>139.38</v>
      </c>
      <c r="I1473" s="412" t="s">
        <v>15</v>
      </c>
      <c r="J1473" s="413"/>
      <c r="K1473" s="414"/>
      <c r="L1473" s="412" t="s">
        <v>15</v>
      </c>
      <c r="M1473" s="413"/>
      <c r="N1473" s="414"/>
      <c r="O1473" s="412" t="s">
        <v>15</v>
      </c>
      <c r="P1473" s="413"/>
      <c r="Q1473" s="414">
        <v>139.38</v>
      </c>
      <c r="R1473" s="412" t="s">
        <v>15</v>
      </c>
      <c r="S1473" s="413"/>
    </row>
    <row r="1474" spans="2:19" s="264" customFormat="1" ht="22.5" customHeight="1" hidden="1" outlineLevel="2" collapsed="1">
      <c r="B1474" s="255"/>
      <c r="C1474" s="256" t="s">
        <v>2442</v>
      </c>
      <c r="D1474" s="256" t="s">
        <v>67</v>
      </c>
      <c r="E1474" s="257" t="s">
        <v>2443</v>
      </c>
      <c r="F1474" s="396" t="s">
        <v>2444</v>
      </c>
      <c r="G1474" s="259" t="s">
        <v>77</v>
      </c>
      <c r="H1474" s="260">
        <v>29.208</v>
      </c>
      <c r="I1474" s="261">
        <v>181.1</v>
      </c>
      <c r="J1474" s="263">
        <f>ROUND(I1474*H1474,2)</f>
        <v>5289.57</v>
      </c>
      <c r="K1474" s="262"/>
      <c r="L1474" s="261">
        <v>181.1</v>
      </c>
      <c r="M1474" s="263">
        <f>ROUND(L1474*K1474,2)</f>
        <v>0</v>
      </c>
      <c r="N1474" s="262"/>
      <c r="O1474" s="261">
        <v>181.1</v>
      </c>
      <c r="P1474" s="263">
        <f>ROUND(O1474*N1474,2)</f>
        <v>0</v>
      </c>
      <c r="Q1474" s="262">
        <v>29.208</v>
      </c>
      <c r="R1474" s="261">
        <v>181.1</v>
      </c>
      <c r="S1474" s="263">
        <f>ROUND(R1474*Q1474,2)</f>
        <v>5289.57</v>
      </c>
    </row>
    <row r="1475" spans="2:19" s="406" customFormat="1" ht="13.5" hidden="1" outlineLevel="3">
      <c r="B1475" s="397"/>
      <c r="C1475" s="398"/>
      <c r="D1475" s="399" t="s">
        <v>70</v>
      </c>
      <c r="E1475" s="402" t="s">
        <v>15</v>
      </c>
      <c r="F1475" s="401" t="s">
        <v>2445</v>
      </c>
      <c r="G1475" s="398"/>
      <c r="H1475" s="402" t="s">
        <v>15</v>
      </c>
      <c r="I1475" s="403" t="s">
        <v>15</v>
      </c>
      <c r="J1475" s="404"/>
      <c r="K1475" s="405"/>
      <c r="L1475" s="403" t="s">
        <v>15</v>
      </c>
      <c r="M1475" s="404"/>
      <c r="N1475" s="405"/>
      <c r="O1475" s="403" t="s">
        <v>15</v>
      </c>
      <c r="P1475" s="404"/>
      <c r="Q1475" s="405" t="s">
        <v>15</v>
      </c>
      <c r="R1475" s="403" t="s">
        <v>15</v>
      </c>
      <c r="S1475" s="404"/>
    </row>
    <row r="1476" spans="2:19" s="415" customFormat="1" ht="13.5" hidden="1" outlineLevel="3">
      <c r="B1476" s="407"/>
      <c r="C1476" s="408"/>
      <c r="D1476" s="399" t="s">
        <v>70</v>
      </c>
      <c r="E1476" s="436" t="s">
        <v>15</v>
      </c>
      <c r="F1476" s="410" t="s">
        <v>2446</v>
      </c>
      <c r="G1476" s="408"/>
      <c r="H1476" s="411">
        <v>24.005</v>
      </c>
      <c r="I1476" s="412" t="s">
        <v>15</v>
      </c>
      <c r="J1476" s="413"/>
      <c r="K1476" s="414"/>
      <c r="L1476" s="412" t="s">
        <v>15</v>
      </c>
      <c r="M1476" s="413"/>
      <c r="N1476" s="414"/>
      <c r="O1476" s="412" t="s">
        <v>15</v>
      </c>
      <c r="P1476" s="413"/>
      <c r="Q1476" s="414">
        <v>24.005</v>
      </c>
      <c r="R1476" s="412" t="s">
        <v>15</v>
      </c>
      <c r="S1476" s="413"/>
    </row>
    <row r="1477" spans="2:19" s="415" customFormat="1" ht="13.5" hidden="1" outlineLevel="3">
      <c r="B1477" s="407"/>
      <c r="C1477" s="408"/>
      <c r="D1477" s="399" t="s">
        <v>70</v>
      </c>
      <c r="E1477" s="436" t="s">
        <v>15</v>
      </c>
      <c r="F1477" s="410" t="s">
        <v>2447</v>
      </c>
      <c r="G1477" s="408"/>
      <c r="H1477" s="411">
        <v>5.203</v>
      </c>
      <c r="I1477" s="412" t="s">
        <v>15</v>
      </c>
      <c r="J1477" s="413"/>
      <c r="K1477" s="414"/>
      <c r="L1477" s="412" t="s">
        <v>15</v>
      </c>
      <c r="M1477" s="413"/>
      <c r="N1477" s="414"/>
      <c r="O1477" s="412" t="s">
        <v>15</v>
      </c>
      <c r="P1477" s="413"/>
      <c r="Q1477" s="414">
        <v>5.203</v>
      </c>
      <c r="R1477" s="412" t="s">
        <v>15</v>
      </c>
      <c r="S1477" s="413"/>
    </row>
    <row r="1478" spans="2:19" s="424" customFormat="1" ht="13.5" hidden="1" outlineLevel="3">
      <c r="B1478" s="416"/>
      <c r="C1478" s="417"/>
      <c r="D1478" s="399" t="s">
        <v>70</v>
      </c>
      <c r="E1478" s="438" t="s">
        <v>2448</v>
      </c>
      <c r="F1478" s="419" t="s">
        <v>71</v>
      </c>
      <c r="G1478" s="417"/>
      <c r="H1478" s="420">
        <v>29.208</v>
      </c>
      <c r="I1478" s="421" t="s">
        <v>15</v>
      </c>
      <c r="J1478" s="422"/>
      <c r="K1478" s="423"/>
      <c r="L1478" s="421" t="s">
        <v>15</v>
      </c>
      <c r="M1478" s="422"/>
      <c r="N1478" s="423"/>
      <c r="O1478" s="421" t="s">
        <v>15</v>
      </c>
      <c r="P1478" s="422"/>
      <c r="Q1478" s="423">
        <v>29.208</v>
      </c>
      <c r="R1478" s="421" t="s">
        <v>15</v>
      </c>
      <c r="S1478" s="422"/>
    </row>
    <row r="1479" spans="2:19" s="264" customFormat="1" ht="22.5" customHeight="1" hidden="1" outlineLevel="2" collapsed="1">
      <c r="B1479" s="255"/>
      <c r="C1479" s="256" t="s">
        <v>2449</v>
      </c>
      <c r="D1479" s="256" t="s">
        <v>67</v>
      </c>
      <c r="E1479" s="257" t="s">
        <v>2450</v>
      </c>
      <c r="F1479" s="396" t="s">
        <v>2451</v>
      </c>
      <c r="G1479" s="259" t="s">
        <v>77</v>
      </c>
      <c r="H1479" s="260">
        <v>24.005</v>
      </c>
      <c r="I1479" s="261">
        <v>153.3</v>
      </c>
      <c r="J1479" s="263">
        <f>ROUND(I1479*H1479,2)</f>
        <v>3679.97</v>
      </c>
      <c r="K1479" s="262"/>
      <c r="L1479" s="261">
        <v>153.3</v>
      </c>
      <c r="M1479" s="263">
        <f>ROUND(L1479*K1479,2)</f>
        <v>0</v>
      </c>
      <c r="N1479" s="262"/>
      <c r="O1479" s="261">
        <v>153.3</v>
      </c>
      <c r="P1479" s="263">
        <f>ROUND(O1479*N1479,2)</f>
        <v>0</v>
      </c>
      <c r="Q1479" s="262">
        <v>24.005</v>
      </c>
      <c r="R1479" s="261">
        <v>153.3</v>
      </c>
      <c r="S1479" s="263">
        <f>ROUND(R1479*Q1479,2)</f>
        <v>3679.97</v>
      </c>
    </row>
    <row r="1480" spans="2:19" s="406" customFormat="1" ht="13.5" hidden="1" outlineLevel="3">
      <c r="B1480" s="397"/>
      <c r="C1480" s="398"/>
      <c r="D1480" s="399" t="s">
        <v>70</v>
      </c>
      <c r="E1480" s="402" t="s">
        <v>15</v>
      </c>
      <c r="F1480" s="401" t="s">
        <v>2445</v>
      </c>
      <c r="G1480" s="398"/>
      <c r="H1480" s="402" t="s">
        <v>15</v>
      </c>
      <c r="I1480" s="403" t="s">
        <v>15</v>
      </c>
      <c r="J1480" s="404"/>
      <c r="K1480" s="405"/>
      <c r="L1480" s="403" t="s">
        <v>15</v>
      </c>
      <c r="M1480" s="404"/>
      <c r="N1480" s="405"/>
      <c r="O1480" s="403" t="s">
        <v>15</v>
      </c>
      <c r="P1480" s="404"/>
      <c r="Q1480" s="405" t="s">
        <v>15</v>
      </c>
      <c r="R1480" s="403" t="s">
        <v>15</v>
      </c>
      <c r="S1480" s="404"/>
    </row>
    <row r="1481" spans="2:19" s="415" customFormat="1" ht="13.5" hidden="1" outlineLevel="3">
      <c r="B1481" s="407"/>
      <c r="C1481" s="408"/>
      <c r="D1481" s="399" t="s">
        <v>70</v>
      </c>
      <c r="E1481" s="436" t="s">
        <v>15</v>
      </c>
      <c r="F1481" s="410" t="s">
        <v>2452</v>
      </c>
      <c r="G1481" s="408"/>
      <c r="H1481" s="411">
        <v>24.005</v>
      </c>
      <c r="I1481" s="412" t="s">
        <v>15</v>
      </c>
      <c r="J1481" s="413"/>
      <c r="K1481" s="414"/>
      <c r="L1481" s="412" t="s">
        <v>15</v>
      </c>
      <c r="M1481" s="413"/>
      <c r="N1481" s="414"/>
      <c r="O1481" s="412" t="s">
        <v>15</v>
      </c>
      <c r="P1481" s="413"/>
      <c r="Q1481" s="414">
        <v>24.005</v>
      </c>
      <c r="R1481" s="412" t="s">
        <v>15</v>
      </c>
      <c r="S1481" s="413"/>
    </row>
    <row r="1482" spans="2:19" s="424" customFormat="1" ht="13.5" hidden="1" outlineLevel="3">
      <c r="B1482" s="416"/>
      <c r="C1482" s="417"/>
      <c r="D1482" s="399" t="s">
        <v>70</v>
      </c>
      <c r="E1482" s="438" t="s">
        <v>2453</v>
      </c>
      <c r="F1482" s="419" t="s">
        <v>71</v>
      </c>
      <c r="G1482" s="417"/>
      <c r="H1482" s="420">
        <v>24.005</v>
      </c>
      <c r="I1482" s="421" t="s">
        <v>15</v>
      </c>
      <c r="J1482" s="422"/>
      <c r="K1482" s="423"/>
      <c r="L1482" s="421" t="s">
        <v>15</v>
      </c>
      <c r="M1482" s="422"/>
      <c r="N1482" s="423"/>
      <c r="O1482" s="421" t="s">
        <v>15</v>
      </c>
      <c r="P1482" s="422"/>
      <c r="Q1482" s="423">
        <v>24.005</v>
      </c>
      <c r="R1482" s="421" t="s">
        <v>15</v>
      </c>
      <c r="S1482" s="422"/>
    </row>
    <row r="1483" spans="2:19" s="264" customFormat="1" ht="22.5" customHeight="1" hidden="1" outlineLevel="2" collapsed="1">
      <c r="B1483" s="255"/>
      <c r="C1483" s="256" t="s">
        <v>2454</v>
      </c>
      <c r="D1483" s="256" t="s">
        <v>67</v>
      </c>
      <c r="E1483" s="257" t="s">
        <v>2455</v>
      </c>
      <c r="F1483" s="396" t="s">
        <v>2456</v>
      </c>
      <c r="G1483" s="259" t="s">
        <v>77</v>
      </c>
      <c r="H1483" s="260">
        <v>5.203</v>
      </c>
      <c r="I1483" s="261">
        <v>195</v>
      </c>
      <c r="J1483" s="263">
        <f>ROUND(I1483*H1483,2)</f>
        <v>1014.59</v>
      </c>
      <c r="K1483" s="262"/>
      <c r="L1483" s="261">
        <v>195</v>
      </c>
      <c r="M1483" s="263">
        <f>ROUND(L1483*K1483,2)</f>
        <v>0</v>
      </c>
      <c r="N1483" s="262"/>
      <c r="O1483" s="261">
        <v>195</v>
      </c>
      <c r="P1483" s="263">
        <f>ROUND(O1483*N1483,2)</f>
        <v>0</v>
      </c>
      <c r="Q1483" s="262">
        <v>5.203</v>
      </c>
      <c r="R1483" s="261">
        <v>195</v>
      </c>
      <c r="S1483" s="263">
        <f>ROUND(R1483*Q1483,2)</f>
        <v>1014.59</v>
      </c>
    </row>
    <row r="1484" spans="2:19" s="406" customFormat="1" ht="13.5" hidden="1" outlineLevel="3">
      <c r="B1484" s="397"/>
      <c r="C1484" s="398"/>
      <c r="D1484" s="399" t="s">
        <v>70</v>
      </c>
      <c r="E1484" s="402" t="s">
        <v>15</v>
      </c>
      <c r="F1484" s="401" t="s">
        <v>2445</v>
      </c>
      <c r="G1484" s="398"/>
      <c r="H1484" s="402" t="s">
        <v>15</v>
      </c>
      <c r="I1484" s="403" t="s">
        <v>15</v>
      </c>
      <c r="J1484" s="404"/>
      <c r="K1484" s="405"/>
      <c r="L1484" s="403" t="s">
        <v>15</v>
      </c>
      <c r="M1484" s="404"/>
      <c r="N1484" s="405"/>
      <c r="O1484" s="403" t="s">
        <v>15</v>
      </c>
      <c r="P1484" s="404"/>
      <c r="Q1484" s="405" t="s">
        <v>15</v>
      </c>
      <c r="R1484" s="403" t="s">
        <v>15</v>
      </c>
      <c r="S1484" s="404"/>
    </row>
    <row r="1485" spans="2:19" s="415" customFormat="1" ht="13.5" hidden="1" outlineLevel="3">
      <c r="B1485" s="407"/>
      <c r="C1485" s="408"/>
      <c r="D1485" s="399" t="s">
        <v>70</v>
      </c>
      <c r="E1485" s="436" t="s">
        <v>15</v>
      </c>
      <c r="F1485" s="410" t="s">
        <v>2447</v>
      </c>
      <c r="G1485" s="408"/>
      <c r="H1485" s="411">
        <v>5.203</v>
      </c>
      <c r="I1485" s="412" t="s">
        <v>15</v>
      </c>
      <c r="J1485" s="413"/>
      <c r="K1485" s="414"/>
      <c r="L1485" s="412" t="s">
        <v>15</v>
      </c>
      <c r="M1485" s="413"/>
      <c r="N1485" s="414"/>
      <c r="O1485" s="412" t="s">
        <v>15</v>
      </c>
      <c r="P1485" s="413"/>
      <c r="Q1485" s="414">
        <v>5.203</v>
      </c>
      <c r="R1485" s="412" t="s">
        <v>15</v>
      </c>
      <c r="S1485" s="413"/>
    </row>
    <row r="1486" spans="2:19" s="424" customFormat="1" ht="13.5" hidden="1" outlineLevel="3">
      <c r="B1486" s="416"/>
      <c r="C1486" s="417"/>
      <c r="D1486" s="399" t="s">
        <v>70</v>
      </c>
      <c r="E1486" s="438" t="s">
        <v>2457</v>
      </c>
      <c r="F1486" s="419" t="s">
        <v>71</v>
      </c>
      <c r="G1486" s="417"/>
      <c r="H1486" s="420">
        <v>5.203</v>
      </c>
      <c r="I1486" s="421" t="s">
        <v>15</v>
      </c>
      <c r="J1486" s="422"/>
      <c r="K1486" s="423"/>
      <c r="L1486" s="421" t="s">
        <v>15</v>
      </c>
      <c r="M1486" s="422"/>
      <c r="N1486" s="423"/>
      <c r="O1486" s="421" t="s">
        <v>15</v>
      </c>
      <c r="P1486" s="422"/>
      <c r="Q1486" s="423">
        <v>5.203</v>
      </c>
      <c r="R1486" s="421" t="s">
        <v>15</v>
      </c>
      <c r="S1486" s="422"/>
    </row>
    <row r="1487" spans="2:19" s="264" customFormat="1" ht="22.5" customHeight="1" hidden="1" outlineLevel="2" collapsed="1">
      <c r="B1487" s="255"/>
      <c r="C1487" s="256" t="s">
        <v>2458</v>
      </c>
      <c r="D1487" s="256" t="s">
        <v>67</v>
      </c>
      <c r="E1487" s="257" t="s">
        <v>1597</v>
      </c>
      <c r="F1487" s="396" t="s">
        <v>1598</v>
      </c>
      <c r="G1487" s="259" t="s">
        <v>68</v>
      </c>
      <c r="H1487" s="260">
        <v>9.023</v>
      </c>
      <c r="I1487" s="261">
        <v>36.1</v>
      </c>
      <c r="J1487" s="263">
        <f>ROUND(I1487*H1487,2)</f>
        <v>325.73</v>
      </c>
      <c r="K1487" s="262"/>
      <c r="L1487" s="261">
        <v>36.1</v>
      </c>
      <c r="M1487" s="263">
        <f>ROUND(L1487*K1487,2)</f>
        <v>0</v>
      </c>
      <c r="N1487" s="262"/>
      <c r="O1487" s="261">
        <v>36.1</v>
      </c>
      <c r="P1487" s="263">
        <f>ROUND(O1487*N1487,2)</f>
        <v>0</v>
      </c>
      <c r="Q1487" s="262">
        <v>9.023</v>
      </c>
      <c r="R1487" s="261">
        <v>36.1</v>
      </c>
      <c r="S1487" s="263">
        <f>ROUND(R1487*Q1487,2)</f>
        <v>325.73</v>
      </c>
    </row>
    <row r="1488" spans="2:19" s="406" customFormat="1" ht="13.5" hidden="1" outlineLevel="3">
      <c r="B1488" s="397"/>
      <c r="C1488" s="398"/>
      <c r="D1488" s="399" t="s">
        <v>70</v>
      </c>
      <c r="E1488" s="402" t="s">
        <v>15</v>
      </c>
      <c r="F1488" s="401" t="s">
        <v>2459</v>
      </c>
      <c r="G1488" s="398"/>
      <c r="H1488" s="402" t="s">
        <v>15</v>
      </c>
      <c r="I1488" s="403" t="s">
        <v>15</v>
      </c>
      <c r="J1488" s="404"/>
      <c r="K1488" s="405"/>
      <c r="L1488" s="403" t="s">
        <v>15</v>
      </c>
      <c r="M1488" s="404"/>
      <c r="N1488" s="405"/>
      <c r="O1488" s="403" t="s">
        <v>15</v>
      </c>
      <c r="P1488" s="404"/>
      <c r="Q1488" s="405" t="s">
        <v>15</v>
      </c>
      <c r="R1488" s="403" t="s">
        <v>15</v>
      </c>
      <c r="S1488" s="404"/>
    </row>
    <row r="1489" spans="2:19" s="415" customFormat="1" ht="13.5" hidden="1" outlineLevel="3">
      <c r="B1489" s="407"/>
      <c r="C1489" s="408"/>
      <c r="D1489" s="399" t="s">
        <v>70</v>
      </c>
      <c r="E1489" s="436" t="s">
        <v>15</v>
      </c>
      <c r="F1489" s="410" t="s">
        <v>2460</v>
      </c>
      <c r="G1489" s="408"/>
      <c r="H1489" s="411">
        <v>4.381</v>
      </c>
      <c r="I1489" s="412" t="s">
        <v>15</v>
      </c>
      <c r="J1489" s="413"/>
      <c r="K1489" s="414"/>
      <c r="L1489" s="412" t="s">
        <v>15</v>
      </c>
      <c r="M1489" s="413"/>
      <c r="N1489" s="414"/>
      <c r="O1489" s="412" t="s">
        <v>15</v>
      </c>
      <c r="P1489" s="413"/>
      <c r="Q1489" s="414">
        <v>4.381</v>
      </c>
      <c r="R1489" s="412" t="s">
        <v>15</v>
      </c>
      <c r="S1489" s="413"/>
    </row>
    <row r="1490" spans="2:19" s="415" customFormat="1" ht="13.5" hidden="1" outlineLevel="3">
      <c r="B1490" s="407"/>
      <c r="C1490" s="408"/>
      <c r="D1490" s="399" t="s">
        <v>70</v>
      </c>
      <c r="E1490" s="436" t="s">
        <v>15</v>
      </c>
      <c r="F1490" s="410" t="s">
        <v>2461</v>
      </c>
      <c r="G1490" s="408"/>
      <c r="H1490" s="411">
        <v>3.601</v>
      </c>
      <c r="I1490" s="412" t="s">
        <v>15</v>
      </c>
      <c r="J1490" s="413"/>
      <c r="K1490" s="414"/>
      <c r="L1490" s="412" t="s">
        <v>15</v>
      </c>
      <c r="M1490" s="413"/>
      <c r="N1490" s="414"/>
      <c r="O1490" s="412" t="s">
        <v>15</v>
      </c>
      <c r="P1490" s="413"/>
      <c r="Q1490" s="414">
        <v>3.601</v>
      </c>
      <c r="R1490" s="412" t="s">
        <v>15</v>
      </c>
      <c r="S1490" s="413"/>
    </row>
    <row r="1491" spans="2:19" s="415" customFormat="1" ht="13.5" hidden="1" outlineLevel="3">
      <c r="B1491" s="407"/>
      <c r="C1491" s="408"/>
      <c r="D1491" s="399" t="s">
        <v>70</v>
      </c>
      <c r="E1491" s="436" t="s">
        <v>15</v>
      </c>
      <c r="F1491" s="410" t="s">
        <v>2462</v>
      </c>
      <c r="G1491" s="408"/>
      <c r="H1491" s="411">
        <v>1.041</v>
      </c>
      <c r="I1491" s="412" t="s">
        <v>15</v>
      </c>
      <c r="J1491" s="413"/>
      <c r="K1491" s="414"/>
      <c r="L1491" s="412" t="s">
        <v>15</v>
      </c>
      <c r="M1491" s="413"/>
      <c r="N1491" s="414"/>
      <c r="O1491" s="412" t="s">
        <v>15</v>
      </c>
      <c r="P1491" s="413"/>
      <c r="Q1491" s="414">
        <v>1.041</v>
      </c>
      <c r="R1491" s="412" t="s">
        <v>15</v>
      </c>
      <c r="S1491" s="413"/>
    </row>
    <row r="1492" spans="2:19" s="424" customFormat="1" ht="13.5" hidden="1" outlineLevel="3">
      <c r="B1492" s="416"/>
      <c r="C1492" s="417"/>
      <c r="D1492" s="399" t="s">
        <v>70</v>
      </c>
      <c r="E1492" s="438" t="s">
        <v>15</v>
      </c>
      <c r="F1492" s="419" t="s">
        <v>71</v>
      </c>
      <c r="G1492" s="417"/>
      <c r="H1492" s="420">
        <v>9.023</v>
      </c>
      <c r="I1492" s="421" t="s">
        <v>15</v>
      </c>
      <c r="J1492" s="422"/>
      <c r="K1492" s="423"/>
      <c r="L1492" s="421" t="s">
        <v>15</v>
      </c>
      <c r="M1492" s="422"/>
      <c r="N1492" s="423"/>
      <c r="O1492" s="421" t="s">
        <v>15</v>
      </c>
      <c r="P1492" s="422"/>
      <c r="Q1492" s="423">
        <v>9.023</v>
      </c>
      <c r="R1492" s="421" t="s">
        <v>15</v>
      </c>
      <c r="S1492" s="422"/>
    </row>
    <row r="1493" spans="2:19" s="264" customFormat="1" ht="22.5" customHeight="1" hidden="1" outlineLevel="2">
      <c r="B1493" s="255"/>
      <c r="C1493" s="256" t="s">
        <v>2463</v>
      </c>
      <c r="D1493" s="256" t="s">
        <v>67</v>
      </c>
      <c r="E1493" s="257" t="s">
        <v>1588</v>
      </c>
      <c r="F1493" s="396" t="s">
        <v>1589</v>
      </c>
      <c r="G1493" s="259" t="s">
        <v>68</v>
      </c>
      <c r="H1493" s="260">
        <v>9.023</v>
      </c>
      <c r="I1493" s="261">
        <v>10.3</v>
      </c>
      <c r="J1493" s="263">
        <f>ROUND(I1493*H1493,2)</f>
        <v>92.94</v>
      </c>
      <c r="K1493" s="262"/>
      <c r="L1493" s="261">
        <v>10.3</v>
      </c>
      <c r="M1493" s="263">
        <f>ROUND(L1493*K1493,2)</f>
        <v>0</v>
      </c>
      <c r="N1493" s="262"/>
      <c r="O1493" s="261">
        <v>10.3</v>
      </c>
      <c r="P1493" s="263">
        <f>ROUND(O1493*N1493,2)</f>
        <v>0</v>
      </c>
      <c r="Q1493" s="262">
        <v>9.023</v>
      </c>
      <c r="R1493" s="261">
        <v>10.3</v>
      </c>
      <c r="S1493" s="263">
        <f>ROUND(R1493*Q1493,2)</f>
        <v>92.94</v>
      </c>
    </row>
    <row r="1494" spans="2:19" s="264" customFormat="1" ht="31.5" customHeight="1" hidden="1" outlineLevel="2" collapsed="1">
      <c r="B1494" s="255"/>
      <c r="C1494" s="256" t="s">
        <v>2464</v>
      </c>
      <c r="D1494" s="256" t="s">
        <v>67</v>
      </c>
      <c r="E1494" s="257" t="s">
        <v>2465</v>
      </c>
      <c r="F1494" s="396" t="s">
        <v>2466</v>
      </c>
      <c r="G1494" s="259" t="s">
        <v>77</v>
      </c>
      <c r="H1494" s="260">
        <v>24.005</v>
      </c>
      <c r="I1494" s="261">
        <v>278.6</v>
      </c>
      <c r="J1494" s="263">
        <f>ROUND(I1494*H1494,2)</f>
        <v>6687.79</v>
      </c>
      <c r="K1494" s="262"/>
      <c r="L1494" s="261">
        <v>278.6</v>
      </c>
      <c r="M1494" s="263">
        <f>ROUND(L1494*K1494,2)</f>
        <v>0</v>
      </c>
      <c r="N1494" s="262"/>
      <c r="O1494" s="261">
        <v>278.6</v>
      </c>
      <c r="P1494" s="263">
        <f>ROUND(O1494*N1494,2)</f>
        <v>0</v>
      </c>
      <c r="Q1494" s="262">
        <v>24.005</v>
      </c>
      <c r="R1494" s="261">
        <v>278.6</v>
      </c>
      <c r="S1494" s="263">
        <f>ROUND(R1494*Q1494,2)</f>
        <v>6687.79</v>
      </c>
    </row>
    <row r="1495" spans="2:19" s="415" customFormat="1" ht="13.5" hidden="1" outlineLevel="3">
      <c r="B1495" s="407"/>
      <c r="C1495" s="408"/>
      <c r="D1495" s="399" t="s">
        <v>70</v>
      </c>
      <c r="E1495" s="436" t="s">
        <v>15</v>
      </c>
      <c r="F1495" s="410" t="s">
        <v>2467</v>
      </c>
      <c r="G1495" s="408"/>
      <c r="H1495" s="411">
        <v>24.005</v>
      </c>
      <c r="I1495" s="412" t="s">
        <v>15</v>
      </c>
      <c r="J1495" s="413"/>
      <c r="K1495" s="414"/>
      <c r="L1495" s="412" t="s">
        <v>15</v>
      </c>
      <c r="M1495" s="413"/>
      <c r="N1495" s="414"/>
      <c r="O1495" s="412" t="s">
        <v>15</v>
      </c>
      <c r="P1495" s="413"/>
      <c r="Q1495" s="414">
        <v>24.005</v>
      </c>
      <c r="R1495" s="412" t="s">
        <v>15</v>
      </c>
      <c r="S1495" s="413"/>
    </row>
    <row r="1496" spans="2:19" s="264" customFormat="1" ht="31.5" customHeight="1" hidden="1" outlineLevel="2" collapsed="1">
      <c r="B1496" s="255"/>
      <c r="C1496" s="256" t="s">
        <v>2468</v>
      </c>
      <c r="D1496" s="256" t="s">
        <v>67</v>
      </c>
      <c r="E1496" s="257" t="s">
        <v>2469</v>
      </c>
      <c r="F1496" s="396" t="s">
        <v>2470</v>
      </c>
      <c r="G1496" s="259" t="s">
        <v>77</v>
      </c>
      <c r="H1496" s="260">
        <v>24.005</v>
      </c>
      <c r="I1496" s="261">
        <v>257.8</v>
      </c>
      <c r="J1496" s="263">
        <f>ROUND(I1496*H1496,2)</f>
        <v>6188.49</v>
      </c>
      <c r="K1496" s="262"/>
      <c r="L1496" s="261">
        <v>257.8</v>
      </c>
      <c r="M1496" s="263">
        <f>ROUND(L1496*K1496,2)</f>
        <v>0</v>
      </c>
      <c r="N1496" s="262"/>
      <c r="O1496" s="261">
        <v>257.8</v>
      </c>
      <c r="P1496" s="263">
        <f>ROUND(O1496*N1496,2)</f>
        <v>0</v>
      </c>
      <c r="Q1496" s="262">
        <v>24.005</v>
      </c>
      <c r="R1496" s="261">
        <v>257.8</v>
      </c>
      <c r="S1496" s="263">
        <f>ROUND(R1496*Q1496,2)</f>
        <v>6188.49</v>
      </c>
    </row>
    <row r="1497" spans="2:19" s="415" customFormat="1" ht="13.5" hidden="1" outlineLevel="3">
      <c r="B1497" s="407"/>
      <c r="C1497" s="408"/>
      <c r="D1497" s="399" t="s">
        <v>70</v>
      </c>
      <c r="E1497" s="436" t="s">
        <v>15</v>
      </c>
      <c r="F1497" s="410" t="s">
        <v>2467</v>
      </c>
      <c r="G1497" s="408"/>
      <c r="H1497" s="411">
        <v>24.005</v>
      </c>
      <c r="I1497" s="412" t="s">
        <v>15</v>
      </c>
      <c r="J1497" s="413"/>
      <c r="K1497" s="414"/>
      <c r="L1497" s="412" t="s">
        <v>15</v>
      </c>
      <c r="M1497" s="413"/>
      <c r="N1497" s="414"/>
      <c r="O1497" s="412" t="s">
        <v>15</v>
      </c>
      <c r="P1497" s="413"/>
      <c r="Q1497" s="414">
        <v>24.005</v>
      </c>
      <c r="R1497" s="412" t="s">
        <v>15</v>
      </c>
      <c r="S1497" s="413"/>
    </row>
    <row r="1498" spans="2:19" s="264" customFormat="1" ht="22.5" customHeight="1" hidden="1" outlineLevel="2" collapsed="1">
      <c r="B1498" s="255"/>
      <c r="C1498" s="256" t="s">
        <v>2471</v>
      </c>
      <c r="D1498" s="256" t="s">
        <v>67</v>
      </c>
      <c r="E1498" s="257" t="s">
        <v>2472</v>
      </c>
      <c r="F1498" s="396" t="s">
        <v>2473</v>
      </c>
      <c r="G1498" s="259" t="s">
        <v>77</v>
      </c>
      <c r="H1498" s="260">
        <v>24.005</v>
      </c>
      <c r="I1498" s="261">
        <v>257.8</v>
      </c>
      <c r="J1498" s="263">
        <f>ROUND(I1498*H1498,2)</f>
        <v>6188.49</v>
      </c>
      <c r="K1498" s="262"/>
      <c r="L1498" s="261">
        <v>257.8</v>
      </c>
      <c r="M1498" s="263">
        <f>ROUND(L1498*K1498,2)</f>
        <v>0</v>
      </c>
      <c r="N1498" s="262"/>
      <c r="O1498" s="261">
        <v>257.8</v>
      </c>
      <c r="P1498" s="263">
        <f>ROUND(O1498*N1498,2)</f>
        <v>0</v>
      </c>
      <c r="Q1498" s="262">
        <v>24.005</v>
      </c>
      <c r="R1498" s="261">
        <v>257.8</v>
      </c>
      <c r="S1498" s="263">
        <f>ROUND(R1498*Q1498,2)</f>
        <v>6188.49</v>
      </c>
    </row>
    <row r="1499" spans="2:19" s="415" customFormat="1" ht="13.5" hidden="1" outlineLevel="3">
      <c r="B1499" s="407"/>
      <c r="C1499" s="408"/>
      <c r="D1499" s="399" t="s">
        <v>70</v>
      </c>
      <c r="E1499" s="436" t="s">
        <v>15</v>
      </c>
      <c r="F1499" s="410" t="s">
        <v>2467</v>
      </c>
      <c r="G1499" s="408"/>
      <c r="H1499" s="411">
        <v>24.005</v>
      </c>
      <c r="I1499" s="412" t="s">
        <v>15</v>
      </c>
      <c r="J1499" s="413"/>
      <c r="K1499" s="414"/>
      <c r="L1499" s="412" t="s">
        <v>15</v>
      </c>
      <c r="M1499" s="413"/>
      <c r="N1499" s="414"/>
      <c r="O1499" s="412" t="s">
        <v>15</v>
      </c>
      <c r="P1499" s="413"/>
      <c r="Q1499" s="414">
        <v>24.005</v>
      </c>
      <c r="R1499" s="412" t="s">
        <v>15</v>
      </c>
      <c r="S1499" s="413"/>
    </row>
    <row r="1500" spans="2:19" s="264" customFormat="1" ht="22.5" customHeight="1" hidden="1" outlineLevel="2" collapsed="1">
      <c r="B1500" s="255"/>
      <c r="C1500" s="256" t="s">
        <v>2474</v>
      </c>
      <c r="D1500" s="256" t="s">
        <v>67</v>
      </c>
      <c r="E1500" s="257" t="s">
        <v>2475</v>
      </c>
      <c r="F1500" s="396" t="s">
        <v>2476</v>
      </c>
      <c r="G1500" s="259" t="s">
        <v>77</v>
      </c>
      <c r="H1500" s="260">
        <v>48.01</v>
      </c>
      <c r="I1500" s="261">
        <v>16.7</v>
      </c>
      <c r="J1500" s="263">
        <f>ROUND(I1500*H1500,2)</f>
        <v>801.77</v>
      </c>
      <c r="K1500" s="262"/>
      <c r="L1500" s="261">
        <v>16.7</v>
      </c>
      <c r="M1500" s="263">
        <f>ROUND(L1500*K1500,2)</f>
        <v>0</v>
      </c>
      <c r="N1500" s="262"/>
      <c r="O1500" s="261">
        <v>16.7</v>
      </c>
      <c r="P1500" s="263">
        <f>ROUND(O1500*N1500,2)</f>
        <v>0</v>
      </c>
      <c r="Q1500" s="262">
        <v>48.01</v>
      </c>
      <c r="R1500" s="261">
        <v>16.7</v>
      </c>
      <c r="S1500" s="263">
        <f>ROUND(R1500*Q1500,2)</f>
        <v>801.77</v>
      </c>
    </row>
    <row r="1501" spans="2:19" s="415" customFormat="1" ht="13.5" hidden="1" outlineLevel="3">
      <c r="B1501" s="407"/>
      <c r="C1501" s="408"/>
      <c r="D1501" s="399" t="s">
        <v>70</v>
      </c>
      <c r="E1501" s="436" t="s">
        <v>15</v>
      </c>
      <c r="F1501" s="410" t="s">
        <v>2477</v>
      </c>
      <c r="G1501" s="408"/>
      <c r="H1501" s="411">
        <v>48.01</v>
      </c>
      <c r="I1501" s="412" t="s">
        <v>15</v>
      </c>
      <c r="J1501" s="413"/>
      <c r="K1501" s="414"/>
      <c r="L1501" s="412" t="s">
        <v>15</v>
      </c>
      <c r="M1501" s="413"/>
      <c r="N1501" s="414"/>
      <c r="O1501" s="412" t="s">
        <v>15</v>
      </c>
      <c r="P1501" s="413"/>
      <c r="Q1501" s="414">
        <v>48.01</v>
      </c>
      <c r="R1501" s="412" t="s">
        <v>15</v>
      </c>
      <c r="S1501" s="413"/>
    </row>
    <row r="1502" spans="2:19" s="264" customFormat="1" ht="22.5" customHeight="1" hidden="1" outlineLevel="2" collapsed="1">
      <c r="B1502" s="255"/>
      <c r="C1502" s="256" t="s">
        <v>2478</v>
      </c>
      <c r="D1502" s="256" t="s">
        <v>67</v>
      </c>
      <c r="E1502" s="257" t="s">
        <v>2479</v>
      </c>
      <c r="F1502" s="396" t="s">
        <v>2480</v>
      </c>
      <c r="G1502" s="259" t="s">
        <v>77</v>
      </c>
      <c r="H1502" s="260">
        <v>24.005</v>
      </c>
      <c r="I1502" s="261">
        <v>22.3</v>
      </c>
      <c r="J1502" s="263">
        <f>ROUND(I1502*H1502,2)</f>
        <v>535.31</v>
      </c>
      <c r="K1502" s="262"/>
      <c r="L1502" s="261">
        <v>22.3</v>
      </c>
      <c r="M1502" s="263">
        <f>ROUND(L1502*K1502,2)</f>
        <v>0</v>
      </c>
      <c r="N1502" s="262"/>
      <c r="O1502" s="261">
        <v>22.3</v>
      </c>
      <c r="P1502" s="263">
        <f>ROUND(O1502*N1502,2)</f>
        <v>0</v>
      </c>
      <c r="Q1502" s="262">
        <v>24.005</v>
      </c>
      <c r="R1502" s="261">
        <v>22.3</v>
      </c>
      <c r="S1502" s="263">
        <f>ROUND(R1502*Q1502,2)</f>
        <v>535.31</v>
      </c>
    </row>
    <row r="1503" spans="2:19" s="415" customFormat="1" ht="13.5" hidden="1" outlineLevel="3">
      <c r="B1503" s="407"/>
      <c r="C1503" s="408"/>
      <c r="D1503" s="399" t="s">
        <v>70</v>
      </c>
      <c r="E1503" s="436" t="s">
        <v>15</v>
      </c>
      <c r="F1503" s="410" t="s">
        <v>2467</v>
      </c>
      <c r="G1503" s="408"/>
      <c r="H1503" s="411">
        <v>24.005</v>
      </c>
      <c r="I1503" s="412" t="s">
        <v>15</v>
      </c>
      <c r="J1503" s="413"/>
      <c r="K1503" s="414"/>
      <c r="L1503" s="412" t="s">
        <v>15</v>
      </c>
      <c r="M1503" s="413"/>
      <c r="N1503" s="414"/>
      <c r="O1503" s="412" t="s">
        <v>15</v>
      </c>
      <c r="P1503" s="413"/>
      <c r="Q1503" s="414">
        <v>24.005</v>
      </c>
      <c r="R1503" s="412" t="s">
        <v>15</v>
      </c>
      <c r="S1503" s="413"/>
    </row>
    <row r="1504" spans="2:19" s="264" customFormat="1" ht="22.5" customHeight="1" hidden="1" outlineLevel="2" collapsed="1">
      <c r="B1504" s="255"/>
      <c r="C1504" s="256" t="s">
        <v>2481</v>
      </c>
      <c r="D1504" s="256" t="s">
        <v>67</v>
      </c>
      <c r="E1504" s="257" t="s">
        <v>2482</v>
      </c>
      <c r="F1504" s="396" t="s">
        <v>2483</v>
      </c>
      <c r="G1504" s="259" t="s">
        <v>77</v>
      </c>
      <c r="H1504" s="260">
        <v>5.203</v>
      </c>
      <c r="I1504" s="261">
        <v>585.1</v>
      </c>
      <c r="J1504" s="263">
        <f>ROUND(I1504*H1504,2)</f>
        <v>3044.28</v>
      </c>
      <c r="K1504" s="262"/>
      <c r="L1504" s="261">
        <v>585.1</v>
      </c>
      <c r="M1504" s="263">
        <f>ROUND(L1504*K1504,2)</f>
        <v>0</v>
      </c>
      <c r="N1504" s="262"/>
      <c r="O1504" s="261">
        <v>585.1</v>
      </c>
      <c r="P1504" s="263">
        <f>ROUND(O1504*N1504,2)</f>
        <v>0</v>
      </c>
      <c r="Q1504" s="262">
        <v>5.203</v>
      </c>
      <c r="R1504" s="261">
        <v>585.1</v>
      </c>
      <c r="S1504" s="263">
        <f>ROUND(R1504*Q1504,2)</f>
        <v>3044.28</v>
      </c>
    </row>
    <row r="1505" spans="2:19" s="415" customFormat="1" ht="13.5" hidden="1" outlineLevel="3">
      <c r="B1505" s="407"/>
      <c r="C1505" s="408"/>
      <c r="D1505" s="399" t="s">
        <v>70</v>
      </c>
      <c r="E1505" s="436" t="s">
        <v>15</v>
      </c>
      <c r="F1505" s="410" t="s">
        <v>2484</v>
      </c>
      <c r="G1505" s="408"/>
      <c r="H1505" s="411">
        <v>5.203</v>
      </c>
      <c r="I1505" s="412" t="s">
        <v>15</v>
      </c>
      <c r="J1505" s="413"/>
      <c r="K1505" s="414"/>
      <c r="L1505" s="412" t="s">
        <v>15</v>
      </c>
      <c r="M1505" s="413"/>
      <c r="N1505" s="414"/>
      <c r="O1505" s="412" t="s">
        <v>15</v>
      </c>
      <c r="P1505" s="413"/>
      <c r="Q1505" s="414">
        <v>5.203</v>
      </c>
      <c r="R1505" s="412" t="s">
        <v>15</v>
      </c>
      <c r="S1505" s="413"/>
    </row>
    <row r="1506" spans="2:19" s="264" customFormat="1" ht="31.5" customHeight="1" hidden="1" outlineLevel="2" collapsed="1">
      <c r="B1506" s="255"/>
      <c r="C1506" s="256" t="s">
        <v>2485</v>
      </c>
      <c r="D1506" s="256" t="s">
        <v>67</v>
      </c>
      <c r="E1506" s="257" t="s">
        <v>2486</v>
      </c>
      <c r="F1506" s="396" t="s">
        <v>2487</v>
      </c>
      <c r="G1506" s="259" t="s">
        <v>104</v>
      </c>
      <c r="H1506" s="260">
        <v>10</v>
      </c>
      <c r="I1506" s="261">
        <v>153.3</v>
      </c>
      <c r="J1506" s="263">
        <f>ROUND(I1506*H1506,2)</f>
        <v>1533</v>
      </c>
      <c r="K1506" s="262"/>
      <c r="L1506" s="261">
        <v>153.3</v>
      </c>
      <c r="M1506" s="263">
        <f>ROUND(L1506*K1506,2)</f>
        <v>0</v>
      </c>
      <c r="N1506" s="262"/>
      <c r="O1506" s="261">
        <v>153.3</v>
      </c>
      <c r="P1506" s="263">
        <f>ROUND(O1506*N1506,2)</f>
        <v>0</v>
      </c>
      <c r="Q1506" s="262">
        <v>10</v>
      </c>
      <c r="R1506" s="261">
        <v>153.3</v>
      </c>
      <c r="S1506" s="263">
        <f>ROUND(R1506*Q1506,2)</f>
        <v>1533</v>
      </c>
    </row>
    <row r="1507" spans="2:19" s="415" customFormat="1" ht="13.5" hidden="1" outlineLevel="3">
      <c r="B1507" s="407"/>
      <c r="C1507" s="408"/>
      <c r="D1507" s="399" t="s">
        <v>70</v>
      </c>
      <c r="E1507" s="436" t="s">
        <v>15</v>
      </c>
      <c r="F1507" s="410" t="s">
        <v>1219</v>
      </c>
      <c r="G1507" s="408"/>
      <c r="H1507" s="411">
        <v>10</v>
      </c>
      <c r="I1507" s="412" t="s">
        <v>15</v>
      </c>
      <c r="J1507" s="413"/>
      <c r="K1507" s="414"/>
      <c r="L1507" s="412" t="s">
        <v>15</v>
      </c>
      <c r="M1507" s="413"/>
      <c r="N1507" s="414"/>
      <c r="O1507" s="412" t="s">
        <v>15</v>
      </c>
      <c r="P1507" s="413"/>
      <c r="Q1507" s="414">
        <v>10</v>
      </c>
      <c r="R1507" s="412" t="s">
        <v>15</v>
      </c>
      <c r="S1507" s="413"/>
    </row>
    <row r="1508" spans="2:19" s="264" customFormat="1" ht="22.5" customHeight="1" hidden="1" outlineLevel="2" collapsed="1">
      <c r="B1508" s="255"/>
      <c r="C1508" s="256" t="s">
        <v>2488</v>
      </c>
      <c r="D1508" s="256" t="s">
        <v>67</v>
      </c>
      <c r="E1508" s="257" t="s">
        <v>2489</v>
      </c>
      <c r="F1508" s="396" t="s">
        <v>2490</v>
      </c>
      <c r="G1508" s="259" t="s">
        <v>104</v>
      </c>
      <c r="H1508" s="260">
        <v>10</v>
      </c>
      <c r="I1508" s="261">
        <v>27.9</v>
      </c>
      <c r="J1508" s="263">
        <f>ROUND(I1508*H1508,2)</f>
        <v>279</v>
      </c>
      <c r="K1508" s="262"/>
      <c r="L1508" s="261">
        <v>27.9</v>
      </c>
      <c r="M1508" s="263">
        <f>ROUND(L1508*K1508,2)</f>
        <v>0</v>
      </c>
      <c r="N1508" s="262"/>
      <c r="O1508" s="261">
        <v>27.9</v>
      </c>
      <c r="P1508" s="263">
        <f>ROUND(O1508*N1508,2)</f>
        <v>0</v>
      </c>
      <c r="Q1508" s="262">
        <v>10</v>
      </c>
      <c r="R1508" s="261">
        <v>27.9</v>
      </c>
      <c r="S1508" s="263">
        <f>ROUND(R1508*Q1508,2)</f>
        <v>279</v>
      </c>
    </row>
    <row r="1509" spans="2:19" s="415" customFormat="1" ht="13.5" hidden="1" outlineLevel="3">
      <c r="B1509" s="407"/>
      <c r="C1509" s="408"/>
      <c r="D1509" s="399" t="s">
        <v>70</v>
      </c>
      <c r="E1509" s="436" t="s">
        <v>15</v>
      </c>
      <c r="F1509" s="410" t="s">
        <v>1219</v>
      </c>
      <c r="G1509" s="408"/>
      <c r="H1509" s="411">
        <v>10</v>
      </c>
      <c r="I1509" s="412" t="s">
        <v>15</v>
      </c>
      <c r="J1509" s="413"/>
      <c r="K1509" s="414"/>
      <c r="L1509" s="412" t="s">
        <v>15</v>
      </c>
      <c r="M1509" s="413"/>
      <c r="N1509" s="414"/>
      <c r="O1509" s="412" t="s">
        <v>15</v>
      </c>
      <c r="P1509" s="413"/>
      <c r="Q1509" s="414">
        <v>10</v>
      </c>
      <c r="R1509" s="412" t="s">
        <v>15</v>
      </c>
      <c r="S1509" s="413"/>
    </row>
    <row r="1510" spans="2:19" s="264" customFormat="1" ht="31.5" customHeight="1" hidden="1" outlineLevel="2" collapsed="1">
      <c r="B1510" s="255"/>
      <c r="C1510" s="256" t="s">
        <v>2491</v>
      </c>
      <c r="D1510" s="256" t="s">
        <v>67</v>
      </c>
      <c r="E1510" s="257" t="s">
        <v>2492</v>
      </c>
      <c r="F1510" s="396" t="s">
        <v>2493</v>
      </c>
      <c r="G1510" s="259" t="s">
        <v>77</v>
      </c>
      <c r="H1510" s="260">
        <v>726</v>
      </c>
      <c r="I1510" s="261">
        <v>7</v>
      </c>
      <c r="J1510" s="263">
        <f>ROUND(I1510*H1510,2)</f>
        <v>5082</v>
      </c>
      <c r="K1510" s="262"/>
      <c r="L1510" s="261">
        <v>7</v>
      </c>
      <c r="M1510" s="263">
        <f>ROUND(L1510*K1510,2)</f>
        <v>0</v>
      </c>
      <c r="N1510" s="262"/>
      <c r="O1510" s="261">
        <v>7</v>
      </c>
      <c r="P1510" s="263">
        <f>ROUND(O1510*N1510,2)</f>
        <v>0</v>
      </c>
      <c r="Q1510" s="262">
        <v>726</v>
      </c>
      <c r="R1510" s="261">
        <v>7</v>
      </c>
      <c r="S1510" s="263">
        <f>ROUND(R1510*Q1510,2)</f>
        <v>5082</v>
      </c>
    </row>
    <row r="1511" spans="2:19" s="415" customFormat="1" ht="13.5" hidden="1" outlineLevel="3">
      <c r="B1511" s="407"/>
      <c r="C1511" s="408"/>
      <c r="D1511" s="399" t="s">
        <v>70</v>
      </c>
      <c r="E1511" s="436" t="s">
        <v>15</v>
      </c>
      <c r="F1511" s="410" t="s">
        <v>2494</v>
      </c>
      <c r="G1511" s="408"/>
      <c r="H1511" s="411">
        <v>726</v>
      </c>
      <c r="I1511" s="412" t="s">
        <v>15</v>
      </c>
      <c r="J1511" s="413"/>
      <c r="K1511" s="414"/>
      <c r="L1511" s="412" t="s">
        <v>15</v>
      </c>
      <c r="M1511" s="413"/>
      <c r="N1511" s="414"/>
      <c r="O1511" s="412" t="s">
        <v>15</v>
      </c>
      <c r="P1511" s="413"/>
      <c r="Q1511" s="414">
        <v>726</v>
      </c>
      <c r="R1511" s="412" t="s">
        <v>15</v>
      </c>
      <c r="S1511" s="413"/>
    </row>
    <row r="1512" spans="2:19" s="264" customFormat="1" ht="22.5" customHeight="1" hidden="1" outlineLevel="2" collapsed="1">
      <c r="B1512" s="255"/>
      <c r="C1512" s="256" t="s">
        <v>2495</v>
      </c>
      <c r="D1512" s="256" t="s">
        <v>67</v>
      </c>
      <c r="E1512" s="257" t="s">
        <v>2475</v>
      </c>
      <c r="F1512" s="396" t="s">
        <v>2476</v>
      </c>
      <c r="G1512" s="259" t="s">
        <v>77</v>
      </c>
      <c r="H1512" s="260">
        <v>726</v>
      </c>
      <c r="I1512" s="261">
        <v>16.7</v>
      </c>
      <c r="J1512" s="263">
        <f>ROUND(I1512*H1512,2)</f>
        <v>12124.2</v>
      </c>
      <c r="K1512" s="262"/>
      <c r="L1512" s="261">
        <v>16.7</v>
      </c>
      <c r="M1512" s="263">
        <f>ROUND(L1512*K1512,2)</f>
        <v>0</v>
      </c>
      <c r="N1512" s="262"/>
      <c r="O1512" s="261">
        <v>16.7</v>
      </c>
      <c r="P1512" s="263">
        <f>ROUND(O1512*N1512,2)</f>
        <v>0</v>
      </c>
      <c r="Q1512" s="262">
        <v>726</v>
      </c>
      <c r="R1512" s="261">
        <v>16.7</v>
      </c>
      <c r="S1512" s="263">
        <f>ROUND(R1512*Q1512,2)</f>
        <v>12124.2</v>
      </c>
    </row>
    <row r="1513" spans="2:19" s="415" customFormat="1" ht="13.5" hidden="1" outlineLevel="3">
      <c r="B1513" s="407"/>
      <c r="C1513" s="408"/>
      <c r="D1513" s="399" t="s">
        <v>70</v>
      </c>
      <c r="E1513" s="436" t="s">
        <v>15</v>
      </c>
      <c r="F1513" s="410" t="s">
        <v>2494</v>
      </c>
      <c r="G1513" s="408"/>
      <c r="H1513" s="411">
        <v>726</v>
      </c>
      <c r="I1513" s="412" t="s">
        <v>15</v>
      </c>
      <c r="J1513" s="413"/>
      <c r="K1513" s="414"/>
      <c r="L1513" s="412" t="s">
        <v>15</v>
      </c>
      <c r="M1513" s="413"/>
      <c r="N1513" s="414"/>
      <c r="O1513" s="412" t="s">
        <v>15</v>
      </c>
      <c r="P1513" s="413"/>
      <c r="Q1513" s="414">
        <v>726</v>
      </c>
      <c r="R1513" s="412" t="s">
        <v>15</v>
      </c>
      <c r="S1513" s="413"/>
    </row>
    <row r="1514" spans="2:19" s="264" customFormat="1" ht="31.5" customHeight="1" hidden="1" outlineLevel="2" collapsed="1">
      <c r="B1514" s="255"/>
      <c r="C1514" s="256" t="s">
        <v>2496</v>
      </c>
      <c r="D1514" s="256" t="s">
        <v>67</v>
      </c>
      <c r="E1514" s="257" t="s">
        <v>2497</v>
      </c>
      <c r="F1514" s="396" t="s">
        <v>2498</v>
      </c>
      <c r="G1514" s="259" t="s">
        <v>77</v>
      </c>
      <c r="H1514" s="260">
        <v>726</v>
      </c>
      <c r="I1514" s="261">
        <v>229.9</v>
      </c>
      <c r="J1514" s="263">
        <f>ROUND(I1514*H1514,2)</f>
        <v>166907.4</v>
      </c>
      <c r="K1514" s="262"/>
      <c r="L1514" s="261">
        <v>229.9</v>
      </c>
      <c r="M1514" s="263">
        <f>ROUND(L1514*K1514,2)</f>
        <v>0</v>
      </c>
      <c r="N1514" s="262"/>
      <c r="O1514" s="261">
        <v>229.9</v>
      </c>
      <c r="P1514" s="263">
        <f>ROUND(O1514*N1514,2)</f>
        <v>0</v>
      </c>
      <c r="Q1514" s="262">
        <v>726</v>
      </c>
      <c r="R1514" s="261">
        <v>229.9</v>
      </c>
      <c r="S1514" s="263">
        <f>ROUND(R1514*Q1514,2)</f>
        <v>166907.4</v>
      </c>
    </row>
    <row r="1515" spans="2:19" s="415" customFormat="1" ht="13.5" hidden="1" outlineLevel="3">
      <c r="B1515" s="407"/>
      <c r="C1515" s="408"/>
      <c r="D1515" s="399" t="s">
        <v>70</v>
      </c>
      <c r="E1515" s="436" t="s">
        <v>15</v>
      </c>
      <c r="F1515" s="410" t="s">
        <v>2499</v>
      </c>
      <c r="G1515" s="408"/>
      <c r="H1515" s="411">
        <v>726</v>
      </c>
      <c r="I1515" s="412" t="s">
        <v>15</v>
      </c>
      <c r="J1515" s="413"/>
      <c r="K1515" s="414"/>
      <c r="L1515" s="412" t="s">
        <v>15</v>
      </c>
      <c r="M1515" s="413"/>
      <c r="N1515" s="414"/>
      <c r="O1515" s="412" t="s">
        <v>15</v>
      </c>
      <c r="P1515" s="413"/>
      <c r="Q1515" s="414">
        <v>726</v>
      </c>
      <c r="R1515" s="412" t="s">
        <v>15</v>
      </c>
      <c r="S1515" s="413"/>
    </row>
    <row r="1516" spans="2:19" s="426" customFormat="1" ht="13.5" hidden="1" outlineLevel="3">
      <c r="B1516" s="425"/>
      <c r="C1516" s="427"/>
      <c r="D1516" s="399" t="s">
        <v>70</v>
      </c>
      <c r="E1516" s="437" t="s">
        <v>2500</v>
      </c>
      <c r="F1516" s="429" t="s">
        <v>1096</v>
      </c>
      <c r="G1516" s="427"/>
      <c r="H1516" s="430">
        <v>726</v>
      </c>
      <c r="I1516" s="431" t="s">
        <v>15</v>
      </c>
      <c r="J1516" s="432"/>
      <c r="K1516" s="433"/>
      <c r="L1516" s="431" t="s">
        <v>15</v>
      </c>
      <c r="M1516" s="432"/>
      <c r="N1516" s="433"/>
      <c r="O1516" s="431" t="s">
        <v>15</v>
      </c>
      <c r="P1516" s="432"/>
      <c r="Q1516" s="433">
        <v>726</v>
      </c>
      <c r="R1516" s="431" t="s">
        <v>15</v>
      </c>
      <c r="S1516" s="432"/>
    </row>
    <row r="1517" spans="2:19" s="264" customFormat="1" ht="31.5" customHeight="1" hidden="1" outlineLevel="2" collapsed="1">
      <c r="B1517" s="255"/>
      <c r="C1517" s="256" t="s">
        <v>2501</v>
      </c>
      <c r="D1517" s="256" t="s">
        <v>67</v>
      </c>
      <c r="E1517" s="257" t="s">
        <v>2502</v>
      </c>
      <c r="F1517" s="396" t="s">
        <v>2503</v>
      </c>
      <c r="G1517" s="259" t="s">
        <v>104</v>
      </c>
      <c r="H1517" s="260">
        <v>13</v>
      </c>
      <c r="I1517" s="261">
        <v>111.5</v>
      </c>
      <c r="J1517" s="263">
        <f>ROUND(I1517*H1517,2)</f>
        <v>1449.5</v>
      </c>
      <c r="K1517" s="262"/>
      <c r="L1517" s="261">
        <v>111.5</v>
      </c>
      <c r="M1517" s="263">
        <f>ROUND(L1517*K1517,2)</f>
        <v>0</v>
      </c>
      <c r="N1517" s="262"/>
      <c r="O1517" s="261">
        <v>111.5</v>
      </c>
      <c r="P1517" s="263">
        <f>ROUND(O1517*N1517,2)</f>
        <v>0</v>
      </c>
      <c r="Q1517" s="262">
        <v>13</v>
      </c>
      <c r="R1517" s="261">
        <v>111.5</v>
      </c>
      <c r="S1517" s="263">
        <f>ROUND(R1517*Q1517,2)</f>
        <v>1449.5</v>
      </c>
    </row>
    <row r="1518" spans="2:19" s="406" customFormat="1" ht="13.5" hidden="1" outlineLevel="3">
      <c r="B1518" s="397"/>
      <c r="C1518" s="398"/>
      <c r="D1518" s="399" t="s">
        <v>70</v>
      </c>
      <c r="E1518" s="402" t="s">
        <v>15</v>
      </c>
      <c r="F1518" s="401" t="s">
        <v>2504</v>
      </c>
      <c r="G1518" s="398"/>
      <c r="H1518" s="402" t="s">
        <v>15</v>
      </c>
      <c r="I1518" s="403" t="s">
        <v>15</v>
      </c>
      <c r="J1518" s="404"/>
      <c r="K1518" s="405"/>
      <c r="L1518" s="403" t="s">
        <v>15</v>
      </c>
      <c r="M1518" s="404"/>
      <c r="N1518" s="405"/>
      <c r="O1518" s="403" t="s">
        <v>15</v>
      </c>
      <c r="P1518" s="404"/>
      <c r="Q1518" s="405" t="s">
        <v>15</v>
      </c>
      <c r="R1518" s="403" t="s">
        <v>15</v>
      </c>
      <c r="S1518" s="404"/>
    </row>
    <row r="1519" spans="2:19" s="415" customFormat="1" ht="13.5" hidden="1" outlineLevel="3">
      <c r="B1519" s="407"/>
      <c r="C1519" s="408"/>
      <c r="D1519" s="399" t="s">
        <v>70</v>
      </c>
      <c r="E1519" s="436" t="s">
        <v>15</v>
      </c>
      <c r="F1519" s="410" t="s">
        <v>1262</v>
      </c>
      <c r="G1519" s="408"/>
      <c r="H1519" s="411">
        <v>13</v>
      </c>
      <c r="I1519" s="412" t="s">
        <v>15</v>
      </c>
      <c r="J1519" s="413"/>
      <c r="K1519" s="414"/>
      <c r="L1519" s="412" t="s">
        <v>15</v>
      </c>
      <c r="M1519" s="413"/>
      <c r="N1519" s="414"/>
      <c r="O1519" s="412" t="s">
        <v>15</v>
      </c>
      <c r="P1519" s="413"/>
      <c r="Q1519" s="414">
        <v>13</v>
      </c>
      <c r="R1519" s="412" t="s">
        <v>15</v>
      </c>
      <c r="S1519" s="413"/>
    </row>
    <row r="1520" spans="2:19" s="254" customFormat="1" ht="29.85" customHeight="1" outlineLevel="1" collapsed="1">
      <c r="B1520" s="248"/>
      <c r="C1520" s="249"/>
      <c r="D1520" s="250" t="s">
        <v>36</v>
      </c>
      <c r="E1520" s="251" t="s">
        <v>73</v>
      </c>
      <c r="F1520" s="394" t="s">
        <v>2505</v>
      </c>
      <c r="G1520" s="249"/>
      <c r="H1520" s="249"/>
      <c r="I1520" s="252" t="s">
        <v>15</v>
      </c>
      <c r="J1520" s="253">
        <f>SUM(J1521:J1526)</f>
        <v>49038.689999999995</v>
      </c>
      <c r="K1520" s="248"/>
      <c r="L1520" s="252" t="s">
        <v>15</v>
      </c>
      <c r="M1520" s="253">
        <f>SUM(M1521:M1526)</f>
        <v>0</v>
      </c>
      <c r="N1520" s="248"/>
      <c r="O1520" s="252" t="s">
        <v>15</v>
      </c>
      <c r="P1520" s="253">
        <f>SUM(P1521:P1526)</f>
        <v>0</v>
      </c>
      <c r="Q1520" s="248"/>
      <c r="R1520" s="252" t="s">
        <v>15</v>
      </c>
      <c r="S1520" s="253">
        <f>SUM(S1521:S1526)</f>
        <v>49038.689999999995</v>
      </c>
    </row>
    <row r="1521" spans="2:19" s="264" customFormat="1" ht="22.5" customHeight="1" hidden="1" outlineLevel="2" collapsed="1">
      <c r="B1521" s="255"/>
      <c r="C1521" s="256" t="s">
        <v>2506</v>
      </c>
      <c r="D1521" s="256" t="s">
        <v>67</v>
      </c>
      <c r="E1521" s="257" t="s">
        <v>2507</v>
      </c>
      <c r="F1521" s="396" t="s">
        <v>2508</v>
      </c>
      <c r="G1521" s="259" t="s">
        <v>77</v>
      </c>
      <c r="H1521" s="260">
        <v>8.613</v>
      </c>
      <c r="I1521" s="261">
        <v>626.9</v>
      </c>
      <c r="J1521" s="263">
        <f>ROUND(I1521*H1521,2)</f>
        <v>5399.49</v>
      </c>
      <c r="K1521" s="262"/>
      <c r="L1521" s="261">
        <v>626.9</v>
      </c>
      <c r="M1521" s="263">
        <f>ROUND(L1521*K1521,2)</f>
        <v>0</v>
      </c>
      <c r="N1521" s="262"/>
      <c r="O1521" s="261">
        <v>626.9</v>
      </c>
      <c r="P1521" s="263">
        <f>ROUND(O1521*N1521,2)</f>
        <v>0</v>
      </c>
      <c r="Q1521" s="262">
        <v>8.613</v>
      </c>
      <c r="R1521" s="261">
        <v>626.9</v>
      </c>
      <c r="S1521" s="263">
        <f>ROUND(R1521*Q1521,2)</f>
        <v>5399.49</v>
      </c>
    </row>
    <row r="1522" spans="2:19" s="406" customFormat="1" ht="13.5" hidden="1" outlineLevel="3">
      <c r="B1522" s="397"/>
      <c r="C1522" s="398"/>
      <c r="D1522" s="399" t="s">
        <v>70</v>
      </c>
      <c r="E1522" s="402" t="s">
        <v>15</v>
      </c>
      <c r="F1522" s="401" t="s">
        <v>2200</v>
      </c>
      <c r="G1522" s="398"/>
      <c r="H1522" s="402" t="s">
        <v>15</v>
      </c>
      <c r="I1522" s="403" t="s">
        <v>15</v>
      </c>
      <c r="J1522" s="404"/>
      <c r="K1522" s="405"/>
      <c r="L1522" s="403" t="s">
        <v>15</v>
      </c>
      <c r="M1522" s="404"/>
      <c r="N1522" s="405"/>
      <c r="O1522" s="403" t="s">
        <v>15</v>
      </c>
      <c r="P1522" s="404"/>
      <c r="Q1522" s="405" t="s">
        <v>15</v>
      </c>
      <c r="R1522" s="403" t="s">
        <v>15</v>
      </c>
      <c r="S1522" s="404"/>
    </row>
    <row r="1523" spans="2:19" s="415" customFormat="1" ht="13.5" hidden="1" outlineLevel="3">
      <c r="B1523" s="407"/>
      <c r="C1523" s="408"/>
      <c r="D1523" s="399" t="s">
        <v>70</v>
      </c>
      <c r="E1523" s="436" t="s">
        <v>15</v>
      </c>
      <c r="F1523" s="410" t="s">
        <v>2509</v>
      </c>
      <c r="G1523" s="408"/>
      <c r="H1523" s="411">
        <v>8.613</v>
      </c>
      <c r="I1523" s="412" t="s">
        <v>15</v>
      </c>
      <c r="J1523" s="413"/>
      <c r="K1523" s="414"/>
      <c r="L1523" s="412" t="s">
        <v>15</v>
      </c>
      <c r="M1523" s="413"/>
      <c r="N1523" s="414"/>
      <c r="O1523" s="412" t="s">
        <v>15</v>
      </c>
      <c r="P1523" s="413"/>
      <c r="Q1523" s="414">
        <v>8.613</v>
      </c>
      <c r="R1523" s="412" t="s">
        <v>15</v>
      </c>
      <c r="S1523" s="413"/>
    </row>
    <row r="1524" spans="2:19" s="264" customFormat="1" ht="22.5" customHeight="1" hidden="1" outlineLevel="2" collapsed="1">
      <c r="B1524" s="255"/>
      <c r="C1524" s="256" t="s">
        <v>2510</v>
      </c>
      <c r="D1524" s="256" t="s">
        <v>67</v>
      </c>
      <c r="E1524" s="257" t="s">
        <v>2511</v>
      </c>
      <c r="F1524" s="396" t="s">
        <v>2512</v>
      </c>
      <c r="G1524" s="259" t="s">
        <v>104</v>
      </c>
      <c r="H1524" s="260">
        <v>174</v>
      </c>
      <c r="I1524" s="261">
        <v>209</v>
      </c>
      <c r="J1524" s="263">
        <f>ROUND(I1524*H1524,2)</f>
        <v>36366</v>
      </c>
      <c r="K1524" s="262"/>
      <c r="L1524" s="261">
        <v>209</v>
      </c>
      <c r="M1524" s="263">
        <f>ROUND(L1524*K1524,2)</f>
        <v>0</v>
      </c>
      <c r="N1524" s="262"/>
      <c r="O1524" s="261">
        <v>209</v>
      </c>
      <c r="P1524" s="263">
        <f>ROUND(O1524*N1524,2)</f>
        <v>0</v>
      </c>
      <c r="Q1524" s="262">
        <v>174</v>
      </c>
      <c r="R1524" s="261">
        <v>209</v>
      </c>
      <c r="S1524" s="263">
        <f>ROUND(R1524*Q1524,2)</f>
        <v>36366</v>
      </c>
    </row>
    <row r="1525" spans="2:19" s="415" customFormat="1" ht="13.5" hidden="1" outlineLevel="3">
      <c r="B1525" s="407"/>
      <c r="C1525" s="408"/>
      <c r="D1525" s="399" t="s">
        <v>70</v>
      </c>
      <c r="E1525" s="436" t="s">
        <v>15</v>
      </c>
      <c r="F1525" s="410" t="s">
        <v>2513</v>
      </c>
      <c r="G1525" s="408"/>
      <c r="H1525" s="411">
        <v>174</v>
      </c>
      <c r="I1525" s="412" t="s">
        <v>15</v>
      </c>
      <c r="J1525" s="413"/>
      <c r="K1525" s="414"/>
      <c r="L1525" s="412" t="s">
        <v>15</v>
      </c>
      <c r="M1525" s="413"/>
      <c r="N1525" s="414"/>
      <c r="O1525" s="412" t="s">
        <v>15</v>
      </c>
      <c r="P1525" s="413"/>
      <c r="Q1525" s="414">
        <v>174</v>
      </c>
      <c r="R1525" s="412" t="s">
        <v>15</v>
      </c>
      <c r="S1525" s="413"/>
    </row>
    <row r="1526" spans="2:19" s="264" customFormat="1" ht="22.5" customHeight="1" hidden="1" outlineLevel="2" collapsed="1">
      <c r="B1526" s="255"/>
      <c r="C1526" s="256" t="s">
        <v>2514</v>
      </c>
      <c r="D1526" s="256" t="s">
        <v>67</v>
      </c>
      <c r="E1526" s="257" t="s">
        <v>2515</v>
      </c>
      <c r="F1526" s="396" t="s">
        <v>2516</v>
      </c>
      <c r="G1526" s="259" t="s">
        <v>104</v>
      </c>
      <c r="H1526" s="260">
        <v>174</v>
      </c>
      <c r="I1526" s="261">
        <v>41.8</v>
      </c>
      <c r="J1526" s="263">
        <f>ROUND(I1526*H1526,2)</f>
        <v>7273.2</v>
      </c>
      <c r="K1526" s="262"/>
      <c r="L1526" s="261">
        <v>41.8</v>
      </c>
      <c r="M1526" s="263">
        <f>ROUND(L1526*K1526,2)</f>
        <v>0</v>
      </c>
      <c r="N1526" s="262"/>
      <c r="O1526" s="261">
        <v>41.8</v>
      </c>
      <c r="P1526" s="263">
        <f>ROUND(O1526*N1526,2)</f>
        <v>0</v>
      </c>
      <c r="Q1526" s="262">
        <v>174</v>
      </c>
      <c r="R1526" s="261">
        <v>41.8</v>
      </c>
      <c r="S1526" s="263">
        <f>ROUND(R1526*Q1526,2)</f>
        <v>7273.2</v>
      </c>
    </row>
    <row r="1527" spans="2:19" s="415" customFormat="1" ht="13.5" hidden="1" outlineLevel="3">
      <c r="B1527" s="407"/>
      <c r="C1527" s="408"/>
      <c r="D1527" s="399" t="s">
        <v>70</v>
      </c>
      <c r="E1527" s="436" t="s">
        <v>15</v>
      </c>
      <c r="F1527" s="410" t="s">
        <v>2513</v>
      </c>
      <c r="G1527" s="408"/>
      <c r="H1527" s="411">
        <v>174</v>
      </c>
      <c r="I1527" s="412" t="s">
        <v>15</v>
      </c>
      <c r="J1527" s="413"/>
      <c r="K1527" s="414"/>
      <c r="L1527" s="412" t="s">
        <v>15</v>
      </c>
      <c r="M1527" s="413"/>
      <c r="N1527" s="414"/>
      <c r="O1527" s="412" t="s">
        <v>15</v>
      </c>
      <c r="P1527" s="413"/>
      <c r="Q1527" s="414">
        <v>174</v>
      </c>
      <c r="R1527" s="412" t="s">
        <v>15</v>
      </c>
      <c r="S1527" s="413"/>
    </row>
    <row r="1528" spans="2:19" s="254" customFormat="1" ht="29.85" customHeight="1" outlineLevel="1">
      <c r="B1528" s="248"/>
      <c r="C1528" s="249"/>
      <c r="D1528" s="250" t="s">
        <v>36</v>
      </c>
      <c r="E1528" s="251" t="s">
        <v>75</v>
      </c>
      <c r="F1528" s="394" t="s">
        <v>185</v>
      </c>
      <c r="G1528" s="249"/>
      <c r="H1528" s="249"/>
      <c r="I1528" s="252" t="s">
        <v>15</v>
      </c>
      <c r="J1528" s="253">
        <f>SUM(J1529:J1869)</f>
        <v>6582881.299999999</v>
      </c>
      <c r="K1528" s="248"/>
      <c r="L1528" s="252" t="s">
        <v>15</v>
      </c>
      <c r="M1528" s="253">
        <f>SUM(M1529:M1869)</f>
        <v>0</v>
      </c>
      <c r="N1528" s="248"/>
      <c r="O1528" s="252" t="s">
        <v>15</v>
      </c>
      <c r="P1528" s="253">
        <f>SUM(P1529:P1869)</f>
        <v>-79010.1</v>
      </c>
      <c r="Q1528" s="248"/>
      <c r="R1528" s="252" t="s">
        <v>15</v>
      </c>
      <c r="S1528" s="253">
        <f>SUM(S1529:S1869)</f>
        <v>6582881.299999999</v>
      </c>
    </row>
    <row r="1529" spans="2:19" s="264" customFormat="1" ht="22.5" customHeight="1" outlineLevel="2">
      <c r="B1529" s="255"/>
      <c r="C1529" s="256" t="s">
        <v>2517</v>
      </c>
      <c r="D1529" s="256" t="s">
        <v>67</v>
      </c>
      <c r="E1529" s="257" t="s">
        <v>2518</v>
      </c>
      <c r="F1529" s="396" t="s">
        <v>2519</v>
      </c>
      <c r="G1529" s="259" t="s">
        <v>15</v>
      </c>
      <c r="H1529" s="260">
        <v>0</v>
      </c>
      <c r="I1529" s="261"/>
      <c r="J1529" s="263">
        <f>ROUND(I1529*H1529,2)</f>
        <v>0</v>
      </c>
      <c r="K1529" s="262"/>
      <c r="L1529" s="261"/>
      <c r="M1529" s="263">
        <f>ROUND(L1529*K1529,2)</f>
        <v>0</v>
      </c>
      <c r="N1529" s="262"/>
      <c r="O1529" s="261"/>
      <c r="P1529" s="263">
        <f>ROUND(O1529*N1529,2)</f>
        <v>0</v>
      </c>
      <c r="Q1529" s="262">
        <v>0</v>
      </c>
      <c r="R1529" s="261"/>
      <c r="S1529" s="263">
        <f>ROUND(R1529*Q1529,2)</f>
        <v>0</v>
      </c>
    </row>
    <row r="1530" spans="2:19" s="264" customFormat="1" ht="22.5" customHeight="1" outlineLevel="2">
      <c r="B1530" s="255"/>
      <c r="C1530" s="256" t="s">
        <v>2520</v>
      </c>
      <c r="D1530" s="256" t="s">
        <v>67</v>
      </c>
      <c r="E1530" s="257" t="s">
        <v>2521</v>
      </c>
      <c r="F1530" s="396" t="s">
        <v>2522</v>
      </c>
      <c r="G1530" s="259" t="s">
        <v>15</v>
      </c>
      <c r="H1530" s="260">
        <v>0</v>
      </c>
      <c r="I1530" s="261"/>
      <c r="J1530" s="263">
        <f>ROUND(I1530*H1530,2)</f>
        <v>0</v>
      </c>
      <c r="K1530" s="262"/>
      <c r="L1530" s="261"/>
      <c r="M1530" s="263">
        <f>ROUND(L1530*K1530,2)</f>
        <v>0</v>
      </c>
      <c r="N1530" s="262"/>
      <c r="O1530" s="261"/>
      <c r="P1530" s="263">
        <f>ROUND(O1530*N1530,2)</f>
        <v>0</v>
      </c>
      <c r="Q1530" s="262">
        <v>0</v>
      </c>
      <c r="R1530" s="261"/>
      <c r="S1530" s="263">
        <f>ROUND(R1530*Q1530,2)</f>
        <v>0</v>
      </c>
    </row>
    <row r="1531" spans="2:19" s="264" customFormat="1" ht="31.5" customHeight="1" outlineLevel="2" collapsed="1">
      <c r="B1531" s="255"/>
      <c r="C1531" s="541" t="s">
        <v>2523</v>
      </c>
      <c r="D1531" s="541" t="s">
        <v>67</v>
      </c>
      <c r="E1531" s="542" t="s">
        <v>2524</v>
      </c>
      <c r="F1531" s="625" t="s">
        <v>2525</v>
      </c>
      <c r="G1531" s="544" t="s">
        <v>104</v>
      </c>
      <c r="H1531" s="545">
        <v>9.67</v>
      </c>
      <c r="I1531" s="546">
        <v>1003.1</v>
      </c>
      <c r="J1531" s="601">
        <f>ROUND(I1531*H1531,2)</f>
        <v>9699.98</v>
      </c>
      <c r="K1531" s="600"/>
      <c r="L1531" s="546">
        <v>1003.1</v>
      </c>
      <c r="M1531" s="601">
        <f>ROUND(L1531*K1531,2)</f>
        <v>0</v>
      </c>
      <c r="N1531" s="600">
        <v>-1.3039999999999998</v>
      </c>
      <c r="O1531" s="546">
        <v>1003.1</v>
      </c>
      <c r="P1531" s="601">
        <f>ROUND(O1531*N1531,2)</f>
        <v>-1308.04</v>
      </c>
      <c r="Q1531" s="600">
        <v>9.67</v>
      </c>
      <c r="R1531" s="546">
        <v>1003.1</v>
      </c>
      <c r="S1531" s="601">
        <f>ROUND(R1531*Q1531,2)</f>
        <v>9699.98</v>
      </c>
    </row>
    <row r="1532" spans="2:19" s="406" customFormat="1" ht="13.5" hidden="1" outlineLevel="3">
      <c r="B1532" s="397"/>
      <c r="C1532" s="556"/>
      <c r="D1532" s="549" t="s">
        <v>70</v>
      </c>
      <c r="E1532" s="557" t="s">
        <v>15</v>
      </c>
      <c r="F1532" s="626" t="s">
        <v>2526</v>
      </c>
      <c r="G1532" s="556"/>
      <c r="H1532" s="557" t="s">
        <v>15</v>
      </c>
      <c r="I1532" s="559" t="s">
        <v>15</v>
      </c>
      <c r="J1532" s="627"/>
      <c r="K1532" s="628"/>
      <c r="L1532" s="559" t="s">
        <v>15</v>
      </c>
      <c r="M1532" s="627"/>
      <c r="N1532" s="628"/>
      <c r="O1532" s="559" t="s">
        <v>15</v>
      </c>
      <c r="P1532" s="627"/>
      <c r="Q1532" s="628" t="s">
        <v>15</v>
      </c>
      <c r="R1532" s="559" t="s">
        <v>15</v>
      </c>
      <c r="S1532" s="627"/>
    </row>
    <row r="1533" spans="2:19" s="415" customFormat="1" ht="13.5" hidden="1" outlineLevel="3">
      <c r="B1533" s="407"/>
      <c r="C1533" s="548"/>
      <c r="D1533" s="549" t="s">
        <v>70</v>
      </c>
      <c r="E1533" s="550" t="s">
        <v>15</v>
      </c>
      <c r="F1533" s="629" t="s">
        <v>2527</v>
      </c>
      <c r="G1533" s="548"/>
      <c r="H1533" s="552">
        <v>7.47</v>
      </c>
      <c r="I1533" s="553" t="s">
        <v>15</v>
      </c>
      <c r="J1533" s="630"/>
      <c r="K1533" s="631"/>
      <c r="L1533" s="553" t="s">
        <v>15</v>
      </c>
      <c r="M1533" s="630"/>
      <c r="N1533" s="631"/>
      <c r="O1533" s="553" t="s">
        <v>15</v>
      </c>
      <c r="P1533" s="630"/>
      <c r="Q1533" s="631">
        <v>7.47</v>
      </c>
      <c r="R1533" s="553" t="s">
        <v>15</v>
      </c>
      <c r="S1533" s="630"/>
    </row>
    <row r="1534" spans="2:19" s="424" customFormat="1" ht="13.5" hidden="1" outlineLevel="3">
      <c r="B1534" s="416"/>
      <c r="C1534" s="565"/>
      <c r="D1534" s="549" t="s">
        <v>70</v>
      </c>
      <c r="E1534" s="566" t="s">
        <v>2528</v>
      </c>
      <c r="F1534" s="632" t="s">
        <v>71</v>
      </c>
      <c r="G1534" s="565"/>
      <c r="H1534" s="568">
        <v>7.47</v>
      </c>
      <c r="I1534" s="569" t="s">
        <v>15</v>
      </c>
      <c r="J1534" s="633"/>
      <c r="K1534" s="634"/>
      <c r="L1534" s="569" t="s">
        <v>15</v>
      </c>
      <c r="M1534" s="633"/>
      <c r="N1534" s="634"/>
      <c r="O1534" s="569" t="s">
        <v>15</v>
      </c>
      <c r="P1534" s="633"/>
      <c r="Q1534" s="634">
        <v>7.47</v>
      </c>
      <c r="R1534" s="569" t="s">
        <v>15</v>
      </c>
      <c r="S1534" s="633"/>
    </row>
    <row r="1535" spans="2:19" s="415" customFormat="1" ht="13.5" hidden="1" outlineLevel="3">
      <c r="B1535" s="407"/>
      <c r="C1535" s="548"/>
      <c r="D1535" s="549" t="s">
        <v>70</v>
      </c>
      <c r="E1535" s="550" t="s">
        <v>15</v>
      </c>
      <c r="F1535" s="629" t="s">
        <v>2529</v>
      </c>
      <c r="G1535" s="548"/>
      <c r="H1535" s="552">
        <v>9.67</v>
      </c>
      <c r="I1535" s="553" t="s">
        <v>15</v>
      </c>
      <c r="J1535" s="630"/>
      <c r="K1535" s="631"/>
      <c r="L1535" s="553" t="s">
        <v>15</v>
      </c>
      <c r="M1535" s="630"/>
      <c r="N1535" s="631"/>
      <c r="O1535" s="553" t="s">
        <v>15</v>
      </c>
      <c r="P1535" s="630"/>
      <c r="Q1535" s="631">
        <v>9.67</v>
      </c>
      <c r="R1535" s="553" t="s">
        <v>15</v>
      </c>
      <c r="S1535" s="630"/>
    </row>
    <row r="1536" spans="2:19" s="424" customFormat="1" ht="13.5" hidden="1" outlineLevel="3">
      <c r="B1536" s="416"/>
      <c r="C1536" s="565"/>
      <c r="D1536" s="549" t="s">
        <v>70</v>
      </c>
      <c r="E1536" s="566" t="s">
        <v>2530</v>
      </c>
      <c r="F1536" s="632" t="s">
        <v>71</v>
      </c>
      <c r="G1536" s="565"/>
      <c r="H1536" s="568">
        <v>9.67</v>
      </c>
      <c r="I1536" s="569" t="s">
        <v>15</v>
      </c>
      <c r="J1536" s="633"/>
      <c r="K1536" s="634"/>
      <c r="L1536" s="569" t="s">
        <v>15</v>
      </c>
      <c r="M1536" s="633"/>
      <c r="N1536" s="634"/>
      <c r="O1536" s="569" t="s">
        <v>15</v>
      </c>
      <c r="P1536" s="633"/>
      <c r="Q1536" s="634">
        <v>9.67</v>
      </c>
      <c r="R1536" s="569" t="s">
        <v>15</v>
      </c>
      <c r="S1536" s="633"/>
    </row>
    <row r="1537" spans="2:19" s="264" customFormat="1" ht="22.5" customHeight="1" outlineLevel="2" collapsed="1">
      <c r="B1537" s="255"/>
      <c r="C1537" s="570" t="s">
        <v>2531</v>
      </c>
      <c r="D1537" s="570" t="s">
        <v>90</v>
      </c>
      <c r="E1537" s="571" t="s">
        <v>2532</v>
      </c>
      <c r="F1537" s="635" t="s">
        <v>2533</v>
      </c>
      <c r="G1537" s="573" t="s">
        <v>182</v>
      </c>
      <c r="H1537" s="574">
        <v>3.907</v>
      </c>
      <c r="I1537" s="575">
        <v>38108.3</v>
      </c>
      <c r="J1537" s="604">
        <f>ROUND(I1537*H1537,2)</f>
        <v>148889.13</v>
      </c>
      <c r="K1537" s="603"/>
      <c r="L1537" s="575">
        <v>38108.3</v>
      </c>
      <c r="M1537" s="604">
        <f>ROUND(L1537*K1537,2)</f>
        <v>0</v>
      </c>
      <c r="N1537" s="603">
        <v>-1.3039999999999998</v>
      </c>
      <c r="O1537" s="575">
        <v>38108.3</v>
      </c>
      <c r="P1537" s="604">
        <f>ROUND(O1537*N1537,2)</f>
        <v>-49693.22</v>
      </c>
      <c r="Q1537" s="603">
        <v>3.907</v>
      </c>
      <c r="R1537" s="575">
        <v>38108.3</v>
      </c>
      <c r="S1537" s="604">
        <f>ROUND(R1537*Q1537,2)</f>
        <v>148889.13</v>
      </c>
    </row>
    <row r="1538" spans="2:19" s="415" customFormat="1" ht="13.5" hidden="1" outlineLevel="3">
      <c r="B1538" s="407"/>
      <c r="C1538" s="408"/>
      <c r="D1538" s="399" t="s">
        <v>70</v>
      </c>
      <c r="E1538" s="436" t="s">
        <v>15</v>
      </c>
      <c r="F1538" s="410" t="s">
        <v>2534</v>
      </c>
      <c r="G1538" s="408"/>
      <c r="H1538" s="411">
        <v>3.907</v>
      </c>
      <c r="I1538" s="412" t="s">
        <v>15</v>
      </c>
      <c r="J1538" s="413"/>
      <c r="K1538" s="414"/>
      <c r="L1538" s="412" t="s">
        <v>15</v>
      </c>
      <c r="M1538" s="413"/>
      <c r="N1538" s="414"/>
      <c r="O1538" s="412" t="s">
        <v>15</v>
      </c>
      <c r="P1538" s="413"/>
      <c r="Q1538" s="414">
        <v>3.907</v>
      </c>
      <c r="R1538" s="412" t="s">
        <v>15</v>
      </c>
      <c r="S1538" s="413"/>
    </row>
    <row r="1539" spans="2:19" s="264" customFormat="1" ht="31.5" customHeight="1" outlineLevel="2" collapsed="1">
      <c r="B1539" s="255"/>
      <c r="C1539" s="541" t="s">
        <v>2535</v>
      </c>
      <c r="D1539" s="541" t="s">
        <v>67</v>
      </c>
      <c r="E1539" s="542" t="s">
        <v>2536</v>
      </c>
      <c r="F1539" s="625" t="s">
        <v>2537</v>
      </c>
      <c r="G1539" s="544" t="s">
        <v>104</v>
      </c>
      <c r="H1539" s="545">
        <v>86.07</v>
      </c>
      <c r="I1539" s="546">
        <v>1184.2</v>
      </c>
      <c r="J1539" s="601">
        <f>ROUND(I1539*H1539,2)</f>
        <v>101924.09</v>
      </c>
      <c r="K1539" s="600"/>
      <c r="L1539" s="546">
        <v>1184.2</v>
      </c>
      <c r="M1539" s="601">
        <f>ROUND(L1539*K1539,2)</f>
        <v>0</v>
      </c>
      <c r="N1539" s="600">
        <v>-1.1199999999999999</v>
      </c>
      <c r="O1539" s="546">
        <v>1184.2</v>
      </c>
      <c r="P1539" s="601">
        <f>ROUND(O1539*N1539,2)</f>
        <v>-1326.3</v>
      </c>
      <c r="Q1539" s="600">
        <v>86.07</v>
      </c>
      <c r="R1539" s="546">
        <v>1184.2</v>
      </c>
      <c r="S1539" s="601">
        <f>ROUND(R1539*Q1539,2)</f>
        <v>101924.09</v>
      </c>
    </row>
    <row r="1540" spans="2:19" s="406" customFormat="1" ht="13.5" hidden="1" outlineLevel="3">
      <c r="B1540" s="397"/>
      <c r="C1540" s="556"/>
      <c r="D1540" s="549" t="s">
        <v>70</v>
      </c>
      <c r="E1540" s="557" t="s">
        <v>15</v>
      </c>
      <c r="F1540" s="626" t="s">
        <v>2538</v>
      </c>
      <c r="G1540" s="556"/>
      <c r="H1540" s="557" t="s">
        <v>15</v>
      </c>
      <c r="I1540" s="559" t="s">
        <v>15</v>
      </c>
      <c r="J1540" s="627"/>
      <c r="K1540" s="628"/>
      <c r="L1540" s="559" t="s">
        <v>15</v>
      </c>
      <c r="M1540" s="627"/>
      <c r="N1540" s="628"/>
      <c r="O1540" s="559" t="s">
        <v>15</v>
      </c>
      <c r="P1540" s="627"/>
      <c r="Q1540" s="628" t="s">
        <v>15</v>
      </c>
      <c r="R1540" s="559" t="s">
        <v>15</v>
      </c>
      <c r="S1540" s="627"/>
    </row>
    <row r="1541" spans="2:19" s="415" customFormat="1" ht="13.5" hidden="1" outlineLevel="3">
      <c r="B1541" s="407"/>
      <c r="C1541" s="548"/>
      <c r="D1541" s="549" t="s">
        <v>70</v>
      </c>
      <c r="E1541" s="550" t="s">
        <v>15</v>
      </c>
      <c r="F1541" s="629" t="s">
        <v>2539</v>
      </c>
      <c r="G1541" s="548"/>
      <c r="H1541" s="552">
        <v>19.92</v>
      </c>
      <c r="I1541" s="553" t="s">
        <v>15</v>
      </c>
      <c r="J1541" s="630"/>
      <c r="K1541" s="631"/>
      <c r="L1541" s="553" t="s">
        <v>15</v>
      </c>
      <c r="M1541" s="630"/>
      <c r="N1541" s="631"/>
      <c r="O1541" s="553" t="s">
        <v>15</v>
      </c>
      <c r="P1541" s="630"/>
      <c r="Q1541" s="631">
        <v>19.92</v>
      </c>
      <c r="R1541" s="553" t="s">
        <v>15</v>
      </c>
      <c r="S1541" s="630"/>
    </row>
    <row r="1542" spans="2:19" s="415" customFormat="1" ht="13.5" hidden="1" outlineLevel="3">
      <c r="B1542" s="407"/>
      <c r="C1542" s="548"/>
      <c r="D1542" s="549" t="s">
        <v>70</v>
      </c>
      <c r="E1542" s="550" t="s">
        <v>15</v>
      </c>
      <c r="F1542" s="629" t="s">
        <v>2540</v>
      </c>
      <c r="G1542" s="548"/>
      <c r="H1542" s="552">
        <v>61.44</v>
      </c>
      <c r="I1542" s="553" t="s">
        <v>15</v>
      </c>
      <c r="J1542" s="630"/>
      <c r="K1542" s="631"/>
      <c r="L1542" s="553" t="s">
        <v>15</v>
      </c>
      <c r="M1542" s="630"/>
      <c r="N1542" s="631"/>
      <c r="O1542" s="553" t="s">
        <v>15</v>
      </c>
      <c r="P1542" s="630"/>
      <c r="Q1542" s="631">
        <v>61.44</v>
      </c>
      <c r="R1542" s="553" t="s">
        <v>15</v>
      </c>
      <c r="S1542" s="630"/>
    </row>
    <row r="1543" spans="2:19" s="424" customFormat="1" ht="13.5" hidden="1" outlineLevel="3">
      <c r="B1543" s="416"/>
      <c r="C1543" s="565"/>
      <c r="D1543" s="549" t="s">
        <v>70</v>
      </c>
      <c r="E1543" s="566" t="s">
        <v>2541</v>
      </c>
      <c r="F1543" s="632" t="s">
        <v>71</v>
      </c>
      <c r="G1543" s="565"/>
      <c r="H1543" s="568">
        <v>81.36</v>
      </c>
      <c r="I1543" s="569" t="s">
        <v>15</v>
      </c>
      <c r="J1543" s="633"/>
      <c r="K1543" s="634"/>
      <c r="L1543" s="569" t="s">
        <v>15</v>
      </c>
      <c r="M1543" s="633"/>
      <c r="N1543" s="634"/>
      <c r="O1543" s="569" t="s">
        <v>15</v>
      </c>
      <c r="P1543" s="633"/>
      <c r="Q1543" s="634">
        <v>81.36</v>
      </c>
      <c r="R1543" s="569" t="s">
        <v>15</v>
      </c>
      <c r="S1543" s="633"/>
    </row>
    <row r="1544" spans="2:19" s="406" customFormat="1" ht="13.5" hidden="1" outlineLevel="3">
      <c r="B1544" s="397"/>
      <c r="C1544" s="556"/>
      <c r="D1544" s="549" t="s">
        <v>70</v>
      </c>
      <c r="E1544" s="557" t="s">
        <v>15</v>
      </c>
      <c r="F1544" s="626" t="s">
        <v>2542</v>
      </c>
      <c r="G1544" s="556"/>
      <c r="H1544" s="557" t="s">
        <v>15</v>
      </c>
      <c r="I1544" s="559" t="s">
        <v>15</v>
      </c>
      <c r="J1544" s="627"/>
      <c r="K1544" s="628"/>
      <c r="L1544" s="559" t="s">
        <v>15</v>
      </c>
      <c r="M1544" s="627"/>
      <c r="N1544" s="628"/>
      <c r="O1544" s="559" t="s">
        <v>15</v>
      </c>
      <c r="P1544" s="627"/>
      <c r="Q1544" s="628" t="s">
        <v>15</v>
      </c>
      <c r="R1544" s="559" t="s">
        <v>15</v>
      </c>
      <c r="S1544" s="627"/>
    </row>
    <row r="1545" spans="2:19" s="415" customFormat="1" ht="13.5" hidden="1" outlineLevel="3">
      <c r="B1545" s="407"/>
      <c r="C1545" s="548"/>
      <c r="D1545" s="549" t="s">
        <v>70</v>
      </c>
      <c r="E1545" s="550" t="s">
        <v>2543</v>
      </c>
      <c r="F1545" s="629" t="s">
        <v>2544</v>
      </c>
      <c r="G1545" s="548"/>
      <c r="H1545" s="552">
        <v>21.15</v>
      </c>
      <c r="I1545" s="553" t="s">
        <v>15</v>
      </c>
      <c r="J1545" s="630"/>
      <c r="K1545" s="631"/>
      <c r="L1545" s="553" t="s">
        <v>15</v>
      </c>
      <c r="M1545" s="630"/>
      <c r="N1545" s="631"/>
      <c r="O1545" s="553" t="s">
        <v>15</v>
      </c>
      <c r="P1545" s="630"/>
      <c r="Q1545" s="631">
        <v>21.15</v>
      </c>
      <c r="R1545" s="553" t="s">
        <v>15</v>
      </c>
      <c r="S1545" s="630"/>
    </row>
    <row r="1546" spans="2:19" s="415" customFormat="1" ht="13.5" hidden="1" outlineLevel="3">
      <c r="B1546" s="407"/>
      <c r="C1546" s="548"/>
      <c r="D1546" s="549" t="s">
        <v>70</v>
      </c>
      <c r="E1546" s="550" t="s">
        <v>15</v>
      </c>
      <c r="F1546" s="629" t="s">
        <v>2545</v>
      </c>
      <c r="G1546" s="548"/>
      <c r="H1546" s="552">
        <v>64.92</v>
      </c>
      <c r="I1546" s="553" t="s">
        <v>15</v>
      </c>
      <c r="J1546" s="630"/>
      <c r="K1546" s="631"/>
      <c r="L1546" s="553" t="s">
        <v>15</v>
      </c>
      <c r="M1546" s="630"/>
      <c r="N1546" s="631"/>
      <c r="O1546" s="553" t="s">
        <v>15</v>
      </c>
      <c r="P1546" s="630"/>
      <c r="Q1546" s="631">
        <v>64.92</v>
      </c>
      <c r="R1546" s="553" t="s">
        <v>15</v>
      </c>
      <c r="S1546" s="630"/>
    </row>
    <row r="1547" spans="2:19" s="424" customFormat="1" ht="13.5" hidden="1" outlineLevel="3">
      <c r="B1547" s="416"/>
      <c r="C1547" s="565"/>
      <c r="D1547" s="549" t="s">
        <v>70</v>
      </c>
      <c r="E1547" s="566" t="s">
        <v>2546</v>
      </c>
      <c r="F1547" s="632" t="s">
        <v>71</v>
      </c>
      <c r="G1547" s="565"/>
      <c r="H1547" s="568">
        <v>86.07</v>
      </c>
      <c r="I1547" s="569" t="s">
        <v>15</v>
      </c>
      <c r="J1547" s="633"/>
      <c r="K1547" s="634"/>
      <c r="L1547" s="569" t="s">
        <v>15</v>
      </c>
      <c r="M1547" s="633"/>
      <c r="N1547" s="634"/>
      <c r="O1547" s="569" t="s">
        <v>15</v>
      </c>
      <c r="P1547" s="633"/>
      <c r="Q1547" s="634">
        <v>86.07</v>
      </c>
      <c r="R1547" s="569" t="s">
        <v>15</v>
      </c>
      <c r="S1547" s="633"/>
    </row>
    <row r="1548" spans="2:19" s="264" customFormat="1" ht="22.5" customHeight="1" outlineLevel="2" collapsed="1">
      <c r="B1548" s="255"/>
      <c r="C1548" s="570" t="s">
        <v>2547</v>
      </c>
      <c r="D1548" s="570" t="s">
        <v>90</v>
      </c>
      <c r="E1548" s="571" t="s">
        <v>2548</v>
      </c>
      <c r="F1548" s="635" t="s">
        <v>2549</v>
      </c>
      <c r="G1548" s="573" t="s">
        <v>182</v>
      </c>
      <c r="H1548" s="574">
        <v>26.228</v>
      </c>
      <c r="I1548" s="575">
        <v>23823.7</v>
      </c>
      <c r="J1548" s="604">
        <f>ROUND(I1548*H1548,2)</f>
        <v>624848</v>
      </c>
      <c r="K1548" s="603"/>
      <c r="L1548" s="575">
        <v>23823.7</v>
      </c>
      <c r="M1548" s="604">
        <f>ROUND(L1548*K1548,2)</f>
        <v>0</v>
      </c>
      <c r="N1548" s="603">
        <v>-1.1199999999999999</v>
      </c>
      <c r="O1548" s="575">
        <v>23823.7</v>
      </c>
      <c r="P1548" s="604">
        <f>ROUND(O1548*N1548,2)</f>
        <v>-26682.54</v>
      </c>
      <c r="Q1548" s="603">
        <v>26.228</v>
      </c>
      <c r="R1548" s="575">
        <v>23823.7</v>
      </c>
      <c r="S1548" s="604">
        <f>ROUND(R1548*Q1548,2)</f>
        <v>624848</v>
      </c>
    </row>
    <row r="1549" spans="2:19" s="415" customFormat="1" ht="13.5" hidden="1" outlineLevel="3">
      <c r="B1549" s="407"/>
      <c r="C1549" s="408"/>
      <c r="D1549" s="399" t="s">
        <v>70</v>
      </c>
      <c r="E1549" s="436" t="s">
        <v>15</v>
      </c>
      <c r="F1549" s="410" t="s">
        <v>2550</v>
      </c>
      <c r="G1549" s="408"/>
      <c r="H1549" s="411">
        <v>26.228</v>
      </c>
      <c r="I1549" s="412" t="s">
        <v>15</v>
      </c>
      <c r="J1549" s="413"/>
      <c r="K1549" s="414"/>
      <c r="L1549" s="412" t="s">
        <v>15</v>
      </c>
      <c r="M1549" s="413"/>
      <c r="N1549" s="414"/>
      <c r="O1549" s="412" t="s">
        <v>15</v>
      </c>
      <c r="P1549" s="413"/>
      <c r="Q1549" s="414">
        <v>26.228</v>
      </c>
      <c r="R1549" s="412" t="s">
        <v>15</v>
      </c>
      <c r="S1549" s="413"/>
    </row>
    <row r="1550" spans="2:19" s="264" customFormat="1" ht="31.5" customHeight="1" outlineLevel="2" collapsed="1">
      <c r="B1550" s="255"/>
      <c r="C1550" s="265" t="s">
        <v>2551</v>
      </c>
      <c r="D1550" s="265" t="s">
        <v>90</v>
      </c>
      <c r="E1550" s="266" t="s">
        <v>2552</v>
      </c>
      <c r="F1550" s="435" t="s">
        <v>2553</v>
      </c>
      <c r="G1550" s="267" t="s">
        <v>182</v>
      </c>
      <c r="H1550" s="268">
        <v>8.545</v>
      </c>
      <c r="I1550" s="269">
        <v>42446.7</v>
      </c>
      <c r="J1550" s="271">
        <f>ROUND(I1550*H1550,2)</f>
        <v>362707.05</v>
      </c>
      <c r="K1550" s="270"/>
      <c r="L1550" s="269">
        <v>42446.7</v>
      </c>
      <c r="M1550" s="271">
        <f>ROUND(L1550*K1550,2)</f>
        <v>0</v>
      </c>
      <c r="N1550" s="270"/>
      <c r="O1550" s="269">
        <v>42446.7</v>
      </c>
      <c r="P1550" s="271">
        <f>ROUND(O1550*N1550,2)</f>
        <v>0</v>
      </c>
      <c r="Q1550" s="270">
        <v>8.545</v>
      </c>
      <c r="R1550" s="269">
        <v>42446.7</v>
      </c>
      <c r="S1550" s="271">
        <f>ROUND(R1550*Q1550,2)</f>
        <v>362707.05</v>
      </c>
    </row>
    <row r="1551" spans="2:19" s="415" customFormat="1" ht="13.5" hidden="1" outlineLevel="3">
      <c r="B1551" s="407"/>
      <c r="C1551" s="408"/>
      <c r="D1551" s="399" t="s">
        <v>70</v>
      </c>
      <c r="E1551" s="436" t="s">
        <v>15</v>
      </c>
      <c r="F1551" s="410" t="s">
        <v>2554</v>
      </c>
      <c r="G1551" s="408"/>
      <c r="H1551" s="411">
        <v>8.545</v>
      </c>
      <c r="I1551" s="412" t="s">
        <v>15</v>
      </c>
      <c r="J1551" s="413"/>
      <c r="K1551" s="414"/>
      <c r="L1551" s="412" t="s">
        <v>15</v>
      </c>
      <c r="M1551" s="413"/>
      <c r="N1551" s="414"/>
      <c r="O1551" s="412" t="s">
        <v>15</v>
      </c>
      <c r="P1551" s="413"/>
      <c r="Q1551" s="414">
        <v>8.545</v>
      </c>
      <c r="R1551" s="412" t="s">
        <v>15</v>
      </c>
      <c r="S1551" s="413"/>
    </row>
    <row r="1552" spans="2:19" s="264" customFormat="1" ht="31.5" customHeight="1" outlineLevel="2" collapsed="1">
      <c r="B1552" s="255"/>
      <c r="C1552" s="303" t="s">
        <v>2555</v>
      </c>
      <c r="D1552" s="303" t="s">
        <v>67</v>
      </c>
      <c r="E1552" s="304" t="s">
        <v>2556</v>
      </c>
      <c r="F1552" s="440" t="s">
        <v>2557</v>
      </c>
      <c r="G1552" s="305" t="s">
        <v>104</v>
      </c>
      <c r="H1552" s="306">
        <v>20.05</v>
      </c>
      <c r="I1552" s="261">
        <v>348.3</v>
      </c>
      <c r="J1552" s="308">
        <f>ROUND(I1552*H1552,2)</f>
        <v>6983.42</v>
      </c>
      <c r="K1552" s="307"/>
      <c r="L1552" s="261">
        <v>348.3</v>
      </c>
      <c r="M1552" s="308">
        <f>ROUND(L1552*K1552,2)</f>
        <v>0</v>
      </c>
      <c r="N1552" s="307"/>
      <c r="O1552" s="261">
        <v>348.3</v>
      </c>
      <c r="P1552" s="308">
        <f>ROUND(O1552*N1552,2)</f>
        <v>0</v>
      </c>
      <c r="Q1552" s="307">
        <v>20.05</v>
      </c>
      <c r="R1552" s="261">
        <v>348.3</v>
      </c>
      <c r="S1552" s="308">
        <f>ROUND(R1552*Q1552,2)</f>
        <v>6983.42</v>
      </c>
    </row>
    <row r="1553" spans="2:19" s="406" customFormat="1" ht="13.5" hidden="1" outlineLevel="3">
      <c r="B1553" s="397"/>
      <c r="C1553" s="460"/>
      <c r="D1553" s="443" t="s">
        <v>70</v>
      </c>
      <c r="E1553" s="461" t="s">
        <v>15</v>
      </c>
      <c r="F1553" s="462" t="s">
        <v>2558</v>
      </c>
      <c r="G1553" s="460"/>
      <c r="H1553" s="461" t="s">
        <v>15</v>
      </c>
      <c r="I1553" s="403" t="s">
        <v>15</v>
      </c>
      <c r="J1553" s="463"/>
      <c r="K1553" s="464"/>
      <c r="L1553" s="403" t="s">
        <v>15</v>
      </c>
      <c r="M1553" s="463"/>
      <c r="N1553" s="464"/>
      <c r="O1553" s="403" t="s">
        <v>15</v>
      </c>
      <c r="P1553" s="463"/>
      <c r="Q1553" s="464" t="s">
        <v>15</v>
      </c>
      <c r="R1553" s="403" t="s">
        <v>15</v>
      </c>
      <c r="S1553" s="463"/>
    </row>
    <row r="1554" spans="2:19" s="415" customFormat="1" ht="13.5" hidden="1" outlineLevel="3">
      <c r="B1554" s="407"/>
      <c r="C1554" s="442"/>
      <c r="D1554" s="443" t="s">
        <v>70</v>
      </c>
      <c r="E1554" s="444" t="s">
        <v>15</v>
      </c>
      <c r="F1554" s="445" t="s">
        <v>2559</v>
      </c>
      <c r="G1554" s="442"/>
      <c r="H1554" s="446">
        <v>19.46</v>
      </c>
      <c r="I1554" s="412" t="s">
        <v>15</v>
      </c>
      <c r="J1554" s="447"/>
      <c r="K1554" s="448"/>
      <c r="L1554" s="412" t="s">
        <v>15</v>
      </c>
      <c r="M1554" s="447"/>
      <c r="N1554" s="448"/>
      <c r="O1554" s="412" t="s">
        <v>15</v>
      </c>
      <c r="P1554" s="447"/>
      <c r="Q1554" s="448">
        <v>19.46</v>
      </c>
      <c r="R1554" s="412" t="s">
        <v>15</v>
      </c>
      <c r="S1554" s="447"/>
    </row>
    <row r="1555" spans="2:19" s="424" customFormat="1" ht="13.5" hidden="1" outlineLevel="3">
      <c r="B1555" s="416"/>
      <c r="C1555" s="451"/>
      <c r="D1555" s="443" t="s">
        <v>70</v>
      </c>
      <c r="E1555" s="452" t="s">
        <v>2560</v>
      </c>
      <c r="F1555" s="453" t="s">
        <v>71</v>
      </c>
      <c r="G1555" s="451"/>
      <c r="H1555" s="454">
        <v>19.46</v>
      </c>
      <c r="I1555" s="421" t="s">
        <v>15</v>
      </c>
      <c r="J1555" s="455"/>
      <c r="K1555" s="456"/>
      <c r="L1555" s="421" t="s">
        <v>15</v>
      </c>
      <c r="M1555" s="455"/>
      <c r="N1555" s="456"/>
      <c r="O1555" s="421" t="s">
        <v>15</v>
      </c>
      <c r="P1555" s="455"/>
      <c r="Q1555" s="456">
        <v>19.46</v>
      </c>
      <c r="R1555" s="421" t="s">
        <v>15</v>
      </c>
      <c r="S1555" s="455"/>
    </row>
    <row r="1556" spans="2:19" s="415" customFormat="1" ht="13.5" hidden="1" outlineLevel="3">
      <c r="B1556" s="407"/>
      <c r="C1556" s="442"/>
      <c r="D1556" s="443" t="s">
        <v>70</v>
      </c>
      <c r="E1556" s="444" t="s">
        <v>15</v>
      </c>
      <c r="F1556" s="445" t="s">
        <v>2561</v>
      </c>
      <c r="G1556" s="442"/>
      <c r="H1556" s="446">
        <v>20.05</v>
      </c>
      <c r="I1556" s="412" t="s">
        <v>15</v>
      </c>
      <c r="J1556" s="447"/>
      <c r="K1556" s="448"/>
      <c r="L1556" s="412" t="s">
        <v>15</v>
      </c>
      <c r="M1556" s="447"/>
      <c r="N1556" s="448"/>
      <c r="O1556" s="412" t="s">
        <v>15</v>
      </c>
      <c r="P1556" s="447"/>
      <c r="Q1556" s="448">
        <v>20.05</v>
      </c>
      <c r="R1556" s="412" t="s">
        <v>15</v>
      </c>
      <c r="S1556" s="447"/>
    </row>
    <row r="1557" spans="2:19" s="424" customFormat="1" ht="13.5" hidden="1" outlineLevel="3">
      <c r="B1557" s="416"/>
      <c r="C1557" s="451"/>
      <c r="D1557" s="443" t="s">
        <v>70</v>
      </c>
      <c r="E1557" s="452" t="s">
        <v>2562</v>
      </c>
      <c r="F1557" s="453" t="s">
        <v>71</v>
      </c>
      <c r="G1557" s="451"/>
      <c r="H1557" s="454">
        <v>20.05</v>
      </c>
      <c r="I1557" s="421" t="s">
        <v>15</v>
      </c>
      <c r="J1557" s="455"/>
      <c r="K1557" s="456"/>
      <c r="L1557" s="421" t="s">
        <v>15</v>
      </c>
      <c r="M1557" s="455"/>
      <c r="N1557" s="456"/>
      <c r="O1557" s="421" t="s">
        <v>15</v>
      </c>
      <c r="P1557" s="455"/>
      <c r="Q1557" s="456">
        <v>20.05</v>
      </c>
      <c r="R1557" s="421" t="s">
        <v>15</v>
      </c>
      <c r="S1557" s="455"/>
    </row>
    <row r="1558" spans="2:19" s="264" customFormat="1" ht="22.5" customHeight="1" outlineLevel="2" collapsed="1">
      <c r="B1558" s="255"/>
      <c r="C1558" s="310" t="s">
        <v>2563</v>
      </c>
      <c r="D1558" s="310" t="s">
        <v>90</v>
      </c>
      <c r="E1558" s="311" t="s">
        <v>2564</v>
      </c>
      <c r="F1558" s="458" t="s">
        <v>2565</v>
      </c>
      <c r="G1558" s="312" t="s">
        <v>104</v>
      </c>
      <c r="H1558" s="313">
        <v>20.351</v>
      </c>
      <c r="I1558" s="269">
        <v>2446.5</v>
      </c>
      <c r="J1558" s="315">
        <f>ROUND(I1558*H1558,2)</f>
        <v>49788.72</v>
      </c>
      <c r="K1558" s="314"/>
      <c r="L1558" s="269">
        <v>2446.5</v>
      </c>
      <c r="M1558" s="315">
        <f>ROUND(L1558*K1558,2)</f>
        <v>0</v>
      </c>
      <c r="N1558" s="314"/>
      <c r="O1558" s="269">
        <v>2446.5</v>
      </c>
      <c r="P1558" s="315">
        <f>ROUND(O1558*N1558,2)</f>
        <v>0</v>
      </c>
      <c r="Q1558" s="314">
        <v>20.351</v>
      </c>
      <c r="R1558" s="269">
        <v>2446.5</v>
      </c>
      <c r="S1558" s="315">
        <f>ROUND(R1558*Q1558,2)</f>
        <v>49788.72</v>
      </c>
    </row>
    <row r="1559" spans="2:19" s="415" customFormat="1" ht="13.5" hidden="1" outlineLevel="3">
      <c r="B1559" s="407"/>
      <c r="C1559" s="408"/>
      <c r="D1559" s="399" t="s">
        <v>70</v>
      </c>
      <c r="E1559" s="436" t="s">
        <v>15</v>
      </c>
      <c r="F1559" s="410" t="s">
        <v>2566</v>
      </c>
      <c r="G1559" s="408"/>
      <c r="H1559" s="411">
        <v>20.351</v>
      </c>
      <c r="I1559" s="412" t="s">
        <v>15</v>
      </c>
      <c r="J1559" s="413"/>
      <c r="K1559" s="414"/>
      <c r="L1559" s="412" t="s">
        <v>15</v>
      </c>
      <c r="M1559" s="413"/>
      <c r="N1559" s="414"/>
      <c r="O1559" s="412" t="s">
        <v>15</v>
      </c>
      <c r="P1559" s="413"/>
      <c r="Q1559" s="414">
        <v>20.351</v>
      </c>
      <c r="R1559" s="412" t="s">
        <v>15</v>
      </c>
      <c r="S1559" s="413"/>
    </row>
    <row r="1560" spans="2:19" s="264" customFormat="1" ht="22.5" customHeight="1" outlineLevel="2">
      <c r="B1560" s="255"/>
      <c r="C1560" s="256" t="s">
        <v>2567</v>
      </c>
      <c r="D1560" s="256" t="s">
        <v>67</v>
      </c>
      <c r="E1560" s="257" t="s">
        <v>2568</v>
      </c>
      <c r="F1560" s="396" t="s">
        <v>2569</v>
      </c>
      <c r="G1560" s="259" t="s">
        <v>182</v>
      </c>
      <c r="H1560" s="260">
        <v>6</v>
      </c>
      <c r="I1560" s="261">
        <v>1671.8</v>
      </c>
      <c r="J1560" s="263">
        <f>ROUND(I1560*H1560,2)</f>
        <v>10030.8</v>
      </c>
      <c r="K1560" s="262"/>
      <c r="L1560" s="261">
        <v>1671.8</v>
      </c>
      <c r="M1560" s="263">
        <f>ROUND(L1560*K1560,2)</f>
        <v>0</v>
      </c>
      <c r="N1560" s="262"/>
      <c r="O1560" s="261">
        <v>1671.8</v>
      </c>
      <c r="P1560" s="263">
        <f>ROUND(O1560*N1560,2)</f>
        <v>0</v>
      </c>
      <c r="Q1560" s="262">
        <v>6</v>
      </c>
      <c r="R1560" s="261">
        <v>1671.8</v>
      </c>
      <c r="S1560" s="263">
        <f>ROUND(R1560*Q1560,2)</f>
        <v>10030.8</v>
      </c>
    </row>
    <row r="1561" spans="2:19" s="264" customFormat="1" ht="22.5" customHeight="1" outlineLevel="2" collapsed="1">
      <c r="B1561" s="255"/>
      <c r="C1561" s="256" t="s">
        <v>2570</v>
      </c>
      <c r="D1561" s="256" t="s">
        <v>67</v>
      </c>
      <c r="E1561" s="257" t="s">
        <v>2571</v>
      </c>
      <c r="F1561" s="396" t="s">
        <v>2572</v>
      </c>
      <c r="G1561" s="259" t="s">
        <v>68</v>
      </c>
      <c r="H1561" s="260">
        <v>26.011</v>
      </c>
      <c r="I1561" s="261">
        <v>3099.9</v>
      </c>
      <c r="J1561" s="263">
        <f>ROUND(I1561*H1561,2)</f>
        <v>80631.5</v>
      </c>
      <c r="K1561" s="262"/>
      <c r="L1561" s="261">
        <v>3099.9</v>
      </c>
      <c r="M1561" s="263">
        <f>ROUND(L1561*K1561,2)</f>
        <v>0</v>
      </c>
      <c r="N1561" s="262"/>
      <c r="O1561" s="261">
        <v>3099.9</v>
      </c>
      <c r="P1561" s="263">
        <f>ROUND(O1561*N1561,2)</f>
        <v>0</v>
      </c>
      <c r="Q1561" s="262">
        <v>26.011</v>
      </c>
      <c r="R1561" s="261">
        <v>3099.9</v>
      </c>
      <c r="S1561" s="263">
        <f>ROUND(R1561*Q1561,2)</f>
        <v>80631.5</v>
      </c>
    </row>
    <row r="1562" spans="2:19" s="406" customFormat="1" ht="13.5" hidden="1" outlineLevel="3">
      <c r="B1562" s="397"/>
      <c r="C1562" s="398"/>
      <c r="D1562" s="399" t="s">
        <v>70</v>
      </c>
      <c r="E1562" s="402" t="s">
        <v>15</v>
      </c>
      <c r="F1562" s="401" t="s">
        <v>2237</v>
      </c>
      <c r="G1562" s="398"/>
      <c r="H1562" s="402" t="s">
        <v>15</v>
      </c>
      <c r="I1562" s="403" t="s">
        <v>15</v>
      </c>
      <c r="J1562" s="404"/>
      <c r="K1562" s="405"/>
      <c r="L1562" s="403" t="s">
        <v>15</v>
      </c>
      <c r="M1562" s="404"/>
      <c r="N1562" s="405"/>
      <c r="O1562" s="403" t="s">
        <v>15</v>
      </c>
      <c r="P1562" s="404"/>
      <c r="Q1562" s="405" t="s">
        <v>15</v>
      </c>
      <c r="R1562" s="403" t="s">
        <v>15</v>
      </c>
      <c r="S1562" s="404"/>
    </row>
    <row r="1563" spans="2:19" s="415" customFormat="1" ht="13.5" hidden="1" outlineLevel="3">
      <c r="B1563" s="407"/>
      <c r="C1563" s="408"/>
      <c r="D1563" s="399" t="s">
        <v>70</v>
      </c>
      <c r="E1563" s="436" t="s">
        <v>15</v>
      </c>
      <c r="F1563" s="410" t="s">
        <v>2573</v>
      </c>
      <c r="G1563" s="408"/>
      <c r="H1563" s="411">
        <v>13.533</v>
      </c>
      <c r="I1563" s="412" t="s">
        <v>15</v>
      </c>
      <c r="J1563" s="413"/>
      <c r="K1563" s="414"/>
      <c r="L1563" s="412" t="s">
        <v>15</v>
      </c>
      <c r="M1563" s="413"/>
      <c r="N1563" s="414"/>
      <c r="O1563" s="412" t="s">
        <v>15</v>
      </c>
      <c r="P1563" s="413"/>
      <c r="Q1563" s="414">
        <v>13.533</v>
      </c>
      <c r="R1563" s="412" t="s">
        <v>15</v>
      </c>
      <c r="S1563" s="413"/>
    </row>
    <row r="1564" spans="2:19" s="415" customFormat="1" ht="13.5" hidden="1" outlineLevel="3">
      <c r="B1564" s="407"/>
      <c r="C1564" s="408"/>
      <c r="D1564" s="399" t="s">
        <v>70</v>
      </c>
      <c r="E1564" s="436" t="s">
        <v>15</v>
      </c>
      <c r="F1564" s="410" t="s">
        <v>2574</v>
      </c>
      <c r="G1564" s="408"/>
      <c r="H1564" s="411">
        <v>3.748</v>
      </c>
      <c r="I1564" s="412" t="s">
        <v>15</v>
      </c>
      <c r="J1564" s="413"/>
      <c r="K1564" s="414"/>
      <c r="L1564" s="412" t="s">
        <v>15</v>
      </c>
      <c r="M1564" s="413"/>
      <c r="N1564" s="414"/>
      <c r="O1564" s="412" t="s">
        <v>15</v>
      </c>
      <c r="P1564" s="413"/>
      <c r="Q1564" s="414">
        <v>3.748</v>
      </c>
      <c r="R1564" s="412" t="s">
        <v>15</v>
      </c>
      <c r="S1564" s="413"/>
    </row>
    <row r="1565" spans="2:19" s="415" customFormat="1" ht="13.5" hidden="1" outlineLevel="3">
      <c r="B1565" s="407"/>
      <c r="C1565" s="408"/>
      <c r="D1565" s="399" t="s">
        <v>70</v>
      </c>
      <c r="E1565" s="436" t="s">
        <v>15</v>
      </c>
      <c r="F1565" s="410" t="s">
        <v>2575</v>
      </c>
      <c r="G1565" s="408"/>
      <c r="H1565" s="411">
        <v>1.006</v>
      </c>
      <c r="I1565" s="412" t="s">
        <v>15</v>
      </c>
      <c r="J1565" s="413"/>
      <c r="K1565" s="414"/>
      <c r="L1565" s="412" t="s">
        <v>15</v>
      </c>
      <c r="M1565" s="413"/>
      <c r="N1565" s="414"/>
      <c r="O1565" s="412" t="s">
        <v>15</v>
      </c>
      <c r="P1565" s="413"/>
      <c r="Q1565" s="414">
        <v>1.006</v>
      </c>
      <c r="R1565" s="412" t="s">
        <v>15</v>
      </c>
      <c r="S1565" s="413"/>
    </row>
    <row r="1566" spans="2:19" s="415" customFormat="1" ht="13.5" hidden="1" outlineLevel="3">
      <c r="B1566" s="407"/>
      <c r="C1566" s="408"/>
      <c r="D1566" s="399" t="s">
        <v>70</v>
      </c>
      <c r="E1566" s="436" t="s">
        <v>15</v>
      </c>
      <c r="F1566" s="410" t="s">
        <v>2576</v>
      </c>
      <c r="G1566" s="408"/>
      <c r="H1566" s="411">
        <v>3.862</v>
      </c>
      <c r="I1566" s="412" t="s">
        <v>15</v>
      </c>
      <c r="J1566" s="413"/>
      <c r="K1566" s="414"/>
      <c r="L1566" s="412" t="s">
        <v>15</v>
      </c>
      <c r="M1566" s="413"/>
      <c r="N1566" s="414"/>
      <c r="O1566" s="412" t="s">
        <v>15</v>
      </c>
      <c r="P1566" s="413"/>
      <c r="Q1566" s="414">
        <v>3.862</v>
      </c>
      <c r="R1566" s="412" t="s">
        <v>15</v>
      </c>
      <c r="S1566" s="413"/>
    </row>
    <row r="1567" spans="2:19" s="415" customFormat="1" ht="13.5" hidden="1" outlineLevel="3">
      <c r="B1567" s="407"/>
      <c r="C1567" s="408"/>
      <c r="D1567" s="399" t="s">
        <v>70</v>
      </c>
      <c r="E1567" s="436" t="s">
        <v>15</v>
      </c>
      <c r="F1567" s="410" t="s">
        <v>2577</v>
      </c>
      <c r="G1567" s="408"/>
      <c r="H1567" s="411">
        <v>3.862</v>
      </c>
      <c r="I1567" s="412" t="s">
        <v>15</v>
      </c>
      <c r="J1567" s="413"/>
      <c r="K1567" s="414"/>
      <c r="L1567" s="412" t="s">
        <v>15</v>
      </c>
      <c r="M1567" s="413"/>
      <c r="N1567" s="414"/>
      <c r="O1567" s="412" t="s">
        <v>15</v>
      </c>
      <c r="P1567" s="413"/>
      <c r="Q1567" s="414">
        <v>3.862</v>
      </c>
      <c r="R1567" s="412" t="s">
        <v>15</v>
      </c>
      <c r="S1567" s="413"/>
    </row>
    <row r="1568" spans="2:19" s="424" customFormat="1" ht="13.5" hidden="1" outlineLevel="3">
      <c r="B1568" s="416"/>
      <c r="C1568" s="417"/>
      <c r="D1568" s="399" t="s">
        <v>70</v>
      </c>
      <c r="E1568" s="438" t="s">
        <v>15</v>
      </c>
      <c r="F1568" s="419" t="s">
        <v>71</v>
      </c>
      <c r="G1568" s="417"/>
      <c r="H1568" s="420">
        <v>26.011</v>
      </c>
      <c r="I1568" s="421" t="s">
        <v>15</v>
      </c>
      <c r="J1568" s="422"/>
      <c r="K1568" s="423"/>
      <c r="L1568" s="421" t="s">
        <v>15</v>
      </c>
      <c r="M1568" s="422"/>
      <c r="N1568" s="423"/>
      <c r="O1568" s="421" t="s">
        <v>15</v>
      </c>
      <c r="P1568" s="422"/>
      <c r="Q1568" s="423">
        <v>26.011</v>
      </c>
      <c r="R1568" s="421" t="s">
        <v>15</v>
      </c>
      <c r="S1568" s="422"/>
    </row>
    <row r="1569" spans="2:19" s="264" customFormat="1" ht="22.5" customHeight="1" outlineLevel="2" collapsed="1">
      <c r="B1569" s="255"/>
      <c r="C1569" s="256" t="s">
        <v>2578</v>
      </c>
      <c r="D1569" s="256" t="s">
        <v>67</v>
      </c>
      <c r="E1569" s="257" t="s">
        <v>2579</v>
      </c>
      <c r="F1569" s="396" t="s">
        <v>2580</v>
      </c>
      <c r="G1569" s="259" t="s">
        <v>68</v>
      </c>
      <c r="H1569" s="260">
        <v>97.015</v>
      </c>
      <c r="I1569" s="261">
        <v>3099.9</v>
      </c>
      <c r="J1569" s="263">
        <f>ROUND(I1569*H1569,2)</f>
        <v>300736.8</v>
      </c>
      <c r="K1569" s="262"/>
      <c r="L1569" s="261">
        <v>3099.9</v>
      </c>
      <c r="M1569" s="263">
        <f>ROUND(L1569*K1569,2)</f>
        <v>0</v>
      </c>
      <c r="N1569" s="262"/>
      <c r="O1569" s="261">
        <v>3099.9</v>
      </c>
      <c r="P1569" s="263">
        <f>ROUND(O1569*N1569,2)</f>
        <v>0</v>
      </c>
      <c r="Q1569" s="262">
        <v>97.015</v>
      </c>
      <c r="R1569" s="261">
        <v>3099.9</v>
      </c>
      <c r="S1569" s="263">
        <f>ROUND(R1569*Q1569,2)</f>
        <v>300736.8</v>
      </c>
    </row>
    <row r="1570" spans="2:19" s="406" customFormat="1" ht="13.5" hidden="1" outlineLevel="3">
      <c r="B1570" s="397"/>
      <c r="C1570" s="398"/>
      <c r="D1570" s="399" t="s">
        <v>70</v>
      </c>
      <c r="E1570" s="402" t="s">
        <v>15</v>
      </c>
      <c r="F1570" s="401" t="s">
        <v>2237</v>
      </c>
      <c r="G1570" s="398"/>
      <c r="H1570" s="402" t="s">
        <v>15</v>
      </c>
      <c r="I1570" s="403" t="s">
        <v>15</v>
      </c>
      <c r="J1570" s="404"/>
      <c r="K1570" s="405"/>
      <c r="L1570" s="403" t="s">
        <v>15</v>
      </c>
      <c r="M1570" s="404"/>
      <c r="N1570" s="405"/>
      <c r="O1570" s="403" t="s">
        <v>15</v>
      </c>
      <c r="P1570" s="404"/>
      <c r="Q1570" s="405" t="s">
        <v>15</v>
      </c>
      <c r="R1570" s="403" t="s">
        <v>15</v>
      </c>
      <c r="S1570" s="404"/>
    </row>
    <row r="1571" spans="2:19" s="406" customFormat="1" ht="13.5" hidden="1" outlineLevel="3">
      <c r="B1571" s="397"/>
      <c r="C1571" s="398"/>
      <c r="D1571" s="399" t="s">
        <v>70</v>
      </c>
      <c r="E1571" s="402" t="s">
        <v>15</v>
      </c>
      <c r="F1571" s="401" t="s">
        <v>2581</v>
      </c>
      <c r="G1571" s="398"/>
      <c r="H1571" s="402" t="s">
        <v>15</v>
      </c>
      <c r="I1571" s="403" t="s">
        <v>15</v>
      </c>
      <c r="J1571" s="404"/>
      <c r="K1571" s="405"/>
      <c r="L1571" s="403" t="s">
        <v>15</v>
      </c>
      <c r="M1571" s="404"/>
      <c r="N1571" s="405"/>
      <c r="O1571" s="403" t="s">
        <v>15</v>
      </c>
      <c r="P1571" s="404"/>
      <c r="Q1571" s="405" t="s">
        <v>15</v>
      </c>
      <c r="R1571" s="403" t="s">
        <v>15</v>
      </c>
      <c r="S1571" s="404"/>
    </row>
    <row r="1572" spans="2:19" s="415" customFormat="1" ht="13.5" hidden="1" outlineLevel="3">
      <c r="B1572" s="407"/>
      <c r="C1572" s="408"/>
      <c r="D1572" s="399" t="s">
        <v>70</v>
      </c>
      <c r="E1572" s="436" t="s">
        <v>15</v>
      </c>
      <c r="F1572" s="410" t="s">
        <v>2582</v>
      </c>
      <c r="G1572" s="408"/>
      <c r="H1572" s="411">
        <v>45.637</v>
      </c>
      <c r="I1572" s="412" t="s">
        <v>15</v>
      </c>
      <c r="J1572" s="413"/>
      <c r="K1572" s="414"/>
      <c r="L1572" s="412" t="s">
        <v>15</v>
      </c>
      <c r="M1572" s="413"/>
      <c r="N1572" s="414"/>
      <c r="O1572" s="412" t="s">
        <v>15</v>
      </c>
      <c r="P1572" s="413"/>
      <c r="Q1572" s="414">
        <v>45.637</v>
      </c>
      <c r="R1572" s="412" t="s">
        <v>15</v>
      </c>
      <c r="S1572" s="413"/>
    </row>
    <row r="1573" spans="2:19" s="415" customFormat="1" ht="13.5" hidden="1" outlineLevel="3">
      <c r="B1573" s="407"/>
      <c r="C1573" s="408"/>
      <c r="D1573" s="399" t="s">
        <v>70</v>
      </c>
      <c r="E1573" s="436" t="s">
        <v>15</v>
      </c>
      <c r="F1573" s="410" t="s">
        <v>2583</v>
      </c>
      <c r="G1573" s="408"/>
      <c r="H1573" s="411">
        <v>-0.703</v>
      </c>
      <c r="I1573" s="412" t="s">
        <v>15</v>
      </c>
      <c r="J1573" s="413"/>
      <c r="K1573" s="414"/>
      <c r="L1573" s="412" t="s">
        <v>15</v>
      </c>
      <c r="M1573" s="413"/>
      <c r="N1573" s="414"/>
      <c r="O1573" s="412" t="s">
        <v>15</v>
      </c>
      <c r="P1573" s="413"/>
      <c r="Q1573" s="414">
        <v>-0.703</v>
      </c>
      <c r="R1573" s="412" t="s">
        <v>15</v>
      </c>
      <c r="S1573" s="413"/>
    </row>
    <row r="1574" spans="2:19" s="415" customFormat="1" ht="13.5" hidden="1" outlineLevel="3">
      <c r="B1574" s="407"/>
      <c r="C1574" s="408"/>
      <c r="D1574" s="399" t="s">
        <v>70</v>
      </c>
      <c r="E1574" s="436" t="s">
        <v>15</v>
      </c>
      <c r="F1574" s="410" t="s">
        <v>2584</v>
      </c>
      <c r="G1574" s="408"/>
      <c r="H1574" s="411">
        <v>-2.719</v>
      </c>
      <c r="I1574" s="412" t="s">
        <v>15</v>
      </c>
      <c r="J1574" s="413"/>
      <c r="K1574" s="414"/>
      <c r="L1574" s="412" t="s">
        <v>15</v>
      </c>
      <c r="M1574" s="413"/>
      <c r="N1574" s="414"/>
      <c r="O1574" s="412" t="s">
        <v>15</v>
      </c>
      <c r="P1574" s="413"/>
      <c r="Q1574" s="414">
        <v>-2.719</v>
      </c>
      <c r="R1574" s="412" t="s">
        <v>15</v>
      </c>
      <c r="S1574" s="413"/>
    </row>
    <row r="1575" spans="2:19" s="415" customFormat="1" ht="13.5" hidden="1" outlineLevel="3">
      <c r="B1575" s="407"/>
      <c r="C1575" s="408"/>
      <c r="D1575" s="399" t="s">
        <v>70</v>
      </c>
      <c r="E1575" s="436" t="s">
        <v>15</v>
      </c>
      <c r="F1575" s="410" t="s">
        <v>2585</v>
      </c>
      <c r="G1575" s="408"/>
      <c r="H1575" s="411">
        <v>-2.073</v>
      </c>
      <c r="I1575" s="412" t="s">
        <v>15</v>
      </c>
      <c r="J1575" s="413"/>
      <c r="K1575" s="414"/>
      <c r="L1575" s="412" t="s">
        <v>15</v>
      </c>
      <c r="M1575" s="413"/>
      <c r="N1575" s="414"/>
      <c r="O1575" s="412" t="s">
        <v>15</v>
      </c>
      <c r="P1575" s="413"/>
      <c r="Q1575" s="414">
        <v>-2.073</v>
      </c>
      <c r="R1575" s="412" t="s">
        <v>15</v>
      </c>
      <c r="S1575" s="413"/>
    </row>
    <row r="1576" spans="2:19" s="415" customFormat="1" ht="13.5" hidden="1" outlineLevel="3">
      <c r="B1576" s="407"/>
      <c r="C1576" s="408"/>
      <c r="D1576" s="399" t="s">
        <v>70</v>
      </c>
      <c r="E1576" s="436" t="s">
        <v>15</v>
      </c>
      <c r="F1576" s="410" t="s">
        <v>2586</v>
      </c>
      <c r="G1576" s="408"/>
      <c r="H1576" s="411">
        <v>2.967</v>
      </c>
      <c r="I1576" s="412" t="s">
        <v>15</v>
      </c>
      <c r="J1576" s="413"/>
      <c r="K1576" s="414"/>
      <c r="L1576" s="412" t="s">
        <v>15</v>
      </c>
      <c r="M1576" s="413"/>
      <c r="N1576" s="414"/>
      <c r="O1576" s="412" t="s">
        <v>15</v>
      </c>
      <c r="P1576" s="413"/>
      <c r="Q1576" s="414">
        <v>2.967</v>
      </c>
      <c r="R1576" s="412" t="s">
        <v>15</v>
      </c>
      <c r="S1576" s="413"/>
    </row>
    <row r="1577" spans="2:19" s="406" customFormat="1" ht="13.5" hidden="1" outlineLevel="3">
      <c r="B1577" s="397"/>
      <c r="C1577" s="398"/>
      <c r="D1577" s="399" t="s">
        <v>70</v>
      </c>
      <c r="E1577" s="402" t="s">
        <v>15</v>
      </c>
      <c r="F1577" s="401" t="s">
        <v>1351</v>
      </c>
      <c r="G1577" s="398"/>
      <c r="H1577" s="402" t="s">
        <v>15</v>
      </c>
      <c r="I1577" s="403" t="s">
        <v>15</v>
      </c>
      <c r="J1577" s="404"/>
      <c r="K1577" s="405"/>
      <c r="L1577" s="403" t="s">
        <v>15</v>
      </c>
      <c r="M1577" s="404"/>
      <c r="N1577" s="405"/>
      <c r="O1577" s="403" t="s">
        <v>15</v>
      </c>
      <c r="P1577" s="404"/>
      <c r="Q1577" s="405" t="s">
        <v>15</v>
      </c>
      <c r="R1577" s="403" t="s">
        <v>15</v>
      </c>
      <c r="S1577" s="404"/>
    </row>
    <row r="1578" spans="2:19" s="415" customFormat="1" ht="13.5" hidden="1" outlineLevel="3">
      <c r="B1578" s="407"/>
      <c r="C1578" s="408"/>
      <c r="D1578" s="399" t="s">
        <v>70</v>
      </c>
      <c r="E1578" s="436" t="s">
        <v>15</v>
      </c>
      <c r="F1578" s="410" t="s">
        <v>2587</v>
      </c>
      <c r="G1578" s="408"/>
      <c r="H1578" s="411">
        <v>20.237</v>
      </c>
      <c r="I1578" s="412" t="s">
        <v>15</v>
      </c>
      <c r="J1578" s="413"/>
      <c r="K1578" s="414"/>
      <c r="L1578" s="412" t="s">
        <v>15</v>
      </c>
      <c r="M1578" s="413"/>
      <c r="N1578" s="414"/>
      <c r="O1578" s="412" t="s">
        <v>15</v>
      </c>
      <c r="P1578" s="413"/>
      <c r="Q1578" s="414">
        <v>20.237</v>
      </c>
      <c r="R1578" s="412" t="s">
        <v>15</v>
      </c>
      <c r="S1578" s="413"/>
    </row>
    <row r="1579" spans="2:19" s="415" customFormat="1" ht="13.5" hidden="1" outlineLevel="3">
      <c r="B1579" s="407"/>
      <c r="C1579" s="408"/>
      <c r="D1579" s="399" t="s">
        <v>70</v>
      </c>
      <c r="E1579" s="436" t="s">
        <v>15</v>
      </c>
      <c r="F1579" s="410" t="s">
        <v>2588</v>
      </c>
      <c r="G1579" s="408"/>
      <c r="H1579" s="411">
        <v>-3.45</v>
      </c>
      <c r="I1579" s="412" t="s">
        <v>15</v>
      </c>
      <c r="J1579" s="413"/>
      <c r="K1579" s="414"/>
      <c r="L1579" s="412" t="s">
        <v>15</v>
      </c>
      <c r="M1579" s="413"/>
      <c r="N1579" s="414"/>
      <c r="O1579" s="412" t="s">
        <v>15</v>
      </c>
      <c r="P1579" s="413"/>
      <c r="Q1579" s="414">
        <v>-3.45</v>
      </c>
      <c r="R1579" s="412" t="s">
        <v>15</v>
      </c>
      <c r="S1579" s="413"/>
    </row>
    <row r="1580" spans="2:19" s="415" customFormat="1" ht="13.5" hidden="1" outlineLevel="3">
      <c r="B1580" s="407"/>
      <c r="C1580" s="408"/>
      <c r="D1580" s="399" t="s">
        <v>70</v>
      </c>
      <c r="E1580" s="436" t="s">
        <v>15</v>
      </c>
      <c r="F1580" s="410" t="s">
        <v>2589</v>
      </c>
      <c r="G1580" s="408"/>
      <c r="H1580" s="411">
        <v>-0.113</v>
      </c>
      <c r="I1580" s="412" t="s">
        <v>15</v>
      </c>
      <c r="J1580" s="413"/>
      <c r="K1580" s="414"/>
      <c r="L1580" s="412" t="s">
        <v>15</v>
      </c>
      <c r="M1580" s="413"/>
      <c r="N1580" s="414"/>
      <c r="O1580" s="412" t="s">
        <v>15</v>
      </c>
      <c r="P1580" s="413"/>
      <c r="Q1580" s="414">
        <v>-0.113</v>
      </c>
      <c r="R1580" s="412" t="s">
        <v>15</v>
      </c>
      <c r="S1580" s="413"/>
    </row>
    <row r="1581" spans="2:19" s="415" customFormat="1" ht="13.5" hidden="1" outlineLevel="3">
      <c r="B1581" s="407"/>
      <c r="C1581" s="408"/>
      <c r="D1581" s="399" t="s">
        <v>70</v>
      </c>
      <c r="E1581" s="436" t="s">
        <v>15</v>
      </c>
      <c r="F1581" s="410" t="s">
        <v>2590</v>
      </c>
      <c r="G1581" s="408"/>
      <c r="H1581" s="411">
        <v>1.149</v>
      </c>
      <c r="I1581" s="412" t="s">
        <v>15</v>
      </c>
      <c r="J1581" s="413"/>
      <c r="K1581" s="414"/>
      <c r="L1581" s="412" t="s">
        <v>15</v>
      </c>
      <c r="M1581" s="413"/>
      <c r="N1581" s="414"/>
      <c r="O1581" s="412" t="s">
        <v>15</v>
      </c>
      <c r="P1581" s="413"/>
      <c r="Q1581" s="414">
        <v>1.149</v>
      </c>
      <c r="R1581" s="412" t="s">
        <v>15</v>
      </c>
      <c r="S1581" s="413"/>
    </row>
    <row r="1582" spans="2:19" s="406" customFormat="1" ht="13.5" hidden="1" outlineLevel="3">
      <c r="B1582" s="397"/>
      <c r="C1582" s="398"/>
      <c r="D1582" s="399" t="s">
        <v>70</v>
      </c>
      <c r="E1582" s="402" t="s">
        <v>15</v>
      </c>
      <c r="F1582" s="401" t="s">
        <v>2591</v>
      </c>
      <c r="G1582" s="398"/>
      <c r="H1582" s="402" t="s">
        <v>15</v>
      </c>
      <c r="I1582" s="403" t="s">
        <v>15</v>
      </c>
      <c r="J1582" s="404"/>
      <c r="K1582" s="405"/>
      <c r="L1582" s="403" t="s">
        <v>15</v>
      </c>
      <c r="M1582" s="404"/>
      <c r="N1582" s="405"/>
      <c r="O1582" s="403" t="s">
        <v>15</v>
      </c>
      <c r="P1582" s="404"/>
      <c r="Q1582" s="405" t="s">
        <v>15</v>
      </c>
      <c r="R1582" s="403" t="s">
        <v>15</v>
      </c>
      <c r="S1582" s="404"/>
    </row>
    <row r="1583" spans="2:19" s="415" customFormat="1" ht="13.5" hidden="1" outlineLevel="3">
      <c r="B1583" s="407"/>
      <c r="C1583" s="408"/>
      <c r="D1583" s="399" t="s">
        <v>70</v>
      </c>
      <c r="E1583" s="436" t="s">
        <v>15</v>
      </c>
      <c r="F1583" s="410" t="s">
        <v>2592</v>
      </c>
      <c r="G1583" s="408"/>
      <c r="H1583" s="411">
        <v>2.202</v>
      </c>
      <c r="I1583" s="412" t="s">
        <v>15</v>
      </c>
      <c r="J1583" s="413"/>
      <c r="K1583" s="414"/>
      <c r="L1583" s="412" t="s">
        <v>15</v>
      </c>
      <c r="M1583" s="413"/>
      <c r="N1583" s="414"/>
      <c r="O1583" s="412" t="s">
        <v>15</v>
      </c>
      <c r="P1583" s="413"/>
      <c r="Q1583" s="414">
        <v>2.202</v>
      </c>
      <c r="R1583" s="412" t="s">
        <v>15</v>
      </c>
      <c r="S1583" s="413"/>
    </row>
    <row r="1584" spans="2:19" s="415" customFormat="1" ht="13.5" hidden="1" outlineLevel="3">
      <c r="B1584" s="407"/>
      <c r="C1584" s="408"/>
      <c r="D1584" s="399" t="s">
        <v>70</v>
      </c>
      <c r="E1584" s="436" t="s">
        <v>15</v>
      </c>
      <c r="F1584" s="410" t="s">
        <v>2593</v>
      </c>
      <c r="G1584" s="408"/>
      <c r="H1584" s="411">
        <v>-0.154</v>
      </c>
      <c r="I1584" s="412" t="s">
        <v>15</v>
      </c>
      <c r="J1584" s="413"/>
      <c r="K1584" s="414"/>
      <c r="L1584" s="412" t="s">
        <v>15</v>
      </c>
      <c r="M1584" s="413"/>
      <c r="N1584" s="414"/>
      <c r="O1584" s="412" t="s">
        <v>15</v>
      </c>
      <c r="P1584" s="413"/>
      <c r="Q1584" s="414">
        <v>-0.154</v>
      </c>
      <c r="R1584" s="412" t="s">
        <v>15</v>
      </c>
      <c r="S1584" s="413"/>
    </row>
    <row r="1585" spans="2:19" s="415" customFormat="1" ht="13.5" hidden="1" outlineLevel="3">
      <c r="B1585" s="407"/>
      <c r="C1585" s="408"/>
      <c r="D1585" s="399" t="s">
        <v>70</v>
      </c>
      <c r="E1585" s="436" t="s">
        <v>15</v>
      </c>
      <c r="F1585" s="410" t="s">
        <v>2594</v>
      </c>
      <c r="G1585" s="408"/>
      <c r="H1585" s="411">
        <v>0.211</v>
      </c>
      <c r="I1585" s="412" t="s">
        <v>15</v>
      </c>
      <c r="J1585" s="413"/>
      <c r="K1585" s="414"/>
      <c r="L1585" s="412" t="s">
        <v>15</v>
      </c>
      <c r="M1585" s="413"/>
      <c r="N1585" s="414"/>
      <c r="O1585" s="412" t="s">
        <v>15</v>
      </c>
      <c r="P1585" s="413"/>
      <c r="Q1585" s="414">
        <v>0.211</v>
      </c>
      <c r="R1585" s="412" t="s">
        <v>15</v>
      </c>
      <c r="S1585" s="413"/>
    </row>
    <row r="1586" spans="2:19" s="406" customFormat="1" ht="13.5" hidden="1" outlineLevel="3">
      <c r="B1586" s="397"/>
      <c r="C1586" s="398"/>
      <c r="D1586" s="399" t="s">
        <v>70</v>
      </c>
      <c r="E1586" s="402" t="s">
        <v>15</v>
      </c>
      <c r="F1586" s="401" t="s">
        <v>2595</v>
      </c>
      <c r="G1586" s="398"/>
      <c r="H1586" s="402" t="s">
        <v>15</v>
      </c>
      <c r="I1586" s="403" t="s">
        <v>15</v>
      </c>
      <c r="J1586" s="404"/>
      <c r="K1586" s="405"/>
      <c r="L1586" s="403" t="s">
        <v>15</v>
      </c>
      <c r="M1586" s="404"/>
      <c r="N1586" s="405"/>
      <c r="O1586" s="403" t="s">
        <v>15</v>
      </c>
      <c r="P1586" s="404"/>
      <c r="Q1586" s="405" t="s">
        <v>15</v>
      </c>
      <c r="R1586" s="403" t="s">
        <v>15</v>
      </c>
      <c r="S1586" s="404"/>
    </row>
    <row r="1587" spans="2:19" s="415" customFormat="1" ht="13.5" hidden="1" outlineLevel="3">
      <c r="B1587" s="407"/>
      <c r="C1587" s="408"/>
      <c r="D1587" s="399" t="s">
        <v>70</v>
      </c>
      <c r="E1587" s="436" t="s">
        <v>15</v>
      </c>
      <c r="F1587" s="410" t="s">
        <v>2596</v>
      </c>
      <c r="G1587" s="408"/>
      <c r="H1587" s="411">
        <v>19.909</v>
      </c>
      <c r="I1587" s="412" t="s">
        <v>15</v>
      </c>
      <c r="J1587" s="413"/>
      <c r="K1587" s="414"/>
      <c r="L1587" s="412" t="s">
        <v>15</v>
      </c>
      <c r="M1587" s="413"/>
      <c r="N1587" s="414"/>
      <c r="O1587" s="412" t="s">
        <v>15</v>
      </c>
      <c r="P1587" s="413"/>
      <c r="Q1587" s="414">
        <v>19.909</v>
      </c>
      <c r="R1587" s="412" t="s">
        <v>15</v>
      </c>
      <c r="S1587" s="413"/>
    </row>
    <row r="1588" spans="2:19" s="415" customFormat="1" ht="13.5" hidden="1" outlineLevel="3">
      <c r="B1588" s="407"/>
      <c r="C1588" s="408"/>
      <c r="D1588" s="399" t="s">
        <v>70</v>
      </c>
      <c r="E1588" s="436" t="s">
        <v>15</v>
      </c>
      <c r="F1588" s="410" t="s">
        <v>2597</v>
      </c>
      <c r="G1588" s="408"/>
      <c r="H1588" s="411">
        <v>-0.539</v>
      </c>
      <c r="I1588" s="412" t="s">
        <v>15</v>
      </c>
      <c r="J1588" s="413"/>
      <c r="K1588" s="414"/>
      <c r="L1588" s="412" t="s">
        <v>15</v>
      </c>
      <c r="M1588" s="413"/>
      <c r="N1588" s="414"/>
      <c r="O1588" s="412" t="s">
        <v>15</v>
      </c>
      <c r="P1588" s="413"/>
      <c r="Q1588" s="414">
        <v>-0.539</v>
      </c>
      <c r="R1588" s="412" t="s">
        <v>15</v>
      </c>
      <c r="S1588" s="413"/>
    </row>
    <row r="1589" spans="2:19" s="415" customFormat="1" ht="13.5" hidden="1" outlineLevel="3">
      <c r="B1589" s="407"/>
      <c r="C1589" s="408"/>
      <c r="D1589" s="399" t="s">
        <v>70</v>
      </c>
      <c r="E1589" s="436" t="s">
        <v>15</v>
      </c>
      <c r="F1589" s="410" t="s">
        <v>2598</v>
      </c>
      <c r="G1589" s="408"/>
      <c r="H1589" s="411">
        <v>-4.093</v>
      </c>
      <c r="I1589" s="412" t="s">
        <v>15</v>
      </c>
      <c r="J1589" s="413"/>
      <c r="K1589" s="414"/>
      <c r="L1589" s="412" t="s">
        <v>15</v>
      </c>
      <c r="M1589" s="413"/>
      <c r="N1589" s="414"/>
      <c r="O1589" s="412" t="s">
        <v>15</v>
      </c>
      <c r="P1589" s="413"/>
      <c r="Q1589" s="414">
        <v>-4.093</v>
      </c>
      <c r="R1589" s="412" t="s">
        <v>15</v>
      </c>
      <c r="S1589" s="413"/>
    </row>
    <row r="1590" spans="2:19" s="415" customFormat="1" ht="13.5" hidden="1" outlineLevel="3">
      <c r="B1590" s="407"/>
      <c r="C1590" s="408"/>
      <c r="D1590" s="399" t="s">
        <v>70</v>
      </c>
      <c r="E1590" s="436" t="s">
        <v>15</v>
      </c>
      <c r="F1590" s="410" t="s">
        <v>2599</v>
      </c>
      <c r="G1590" s="408"/>
      <c r="H1590" s="411">
        <v>1.083</v>
      </c>
      <c r="I1590" s="412" t="s">
        <v>15</v>
      </c>
      <c r="J1590" s="413"/>
      <c r="K1590" s="414"/>
      <c r="L1590" s="412" t="s">
        <v>15</v>
      </c>
      <c r="M1590" s="413"/>
      <c r="N1590" s="414"/>
      <c r="O1590" s="412" t="s">
        <v>15</v>
      </c>
      <c r="P1590" s="413"/>
      <c r="Q1590" s="414">
        <v>1.083</v>
      </c>
      <c r="R1590" s="412" t="s">
        <v>15</v>
      </c>
      <c r="S1590" s="413"/>
    </row>
    <row r="1591" spans="2:19" s="406" customFormat="1" ht="13.5" hidden="1" outlineLevel="3">
      <c r="B1591" s="397"/>
      <c r="C1591" s="398"/>
      <c r="D1591" s="399" t="s">
        <v>70</v>
      </c>
      <c r="E1591" s="402" t="s">
        <v>15</v>
      </c>
      <c r="F1591" s="401" t="s">
        <v>2600</v>
      </c>
      <c r="G1591" s="398"/>
      <c r="H1591" s="402" t="s">
        <v>15</v>
      </c>
      <c r="I1591" s="403" t="s">
        <v>15</v>
      </c>
      <c r="J1591" s="404"/>
      <c r="K1591" s="405"/>
      <c r="L1591" s="403" t="s">
        <v>15</v>
      </c>
      <c r="M1591" s="404"/>
      <c r="N1591" s="405"/>
      <c r="O1591" s="403" t="s">
        <v>15</v>
      </c>
      <c r="P1591" s="404"/>
      <c r="Q1591" s="405" t="s">
        <v>15</v>
      </c>
      <c r="R1591" s="403" t="s">
        <v>15</v>
      </c>
      <c r="S1591" s="404"/>
    </row>
    <row r="1592" spans="2:19" s="415" customFormat="1" ht="13.5" hidden="1" outlineLevel="3">
      <c r="B1592" s="407"/>
      <c r="C1592" s="408"/>
      <c r="D1592" s="399" t="s">
        <v>70</v>
      </c>
      <c r="E1592" s="436" t="s">
        <v>15</v>
      </c>
      <c r="F1592" s="410" t="s">
        <v>2601</v>
      </c>
      <c r="G1592" s="408"/>
      <c r="H1592" s="411">
        <v>21.201</v>
      </c>
      <c r="I1592" s="412" t="s">
        <v>15</v>
      </c>
      <c r="J1592" s="413"/>
      <c r="K1592" s="414"/>
      <c r="L1592" s="412" t="s">
        <v>15</v>
      </c>
      <c r="M1592" s="413"/>
      <c r="N1592" s="414"/>
      <c r="O1592" s="412" t="s">
        <v>15</v>
      </c>
      <c r="P1592" s="413"/>
      <c r="Q1592" s="414">
        <v>21.201</v>
      </c>
      <c r="R1592" s="412" t="s">
        <v>15</v>
      </c>
      <c r="S1592" s="413"/>
    </row>
    <row r="1593" spans="2:19" s="415" customFormat="1" ht="13.5" hidden="1" outlineLevel="3">
      <c r="B1593" s="407"/>
      <c r="C1593" s="408"/>
      <c r="D1593" s="399" t="s">
        <v>70</v>
      </c>
      <c r="E1593" s="436" t="s">
        <v>15</v>
      </c>
      <c r="F1593" s="410" t="s">
        <v>2602</v>
      </c>
      <c r="G1593" s="408"/>
      <c r="H1593" s="411">
        <v>-4.82</v>
      </c>
      <c r="I1593" s="412" t="s">
        <v>15</v>
      </c>
      <c r="J1593" s="413"/>
      <c r="K1593" s="414"/>
      <c r="L1593" s="412" t="s">
        <v>15</v>
      </c>
      <c r="M1593" s="413"/>
      <c r="N1593" s="414"/>
      <c r="O1593" s="412" t="s">
        <v>15</v>
      </c>
      <c r="P1593" s="413"/>
      <c r="Q1593" s="414">
        <v>-4.82</v>
      </c>
      <c r="R1593" s="412" t="s">
        <v>15</v>
      </c>
      <c r="S1593" s="413"/>
    </row>
    <row r="1594" spans="2:19" s="415" customFormat="1" ht="13.5" hidden="1" outlineLevel="3">
      <c r="B1594" s="407"/>
      <c r="C1594" s="408"/>
      <c r="D1594" s="399" t="s">
        <v>70</v>
      </c>
      <c r="E1594" s="436" t="s">
        <v>15</v>
      </c>
      <c r="F1594" s="410" t="s">
        <v>2599</v>
      </c>
      <c r="G1594" s="408"/>
      <c r="H1594" s="411">
        <v>1.083</v>
      </c>
      <c r="I1594" s="412" t="s">
        <v>15</v>
      </c>
      <c r="J1594" s="413"/>
      <c r="K1594" s="414"/>
      <c r="L1594" s="412" t="s">
        <v>15</v>
      </c>
      <c r="M1594" s="413"/>
      <c r="N1594" s="414"/>
      <c r="O1594" s="412" t="s">
        <v>15</v>
      </c>
      <c r="P1594" s="413"/>
      <c r="Q1594" s="414">
        <v>1.083</v>
      </c>
      <c r="R1594" s="412" t="s">
        <v>15</v>
      </c>
      <c r="S1594" s="413"/>
    </row>
    <row r="1595" spans="2:19" s="424" customFormat="1" ht="13.5" hidden="1" outlineLevel="3">
      <c r="B1595" s="416"/>
      <c r="C1595" s="417"/>
      <c r="D1595" s="399" t="s">
        <v>70</v>
      </c>
      <c r="E1595" s="438" t="s">
        <v>15</v>
      </c>
      <c r="F1595" s="419" t="s">
        <v>71</v>
      </c>
      <c r="G1595" s="417"/>
      <c r="H1595" s="420">
        <v>97.015</v>
      </c>
      <c r="I1595" s="421" t="s">
        <v>15</v>
      </c>
      <c r="J1595" s="422"/>
      <c r="K1595" s="423"/>
      <c r="L1595" s="421" t="s">
        <v>15</v>
      </c>
      <c r="M1595" s="422"/>
      <c r="N1595" s="423"/>
      <c r="O1595" s="421" t="s">
        <v>15</v>
      </c>
      <c r="P1595" s="422"/>
      <c r="Q1595" s="423">
        <v>97.015</v>
      </c>
      <c r="R1595" s="421" t="s">
        <v>15</v>
      </c>
      <c r="S1595" s="422"/>
    </row>
    <row r="1596" spans="2:19" s="264" customFormat="1" ht="22.5" customHeight="1" outlineLevel="2" collapsed="1">
      <c r="B1596" s="255"/>
      <c r="C1596" s="256" t="s">
        <v>2603</v>
      </c>
      <c r="D1596" s="256" t="s">
        <v>67</v>
      </c>
      <c r="E1596" s="257" t="s">
        <v>2604</v>
      </c>
      <c r="F1596" s="396" t="s">
        <v>2605</v>
      </c>
      <c r="G1596" s="259" t="s">
        <v>77</v>
      </c>
      <c r="H1596" s="260">
        <v>117.5</v>
      </c>
      <c r="I1596" s="261">
        <v>975.2</v>
      </c>
      <c r="J1596" s="263">
        <f>ROUND(I1596*H1596,2)</f>
        <v>114586</v>
      </c>
      <c r="K1596" s="262"/>
      <c r="L1596" s="261">
        <v>975.2</v>
      </c>
      <c r="M1596" s="263">
        <f>ROUND(L1596*K1596,2)</f>
        <v>0</v>
      </c>
      <c r="N1596" s="262"/>
      <c r="O1596" s="261">
        <v>975.2</v>
      </c>
      <c r="P1596" s="263">
        <f>ROUND(O1596*N1596,2)</f>
        <v>0</v>
      </c>
      <c r="Q1596" s="262">
        <v>117.5</v>
      </c>
      <c r="R1596" s="261">
        <v>975.2</v>
      </c>
      <c r="S1596" s="263">
        <f>ROUND(R1596*Q1596,2)</f>
        <v>114586</v>
      </c>
    </row>
    <row r="1597" spans="2:19" s="406" customFormat="1" ht="13.5" hidden="1" outlineLevel="3">
      <c r="B1597" s="397"/>
      <c r="C1597" s="398"/>
      <c r="D1597" s="399" t="s">
        <v>70</v>
      </c>
      <c r="E1597" s="402" t="s">
        <v>15</v>
      </c>
      <c r="F1597" s="401" t="s">
        <v>2237</v>
      </c>
      <c r="G1597" s="398"/>
      <c r="H1597" s="402" t="s">
        <v>15</v>
      </c>
      <c r="I1597" s="403" t="s">
        <v>15</v>
      </c>
      <c r="J1597" s="404"/>
      <c r="K1597" s="405"/>
      <c r="L1597" s="403" t="s">
        <v>15</v>
      </c>
      <c r="M1597" s="404"/>
      <c r="N1597" s="405"/>
      <c r="O1597" s="403" t="s">
        <v>15</v>
      </c>
      <c r="P1597" s="404"/>
      <c r="Q1597" s="405" t="s">
        <v>15</v>
      </c>
      <c r="R1597" s="403" t="s">
        <v>15</v>
      </c>
      <c r="S1597" s="404"/>
    </row>
    <row r="1598" spans="2:19" s="415" customFormat="1" ht="13.5" hidden="1" outlineLevel="3">
      <c r="B1598" s="407"/>
      <c r="C1598" s="408"/>
      <c r="D1598" s="399" t="s">
        <v>70</v>
      </c>
      <c r="E1598" s="436" t="s">
        <v>15</v>
      </c>
      <c r="F1598" s="410" t="s">
        <v>2606</v>
      </c>
      <c r="G1598" s="408"/>
      <c r="H1598" s="411">
        <v>45.892</v>
      </c>
      <c r="I1598" s="412" t="s">
        <v>15</v>
      </c>
      <c r="J1598" s="413"/>
      <c r="K1598" s="414"/>
      <c r="L1598" s="412" t="s">
        <v>15</v>
      </c>
      <c r="M1598" s="413"/>
      <c r="N1598" s="414"/>
      <c r="O1598" s="412" t="s">
        <v>15</v>
      </c>
      <c r="P1598" s="413"/>
      <c r="Q1598" s="414">
        <v>45.892</v>
      </c>
      <c r="R1598" s="412" t="s">
        <v>15</v>
      </c>
      <c r="S1598" s="413"/>
    </row>
    <row r="1599" spans="2:19" s="415" customFormat="1" ht="13.5" hidden="1" outlineLevel="3">
      <c r="B1599" s="407"/>
      <c r="C1599" s="408"/>
      <c r="D1599" s="399" t="s">
        <v>70</v>
      </c>
      <c r="E1599" s="436" t="s">
        <v>15</v>
      </c>
      <c r="F1599" s="410" t="s">
        <v>2607</v>
      </c>
      <c r="G1599" s="408"/>
      <c r="H1599" s="411">
        <v>22.204</v>
      </c>
      <c r="I1599" s="412" t="s">
        <v>15</v>
      </c>
      <c r="J1599" s="413"/>
      <c r="K1599" s="414"/>
      <c r="L1599" s="412" t="s">
        <v>15</v>
      </c>
      <c r="M1599" s="413"/>
      <c r="N1599" s="414"/>
      <c r="O1599" s="412" t="s">
        <v>15</v>
      </c>
      <c r="P1599" s="413"/>
      <c r="Q1599" s="414">
        <v>22.204</v>
      </c>
      <c r="R1599" s="412" t="s">
        <v>15</v>
      </c>
      <c r="S1599" s="413"/>
    </row>
    <row r="1600" spans="2:19" s="415" customFormat="1" ht="13.5" hidden="1" outlineLevel="3">
      <c r="B1600" s="407"/>
      <c r="C1600" s="408"/>
      <c r="D1600" s="399" t="s">
        <v>70</v>
      </c>
      <c r="E1600" s="436" t="s">
        <v>15</v>
      </c>
      <c r="F1600" s="410" t="s">
        <v>2608</v>
      </c>
      <c r="G1600" s="408"/>
      <c r="H1600" s="411">
        <v>3.8</v>
      </c>
      <c r="I1600" s="412" t="s">
        <v>15</v>
      </c>
      <c r="J1600" s="413"/>
      <c r="K1600" s="414"/>
      <c r="L1600" s="412" t="s">
        <v>15</v>
      </c>
      <c r="M1600" s="413"/>
      <c r="N1600" s="414"/>
      <c r="O1600" s="412" t="s">
        <v>15</v>
      </c>
      <c r="P1600" s="413"/>
      <c r="Q1600" s="414">
        <v>3.8</v>
      </c>
      <c r="R1600" s="412" t="s">
        <v>15</v>
      </c>
      <c r="S1600" s="413"/>
    </row>
    <row r="1601" spans="2:19" s="415" customFormat="1" ht="13.5" hidden="1" outlineLevel="3">
      <c r="B1601" s="407"/>
      <c r="C1601" s="408"/>
      <c r="D1601" s="399" t="s">
        <v>70</v>
      </c>
      <c r="E1601" s="436" t="s">
        <v>15</v>
      </c>
      <c r="F1601" s="410" t="s">
        <v>2609</v>
      </c>
      <c r="G1601" s="408"/>
      <c r="H1601" s="411">
        <v>23.244</v>
      </c>
      <c r="I1601" s="412" t="s">
        <v>15</v>
      </c>
      <c r="J1601" s="413"/>
      <c r="K1601" s="414"/>
      <c r="L1601" s="412" t="s">
        <v>15</v>
      </c>
      <c r="M1601" s="413"/>
      <c r="N1601" s="414"/>
      <c r="O1601" s="412" t="s">
        <v>15</v>
      </c>
      <c r="P1601" s="413"/>
      <c r="Q1601" s="414">
        <v>23.244</v>
      </c>
      <c r="R1601" s="412" t="s">
        <v>15</v>
      </c>
      <c r="S1601" s="413"/>
    </row>
    <row r="1602" spans="2:19" s="415" customFormat="1" ht="13.5" hidden="1" outlineLevel="3">
      <c r="B1602" s="407"/>
      <c r="C1602" s="408"/>
      <c r="D1602" s="399" t="s">
        <v>70</v>
      </c>
      <c r="E1602" s="436" t="s">
        <v>15</v>
      </c>
      <c r="F1602" s="410" t="s">
        <v>2610</v>
      </c>
      <c r="G1602" s="408"/>
      <c r="H1602" s="411">
        <v>22.36</v>
      </c>
      <c r="I1602" s="412" t="s">
        <v>15</v>
      </c>
      <c r="J1602" s="413"/>
      <c r="K1602" s="414"/>
      <c r="L1602" s="412" t="s">
        <v>15</v>
      </c>
      <c r="M1602" s="413"/>
      <c r="N1602" s="414"/>
      <c r="O1602" s="412" t="s">
        <v>15</v>
      </c>
      <c r="P1602" s="413"/>
      <c r="Q1602" s="414">
        <v>22.36</v>
      </c>
      <c r="R1602" s="412" t="s">
        <v>15</v>
      </c>
      <c r="S1602" s="413"/>
    </row>
    <row r="1603" spans="2:19" s="424" customFormat="1" ht="13.5" hidden="1" outlineLevel="3">
      <c r="B1603" s="416"/>
      <c r="C1603" s="417"/>
      <c r="D1603" s="399" t="s">
        <v>70</v>
      </c>
      <c r="E1603" s="438" t="s">
        <v>15</v>
      </c>
      <c r="F1603" s="419" t="s">
        <v>71</v>
      </c>
      <c r="G1603" s="417"/>
      <c r="H1603" s="420">
        <v>117.5</v>
      </c>
      <c r="I1603" s="421" t="s">
        <v>15</v>
      </c>
      <c r="J1603" s="422"/>
      <c r="K1603" s="423"/>
      <c r="L1603" s="421" t="s">
        <v>15</v>
      </c>
      <c r="M1603" s="422"/>
      <c r="N1603" s="423"/>
      <c r="O1603" s="421" t="s">
        <v>15</v>
      </c>
      <c r="P1603" s="422"/>
      <c r="Q1603" s="423">
        <v>117.5</v>
      </c>
      <c r="R1603" s="421" t="s">
        <v>15</v>
      </c>
      <c r="S1603" s="422"/>
    </row>
    <row r="1604" spans="2:19" s="264" customFormat="1" ht="22.5" customHeight="1" outlineLevel="2" collapsed="1">
      <c r="B1604" s="255"/>
      <c r="C1604" s="256" t="s">
        <v>2611</v>
      </c>
      <c r="D1604" s="256" t="s">
        <v>67</v>
      </c>
      <c r="E1604" s="257" t="s">
        <v>2612</v>
      </c>
      <c r="F1604" s="396" t="s">
        <v>2613</v>
      </c>
      <c r="G1604" s="259" t="s">
        <v>82</v>
      </c>
      <c r="H1604" s="260">
        <v>0.173</v>
      </c>
      <c r="I1604" s="261">
        <v>28282</v>
      </c>
      <c r="J1604" s="263">
        <f>ROUND(I1604*H1604,2)</f>
        <v>4892.79</v>
      </c>
      <c r="K1604" s="262"/>
      <c r="L1604" s="261">
        <v>28282</v>
      </c>
      <c r="M1604" s="263">
        <f>ROUND(L1604*K1604,2)</f>
        <v>0</v>
      </c>
      <c r="N1604" s="262"/>
      <c r="O1604" s="261">
        <v>28282</v>
      </c>
      <c r="P1604" s="263">
        <f>ROUND(O1604*N1604,2)</f>
        <v>0</v>
      </c>
      <c r="Q1604" s="262">
        <v>0.173</v>
      </c>
      <c r="R1604" s="261">
        <v>28282</v>
      </c>
      <c r="S1604" s="263">
        <f>ROUND(R1604*Q1604,2)</f>
        <v>4892.79</v>
      </c>
    </row>
    <row r="1605" spans="2:19" s="406" customFormat="1" ht="13.5" hidden="1" outlineLevel="3">
      <c r="B1605" s="397"/>
      <c r="C1605" s="398"/>
      <c r="D1605" s="399" t="s">
        <v>70</v>
      </c>
      <c r="E1605" s="402" t="s">
        <v>15</v>
      </c>
      <c r="F1605" s="401" t="s">
        <v>2614</v>
      </c>
      <c r="G1605" s="398"/>
      <c r="H1605" s="402" t="s">
        <v>15</v>
      </c>
      <c r="I1605" s="403" t="s">
        <v>15</v>
      </c>
      <c r="J1605" s="404"/>
      <c r="K1605" s="405"/>
      <c r="L1605" s="403" t="s">
        <v>15</v>
      </c>
      <c r="M1605" s="404"/>
      <c r="N1605" s="405"/>
      <c r="O1605" s="403" t="s">
        <v>15</v>
      </c>
      <c r="P1605" s="404"/>
      <c r="Q1605" s="405" t="s">
        <v>15</v>
      </c>
      <c r="R1605" s="403" t="s">
        <v>15</v>
      </c>
      <c r="S1605" s="404"/>
    </row>
    <row r="1606" spans="2:19" s="415" customFormat="1" ht="13.5" hidden="1" outlineLevel="3">
      <c r="B1606" s="407"/>
      <c r="C1606" s="408"/>
      <c r="D1606" s="399" t="s">
        <v>70</v>
      </c>
      <c r="E1606" s="436" t="s">
        <v>15</v>
      </c>
      <c r="F1606" s="410" t="s">
        <v>2615</v>
      </c>
      <c r="G1606" s="408"/>
      <c r="H1606" s="411">
        <v>0.025</v>
      </c>
      <c r="I1606" s="412" t="s">
        <v>15</v>
      </c>
      <c r="J1606" s="413"/>
      <c r="K1606" s="414"/>
      <c r="L1606" s="412" t="s">
        <v>15</v>
      </c>
      <c r="M1606" s="413"/>
      <c r="N1606" s="414"/>
      <c r="O1606" s="412" t="s">
        <v>15</v>
      </c>
      <c r="P1606" s="413"/>
      <c r="Q1606" s="414">
        <v>0.025</v>
      </c>
      <c r="R1606" s="412" t="s">
        <v>15</v>
      </c>
      <c r="S1606" s="413"/>
    </row>
    <row r="1607" spans="2:19" s="415" customFormat="1" ht="13.5" hidden="1" outlineLevel="3">
      <c r="B1607" s="407"/>
      <c r="C1607" s="408"/>
      <c r="D1607" s="399" t="s">
        <v>70</v>
      </c>
      <c r="E1607" s="436" t="s">
        <v>15</v>
      </c>
      <c r="F1607" s="410" t="s">
        <v>2616</v>
      </c>
      <c r="G1607" s="408"/>
      <c r="H1607" s="411">
        <v>0.007</v>
      </c>
      <c r="I1607" s="412" t="s">
        <v>15</v>
      </c>
      <c r="J1607" s="413"/>
      <c r="K1607" s="414"/>
      <c r="L1607" s="412" t="s">
        <v>15</v>
      </c>
      <c r="M1607" s="413"/>
      <c r="N1607" s="414"/>
      <c r="O1607" s="412" t="s">
        <v>15</v>
      </c>
      <c r="P1607" s="413"/>
      <c r="Q1607" s="414">
        <v>0.007</v>
      </c>
      <c r="R1607" s="412" t="s">
        <v>15</v>
      </c>
      <c r="S1607" s="413"/>
    </row>
    <row r="1608" spans="2:19" s="415" customFormat="1" ht="13.5" hidden="1" outlineLevel="3">
      <c r="B1608" s="407"/>
      <c r="C1608" s="408"/>
      <c r="D1608" s="399" t="s">
        <v>70</v>
      </c>
      <c r="E1608" s="436" t="s">
        <v>15</v>
      </c>
      <c r="F1608" s="410" t="s">
        <v>2617</v>
      </c>
      <c r="G1608" s="408"/>
      <c r="H1608" s="411">
        <v>0.008</v>
      </c>
      <c r="I1608" s="412" t="s">
        <v>15</v>
      </c>
      <c r="J1608" s="413"/>
      <c r="K1608" s="414"/>
      <c r="L1608" s="412" t="s">
        <v>15</v>
      </c>
      <c r="M1608" s="413"/>
      <c r="N1608" s="414"/>
      <c r="O1608" s="412" t="s">
        <v>15</v>
      </c>
      <c r="P1608" s="413"/>
      <c r="Q1608" s="414">
        <v>0.008</v>
      </c>
      <c r="R1608" s="412" t="s">
        <v>15</v>
      </c>
      <c r="S1608" s="413"/>
    </row>
    <row r="1609" spans="2:19" s="415" customFormat="1" ht="13.5" hidden="1" outlineLevel="3">
      <c r="B1609" s="407"/>
      <c r="C1609" s="408"/>
      <c r="D1609" s="399" t="s">
        <v>70</v>
      </c>
      <c r="E1609" s="436" t="s">
        <v>15</v>
      </c>
      <c r="F1609" s="410" t="s">
        <v>2618</v>
      </c>
      <c r="G1609" s="408"/>
      <c r="H1609" s="411">
        <v>0.008</v>
      </c>
      <c r="I1609" s="412" t="s">
        <v>15</v>
      </c>
      <c r="J1609" s="413"/>
      <c r="K1609" s="414"/>
      <c r="L1609" s="412" t="s">
        <v>15</v>
      </c>
      <c r="M1609" s="413"/>
      <c r="N1609" s="414"/>
      <c r="O1609" s="412" t="s">
        <v>15</v>
      </c>
      <c r="P1609" s="413"/>
      <c r="Q1609" s="414">
        <v>0.008</v>
      </c>
      <c r="R1609" s="412" t="s">
        <v>15</v>
      </c>
      <c r="S1609" s="413"/>
    </row>
    <row r="1610" spans="2:19" s="426" customFormat="1" ht="13.5" hidden="1" outlineLevel="3">
      <c r="B1610" s="425"/>
      <c r="C1610" s="427"/>
      <c r="D1610" s="399" t="s">
        <v>70</v>
      </c>
      <c r="E1610" s="437" t="s">
        <v>15</v>
      </c>
      <c r="F1610" s="429" t="s">
        <v>1096</v>
      </c>
      <c r="G1610" s="427"/>
      <c r="H1610" s="430">
        <v>0.048</v>
      </c>
      <c r="I1610" s="431" t="s">
        <v>15</v>
      </c>
      <c r="J1610" s="432"/>
      <c r="K1610" s="433"/>
      <c r="L1610" s="431" t="s">
        <v>15</v>
      </c>
      <c r="M1610" s="432"/>
      <c r="N1610" s="433"/>
      <c r="O1610" s="431" t="s">
        <v>15</v>
      </c>
      <c r="P1610" s="432"/>
      <c r="Q1610" s="433">
        <v>0.048</v>
      </c>
      <c r="R1610" s="431" t="s">
        <v>15</v>
      </c>
      <c r="S1610" s="432"/>
    </row>
    <row r="1611" spans="2:19" s="406" customFormat="1" ht="13.5" hidden="1" outlineLevel="3">
      <c r="B1611" s="397"/>
      <c r="C1611" s="398"/>
      <c r="D1611" s="399" t="s">
        <v>70</v>
      </c>
      <c r="E1611" s="402" t="s">
        <v>15</v>
      </c>
      <c r="F1611" s="401" t="s">
        <v>2619</v>
      </c>
      <c r="G1611" s="398"/>
      <c r="H1611" s="402" t="s">
        <v>15</v>
      </c>
      <c r="I1611" s="403" t="s">
        <v>15</v>
      </c>
      <c r="J1611" s="404"/>
      <c r="K1611" s="405"/>
      <c r="L1611" s="403" t="s">
        <v>15</v>
      </c>
      <c r="M1611" s="404"/>
      <c r="N1611" s="405"/>
      <c r="O1611" s="403" t="s">
        <v>15</v>
      </c>
      <c r="P1611" s="404"/>
      <c r="Q1611" s="405" t="s">
        <v>15</v>
      </c>
      <c r="R1611" s="403" t="s">
        <v>15</v>
      </c>
      <c r="S1611" s="404"/>
    </row>
    <row r="1612" spans="2:19" s="406" customFormat="1" ht="13.5" hidden="1" outlineLevel="3">
      <c r="B1612" s="397"/>
      <c r="C1612" s="398"/>
      <c r="D1612" s="399" t="s">
        <v>70</v>
      </c>
      <c r="E1612" s="402" t="s">
        <v>15</v>
      </c>
      <c r="F1612" s="401" t="s">
        <v>1466</v>
      </c>
      <c r="G1612" s="398"/>
      <c r="H1612" s="402" t="s">
        <v>15</v>
      </c>
      <c r="I1612" s="403" t="s">
        <v>15</v>
      </c>
      <c r="J1612" s="404"/>
      <c r="K1612" s="405"/>
      <c r="L1612" s="403" t="s">
        <v>15</v>
      </c>
      <c r="M1612" s="404"/>
      <c r="N1612" s="405"/>
      <c r="O1612" s="403" t="s">
        <v>15</v>
      </c>
      <c r="P1612" s="404"/>
      <c r="Q1612" s="405" t="s">
        <v>15</v>
      </c>
      <c r="R1612" s="403" t="s">
        <v>15</v>
      </c>
      <c r="S1612" s="404"/>
    </row>
    <row r="1613" spans="2:19" s="415" customFormat="1" ht="13.5" hidden="1" outlineLevel="3">
      <c r="B1613" s="407"/>
      <c r="C1613" s="408"/>
      <c r="D1613" s="399" t="s">
        <v>70</v>
      </c>
      <c r="E1613" s="436" t="s">
        <v>15</v>
      </c>
      <c r="F1613" s="410" t="s">
        <v>2620</v>
      </c>
      <c r="G1613" s="408"/>
      <c r="H1613" s="411">
        <v>0.054</v>
      </c>
      <c r="I1613" s="412" t="s">
        <v>15</v>
      </c>
      <c r="J1613" s="413"/>
      <c r="K1613" s="414"/>
      <c r="L1613" s="412" t="s">
        <v>15</v>
      </c>
      <c r="M1613" s="413"/>
      <c r="N1613" s="414"/>
      <c r="O1613" s="412" t="s">
        <v>15</v>
      </c>
      <c r="P1613" s="413"/>
      <c r="Q1613" s="414">
        <v>0.054</v>
      </c>
      <c r="R1613" s="412" t="s">
        <v>15</v>
      </c>
      <c r="S1613" s="413"/>
    </row>
    <row r="1614" spans="2:19" s="406" customFormat="1" ht="13.5" hidden="1" outlineLevel="3">
      <c r="B1614" s="397"/>
      <c r="C1614" s="398"/>
      <c r="D1614" s="399" t="s">
        <v>70</v>
      </c>
      <c r="E1614" s="402" t="s">
        <v>15</v>
      </c>
      <c r="F1614" s="401" t="s">
        <v>1538</v>
      </c>
      <c r="G1614" s="398"/>
      <c r="H1614" s="402" t="s">
        <v>15</v>
      </c>
      <c r="I1614" s="403" t="s">
        <v>15</v>
      </c>
      <c r="J1614" s="404"/>
      <c r="K1614" s="405"/>
      <c r="L1614" s="403" t="s">
        <v>15</v>
      </c>
      <c r="M1614" s="404"/>
      <c r="N1614" s="405"/>
      <c r="O1614" s="403" t="s">
        <v>15</v>
      </c>
      <c r="P1614" s="404"/>
      <c r="Q1614" s="405" t="s">
        <v>15</v>
      </c>
      <c r="R1614" s="403" t="s">
        <v>15</v>
      </c>
      <c r="S1614" s="404"/>
    </row>
    <row r="1615" spans="2:19" s="415" customFormat="1" ht="13.5" hidden="1" outlineLevel="3">
      <c r="B1615" s="407"/>
      <c r="C1615" s="408"/>
      <c r="D1615" s="399" t="s">
        <v>70</v>
      </c>
      <c r="E1615" s="436" t="s">
        <v>15</v>
      </c>
      <c r="F1615" s="410" t="s">
        <v>2621</v>
      </c>
      <c r="G1615" s="408"/>
      <c r="H1615" s="411">
        <v>0.023</v>
      </c>
      <c r="I1615" s="412" t="s">
        <v>15</v>
      </c>
      <c r="J1615" s="413"/>
      <c r="K1615" s="414"/>
      <c r="L1615" s="412" t="s">
        <v>15</v>
      </c>
      <c r="M1615" s="413"/>
      <c r="N1615" s="414"/>
      <c r="O1615" s="412" t="s">
        <v>15</v>
      </c>
      <c r="P1615" s="413"/>
      <c r="Q1615" s="414">
        <v>0.023</v>
      </c>
      <c r="R1615" s="412" t="s">
        <v>15</v>
      </c>
      <c r="S1615" s="413"/>
    </row>
    <row r="1616" spans="2:19" s="406" customFormat="1" ht="13.5" hidden="1" outlineLevel="3">
      <c r="B1616" s="397"/>
      <c r="C1616" s="398"/>
      <c r="D1616" s="399" t="s">
        <v>70</v>
      </c>
      <c r="E1616" s="402" t="s">
        <v>15</v>
      </c>
      <c r="F1616" s="401" t="s">
        <v>1544</v>
      </c>
      <c r="G1616" s="398"/>
      <c r="H1616" s="402" t="s">
        <v>15</v>
      </c>
      <c r="I1616" s="403" t="s">
        <v>15</v>
      </c>
      <c r="J1616" s="404"/>
      <c r="K1616" s="405"/>
      <c r="L1616" s="403" t="s">
        <v>15</v>
      </c>
      <c r="M1616" s="404"/>
      <c r="N1616" s="405"/>
      <c r="O1616" s="403" t="s">
        <v>15</v>
      </c>
      <c r="P1616" s="404"/>
      <c r="Q1616" s="405" t="s">
        <v>15</v>
      </c>
      <c r="R1616" s="403" t="s">
        <v>15</v>
      </c>
      <c r="S1616" s="404"/>
    </row>
    <row r="1617" spans="2:19" s="415" customFormat="1" ht="13.5" hidden="1" outlineLevel="3">
      <c r="B1617" s="407"/>
      <c r="C1617" s="408"/>
      <c r="D1617" s="399" t="s">
        <v>70</v>
      </c>
      <c r="E1617" s="436" t="s">
        <v>15</v>
      </c>
      <c r="F1617" s="410" t="s">
        <v>2622</v>
      </c>
      <c r="G1617" s="408"/>
      <c r="H1617" s="411">
        <v>0.024</v>
      </c>
      <c r="I1617" s="412" t="s">
        <v>15</v>
      </c>
      <c r="J1617" s="413"/>
      <c r="K1617" s="414"/>
      <c r="L1617" s="412" t="s">
        <v>15</v>
      </c>
      <c r="M1617" s="413"/>
      <c r="N1617" s="414"/>
      <c r="O1617" s="412" t="s">
        <v>15</v>
      </c>
      <c r="P1617" s="413"/>
      <c r="Q1617" s="414">
        <v>0.024</v>
      </c>
      <c r="R1617" s="412" t="s">
        <v>15</v>
      </c>
      <c r="S1617" s="413"/>
    </row>
    <row r="1618" spans="2:19" s="406" customFormat="1" ht="13.5" hidden="1" outlineLevel="3">
      <c r="B1618" s="397"/>
      <c r="C1618" s="398"/>
      <c r="D1618" s="399" t="s">
        <v>70</v>
      </c>
      <c r="E1618" s="402" t="s">
        <v>15</v>
      </c>
      <c r="F1618" s="401" t="s">
        <v>1547</v>
      </c>
      <c r="G1618" s="398"/>
      <c r="H1618" s="402" t="s">
        <v>15</v>
      </c>
      <c r="I1618" s="403" t="s">
        <v>15</v>
      </c>
      <c r="J1618" s="404"/>
      <c r="K1618" s="405"/>
      <c r="L1618" s="403" t="s">
        <v>15</v>
      </c>
      <c r="M1618" s="404"/>
      <c r="N1618" s="405"/>
      <c r="O1618" s="403" t="s">
        <v>15</v>
      </c>
      <c r="P1618" s="404"/>
      <c r="Q1618" s="405" t="s">
        <v>15</v>
      </c>
      <c r="R1618" s="403" t="s">
        <v>15</v>
      </c>
      <c r="S1618" s="404"/>
    </row>
    <row r="1619" spans="2:19" s="415" customFormat="1" ht="13.5" hidden="1" outlineLevel="3">
      <c r="B1619" s="407"/>
      <c r="C1619" s="408"/>
      <c r="D1619" s="399" t="s">
        <v>70</v>
      </c>
      <c r="E1619" s="436" t="s">
        <v>15</v>
      </c>
      <c r="F1619" s="410" t="s">
        <v>2622</v>
      </c>
      <c r="G1619" s="408"/>
      <c r="H1619" s="411">
        <v>0.024</v>
      </c>
      <c r="I1619" s="412" t="s">
        <v>15</v>
      </c>
      <c r="J1619" s="413"/>
      <c r="K1619" s="414"/>
      <c r="L1619" s="412" t="s">
        <v>15</v>
      </c>
      <c r="M1619" s="413"/>
      <c r="N1619" s="414"/>
      <c r="O1619" s="412" t="s">
        <v>15</v>
      </c>
      <c r="P1619" s="413"/>
      <c r="Q1619" s="414">
        <v>0.024</v>
      </c>
      <c r="R1619" s="412" t="s">
        <v>15</v>
      </c>
      <c r="S1619" s="413"/>
    </row>
    <row r="1620" spans="2:19" s="426" customFormat="1" ht="13.5" hidden="1" outlineLevel="3">
      <c r="B1620" s="425"/>
      <c r="C1620" s="427"/>
      <c r="D1620" s="399" t="s">
        <v>70</v>
      </c>
      <c r="E1620" s="437" t="s">
        <v>15</v>
      </c>
      <c r="F1620" s="429" t="s">
        <v>1096</v>
      </c>
      <c r="G1620" s="427"/>
      <c r="H1620" s="430">
        <v>0.125</v>
      </c>
      <c r="I1620" s="431" t="s">
        <v>15</v>
      </c>
      <c r="J1620" s="432"/>
      <c r="K1620" s="433"/>
      <c r="L1620" s="431" t="s">
        <v>15</v>
      </c>
      <c r="M1620" s="432"/>
      <c r="N1620" s="433"/>
      <c r="O1620" s="431" t="s">
        <v>15</v>
      </c>
      <c r="P1620" s="432"/>
      <c r="Q1620" s="433">
        <v>0.125</v>
      </c>
      <c r="R1620" s="431" t="s">
        <v>15</v>
      </c>
      <c r="S1620" s="432"/>
    </row>
    <row r="1621" spans="2:19" s="424" customFormat="1" ht="13.5" hidden="1" outlineLevel="3">
      <c r="B1621" s="416"/>
      <c r="C1621" s="417"/>
      <c r="D1621" s="399" t="s">
        <v>70</v>
      </c>
      <c r="E1621" s="438" t="s">
        <v>15</v>
      </c>
      <c r="F1621" s="419" t="s">
        <v>71</v>
      </c>
      <c r="G1621" s="417"/>
      <c r="H1621" s="420">
        <v>0.173</v>
      </c>
      <c r="I1621" s="421" t="s">
        <v>15</v>
      </c>
      <c r="J1621" s="422"/>
      <c r="K1621" s="423"/>
      <c r="L1621" s="421" t="s">
        <v>15</v>
      </c>
      <c r="M1621" s="422"/>
      <c r="N1621" s="423"/>
      <c r="O1621" s="421" t="s">
        <v>15</v>
      </c>
      <c r="P1621" s="422"/>
      <c r="Q1621" s="423">
        <v>0.173</v>
      </c>
      <c r="R1621" s="421" t="s">
        <v>15</v>
      </c>
      <c r="S1621" s="422"/>
    </row>
    <row r="1622" spans="2:19" s="264" customFormat="1" ht="22.5" customHeight="1" outlineLevel="2" collapsed="1">
      <c r="B1622" s="255"/>
      <c r="C1622" s="256" t="s">
        <v>2623</v>
      </c>
      <c r="D1622" s="256" t="s">
        <v>67</v>
      </c>
      <c r="E1622" s="257" t="s">
        <v>2624</v>
      </c>
      <c r="F1622" s="396" t="s">
        <v>2625</v>
      </c>
      <c r="G1622" s="259" t="s">
        <v>82</v>
      </c>
      <c r="H1622" s="260">
        <v>8.203</v>
      </c>
      <c r="I1622" s="261">
        <v>28282</v>
      </c>
      <c r="J1622" s="263">
        <f>ROUND(I1622*H1622,2)</f>
        <v>231997.25</v>
      </c>
      <c r="K1622" s="262"/>
      <c r="L1622" s="261">
        <v>28282</v>
      </c>
      <c r="M1622" s="263">
        <f>ROUND(L1622*K1622,2)</f>
        <v>0</v>
      </c>
      <c r="N1622" s="262"/>
      <c r="O1622" s="261">
        <v>28282</v>
      </c>
      <c r="P1622" s="263">
        <f>ROUND(O1622*N1622,2)</f>
        <v>0</v>
      </c>
      <c r="Q1622" s="262">
        <v>8.203</v>
      </c>
      <c r="R1622" s="261">
        <v>28282</v>
      </c>
      <c r="S1622" s="263">
        <f>ROUND(R1622*Q1622,2)</f>
        <v>231997.25</v>
      </c>
    </row>
    <row r="1623" spans="2:19" s="406" customFormat="1" ht="13.5" hidden="1" outlineLevel="3">
      <c r="B1623" s="397"/>
      <c r="C1623" s="398"/>
      <c r="D1623" s="399" t="s">
        <v>70</v>
      </c>
      <c r="E1623" s="402" t="s">
        <v>15</v>
      </c>
      <c r="F1623" s="401" t="s">
        <v>1308</v>
      </c>
      <c r="G1623" s="398"/>
      <c r="H1623" s="402" t="s">
        <v>15</v>
      </c>
      <c r="I1623" s="403" t="s">
        <v>15</v>
      </c>
      <c r="J1623" s="404"/>
      <c r="K1623" s="405"/>
      <c r="L1623" s="403" t="s">
        <v>15</v>
      </c>
      <c r="M1623" s="404"/>
      <c r="N1623" s="405"/>
      <c r="O1623" s="403" t="s">
        <v>15</v>
      </c>
      <c r="P1623" s="404"/>
      <c r="Q1623" s="405" t="s">
        <v>15</v>
      </c>
      <c r="R1623" s="403" t="s">
        <v>15</v>
      </c>
      <c r="S1623" s="404"/>
    </row>
    <row r="1624" spans="2:19" s="415" customFormat="1" ht="13.5" hidden="1" outlineLevel="3">
      <c r="B1624" s="407"/>
      <c r="C1624" s="408"/>
      <c r="D1624" s="399" t="s">
        <v>70</v>
      </c>
      <c r="E1624" s="436" t="s">
        <v>15</v>
      </c>
      <c r="F1624" s="410" t="s">
        <v>2626</v>
      </c>
      <c r="G1624" s="408"/>
      <c r="H1624" s="411">
        <v>3.215</v>
      </c>
      <c r="I1624" s="412" t="s">
        <v>15</v>
      </c>
      <c r="J1624" s="413"/>
      <c r="K1624" s="414"/>
      <c r="L1624" s="412" t="s">
        <v>15</v>
      </c>
      <c r="M1624" s="413"/>
      <c r="N1624" s="414"/>
      <c r="O1624" s="412" t="s">
        <v>15</v>
      </c>
      <c r="P1624" s="413"/>
      <c r="Q1624" s="414">
        <v>3.215</v>
      </c>
      <c r="R1624" s="412" t="s">
        <v>15</v>
      </c>
      <c r="S1624" s="413"/>
    </row>
    <row r="1625" spans="2:19" s="415" customFormat="1" ht="13.5" hidden="1" outlineLevel="3">
      <c r="B1625" s="407"/>
      <c r="C1625" s="408"/>
      <c r="D1625" s="399" t="s">
        <v>70</v>
      </c>
      <c r="E1625" s="436" t="s">
        <v>15</v>
      </c>
      <c r="F1625" s="410" t="s">
        <v>2627</v>
      </c>
      <c r="G1625" s="408"/>
      <c r="H1625" s="411">
        <v>1.644</v>
      </c>
      <c r="I1625" s="412" t="s">
        <v>15</v>
      </c>
      <c r="J1625" s="413"/>
      <c r="K1625" s="414"/>
      <c r="L1625" s="412" t="s">
        <v>15</v>
      </c>
      <c r="M1625" s="413"/>
      <c r="N1625" s="414"/>
      <c r="O1625" s="412" t="s">
        <v>15</v>
      </c>
      <c r="P1625" s="413"/>
      <c r="Q1625" s="414">
        <v>1.644</v>
      </c>
      <c r="R1625" s="412" t="s">
        <v>15</v>
      </c>
      <c r="S1625" s="413"/>
    </row>
    <row r="1626" spans="2:19" s="415" customFormat="1" ht="13.5" hidden="1" outlineLevel="3">
      <c r="B1626" s="407"/>
      <c r="C1626" s="408"/>
      <c r="D1626" s="399" t="s">
        <v>70</v>
      </c>
      <c r="E1626" s="436" t="s">
        <v>15</v>
      </c>
      <c r="F1626" s="410" t="s">
        <v>2628</v>
      </c>
      <c r="G1626" s="408"/>
      <c r="H1626" s="411">
        <v>1.694</v>
      </c>
      <c r="I1626" s="412" t="s">
        <v>15</v>
      </c>
      <c r="J1626" s="413"/>
      <c r="K1626" s="414"/>
      <c r="L1626" s="412" t="s">
        <v>15</v>
      </c>
      <c r="M1626" s="413"/>
      <c r="N1626" s="414"/>
      <c r="O1626" s="412" t="s">
        <v>15</v>
      </c>
      <c r="P1626" s="413"/>
      <c r="Q1626" s="414">
        <v>1.694</v>
      </c>
      <c r="R1626" s="412" t="s">
        <v>15</v>
      </c>
      <c r="S1626" s="413"/>
    </row>
    <row r="1627" spans="2:19" s="415" customFormat="1" ht="13.5" hidden="1" outlineLevel="3">
      <c r="B1627" s="407"/>
      <c r="C1627" s="408"/>
      <c r="D1627" s="399" t="s">
        <v>70</v>
      </c>
      <c r="E1627" s="436" t="s">
        <v>15</v>
      </c>
      <c r="F1627" s="410" t="s">
        <v>2629</v>
      </c>
      <c r="G1627" s="408"/>
      <c r="H1627" s="411">
        <v>1.65</v>
      </c>
      <c r="I1627" s="412" t="s">
        <v>15</v>
      </c>
      <c r="J1627" s="413"/>
      <c r="K1627" s="414"/>
      <c r="L1627" s="412" t="s">
        <v>15</v>
      </c>
      <c r="M1627" s="413"/>
      <c r="N1627" s="414"/>
      <c r="O1627" s="412" t="s">
        <v>15</v>
      </c>
      <c r="P1627" s="413"/>
      <c r="Q1627" s="414">
        <v>1.65</v>
      </c>
      <c r="R1627" s="412" t="s">
        <v>15</v>
      </c>
      <c r="S1627" s="413"/>
    </row>
    <row r="1628" spans="2:19" s="424" customFormat="1" ht="13.5" hidden="1" outlineLevel="3">
      <c r="B1628" s="416"/>
      <c r="C1628" s="417"/>
      <c r="D1628" s="399" t="s">
        <v>70</v>
      </c>
      <c r="E1628" s="438" t="s">
        <v>15</v>
      </c>
      <c r="F1628" s="419" t="s">
        <v>71</v>
      </c>
      <c r="G1628" s="417"/>
      <c r="H1628" s="420">
        <v>8.203</v>
      </c>
      <c r="I1628" s="421" t="s">
        <v>15</v>
      </c>
      <c r="J1628" s="422"/>
      <c r="K1628" s="423"/>
      <c r="L1628" s="421" t="s">
        <v>15</v>
      </c>
      <c r="M1628" s="422"/>
      <c r="N1628" s="423"/>
      <c r="O1628" s="421" t="s">
        <v>15</v>
      </c>
      <c r="P1628" s="422"/>
      <c r="Q1628" s="423">
        <v>8.203</v>
      </c>
      <c r="R1628" s="421" t="s">
        <v>15</v>
      </c>
      <c r="S1628" s="422"/>
    </row>
    <row r="1629" spans="2:19" s="264" customFormat="1" ht="22.5" customHeight="1" outlineLevel="2" collapsed="1">
      <c r="B1629" s="255"/>
      <c r="C1629" s="256" t="s">
        <v>2630</v>
      </c>
      <c r="D1629" s="256" t="s">
        <v>67</v>
      </c>
      <c r="E1629" s="257" t="s">
        <v>2631</v>
      </c>
      <c r="F1629" s="396" t="s">
        <v>2632</v>
      </c>
      <c r="G1629" s="259" t="s">
        <v>82</v>
      </c>
      <c r="H1629" s="260">
        <v>0.027</v>
      </c>
      <c r="I1629" s="261">
        <v>27167.4</v>
      </c>
      <c r="J1629" s="263">
        <f>ROUND(I1629*H1629,2)</f>
        <v>733.52</v>
      </c>
      <c r="K1629" s="262"/>
      <c r="L1629" s="261">
        <v>27167.4</v>
      </c>
      <c r="M1629" s="263">
        <f>ROUND(L1629*K1629,2)</f>
        <v>0</v>
      </c>
      <c r="N1629" s="262"/>
      <c r="O1629" s="261">
        <v>27167.4</v>
      </c>
      <c r="P1629" s="263">
        <f>ROUND(O1629*N1629,2)</f>
        <v>0</v>
      </c>
      <c r="Q1629" s="262">
        <v>0.027</v>
      </c>
      <c r="R1629" s="261">
        <v>27167.4</v>
      </c>
      <c r="S1629" s="263">
        <f>ROUND(R1629*Q1629,2)</f>
        <v>733.52</v>
      </c>
    </row>
    <row r="1630" spans="2:19" s="406" customFormat="1" ht="13.5" hidden="1" outlineLevel="3">
      <c r="B1630" s="397"/>
      <c r="C1630" s="398"/>
      <c r="D1630" s="399" t="s">
        <v>70</v>
      </c>
      <c r="E1630" s="402" t="s">
        <v>15</v>
      </c>
      <c r="F1630" s="401" t="s">
        <v>1542</v>
      </c>
      <c r="G1630" s="398"/>
      <c r="H1630" s="402" t="s">
        <v>15</v>
      </c>
      <c r="I1630" s="403" t="s">
        <v>15</v>
      </c>
      <c r="J1630" s="404"/>
      <c r="K1630" s="405"/>
      <c r="L1630" s="403" t="s">
        <v>15</v>
      </c>
      <c r="M1630" s="404"/>
      <c r="N1630" s="405"/>
      <c r="O1630" s="403" t="s">
        <v>15</v>
      </c>
      <c r="P1630" s="404"/>
      <c r="Q1630" s="405" t="s">
        <v>15</v>
      </c>
      <c r="R1630" s="403" t="s">
        <v>15</v>
      </c>
      <c r="S1630" s="404"/>
    </row>
    <row r="1631" spans="2:19" s="415" customFormat="1" ht="13.5" hidden="1" outlineLevel="3">
      <c r="B1631" s="407"/>
      <c r="C1631" s="408"/>
      <c r="D1631" s="399" t="s">
        <v>70</v>
      </c>
      <c r="E1631" s="436" t="s">
        <v>15</v>
      </c>
      <c r="F1631" s="410" t="s">
        <v>2633</v>
      </c>
      <c r="G1631" s="408"/>
      <c r="H1631" s="411">
        <v>0.027</v>
      </c>
      <c r="I1631" s="412" t="s">
        <v>15</v>
      </c>
      <c r="J1631" s="413"/>
      <c r="K1631" s="414"/>
      <c r="L1631" s="412" t="s">
        <v>15</v>
      </c>
      <c r="M1631" s="413"/>
      <c r="N1631" s="414"/>
      <c r="O1631" s="412" t="s">
        <v>15</v>
      </c>
      <c r="P1631" s="413"/>
      <c r="Q1631" s="414">
        <v>0.027</v>
      </c>
      <c r="R1631" s="412" t="s">
        <v>15</v>
      </c>
      <c r="S1631" s="413"/>
    </row>
    <row r="1632" spans="2:19" s="264" customFormat="1" ht="22.5" customHeight="1" outlineLevel="2" collapsed="1">
      <c r="B1632" s="255"/>
      <c r="C1632" s="256" t="s">
        <v>2634</v>
      </c>
      <c r="D1632" s="256" t="s">
        <v>67</v>
      </c>
      <c r="E1632" s="257" t="s">
        <v>2635</v>
      </c>
      <c r="F1632" s="396" t="s">
        <v>2636</v>
      </c>
      <c r="G1632" s="259" t="s">
        <v>68</v>
      </c>
      <c r="H1632" s="260">
        <v>36.074</v>
      </c>
      <c r="I1632" s="261">
        <v>3483</v>
      </c>
      <c r="J1632" s="263">
        <f>ROUND(I1632*H1632,2)</f>
        <v>125645.74</v>
      </c>
      <c r="K1632" s="262"/>
      <c r="L1632" s="261">
        <v>3483</v>
      </c>
      <c r="M1632" s="263">
        <f>ROUND(L1632*K1632,2)</f>
        <v>0</v>
      </c>
      <c r="N1632" s="262"/>
      <c r="O1632" s="261">
        <v>3483</v>
      </c>
      <c r="P1632" s="263">
        <f>ROUND(O1632*N1632,2)</f>
        <v>0</v>
      </c>
      <c r="Q1632" s="262">
        <v>36.074</v>
      </c>
      <c r="R1632" s="261">
        <v>3483</v>
      </c>
      <c r="S1632" s="263">
        <f>ROUND(R1632*Q1632,2)</f>
        <v>125645.74</v>
      </c>
    </row>
    <row r="1633" spans="2:19" s="406" customFormat="1" ht="13.5" hidden="1" outlineLevel="3">
      <c r="B1633" s="397"/>
      <c r="C1633" s="398"/>
      <c r="D1633" s="399" t="s">
        <v>70</v>
      </c>
      <c r="E1633" s="402" t="s">
        <v>15</v>
      </c>
      <c r="F1633" s="401" t="s">
        <v>2237</v>
      </c>
      <c r="G1633" s="398"/>
      <c r="H1633" s="402" t="s">
        <v>15</v>
      </c>
      <c r="I1633" s="403" t="s">
        <v>15</v>
      </c>
      <c r="J1633" s="404"/>
      <c r="K1633" s="405"/>
      <c r="L1633" s="403" t="s">
        <v>15</v>
      </c>
      <c r="M1633" s="404"/>
      <c r="N1633" s="405"/>
      <c r="O1633" s="403" t="s">
        <v>15</v>
      </c>
      <c r="P1633" s="404"/>
      <c r="Q1633" s="405" t="s">
        <v>15</v>
      </c>
      <c r="R1633" s="403" t="s">
        <v>15</v>
      </c>
      <c r="S1633" s="404"/>
    </row>
    <row r="1634" spans="2:19" s="406" customFormat="1" ht="13.5" hidden="1" outlineLevel="3">
      <c r="B1634" s="397"/>
      <c r="C1634" s="398"/>
      <c r="D1634" s="399" t="s">
        <v>70</v>
      </c>
      <c r="E1634" s="402" t="s">
        <v>15</v>
      </c>
      <c r="F1634" s="401" t="s">
        <v>1466</v>
      </c>
      <c r="G1634" s="398"/>
      <c r="H1634" s="402" t="s">
        <v>15</v>
      </c>
      <c r="I1634" s="403" t="s">
        <v>15</v>
      </c>
      <c r="J1634" s="404"/>
      <c r="K1634" s="405"/>
      <c r="L1634" s="403" t="s">
        <v>15</v>
      </c>
      <c r="M1634" s="404"/>
      <c r="N1634" s="405"/>
      <c r="O1634" s="403" t="s">
        <v>15</v>
      </c>
      <c r="P1634" s="404"/>
      <c r="Q1634" s="405" t="s">
        <v>15</v>
      </c>
      <c r="R1634" s="403" t="s">
        <v>15</v>
      </c>
      <c r="S1634" s="404"/>
    </row>
    <row r="1635" spans="2:19" s="415" customFormat="1" ht="13.5" hidden="1" outlineLevel="3">
      <c r="B1635" s="407"/>
      <c r="C1635" s="408"/>
      <c r="D1635" s="399" t="s">
        <v>70</v>
      </c>
      <c r="E1635" s="436" t="s">
        <v>15</v>
      </c>
      <c r="F1635" s="410" t="s">
        <v>2637</v>
      </c>
      <c r="G1635" s="408"/>
      <c r="H1635" s="411">
        <v>20.667</v>
      </c>
      <c r="I1635" s="412" t="s">
        <v>15</v>
      </c>
      <c r="J1635" s="413"/>
      <c r="K1635" s="414"/>
      <c r="L1635" s="412" t="s">
        <v>15</v>
      </c>
      <c r="M1635" s="413"/>
      <c r="N1635" s="414"/>
      <c r="O1635" s="412" t="s">
        <v>15</v>
      </c>
      <c r="P1635" s="413"/>
      <c r="Q1635" s="414">
        <v>20.667</v>
      </c>
      <c r="R1635" s="412" t="s">
        <v>15</v>
      </c>
      <c r="S1635" s="413"/>
    </row>
    <row r="1636" spans="2:19" s="415" customFormat="1" ht="13.5" hidden="1" outlineLevel="3">
      <c r="B1636" s="407"/>
      <c r="C1636" s="408"/>
      <c r="D1636" s="399" t="s">
        <v>70</v>
      </c>
      <c r="E1636" s="436" t="s">
        <v>15</v>
      </c>
      <c r="F1636" s="410" t="s">
        <v>2638</v>
      </c>
      <c r="G1636" s="408"/>
      <c r="H1636" s="411">
        <v>-3.947</v>
      </c>
      <c r="I1636" s="412" t="s">
        <v>15</v>
      </c>
      <c r="J1636" s="413"/>
      <c r="K1636" s="414"/>
      <c r="L1636" s="412" t="s">
        <v>15</v>
      </c>
      <c r="M1636" s="413"/>
      <c r="N1636" s="414"/>
      <c r="O1636" s="412" t="s">
        <v>15</v>
      </c>
      <c r="P1636" s="413"/>
      <c r="Q1636" s="414">
        <v>-3.947</v>
      </c>
      <c r="R1636" s="412" t="s">
        <v>15</v>
      </c>
      <c r="S1636" s="413"/>
    </row>
    <row r="1637" spans="2:19" s="415" customFormat="1" ht="13.5" hidden="1" outlineLevel="3">
      <c r="B1637" s="407"/>
      <c r="C1637" s="408"/>
      <c r="D1637" s="399" t="s">
        <v>70</v>
      </c>
      <c r="E1637" s="436" t="s">
        <v>15</v>
      </c>
      <c r="F1637" s="410" t="s">
        <v>2639</v>
      </c>
      <c r="G1637" s="408"/>
      <c r="H1637" s="411">
        <v>-1.2</v>
      </c>
      <c r="I1637" s="412" t="s">
        <v>15</v>
      </c>
      <c r="J1637" s="413"/>
      <c r="K1637" s="414"/>
      <c r="L1637" s="412" t="s">
        <v>15</v>
      </c>
      <c r="M1637" s="413"/>
      <c r="N1637" s="414"/>
      <c r="O1637" s="412" t="s">
        <v>15</v>
      </c>
      <c r="P1637" s="413"/>
      <c r="Q1637" s="414">
        <v>-1.2</v>
      </c>
      <c r="R1637" s="412" t="s">
        <v>15</v>
      </c>
      <c r="S1637" s="413"/>
    </row>
    <row r="1638" spans="2:19" s="406" customFormat="1" ht="13.5" hidden="1" outlineLevel="3">
      <c r="B1638" s="397"/>
      <c r="C1638" s="398"/>
      <c r="D1638" s="399" t="s">
        <v>70</v>
      </c>
      <c r="E1638" s="402" t="s">
        <v>15</v>
      </c>
      <c r="F1638" s="401" t="s">
        <v>1538</v>
      </c>
      <c r="G1638" s="398"/>
      <c r="H1638" s="402" t="s">
        <v>15</v>
      </c>
      <c r="I1638" s="403" t="s">
        <v>15</v>
      </c>
      <c r="J1638" s="404"/>
      <c r="K1638" s="405"/>
      <c r="L1638" s="403" t="s">
        <v>15</v>
      </c>
      <c r="M1638" s="404"/>
      <c r="N1638" s="405"/>
      <c r="O1638" s="403" t="s">
        <v>15</v>
      </c>
      <c r="P1638" s="404"/>
      <c r="Q1638" s="405" t="s">
        <v>15</v>
      </c>
      <c r="R1638" s="403" t="s">
        <v>15</v>
      </c>
      <c r="S1638" s="404"/>
    </row>
    <row r="1639" spans="2:19" s="415" customFormat="1" ht="13.5" hidden="1" outlineLevel="3">
      <c r="B1639" s="407"/>
      <c r="C1639" s="408"/>
      <c r="D1639" s="399" t="s">
        <v>70</v>
      </c>
      <c r="E1639" s="436" t="s">
        <v>15</v>
      </c>
      <c r="F1639" s="410" t="s">
        <v>2640</v>
      </c>
      <c r="G1639" s="408"/>
      <c r="H1639" s="411">
        <v>6.284</v>
      </c>
      <c r="I1639" s="412" t="s">
        <v>15</v>
      </c>
      <c r="J1639" s="413"/>
      <c r="K1639" s="414"/>
      <c r="L1639" s="412" t="s">
        <v>15</v>
      </c>
      <c r="M1639" s="413"/>
      <c r="N1639" s="414"/>
      <c r="O1639" s="412" t="s">
        <v>15</v>
      </c>
      <c r="P1639" s="413"/>
      <c r="Q1639" s="414">
        <v>6.284</v>
      </c>
      <c r="R1639" s="412" t="s">
        <v>15</v>
      </c>
      <c r="S1639" s="413"/>
    </row>
    <row r="1640" spans="2:19" s="415" customFormat="1" ht="13.5" hidden="1" outlineLevel="3">
      <c r="B1640" s="407"/>
      <c r="C1640" s="408"/>
      <c r="D1640" s="399" t="s">
        <v>70</v>
      </c>
      <c r="E1640" s="436" t="s">
        <v>15</v>
      </c>
      <c r="F1640" s="410" t="s">
        <v>2641</v>
      </c>
      <c r="G1640" s="408"/>
      <c r="H1640" s="411">
        <v>-1.692</v>
      </c>
      <c r="I1640" s="412" t="s">
        <v>15</v>
      </c>
      <c r="J1640" s="413"/>
      <c r="K1640" s="414"/>
      <c r="L1640" s="412" t="s">
        <v>15</v>
      </c>
      <c r="M1640" s="413"/>
      <c r="N1640" s="414"/>
      <c r="O1640" s="412" t="s">
        <v>15</v>
      </c>
      <c r="P1640" s="413"/>
      <c r="Q1640" s="414">
        <v>-1.692</v>
      </c>
      <c r="R1640" s="412" t="s">
        <v>15</v>
      </c>
      <c r="S1640" s="413"/>
    </row>
    <row r="1641" spans="2:19" s="406" customFormat="1" ht="13.5" hidden="1" outlineLevel="3">
      <c r="B1641" s="397"/>
      <c r="C1641" s="398"/>
      <c r="D1641" s="399" t="s">
        <v>70</v>
      </c>
      <c r="E1641" s="402" t="s">
        <v>15</v>
      </c>
      <c r="F1641" s="401" t="s">
        <v>1542</v>
      </c>
      <c r="G1641" s="398"/>
      <c r="H1641" s="402" t="s">
        <v>15</v>
      </c>
      <c r="I1641" s="403" t="s">
        <v>15</v>
      </c>
      <c r="J1641" s="404"/>
      <c r="K1641" s="405"/>
      <c r="L1641" s="403" t="s">
        <v>15</v>
      </c>
      <c r="M1641" s="404"/>
      <c r="N1641" s="405"/>
      <c r="O1641" s="403" t="s">
        <v>15</v>
      </c>
      <c r="P1641" s="404"/>
      <c r="Q1641" s="405" t="s">
        <v>15</v>
      </c>
      <c r="R1641" s="403" t="s">
        <v>15</v>
      </c>
      <c r="S1641" s="404"/>
    </row>
    <row r="1642" spans="2:19" s="415" customFormat="1" ht="13.5" hidden="1" outlineLevel="3">
      <c r="B1642" s="407"/>
      <c r="C1642" s="408"/>
      <c r="D1642" s="399" t="s">
        <v>70</v>
      </c>
      <c r="E1642" s="436" t="s">
        <v>15</v>
      </c>
      <c r="F1642" s="410" t="s">
        <v>2642</v>
      </c>
      <c r="G1642" s="408"/>
      <c r="H1642" s="411">
        <v>0.57</v>
      </c>
      <c r="I1642" s="412" t="s">
        <v>15</v>
      </c>
      <c r="J1642" s="413"/>
      <c r="K1642" s="414"/>
      <c r="L1642" s="412" t="s">
        <v>15</v>
      </c>
      <c r="M1642" s="413"/>
      <c r="N1642" s="414"/>
      <c r="O1642" s="412" t="s">
        <v>15</v>
      </c>
      <c r="P1642" s="413"/>
      <c r="Q1642" s="414">
        <v>0.57</v>
      </c>
      <c r="R1642" s="412" t="s">
        <v>15</v>
      </c>
      <c r="S1642" s="413"/>
    </row>
    <row r="1643" spans="2:19" s="415" customFormat="1" ht="13.5" hidden="1" outlineLevel="3">
      <c r="B1643" s="407"/>
      <c r="C1643" s="408"/>
      <c r="D1643" s="399" t="s">
        <v>70</v>
      </c>
      <c r="E1643" s="436" t="s">
        <v>15</v>
      </c>
      <c r="F1643" s="410" t="s">
        <v>2643</v>
      </c>
      <c r="G1643" s="408"/>
      <c r="H1643" s="411">
        <v>-0.143</v>
      </c>
      <c r="I1643" s="412" t="s">
        <v>15</v>
      </c>
      <c r="J1643" s="413"/>
      <c r="K1643" s="414"/>
      <c r="L1643" s="412" t="s">
        <v>15</v>
      </c>
      <c r="M1643" s="413"/>
      <c r="N1643" s="414"/>
      <c r="O1643" s="412" t="s">
        <v>15</v>
      </c>
      <c r="P1643" s="413"/>
      <c r="Q1643" s="414">
        <v>-0.143</v>
      </c>
      <c r="R1643" s="412" t="s">
        <v>15</v>
      </c>
      <c r="S1643" s="413"/>
    </row>
    <row r="1644" spans="2:19" s="406" customFormat="1" ht="13.5" hidden="1" outlineLevel="3">
      <c r="B1644" s="397"/>
      <c r="C1644" s="398"/>
      <c r="D1644" s="399" t="s">
        <v>70</v>
      </c>
      <c r="E1644" s="402" t="s">
        <v>15</v>
      </c>
      <c r="F1644" s="401" t="s">
        <v>1544</v>
      </c>
      <c r="G1644" s="398"/>
      <c r="H1644" s="402" t="s">
        <v>15</v>
      </c>
      <c r="I1644" s="403" t="s">
        <v>15</v>
      </c>
      <c r="J1644" s="404"/>
      <c r="K1644" s="405"/>
      <c r="L1644" s="403" t="s">
        <v>15</v>
      </c>
      <c r="M1644" s="404"/>
      <c r="N1644" s="405"/>
      <c r="O1644" s="403" t="s">
        <v>15</v>
      </c>
      <c r="P1644" s="404"/>
      <c r="Q1644" s="405" t="s">
        <v>15</v>
      </c>
      <c r="R1644" s="403" t="s">
        <v>15</v>
      </c>
      <c r="S1644" s="404"/>
    </row>
    <row r="1645" spans="2:19" s="415" customFormat="1" ht="13.5" hidden="1" outlineLevel="3">
      <c r="B1645" s="407"/>
      <c r="C1645" s="408"/>
      <c r="D1645" s="399" t="s">
        <v>70</v>
      </c>
      <c r="E1645" s="436" t="s">
        <v>15</v>
      </c>
      <c r="F1645" s="410" t="s">
        <v>2644</v>
      </c>
      <c r="G1645" s="408"/>
      <c r="H1645" s="411">
        <v>6.149</v>
      </c>
      <c r="I1645" s="412" t="s">
        <v>15</v>
      </c>
      <c r="J1645" s="413"/>
      <c r="K1645" s="414"/>
      <c r="L1645" s="412" t="s">
        <v>15</v>
      </c>
      <c r="M1645" s="413"/>
      <c r="N1645" s="414"/>
      <c r="O1645" s="412" t="s">
        <v>15</v>
      </c>
      <c r="P1645" s="413"/>
      <c r="Q1645" s="414">
        <v>6.149</v>
      </c>
      <c r="R1645" s="412" t="s">
        <v>15</v>
      </c>
      <c r="S1645" s="413"/>
    </row>
    <row r="1646" spans="2:19" s="415" customFormat="1" ht="13.5" hidden="1" outlineLevel="3">
      <c r="B1646" s="407"/>
      <c r="C1646" s="408"/>
      <c r="D1646" s="399" t="s">
        <v>70</v>
      </c>
      <c r="E1646" s="436" t="s">
        <v>15</v>
      </c>
      <c r="F1646" s="410" t="s">
        <v>2645</v>
      </c>
      <c r="G1646" s="408"/>
      <c r="H1646" s="411">
        <v>-2.204</v>
      </c>
      <c r="I1646" s="412" t="s">
        <v>15</v>
      </c>
      <c r="J1646" s="413"/>
      <c r="K1646" s="414"/>
      <c r="L1646" s="412" t="s">
        <v>15</v>
      </c>
      <c r="M1646" s="413"/>
      <c r="N1646" s="414"/>
      <c r="O1646" s="412" t="s">
        <v>15</v>
      </c>
      <c r="P1646" s="413"/>
      <c r="Q1646" s="414">
        <v>-2.204</v>
      </c>
      <c r="R1646" s="412" t="s">
        <v>15</v>
      </c>
      <c r="S1646" s="413"/>
    </row>
    <row r="1647" spans="2:19" s="415" customFormat="1" ht="13.5" hidden="1" outlineLevel="3">
      <c r="B1647" s="407"/>
      <c r="C1647" s="408"/>
      <c r="D1647" s="399" t="s">
        <v>70</v>
      </c>
      <c r="E1647" s="436" t="s">
        <v>15</v>
      </c>
      <c r="F1647" s="410" t="s">
        <v>2646</v>
      </c>
      <c r="G1647" s="408"/>
      <c r="H1647" s="411">
        <v>-0.179</v>
      </c>
      <c r="I1647" s="412" t="s">
        <v>15</v>
      </c>
      <c r="J1647" s="413"/>
      <c r="K1647" s="414"/>
      <c r="L1647" s="412" t="s">
        <v>15</v>
      </c>
      <c r="M1647" s="413"/>
      <c r="N1647" s="414"/>
      <c r="O1647" s="412" t="s">
        <v>15</v>
      </c>
      <c r="P1647" s="413"/>
      <c r="Q1647" s="414">
        <v>-0.179</v>
      </c>
      <c r="R1647" s="412" t="s">
        <v>15</v>
      </c>
      <c r="S1647" s="413"/>
    </row>
    <row r="1648" spans="2:19" s="406" customFormat="1" ht="13.5" hidden="1" outlineLevel="3">
      <c r="B1648" s="397"/>
      <c r="C1648" s="398"/>
      <c r="D1648" s="399" t="s">
        <v>70</v>
      </c>
      <c r="E1648" s="402" t="s">
        <v>15</v>
      </c>
      <c r="F1648" s="401" t="s">
        <v>1547</v>
      </c>
      <c r="G1648" s="398"/>
      <c r="H1648" s="402" t="s">
        <v>15</v>
      </c>
      <c r="I1648" s="403" t="s">
        <v>15</v>
      </c>
      <c r="J1648" s="404"/>
      <c r="K1648" s="405"/>
      <c r="L1648" s="403" t="s">
        <v>15</v>
      </c>
      <c r="M1648" s="404"/>
      <c r="N1648" s="405"/>
      <c r="O1648" s="403" t="s">
        <v>15</v>
      </c>
      <c r="P1648" s="404"/>
      <c r="Q1648" s="405" t="s">
        <v>15</v>
      </c>
      <c r="R1648" s="403" t="s">
        <v>15</v>
      </c>
      <c r="S1648" s="404"/>
    </row>
    <row r="1649" spans="2:19" s="415" customFormat="1" ht="13.5" hidden="1" outlineLevel="3">
      <c r="B1649" s="407"/>
      <c r="C1649" s="408"/>
      <c r="D1649" s="399" t="s">
        <v>70</v>
      </c>
      <c r="E1649" s="436" t="s">
        <v>15</v>
      </c>
      <c r="F1649" s="410" t="s">
        <v>2647</v>
      </c>
      <c r="G1649" s="408"/>
      <c r="H1649" s="411">
        <v>5.563</v>
      </c>
      <c r="I1649" s="412" t="s">
        <v>15</v>
      </c>
      <c r="J1649" s="413"/>
      <c r="K1649" s="414"/>
      <c r="L1649" s="412" t="s">
        <v>15</v>
      </c>
      <c r="M1649" s="413"/>
      <c r="N1649" s="414"/>
      <c r="O1649" s="412" t="s">
        <v>15</v>
      </c>
      <c r="P1649" s="413"/>
      <c r="Q1649" s="414">
        <v>5.563</v>
      </c>
      <c r="R1649" s="412" t="s">
        <v>15</v>
      </c>
      <c r="S1649" s="413"/>
    </row>
    <row r="1650" spans="2:19" s="415" customFormat="1" ht="13.5" hidden="1" outlineLevel="3">
      <c r="B1650" s="407"/>
      <c r="C1650" s="408"/>
      <c r="D1650" s="399" t="s">
        <v>70</v>
      </c>
      <c r="E1650" s="436" t="s">
        <v>15</v>
      </c>
      <c r="F1650" s="410" t="s">
        <v>2648</v>
      </c>
      <c r="G1650" s="408"/>
      <c r="H1650" s="411">
        <v>-1.994</v>
      </c>
      <c r="I1650" s="412" t="s">
        <v>15</v>
      </c>
      <c r="J1650" s="413"/>
      <c r="K1650" s="414"/>
      <c r="L1650" s="412" t="s">
        <v>15</v>
      </c>
      <c r="M1650" s="413"/>
      <c r="N1650" s="414"/>
      <c r="O1650" s="412" t="s">
        <v>15</v>
      </c>
      <c r="P1650" s="413"/>
      <c r="Q1650" s="414">
        <v>-1.994</v>
      </c>
      <c r="R1650" s="412" t="s">
        <v>15</v>
      </c>
      <c r="S1650" s="413"/>
    </row>
    <row r="1651" spans="2:19" s="415" customFormat="1" ht="13.5" hidden="1" outlineLevel="3">
      <c r="B1651" s="407"/>
      <c r="C1651" s="408"/>
      <c r="D1651" s="399" t="s">
        <v>70</v>
      </c>
      <c r="E1651" s="436" t="s">
        <v>15</v>
      </c>
      <c r="F1651" s="410" t="s">
        <v>2649</v>
      </c>
      <c r="G1651" s="408"/>
      <c r="H1651" s="411">
        <v>8.2</v>
      </c>
      <c r="I1651" s="412" t="s">
        <v>15</v>
      </c>
      <c r="J1651" s="413"/>
      <c r="K1651" s="414"/>
      <c r="L1651" s="412" t="s">
        <v>15</v>
      </c>
      <c r="M1651" s="413"/>
      <c r="N1651" s="414"/>
      <c r="O1651" s="412" t="s">
        <v>15</v>
      </c>
      <c r="P1651" s="413"/>
      <c r="Q1651" s="414">
        <v>8.2</v>
      </c>
      <c r="R1651" s="412" t="s">
        <v>15</v>
      </c>
      <c r="S1651" s="413"/>
    </row>
    <row r="1652" spans="2:19" s="424" customFormat="1" ht="13.5" hidden="1" outlineLevel="3">
      <c r="B1652" s="416"/>
      <c r="C1652" s="417"/>
      <c r="D1652" s="399" t="s">
        <v>70</v>
      </c>
      <c r="E1652" s="438" t="s">
        <v>15</v>
      </c>
      <c r="F1652" s="419" t="s">
        <v>71</v>
      </c>
      <c r="G1652" s="417"/>
      <c r="H1652" s="420">
        <v>36.074</v>
      </c>
      <c r="I1652" s="421" t="s">
        <v>15</v>
      </c>
      <c r="J1652" s="422"/>
      <c r="K1652" s="423"/>
      <c r="L1652" s="421" t="s">
        <v>15</v>
      </c>
      <c r="M1652" s="422"/>
      <c r="N1652" s="423"/>
      <c r="O1652" s="421" t="s">
        <v>15</v>
      </c>
      <c r="P1652" s="422"/>
      <c r="Q1652" s="423">
        <v>36.074</v>
      </c>
      <c r="R1652" s="421" t="s">
        <v>15</v>
      </c>
      <c r="S1652" s="422"/>
    </row>
    <row r="1653" spans="2:19" s="264" customFormat="1" ht="22.5" customHeight="1" outlineLevel="2" collapsed="1">
      <c r="B1653" s="255"/>
      <c r="C1653" s="256" t="s">
        <v>2650</v>
      </c>
      <c r="D1653" s="256" t="s">
        <v>67</v>
      </c>
      <c r="E1653" s="257" t="s">
        <v>2651</v>
      </c>
      <c r="F1653" s="396" t="s">
        <v>2652</v>
      </c>
      <c r="G1653" s="259" t="s">
        <v>77</v>
      </c>
      <c r="H1653" s="260">
        <v>40.361</v>
      </c>
      <c r="I1653" s="261">
        <v>1253.9</v>
      </c>
      <c r="J1653" s="263">
        <f>ROUND(I1653*H1653,2)</f>
        <v>50608.66</v>
      </c>
      <c r="K1653" s="262"/>
      <c r="L1653" s="261">
        <v>1253.9</v>
      </c>
      <c r="M1653" s="263">
        <f>ROUND(L1653*K1653,2)</f>
        <v>0</v>
      </c>
      <c r="N1653" s="262"/>
      <c r="O1653" s="261">
        <v>1253.9</v>
      </c>
      <c r="P1653" s="263">
        <f>ROUND(O1653*N1653,2)</f>
        <v>0</v>
      </c>
      <c r="Q1653" s="262">
        <v>40.361</v>
      </c>
      <c r="R1653" s="261">
        <v>1253.9</v>
      </c>
      <c r="S1653" s="263">
        <f>ROUND(R1653*Q1653,2)</f>
        <v>50608.66</v>
      </c>
    </row>
    <row r="1654" spans="2:19" s="406" customFormat="1" ht="13.5" hidden="1" outlineLevel="3">
      <c r="B1654" s="397"/>
      <c r="C1654" s="398"/>
      <c r="D1654" s="399" t="s">
        <v>70</v>
      </c>
      <c r="E1654" s="402" t="s">
        <v>15</v>
      </c>
      <c r="F1654" s="401" t="s">
        <v>2237</v>
      </c>
      <c r="G1654" s="398"/>
      <c r="H1654" s="402" t="s">
        <v>15</v>
      </c>
      <c r="I1654" s="403" t="s">
        <v>15</v>
      </c>
      <c r="J1654" s="404"/>
      <c r="K1654" s="405"/>
      <c r="L1654" s="403" t="s">
        <v>15</v>
      </c>
      <c r="M1654" s="404"/>
      <c r="N1654" s="405"/>
      <c r="O1654" s="403" t="s">
        <v>15</v>
      </c>
      <c r="P1654" s="404"/>
      <c r="Q1654" s="405" t="s">
        <v>15</v>
      </c>
      <c r="R1654" s="403" t="s">
        <v>15</v>
      </c>
      <c r="S1654" s="404"/>
    </row>
    <row r="1655" spans="2:19" s="406" customFormat="1" ht="13.5" hidden="1" outlineLevel="3">
      <c r="B1655" s="397"/>
      <c r="C1655" s="398"/>
      <c r="D1655" s="399" t="s">
        <v>70</v>
      </c>
      <c r="E1655" s="402" t="s">
        <v>15</v>
      </c>
      <c r="F1655" s="401" t="s">
        <v>1466</v>
      </c>
      <c r="G1655" s="398"/>
      <c r="H1655" s="402" t="s">
        <v>15</v>
      </c>
      <c r="I1655" s="403" t="s">
        <v>15</v>
      </c>
      <c r="J1655" s="404"/>
      <c r="K1655" s="405"/>
      <c r="L1655" s="403" t="s">
        <v>15</v>
      </c>
      <c r="M1655" s="404"/>
      <c r="N1655" s="405"/>
      <c r="O1655" s="403" t="s">
        <v>15</v>
      </c>
      <c r="P1655" s="404"/>
      <c r="Q1655" s="405" t="s">
        <v>15</v>
      </c>
      <c r="R1655" s="403" t="s">
        <v>15</v>
      </c>
      <c r="S1655" s="404"/>
    </row>
    <row r="1656" spans="2:19" s="415" customFormat="1" ht="13.5" hidden="1" outlineLevel="3">
      <c r="B1656" s="407"/>
      <c r="C1656" s="408"/>
      <c r="D1656" s="399" t="s">
        <v>70</v>
      </c>
      <c r="E1656" s="436" t="s">
        <v>15</v>
      </c>
      <c r="F1656" s="410" t="s">
        <v>2653</v>
      </c>
      <c r="G1656" s="408"/>
      <c r="H1656" s="411">
        <v>11.966</v>
      </c>
      <c r="I1656" s="412" t="s">
        <v>15</v>
      </c>
      <c r="J1656" s="413"/>
      <c r="K1656" s="414"/>
      <c r="L1656" s="412" t="s">
        <v>15</v>
      </c>
      <c r="M1656" s="413"/>
      <c r="N1656" s="414"/>
      <c r="O1656" s="412" t="s">
        <v>15</v>
      </c>
      <c r="P1656" s="413"/>
      <c r="Q1656" s="414">
        <v>11.966</v>
      </c>
      <c r="R1656" s="412" t="s">
        <v>15</v>
      </c>
      <c r="S1656" s="413"/>
    </row>
    <row r="1657" spans="2:19" s="415" customFormat="1" ht="13.5" hidden="1" outlineLevel="3">
      <c r="B1657" s="407"/>
      <c r="C1657" s="408"/>
      <c r="D1657" s="399" t="s">
        <v>70</v>
      </c>
      <c r="E1657" s="436" t="s">
        <v>15</v>
      </c>
      <c r="F1657" s="410" t="s">
        <v>2654</v>
      </c>
      <c r="G1657" s="408"/>
      <c r="H1657" s="411">
        <v>2.1</v>
      </c>
      <c r="I1657" s="412" t="s">
        <v>15</v>
      </c>
      <c r="J1657" s="413"/>
      <c r="K1657" s="414"/>
      <c r="L1657" s="412" t="s">
        <v>15</v>
      </c>
      <c r="M1657" s="413"/>
      <c r="N1657" s="414"/>
      <c r="O1657" s="412" t="s">
        <v>15</v>
      </c>
      <c r="P1657" s="413"/>
      <c r="Q1657" s="414">
        <v>2.1</v>
      </c>
      <c r="R1657" s="412" t="s">
        <v>15</v>
      </c>
      <c r="S1657" s="413"/>
    </row>
    <row r="1658" spans="2:19" s="406" customFormat="1" ht="13.5" hidden="1" outlineLevel="3">
      <c r="B1658" s="397"/>
      <c r="C1658" s="398"/>
      <c r="D1658" s="399" t="s">
        <v>70</v>
      </c>
      <c r="E1658" s="402" t="s">
        <v>15</v>
      </c>
      <c r="F1658" s="401" t="s">
        <v>1538</v>
      </c>
      <c r="G1658" s="398"/>
      <c r="H1658" s="402" t="s">
        <v>15</v>
      </c>
      <c r="I1658" s="403" t="s">
        <v>15</v>
      </c>
      <c r="J1658" s="404"/>
      <c r="K1658" s="405"/>
      <c r="L1658" s="403" t="s">
        <v>15</v>
      </c>
      <c r="M1658" s="404"/>
      <c r="N1658" s="405"/>
      <c r="O1658" s="403" t="s">
        <v>15</v>
      </c>
      <c r="P1658" s="404"/>
      <c r="Q1658" s="405" t="s">
        <v>15</v>
      </c>
      <c r="R1658" s="403" t="s">
        <v>15</v>
      </c>
      <c r="S1658" s="404"/>
    </row>
    <row r="1659" spans="2:19" s="415" customFormat="1" ht="13.5" hidden="1" outlineLevel="3">
      <c r="B1659" s="407"/>
      <c r="C1659" s="408"/>
      <c r="D1659" s="399" t="s">
        <v>70</v>
      </c>
      <c r="E1659" s="436" t="s">
        <v>15</v>
      </c>
      <c r="F1659" s="410" t="s">
        <v>2655</v>
      </c>
      <c r="G1659" s="408"/>
      <c r="H1659" s="411">
        <v>3.953</v>
      </c>
      <c r="I1659" s="412" t="s">
        <v>15</v>
      </c>
      <c r="J1659" s="413"/>
      <c r="K1659" s="414"/>
      <c r="L1659" s="412" t="s">
        <v>15</v>
      </c>
      <c r="M1659" s="413"/>
      <c r="N1659" s="414"/>
      <c r="O1659" s="412" t="s">
        <v>15</v>
      </c>
      <c r="P1659" s="413"/>
      <c r="Q1659" s="414">
        <v>3.953</v>
      </c>
      <c r="R1659" s="412" t="s">
        <v>15</v>
      </c>
      <c r="S1659" s="413"/>
    </row>
    <row r="1660" spans="2:19" s="415" customFormat="1" ht="13.5" hidden="1" outlineLevel="3">
      <c r="B1660" s="407"/>
      <c r="C1660" s="408"/>
      <c r="D1660" s="399" t="s">
        <v>70</v>
      </c>
      <c r="E1660" s="436" t="s">
        <v>15</v>
      </c>
      <c r="F1660" s="410" t="s">
        <v>2656</v>
      </c>
      <c r="G1660" s="408"/>
      <c r="H1660" s="411">
        <v>0.84</v>
      </c>
      <c r="I1660" s="412" t="s">
        <v>15</v>
      </c>
      <c r="J1660" s="413"/>
      <c r="K1660" s="414"/>
      <c r="L1660" s="412" t="s">
        <v>15</v>
      </c>
      <c r="M1660" s="413"/>
      <c r="N1660" s="414"/>
      <c r="O1660" s="412" t="s">
        <v>15</v>
      </c>
      <c r="P1660" s="413"/>
      <c r="Q1660" s="414">
        <v>0.84</v>
      </c>
      <c r="R1660" s="412" t="s">
        <v>15</v>
      </c>
      <c r="S1660" s="413"/>
    </row>
    <row r="1661" spans="2:19" s="406" customFormat="1" ht="13.5" hidden="1" outlineLevel="3">
      <c r="B1661" s="397"/>
      <c r="C1661" s="398"/>
      <c r="D1661" s="399" t="s">
        <v>70</v>
      </c>
      <c r="E1661" s="402" t="s">
        <v>15</v>
      </c>
      <c r="F1661" s="401" t="s">
        <v>1542</v>
      </c>
      <c r="G1661" s="398"/>
      <c r="H1661" s="402" t="s">
        <v>15</v>
      </c>
      <c r="I1661" s="403" t="s">
        <v>15</v>
      </c>
      <c r="J1661" s="404"/>
      <c r="K1661" s="405"/>
      <c r="L1661" s="403" t="s">
        <v>15</v>
      </c>
      <c r="M1661" s="404"/>
      <c r="N1661" s="405"/>
      <c r="O1661" s="403" t="s">
        <v>15</v>
      </c>
      <c r="P1661" s="404"/>
      <c r="Q1661" s="405" t="s">
        <v>15</v>
      </c>
      <c r="R1661" s="403" t="s">
        <v>15</v>
      </c>
      <c r="S1661" s="404"/>
    </row>
    <row r="1662" spans="2:19" s="415" customFormat="1" ht="13.5" hidden="1" outlineLevel="3">
      <c r="B1662" s="407"/>
      <c r="C1662" s="408"/>
      <c r="D1662" s="399" t="s">
        <v>70</v>
      </c>
      <c r="E1662" s="436" t="s">
        <v>15</v>
      </c>
      <c r="F1662" s="410" t="s">
        <v>2657</v>
      </c>
      <c r="G1662" s="408"/>
      <c r="H1662" s="411">
        <v>0.4</v>
      </c>
      <c r="I1662" s="412" t="s">
        <v>15</v>
      </c>
      <c r="J1662" s="413"/>
      <c r="K1662" s="414"/>
      <c r="L1662" s="412" t="s">
        <v>15</v>
      </c>
      <c r="M1662" s="413"/>
      <c r="N1662" s="414"/>
      <c r="O1662" s="412" t="s">
        <v>15</v>
      </c>
      <c r="P1662" s="413"/>
      <c r="Q1662" s="414">
        <v>0.4</v>
      </c>
      <c r="R1662" s="412" t="s">
        <v>15</v>
      </c>
      <c r="S1662" s="413"/>
    </row>
    <row r="1663" spans="2:19" s="406" customFormat="1" ht="13.5" hidden="1" outlineLevel="3">
      <c r="B1663" s="397"/>
      <c r="C1663" s="398"/>
      <c r="D1663" s="399" t="s">
        <v>70</v>
      </c>
      <c r="E1663" s="402" t="s">
        <v>15</v>
      </c>
      <c r="F1663" s="401" t="s">
        <v>1544</v>
      </c>
      <c r="G1663" s="398"/>
      <c r="H1663" s="402" t="s">
        <v>15</v>
      </c>
      <c r="I1663" s="403" t="s">
        <v>15</v>
      </c>
      <c r="J1663" s="404"/>
      <c r="K1663" s="405"/>
      <c r="L1663" s="403" t="s">
        <v>15</v>
      </c>
      <c r="M1663" s="404"/>
      <c r="N1663" s="405"/>
      <c r="O1663" s="403" t="s">
        <v>15</v>
      </c>
      <c r="P1663" s="404"/>
      <c r="Q1663" s="405" t="s">
        <v>15</v>
      </c>
      <c r="R1663" s="403" t="s">
        <v>15</v>
      </c>
      <c r="S1663" s="404"/>
    </row>
    <row r="1664" spans="2:19" s="415" customFormat="1" ht="13.5" hidden="1" outlineLevel="3">
      <c r="B1664" s="407"/>
      <c r="C1664" s="408"/>
      <c r="D1664" s="399" t="s">
        <v>70</v>
      </c>
      <c r="E1664" s="436" t="s">
        <v>15</v>
      </c>
      <c r="F1664" s="410" t="s">
        <v>2658</v>
      </c>
      <c r="G1664" s="408"/>
      <c r="H1664" s="411">
        <v>5.458</v>
      </c>
      <c r="I1664" s="412" t="s">
        <v>15</v>
      </c>
      <c r="J1664" s="413"/>
      <c r="K1664" s="414"/>
      <c r="L1664" s="412" t="s">
        <v>15</v>
      </c>
      <c r="M1664" s="413"/>
      <c r="N1664" s="414"/>
      <c r="O1664" s="412" t="s">
        <v>15</v>
      </c>
      <c r="P1664" s="413"/>
      <c r="Q1664" s="414">
        <v>5.458</v>
      </c>
      <c r="R1664" s="412" t="s">
        <v>15</v>
      </c>
      <c r="S1664" s="413"/>
    </row>
    <row r="1665" spans="2:19" s="415" customFormat="1" ht="13.5" hidden="1" outlineLevel="3">
      <c r="B1665" s="407"/>
      <c r="C1665" s="408"/>
      <c r="D1665" s="399" t="s">
        <v>70</v>
      </c>
      <c r="E1665" s="436" t="s">
        <v>15</v>
      </c>
      <c r="F1665" s="410" t="s">
        <v>2659</v>
      </c>
      <c r="G1665" s="408"/>
      <c r="H1665" s="411">
        <v>0.787</v>
      </c>
      <c r="I1665" s="412" t="s">
        <v>15</v>
      </c>
      <c r="J1665" s="413"/>
      <c r="K1665" s="414"/>
      <c r="L1665" s="412" t="s">
        <v>15</v>
      </c>
      <c r="M1665" s="413"/>
      <c r="N1665" s="414"/>
      <c r="O1665" s="412" t="s">
        <v>15</v>
      </c>
      <c r="P1665" s="413"/>
      <c r="Q1665" s="414">
        <v>0.787</v>
      </c>
      <c r="R1665" s="412" t="s">
        <v>15</v>
      </c>
      <c r="S1665" s="413"/>
    </row>
    <row r="1666" spans="2:19" s="406" customFormat="1" ht="13.5" hidden="1" outlineLevel="3">
      <c r="B1666" s="397"/>
      <c r="C1666" s="398"/>
      <c r="D1666" s="399" t="s">
        <v>70</v>
      </c>
      <c r="E1666" s="402" t="s">
        <v>15</v>
      </c>
      <c r="F1666" s="401" t="s">
        <v>1547</v>
      </c>
      <c r="G1666" s="398"/>
      <c r="H1666" s="402" t="s">
        <v>15</v>
      </c>
      <c r="I1666" s="403" t="s">
        <v>15</v>
      </c>
      <c r="J1666" s="404"/>
      <c r="K1666" s="405"/>
      <c r="L1666" s="403" t="s">
        <v>15</v>
      </c>
      <c r="M1666" s="404"/>
      <c r="N1666" s="405"/>
      <c r="O1666" s="403" t="s">
        <v>15</v>
      </c>
      <c r="P1666" s="404"/>
      <c r="Q1666" s="405" t="s">
        <v>15</v>
      </c>
      <c r="R1666" s="403" t="s">
        <v>15</v>
      </c>
      <c r="S1666" s="404"/>
    </row>
    <row r="1667" spans="2:19" s="415" customFormat="1" ht="13.5" hidden="1" outlineLevel="3">
      <c r="B1667" s="407"/>
      <c r="C1667" s="408"/>
      <c r="D1667" s="399" t="s">
        <v>70</v>
      </c>
      <c r="E1667" s="436" t="s">
        <v>15</v>
      </c>
      <c r="F1667" s="410" t="s">
        <v>2660</v>
      </c>
      <c r="G1667" s="408"/>
      <c r="H1667" s="411">
        <v>4.938</v>
      </c>
      <c r="I1667" s="412" t="s">
        <v>15</v>
      </c>
      <c r="J1667" s="413"/>
      <c r="K1667" s="414"/>
      <c r="L1667" s="412" t="s">
        <v>15</v>
      </c>
      <c r="M1667" s="413"/>
      <c r="N1667" s="414"/>
      <c r="O1667" s="412" t="s">
        <v>15</v>
      </c>
      <c r="P1667" s="413"/>
      <c r="Q1667" s="414">
        <v>4.938</v>
      </c>
      <c r="R1667" s="412" t="s">
        <v>15</v>
      </c>
      <c r="S1667" s="413"/>
    </row>
    <row r="1668" spans="2:19" s="406" customFormat="1" ht="13.5" hidden="1" outlineLevel="3">
      <c r="B1668" s="397"/>
      <c r="C1668" s="398"/>
      <c r="D1668" s="399" t="s">
        <v>70</v>
      </c>
      <c r="E1668" s="402" t="s">
        <v>15</v>
      </c>
      <c r="F1668" s="401" t="s">
        <v>2661</v>
      </c>
      <c r="G1668" s="398"/>
      <c r="H1668" s="402" t="s">
        <v>15</v>
      </c>
      <c r="I1668" s="403" t="s">
        <v>15</v>
      </c>
      <c r="J1668" s="404"/>
      <c r="K1668" s="405"/>
      <c r="L1668" s="403" t="s">
        <v>15</v>
      </c>
      <c r="M1668" s="404"/>
      <c r="N1668" s="405"/>
      <c r="O1668" s="403" t="s">
        <v>15</v>
      </c>
      <c r="P1668" s="404"/>
      <c r="Q1668" s="405" t="s">
        <v>15</v>
      </c>
      <c r="R1668" s="403" t="s">
        <v>15</v>
      </c>
      <c r="S1668" s="404"/>
    </row>
    <row r="1669" spans="2:19" s="415" customFormat="1" ht="13.5" hidden="1" outlineLevel="3">
      <c r="B1669" s="407"/>
      <c r="C1669" s="408"/>
      <c r="D1669" s="399" t="s">
        <v>70</v>
      </c>
      <c r="E1669" s="436" t="s">
        <v>15</v>
      </c>
      <c r="F1669" s="410" t="s">
        <v>2662</v>
      </c>
      <c r="G1669" s="408"/>
      <c r="H1669" s="411">
        <v>9.919</v>
      </c>
      <c r="I1669" s="412" t="s">
        <v>15</v>
      </c>
      <c r="J1669" s="413"/>
      <c r="K1669" s="414"/>
      <c r="L1669" s="412" t="s">
        <v>15</v>
      </c>
      <c r="M1669" s="413"/>
      <c r="N1669" s="414"/>
      <c r="O1669" s="412" t="s">
        <v>15</v>
      </c>
      <c r="P1669" s="413"/>
      <c r="Q1669" s="414">
        <v>9.919</v>
      </c>
      <c r="R1669" s="412" t="s">
        <v>15</v>
      </c>
      <c r="S1669" s="413"/>
    </row>
    <row r="1670" spans="2:19" s="424" customFormat="1" ht="13.5" hidden="1" outlineLevel="3">
      <c r="B1670" s="416"/>
      <c r="C1670" s="417"/>
      <c r="D1670" s="399" t="s">
        <v>70</v>
      </c>
      <c r="E1670" s="438" t="s">
        <v>15</v>
      </c>
      <c r="F1670" s="419" t="s">
        <v>71</v>
      </c>
      <c r="G1670" s="417"/>
      <c r="H1670" s="420">
        <v>40.361</v>
      </c>
      <c r="I1670" s="421" t="s">
        <v>15</v>
      </c>
      <c r="J1670" s="422"/>
      <c r="K1670" s="423"/>
      <c r="L1670" s="421" t="s">
        <v>15</v>
      </c>
      <c r="M1670" s="422"/>
      <c r="N1670" s="423"/>
      <c r="O1670" s="421" t="s">
        <v>15</v>
      </c>
      <c r="P1670" s="422"/>
      <c r="Q1670" s="423">
        <v>40.361</v>
      </c>
      <c r="R1670" s="421" t="s">
        <v>15</v>
      </c>
      <c r="S1670" s="422"/>
    </row>
    <row r="1671" spans="2:19" s="264" customFormat="1" ht="22.5" customHeight="1" outlineLevel="2" collapsed="1">
      <c r="B1671" s="255"/>
      <c r="C1671" s="256" t="s">
        <v>2663</v>
      </c>
      <c r="D1671" s="256" t="s">
        <v>67</v>
      </c>
      <c r="E1671" s="257" t="s">
        <v>2160</v>
      </c>
      <c r="F1671" s="396" t="s">
        <v>2161</v>
      </c>
      <c r="G1671" s="259" t="s">
        <v>104</v>
      </c>
      <c r="H1671" s="260">
        <v>132</v>
      </c>
      <c r="I1671" s="261">
        <v>390.1</v>
      </c>
      <c r="J1671" s="263">
        <f>ROUND(I1671*H1671,2)</f>
        <v>51493.2</v>
      </c>
      <c r="K1671" s="262"/>
      <c r="L1671" s="261">
        <v>390.1</v>
      </c>
      <c r="M1671" s="263">
        <f>ROUND(L1671*K1671,2)</f>
        <v>0</v>
      </c>
      <c r="N1671" s="262"/>
      <c r="O1671" s="261">
        <v>390.1</v>
      </c>
      <c r="P1671" s="263">
        <f>ROUND(O1671*N1671,2)</f>
        <v>0</v>
      </c>
      <c r="Q1671" s="262">
        <v>132</v>
      </c>
      <c r="R1671" s="261">
        <v>390.1</v>
      </c>
      <c r="S1671" s="263">
        <f>ROUND(R1671*Q1671,2)</f>
        <v>51493.2</v>
      </c>
    </row>
    <row r="1672" spans="2:19" s="406" customFormat="1" ht="13.5" hidden="1" outlineLevel="3">
      <c r="B1672" s="397"/>
      <c r="C1672" s="398"/>
      <c r="D1672" s="399" t="s">
        <v>70</v>
      </c>
      <c r="E1672" s="402" t="s">
        <v>15</v>
      </c>
      <c r="F1672" s="401" t="s">
        <v>2237</v>
      </c>
      <c r="G1672" s="398"/>
      <c r="H1672" s="402" t="s">
        <v>15</v>
      </c>
      <c r="I1672" s="403" t="s">
        <v>15</v>
      </c>
      <c r="J1672" s="404"/>
      <c r="K1672" s="405"/>
      <c r="L1672" s="403" t="s">
        <v>15</v>
      </c>
      <c r="M1672" s="404"/>
      <c r="N1672" s="405"/>
      <c r="O1672" s="403" t="s">
        <v>15</v>
      </c>
      <c r="P1672" s="404"/>
      <c r="Q1672" s="405" t="s">
        <v>15</v>
      </c>
      <c r="R1672" s="403" t="s">
        <v>15</v>
      </c>
      <c r="S1672" s="404"/>
    </row>
    <row r="1673" spans="2:19" s="406" customFormat="1" ht="13.5" hidden="1" outlineLevel="3">
      <c r="B1673" s="397"/>
      <c r="C1673" s="398"/>
      <c r="D1673" s="399" t="s">
        <v>70</v>
      </c>
      <c r="E1673" s="402" t="s">
        <v>15</v>
      </c>
      <c r="F1673" s="401" t="s">
        <v>2664</v>
      </c>
      <c r="G1673" s="398"/>
      <c r="H1673" s="402" t="s">
        <v>15</v>
      </c>
      <c r="I1673" s="403" t="s">
        <v>15</v>
      </c>
      <c r="J1673" s="404"/>
      <c r="K1673" s="405"/>
      <c r="L1673" s="403" t="s">
        <v>15</v>
      </c>
      <c r="M1673" s="404"/>
      <c r="N1673" s="405"/>
      <c r="O1673" s="403" t="s">
        <v>15</v>
      </c>
      <c r="P1673" s="404"/>
      <c r="Q1673" s="405" t="s">
        <v>15</v>
      </c>
      <c r="R1673" s="403" t="s">
        <v>15</v>
      </c>
      <c r="S1673" s="404"/>
    </row>
    <row r="1674" spans="2:19" s="415" customFormat="1" ht="13.5" hidden="1" outlineLevel="3">
      <c r="B1674" s="407"/>
      <c r="C1674" s="408"/>
      <c r="D1674" s="399" t="s">
        <v>70</v>
      </c>
      <c r="E1674" s="436" t="s">
        <v>15</v>
      </c>
      <c r="F1674" s="410" t="s">
        <v>2665</v>
      </c>
      <c r="G1674" s="408"/>
      <c r="H1674" s="411">
        <v>18.8</v>
      </c>
      <c r="I1674" s="412" t="s">
        <v>15</v>
      </c>
      <c r="J1674" s="413"/>
      <c r="K1674" s="414"/>
      <c r="L1674" s="412" t="s">
        <v>15</v>
      </c>
      <c r="M1674" s="413"/>
      <c r="N1674" s="414"/>
      <c r="O1674" s="412" t="s">
        <v>15</v>
      </c>
      <c r="P1674" s="413"/>
      <c r="Q1674" s="414">
        <v>18.8</v>
      </c>
      <c r="R1674" s="412" t="s">
        <v>15</v>
      </c>
      <c r="S1674" s="413"/>
    </row>
    <row r="1675" spans="2:19" s="415" customFormat="1" ht="13.5" hidden="1" outlineLevel="3">
      <c r="B1675" s="407"/>
      <c r="C1675" s="408"/>
      <c r="D1675" s="399" t="s">
        <v>70</v>
      </c>
      <c r="E1675" s="436" t="s">
        <v>15</v>
      </c>
      <c r="F1675" s="410" t="s">
        <v>2666</v>
      </c>
      <c r="G1675" s="408"/>
      <c r="H1675" s="411">
        <v>10.4</v>
      </c>
      <c r="I1675" s="412" t="s">
        <v>15</v>
      </c>
      <c r="J1675" s="413"/>
      <c r="K1675" s="414"/>
      <c r="L1675" s="412" t="s">
        <v>15</v>
      </c>
      <c r="M1675" s="413"/>
      <c r="N1675" s="414"/>
      <c r="O1675" s="412" t="s">
        <v>15</v>
      </c>
      <c r="P1675" s="413"/>
      <c r="Q1675" s="414">
        <v>10.4</v>
      </c>
      <c r="R1675" s="412" t="s">
        <v>15</v>
      </c>
      <c r="S1675" s="413"/>
    </row>
    <row r="1676" spans="2:19" s="415" customFormat="1" ht="13.5" hidden="1" outlineLevel="3">
      <c r="B1676" s="407"/>
      <c r="C1676" s="408"/>
      <c r="D1676" s="399" t="s">
        <v>70</v>
      </c>
      <c r="E1676" s="436" t="s">
        <v>15</v>
      </c>
      <c r="F1676" s="410" t="s">
        <v>2667</v>
      </c>
      <c r="G1676" s="408"/>
      <c r="H1676" s="411">
        <v>5.2</v>
      </c>
      <c r="I1676" s="412" t="s">
        <v>15</v>
      </c>
      <c r="J1676" s="413"/>
      <c r="K1676" s="414"/>
      <c r="L1676" s="412" t="s">
        <v>15</v>
      </c>
      <c r="M1676" s="413"/>
      <c r="N1676" s="414"/>
      <c r="O1676" s="412" t="s">
        <v>15</v>
      </c>
      <c r="P1676" s="413"/>
      <c r="Q1676" s="414">
        <v>5.2</v>
      </c>
      <c r="R1676" s="412" t="s">
        <v>15</v>
      </c>
      <c r="S1676" s="413"/>
    </row>
    <row r="1677" spans="2:19" s="415" customFormat="1" ht="13.5" hidden="1" outlineLevel="3">
      <c r="B1677" s="407"/>
      <c r="C1677" s="408"/>
      <c r="D1677" s="399" t="s">
        <v>70</v>
      </c>
      <c r="E1677" s="436" t="s">
        <v>15</v>
      </c>
      <c r="F1677" s="410" t="s">
        <v>2668</v>
      </c>
      <c r="G1677" s="408"/>
      <c r="H1677" s="411">
        <v>10.6</v>
      </c>
      <c r="I1677" s="412" t="s">
        <v>15</v>
      </c>
      <c r="J1677" s="413"/>
      <c r="K1677" s="414"/>
      <c r="L1677" s="412" t="s">
        <v>15</v>
      </c>
      <c r="M1677" s="413"/>
      <c r="N1677" s="414"/>
      <c r="O1677" s="412" t="s">
        <v>15</v>
      </c>
      <c r="P1677" s="413"/>
      <c r="Q1677" s="414">
        <v>10.6</v>
      </c>
      <c r="R1677" s="412" t="s">
        <v>15</v>
      </c>
      <c r="S1677" s="413"/>
    </row>
    <row r="1678" spans="2:19" s="415" customFormat="1" ht="13.5" hidden="1" outlineLevel="3">
      <c r="B1678" s="407"/>
      <c r="C1678" s="408"/>
      <c r="D1678" s="399" t="s">
        <v>70</v>
      </c>
      <c r="E1678" s="436" t="s">
        <v>15</v>
      </c>
      <c r="F1678" s="410" t="s">
        <v>2669</v>
      </c>
      <c r="G1678" s="408"/>
      <c r="H1678" s="411">
        <v>10.6</v>
      </c>
      <c r="I1678" s="412" t="s">
        <v>15</v>
      </c>
      <c r="J1678" s="413"/>
      <c r="K1678" s="414"/>
      <c r="L1678" s="412" t="s">
        <v>15</v>
      </c>
      <c r="M1678" s="413"/>
      <c r="N1678" s="414"/>
      <c r="O1678" s="412" t="s">
        <v>15</v>
      </c>
      <c r="P1678" s="413"/>
      <c r="Q1678" s="414">
        <v>10.6</v>
      </c>
      <c r="R1678" s="412" t="s">
        <v>15</v>
      </c>
      <c r="S1678" s="413"/>
    </row>
    <row r="1679" spans="2:19" s="406" customFormat="1" ht="13.5" hidden="1" outlineLevel="3">
      <c r="B1679" s="397"/>
      <c r="C1679" s="398"/>
      <c r="D1679" s="399" t="s">
        <v>70</v>
      </c>
      <c r="E1679" s="402" t="s">
        <v>15</v>
      </c>
      <c r="F1679" s="401" t="s">
        <v>2670</v>
      </c>
      <c r="G1679" s="398"/>
      <c r="H1679" s="402" t="s">
        <v>15</v>
      </c>
      <c r="I1679" s="403" t="s">
        <v>15</v>
      </c>
      <c r="J1679" s="404"/>
      <c r="K1679" s="405"/>
      <c r="L1679" s="403" t="s">
        <v>15</v>
      </c>
      <c r="M1679" s="404"/>
      <c r="N1679" s="405"/>
      <c r="O1679" s="403" t="s">
        <v>15</v>
      </c>
      <c r="P1679" s="404"/>
      <c r="Q1679" s="405" t="s">
        <v>15</v>
      </c>
      <c r="R1679" s="403" t="s">
        <v>15</v>
      </c>
      <c r="S1679" s="404"/>
    </row>
    <row r="1680" spans="2:19" s="406" customFormat="1" ht="13.5" hidden="1" outlineLevel="3">
      <c r="B1680" s="397"/>
      <c r="C1680" s="398"/>
      <c r="D1680" s="399" t="s">
        <v>70</v>
      </c>
      <c r="E1680" s="402" t="s">
        <v>15</v>
      </c>
      <c r="F1680" s="401" t="s">
        <v>1466</v>
      </c>
      <c r="G1680" s="398"/>
      <c r="H1680" s="402" t="s">
        <v>15</v>
      </c>
      <c r="I1680" s="403" t="s">
        <v>15</v>
      </c>
      <c r="J1680" s="404"/>
      <c r="K1680" s="405"/>
      <c r="L1680" s="403" t="s">
        <v>15</v>
      </c>
      <c r="M1680" s="404"/>
      <c r="N1680" s="405"/>
      <c r="O1680" s="403" t="s">
        <v>15</v>
      </c>
      <c r="P1680" s="404"/>
      <c r="Q1680" s="405" t="s">
        <v>15</v>
      </c>
      <c r="R1680" s="403" t="s">
        <v>15</v>
      </c>
      <c r="S1680" s="404"/>
    </row>
    <row r="1681" spans="2:19" s="415" customFormat="1" ht="13.5" hidden="1" outlineLevel="3">
      <c r="B1681" s="407"/>
      <c r="C1681" s="408"/>
      <c r="D1681" s="399" t="s">
        <v>70</v>
      </c>
      <c r="E1681" s="436" t="s">
        <v>15</v>
      </c>
      <c r="F1681" s="410" t="s">
        <v>2671</v>
      </c>
      <c r="G1681" s="408"/>
      <c r="H1681" s="411">
        <v>3.2</v>
      </c>
      <c r="I1681" s="412" t="s">
        <v>15</v>
      </c>
      <c r="J1681" s="413"/>
      <c r="K1681" s="414"/>
      <c r="L1681" s="412" t="s">
        <v>15</v>
      </c>
      <c r="M1681" s="413"/>
      <c r="N1681" s="414"/>
      <c r="O1681" s="412" t="s">
        <v>15</v>
      </c>
      <c r="P1681" s="413"/>
      <c r="Q1681" s="414">
        <v>3.2</v>
      </c>
      <c r="R1681" s="412" t="s">
        <v>15</v>
      </c>
      <c r="S1681" s="413"/>
    </row>
    <row r="1682" spans="2:19" s="415" customFormat="1" ht="13.5" hidden="1" outlineLevel="3">
      <c r="B1682" s="407"/>
      <c r="C1682" s="408"/>
      <c r="D1682" s="399" t="s">
        <v>70</v>
      </c>
      <c r="E1682" s="436" t="s">
        <v>15</v>
      </c>
      <c r="F1682" s="410" t="s">
        <v>2672</v>
      </c>
      <c r="G1682" s="408"/>
      <c r="H1682" s="411">
        <v>5.5</v>
      </c>
      <c r="I1682" s="412" t="s">
        <v>15</v>
      </c>
      <c r="J1682" s="413"/>
      <c r="K1682" s="414"/>
      <c r="L1682" s="412" t="s">
        <v>15</v>
      </c>
      <c r="M1682" s="413"/>
      <c r="N1682" s="414"/>
      <c r="O1682" s="412" t="s">
        <v>15</v>
      </c>
      <c r="P1682" s="413"/>
      <c r="Q1682" s="414">
        <v>5.5</v>
      </c>
      <c r="R1682" s="412" t="s">
        <v>15</v>
      </c>
      <c r="S1682" s="413"/>
    </row>
    <row r="1683" spans="2:19" s="415" customFormat="1" ht="13.5" hidden="1" outlineLevel="3">
      <c r="B1683" s="407"/>
      <c r="C1683" s="408"/>
      <c r="D1683" s="399" t="s">
        <v>70</v>
      </c>
      <c r="E1683" s="436" t="s">
        <v>15</v>
      </c>
      <c r="F1683" s="410" t="s">
        <v>2162</v>
      </c>
      <c r="G1683" s="408"/>
      <c r="H1683" s="411">
        <v>6.3</v>
      </c>
      <c r="I1683" s="412" t="s">
        <v>15</v>
      </c>
      <c r="J1683" s="413"/>
      <c r="K1683" s="414"/>
      <c r="L1683" s="412" t="s">
        <v>15</v>
      </c>
      <c r="M1683" s="413"/>
      <c r="N1683" s="414"/>
      <c r="O1683" s="412" t="s">
        <v>15</v>
      </c>
      <c r="P1683" s="413"/>
      <c r="Q1683" s="414">
        <v>6.3</v>
      </c>
      <c r="R1683" s="412" t="s">
        <v>15</v>
      </c>
      <c r="S1683" s="413"/>
    </row>
    <row r="1684" spans="2:19" s="406" customFormat="1" ht="13.5" hidden="1" outlineLevel="3">
      <c r="B1684" s="397"/>
      <c r="C1684" s="398"/>
      <c r="D1684" s="399" t="s">
        <v>70</v>
      </c>
      <c r="E1684" s="402" t="s">
        <v>15</v>
      </c>
      <c r="F1684" s="401" t="s">
        <v>1538</v>
      </c>
      <c r="G1684" s="398"/>
      <c r="H1684" s="402" t="s">
        <v>15</v>
      </c>
      <c r="I1684" s="403" t="s">
        <v>15</v>
      </c>
      <c r="J1684" s="404"/>
      <c r="K1684" s="405"/>
      <c r="L1684" s="403" t="s">
        <v>15</v>
      </c>
      <c r="M1684" s="404"/>
      <c r="N1684" s="405"/>
      <c r="O1684" s="403" t="s">
        <v>15</v>
      </c>
      <c r="P1684" s="404"/>
      <c r="Q1684" s="405" t="s">
        <v>15</v>
      </c>
      <c r="R1684" s="403" t="s">
        <v>15</v>
      </c>
      <c r="S1684" s="404"/>
    </row>
    <row r="1685" spans="2:19" s="415" customFormat="1" ht="13.5" hidden="1" outlineLevel="3">
      <c r="B1685" s="407"/>
      <c r="C1685" s="408"/>
      <c r="D1685" s="399" t="s">
        <v>70</v>
      </c>
      <c r="E1685" s="436" t="s">
        <v>15</v>
      </c>
      <c r="F1685" s="410" t="s">
        <v>2673</v>
      </c>
      <c r="G1685" s="408"/>
      <c r="H1685" s="411">
        <v>11</v>
      </c>
      <c r="I1685" s="412" t="s">
        <v>15</v>
      </c>
      <c r="J1685" s="413"/>
      <c r="K1685" s="414"/>
      <c r="L1685" s="412" t="s">
        <v>15</v>
      </c>
      <c r="M1685" s="413"/>
      <c r="N1685" s="414"/>
      <c r="O1685" s="412" t="s">
        <v>15</v>
      </c>
      <c r="P1685" s="413"/>
      <c r="Q1685" s="414">
        <v>11</v>
      </c>
      <c r="R1685" s="412" t="s">
        <v>15</v>
      </c>
      <c r="S1685" s="413"/>
    </row>
    <row r="1686" spans="2:19" s="415" customFormat="1" ht="13.5" hidden="1" outlineLevel="3">
      <c r="B1686" s="407"/>
      <c r="C1686" s="408"/>
      <c r="D1686" s="399" t="s">
        <v>70</v>
      </c>
      <c r="E1686" s="436" t="s">
        <v>15</v>
      </c>
      <c r="F1686" s="410" t="s">
        <v>2674</v>
      </c>
      <c r="G1686" s="408"/>
      <c r="H1686" s="411">
        <v>1.6</v>
      </c>
      <c r="I1686" s="412" t="s">
        <v>15</v>
      </c>
      <c r="J1686" s="413"/>
      <c r="K1686" s="414"/>
      <c r="L1686" s="412" t="s">
        <v>15</v>
      </c>
      <c r="M1686" s="413"/>
      <c r="N1686" s="414"/>
      <c r="O1686" s="412" t="s">
        <v>15</v>
      </c>
      <c r="P1686" s="413"/>
      <c r="Q1686" s="414">
        <v>1.6</v>
      </c>
      <c r="R1686" s="412" t="s">
        <v>15</v>
      </c>
      <c r="S1686" s="413"/>
    </row>
    <row r="1687" spans="2:19" s="406" customFormat="1" ht="13.5" hidden="1" outlineLevel="3">
      <c r="B1687" s="397"/>
      <c r="C1687" s="398"/>
      <c r="D1687" s="399" t="s">
        <v>70</v>
      </c>
      <c r="E1687" s="402" t="s">
        <v>15</v>
      </c>
      <c r="F1687" s="401" t="s">
        <v>1542</v>
      </c>
      <c r="G1687" s="398"/>
      <c r="H1687" s="402" t="s">
        <v>15</v>
      </c>
      <c r="I1687" s="403" t="s">
        <v>15</v>
      </c>
      <c r="J1687" s="404"/>
      <c r="K1687" s="405"/>
      <c r="L1687" s="403" t="s">
        <v>15</v>
      </c>
      <c r="M1687" s="404"/>
      <c r="N1687" s="405"/>
      <c r="O1687" s="403" t="s">
        <v>15</v>
      </c>
      <c r="P1687" s="404"/>
      <c r="Q1687" s="405" t="s">
        <v>15</v>
      </c>
      <c r="R1687" s="403" t="s">
        <v>15</v>
      </c>
      <c r="S1687" s="404"/>
    </row>
    <row r="1688" spans="2:19" s="415" customFormat="1" ht="13.5" hidden="1" outlineLevel="3">
      <c r="B1688" s="407"/>
      <c r="C1688" s="408"/>
      <c r="D1688" s="399" t="s">
        <v>70</v>
      </c>
      <c r="E1688" s="436" t="s">
        <v>15</v>
      </c>
      <c r="F1688" s="410" t="s">
        <v>2675</v>
      </c>
      <c r="G1688" s="408"/>
      <c r="H1688" s="411">
        <v>3.2</v>
      </c>
      <c r="I1688" s="412" t="s">
        <v>15</v>
      </c>
      <c r="J1688" s="413"/>
      <c r="K1688" s="414"/>
      <c r="L1688" s="412" t="s">
        <v>15</v>
      </c>
      <c r="M1688" s="413"/>
      <c r="N1688" s="414"/>
      <c r="O1688" s="412" t="s">
        <v>15</v>
      </c>
      <c r="P1688" s="413"/>
      <c r="Q1688" s="414">
        <v>3.2</v>
      </c>
      <c r="R1688" s="412" t="s">
        <v>15</v>
      </c>
      <c r="S1688" s="413"/>
    </row>
    <row r="1689" spans="2:19" s="406" customFormat="1" ht="13.5" hidden="1" outlineLevel="3">
      <c r="B1689" s="397"/>
      <c r="C1689" s="398"/>
      <c r="D1689" s="399" t="s">
        <v>70</v>
      </c>
      <c r="E1689" s="402" t="s">
        <v>15</v>
      </c>
      <c r="F1689" s="401" t="s">
        <v>1544</v>
      </c>
      <c r="G1689" s="398"/>
      <c r="H1689" s="402" t="s">
        <v>15</v>
      </c>
      <c r="I1689" s="403" t="s">
        <v>15</v>
      </c>
      <c r="J1689" s="404"/>
      <c r="K1689" s="405"/>
      <c r="L1689" s="403" t="s">
        <v>15</v>
      </c>
      <c r="M1689" s="404"/>
      <c r="N1689" s="405"/>
      <c r="O1689" s="403" t="s">
        <v>15</v>
      </c>
      <c r="P1689" s="404"/>
      <c r="Q1689" s="405" t="s">
        <v>15</v>
      </c>
      <c r="R1689" s="403" t="s">
        <v>15</v>
      </c>
      <c r="S1689" s="404"/>
    </row>
    <row r="1690" spans="2:19" s="415" customFormat="1" ht="13.5" hidden="1" outlineLevel="3">
      <c r="B1690" s="407"/>
      <c r="C1690" s="408"/>
      <c r="D1690" s="399" t="s">
        <v>70</v>
      </c>
      <c r="E1690" s="436" t="s">
        <v>15</v>
      </c>
      <c r="F1690" s="410" t="s">
        <v>2671</v>
      </c>
      <c r="G1690" s="408"/>
      <c r="H1690" s="411">
        <v>3.2</v>
      </c>
      <c r="I1690" s="412" t="s">
        <v>15</v>
      </c>
      <c r="J1690" s="413"/>
      <c r="K1690" s="414"/>
      <c r="L1690" s="412" t="s">
        <v>15</v>
      </c>
      <c r="M1690" s="413"/>
      <c r="N1690" s="414"/>
      <c r="O1690" s="412" t="s">
        <v>15</v>
      </c>
      <c r="P1690" s="413"/>
      <c r="Q1690" s="414">
        <v>3.2</v>
      </c>
      <c r="R1690" s="412" t="s">
        <v>15</v>
      </c>
      <c r="S1690" s="413"/>
    </row>
    <row r="1691" spans="2:19" s="415" customFormat="1" ht="13.5" hidden="1" outlineLevel="3">
      <c r="B1691" s="407"/>
      <c r="C1691" s="408"/>
      <c r="D1691" s="399" t="s">
        <v>70</v>
      </c>
      <c r="E1691" s="436" t="s">
        <v>15</v>
      </c>
      <c r="F1691" s="410" t="s">
        <v>2676</v>
      </c>
      <c r="G1691" s="408"/>
      <c r="H1691" s="411">
        <v>12.6</v>
      </c>
      <c r="I1691" s="412" t="s">
        <v>15</v>
      </c>
      <c r="J1691" s="413"/>
      <c r="K1691" s="414"/>
      <c r="L1691" s="412" t="s">
        <v>15</v>
      </c>
      <c r="M1691" s="413"/>
      <c r="N1691" s="414"/>
      <c r="O1691" s="412" t="s">
        <v>15</v>
      </c>
      <c r="P1691" s="413"/>
      <c r="Q1691" s="414">
        <v>12.6</v>
      </c>
      <c r="R1691" s="412" t="s">
        <v>15</v>
      </c>
      <c r="S1691" s="413"/>
    </row>
    <row r="1692" spans="2:19" s="406" customFormat="1" ht="13.5" hidden="1" outlineLevel="3">
      <c r="B1692" s="397"/>
      <c r="C1692" s="398"/>
      <c r="D1692" s="399" t="s">
        <v>70</v>
      </c>
      <c r="E1692" s="402" t="s">
        <v>15</v>
      </c>
      <c r="F1692" s="401" t="s">
        <v>1547</v>
      </c>
      <c r="G1692" s="398"/>
      <c r="H1692" s="402" t="s">
        <v>15</v>
      </c>
      <c r="I1692" s="403" t="s">
        <v>15</v>
      </c>
      <c r="J1692" s="404"/>
      <c r="K1692" s="405"/>
      <c r="L1692" s="403" t="s">
        <v>15</v>
      </c>
      <c r="M1692" s="404"/>
      <c r="N1692" s="405"/>
      <c r="O1692" s="403" t="s">
        <v>15</v>
      </c>
      <c r="P1692" s="404"/>
      <c r="Q1692" s="405" t="s">
        <v>15</v>
      </c>
      <c r="R1692" s="403" t="s">
        <v>15</v>
      </c>
      <c r="S1692" s="404"/>
    </row>
    <row r="1693" spans="2:19" s="415" customFormat="1" ht="13.5" hidden="1" outlineLevel="3">
      <c r="B1693" s="407"/>
      <c r="C1693" s="408"/>
      <c r="D1693" s="399" t="s">
        <v>70</v>
      </c>
      <c r="E1693" s="436" t="s">
        <v>15</v>
      </c>
      <c r="F1693" s="410" t="s">
        <v>2676</v>
      </c>
      <c r="G1693" s="408"/>
      <c r="H1693" s="411">
        <v>12.6</v>
      </c>
      <c r="I1693" s="412" t="s">
        <v>15</v>
      </c>
      <c r="J1693" s="413"/>
      <c r="K1693" s="414"/>
      <c r="L1693" s="412" t="s">
        <v>15</v>
      </c>
      <c r="M1693" s="413"/>
      <c r="N1693" s="414"/>
      <c r="O1693" s="412" t="s">
        <v>15</v>
      </c>
      <c r="P1693" s="413"/>
      <c r="Q1693" s="414">
        <v>12.6</v>
      </c>
      <c r="R1693" s="412" t="s">
        <v>15</v>
      </c>
      <c r="S1693" s="413"/>
    </row>
    <row r="1694" spans="2:19" s="406" customFormat="1" ht="13.5" hidden="1" outlineLevel="3">
      <c r="B1694" s="397"/>
      <c r="C1694" s="398"/>
      <c r="D1694" s="399" t="s">
        <v>70</v>
      </c>
      <c r="E1694" s="402" t="s">
        <v>15</v>
      </c>
      <c r="F1694" s="401" t="s">
        <v>2677</v>
      </c>
      <c r="G1694" s="398"/>
      <c r="H1694" s="402" t="s">
        <v>15</v>
      </c>
      <c r="I1694" s="403" t="s">
        <v>15</v>
      </c>
      <c r="J1694" s="404"/>
      <c r="K1694" s="405"/>
      <c r="L1694" s="403" t="s">
        <v>15</v>
      </c>
      <c r="M1694" s="404"/>
      <c r="N1694" s="405"/>
      <c r="O1694" s="403" t="s">
        <v>15</v>
      </c>
      <c r="P1694" s="404"/>
      <c r="Q1694" s="405" t="s">
        <v>15</v>
      </c>
      <c r="R1694" s="403" t="s">
        <v>15</v>
      </c>
      <c r="S1694" s="404"/>
    </row>
    <row r="1695" spans="2:19" s="415" customFormat="1" ht="13.5" hidden="1" outlineLevel="3">
      <c r="B1695" s="407"/>
      <c r="C1695" s="408"/>
      <c r="D1695" s="399" t="s">
        <v>70</v>
      </c>
      <c r="E1695" s="436" t="s">
        <v>15</v>
      </c>
      <c r="F1695" s="410" t="s">
        <v>2678</v>
      </c>
      <c r="G1695" s="408"/>
      <c r="H1695" s="411">
        <v>17.2</v>
      </c>
      <c r="I1695" s="412" t="s">
        <v>15</v>
      </c>
      <c r="J1695" s="413"/>
      <c r="K1695" s="414"/>
      <c r="L1695" s="412" t="s">
        <v>15</v>
      </c>
      <c r="M1695" s="413"/>
      <c r="N1695" s="414"/>
      <c r="O1695" s="412" t="s">
        <v>15</v>
      </c>
      <c r="P1695" s="413"/>
      <c r="Q1695" s="414">
        <v>17.2</v>
      </c>
      <c r="R1695" s="412" t="s">
        <v>15</v>
      </c>
      <c r="S1695" s="413"/>
    </row>
    <row r="1696" spans="2:19" s="424" customFormat="1" ht="13.5" hidden="1" outlineLevel="3">
      <c r="B1696" s="416"/>
      <c r="C1696" s="417"/>
      <c r="D1696" s="399" t="s">
        <v>70</v>
      </c>
      <c r="E1696" s="438" t="s">
        <v>15</v>
      </c>
      <c r="F1696" s="419" t="s">
        <v>71</v>
      </c>
      <c r="G1696" s="417"/>
      <c r="H1696" s="420">
        <v>132</v>
      </c>
      <c r="I1696" s="421" t="s">
        <v>15</v>
      </c>
      <c r="J1696" s="422"/>
      <c r="K1696" s="423"/>
      <c r="L1696" s="421" t="s">
        <v>15</v>
      </c>
      <c r="M1696" s="422"/>
      <c r="N1696" s="423"/>
      <c r="O1696" s="421" t="s">
        <v>15</v>
      </c>
      <c r="P1696" s="422"/>
      <c r="Q1696" s="423">
        <v>132</v>
      </c>
      <c r="R1696" s="421" t="s">
        <v>15</v>
      </c>
      <c r="S1696" s="422"/>
    </row>
    <row r="1697" spans="2:19" s="264" customFormat="1" ht="22.5" customHeight="1" outlineLevel="2" collapsed="1">
      <c r="B1697" s="255"/>
      <c r="C1697" s="256" t="s">
        <v>2679</v>
      </c>
      <c r="D1697" s="256" t="s">
        <v>67</v>
      </c>
      <c r="E1697" s="257" t="s">
        <v>2164</v>
      </c>
      <c r="F1697" s="396" t="s">
        <v>2165</v>
      </c>
      <c r="G1697" s="259" t="s">
        <v>104</v>
      </c>
      <c r="H1697" s="260">
        <v>55.6</v>
      </c>
      <c r="I1697" s="261">
        <v>390.1</v>
      </c>
      <c r="J1697" s="263">
        <f>ROUND(I1697*H1697,2)</f>
        <v>21689.56</v>
      </c>
      <c r="K1697" s="262"/>
      <c r="L1697" s="261">
        <v>390.1</v>
      </c>
      <c r="M1697" s="263">
        <f>ROUND(L1697*K1697,2)</f>
        <v>0</v>
      </c>
      <c r="N1697" s="262"/>
      <c r="O1697" s="261">
        <v>390.1</v>
      </c>
      <c r="P1697" s="263">
        <f>ROUND(O1697*N1697,2)</f>
        <v>0</v>
      </c>
      <c r="Q1697" s="262">
        <v>55.6</v>
      </c>
      <c r="R1697" s="261">
        <v>390.1</v>
      </c>
      <c r="S1697" s="263">
        <f>ROUND(R1697*Q1697,2)</f>
        <v>21689.56</v>
      </c>
    </row>
    <row r="1698" spans="2:19" s="406" customFormat="1" ht="13.5" hidden="1" outlineLevel="3">
      <c r="B1698" s="397"/>
      <c r="C1698" s="398"/>
      <c r="D1698" s="399" t="s">
        <v>70</v>
      </c>
      <c r="E1698" s="402" t="s">
        <v>15</v>
      </c>
      <c r="F1698" s="401" t="s">
        <v>2237</v>
      </c>
      <c r="G1698" s="398"/>
      <c r="H1698" s="402" t="s">
        <v>15</v>
      </c>
      <c r="I1698" s="403" t="s">
        <v>15</v>
      </c>
      <c r="J1698" s="404"/>
      <c r="K1698" s="405"/>
      <c r="L1698" s="403" t="s">
        <v>15</v>
      </c>
      <c r="M1698" s="404"/>
      <c r="N1698" s="405"/>
      <c r="O1698" s="403" t="s">
        <v>15</v>
      </c>
      <c r="P1698" s="404"/>
      <c r="Q1698" s="405" t="s">
        <v>15</v>
      </c>
      <c r="R1698" s="403" t="s">
        <v>15</v>
      </c>
      <c r="S1698" s="404"/>
    </row>
    <row r="1699" spans="2:19" s="415" customFormat="1" ht="13.5" hidden="1" outlineLevel="3">
      <c r="B1699" s="407"/>
      <c r="C1699" s="408"/>
      <c r="D1699" s="399" t="s">
        <v>70</v>
      </c>
      <c r="E1699" s="436" t="s">
        <v>15</v>
      </c>
      <c r="F1699" s="410" t="s">
        <v>2665</v>
      </c>
      <c r="G1699" s="408"/>
      <c r="H1699" s="411">
        <v>18.8</v>
      </c>
      <c r="I1699" s="412" t="s">
        <v>15</v>
      </c>
      <c r="J1699" s="413"/>
      <c r="K1699" s="414"/>
      <c r="L1699" s="412" t="s">
        <v>15</v>
      </c>
      <c r="M1699" s="413"/>
      <c r="N1699" s="414"/>
      <c r="O1699" s="412" t="s">
        <v>15</v>
      </c>
      <c r="P1699" s="413"/>
      <c r="Q1699" s="414">
        <v>18.8</v>
      </c>
      <c r="R1699" s="412" t="s">
        <v>15</v>
      </c>
      <c r="S1699" s="413"/>
    </row>
    <row r="1700" spans="2:19" s="415" customFormat="1" ht="13.5" hidden="1" outlineLevel="3">
      <c r="B1700" s="407"/>
      <c r="C1700" s="408"/>
      <c r="D1700" s="399" t="s">
        <v>70</v>
      </c>
      <c r="E1700" s="436" t="s">
        <v>15</v>
      </c>
      <c r="F1700" s="410" t="s">
        <v>2666</v>
      </c>
      <c r="G1700" s="408"/>
      <c r="H1700" s="411">
        <v>10.4</v>
      </c>
      <c r="I1700" s="412" t="s">
        <v>15</v>
      </c>
      <c r="J1700" s="413"/>
      <c r="K1700" s="414"/>
      <c r="L1700" s="412" t="s">
        <v>15</v>
      </c>
      <c r="M1700" s="413"/>
      <c r="N1700" s="414"/>
      <c r="O1700" s="412" t="s">
        <v>15</v>
      </c>
      <c r="P1700" s="413"/>
      <c r="Q1700" s="414">
        <v>10.4</v>
      </c>
      <c r="R1700" s="412" t="s">
        <v>15</v>
      </c>
      <c r="S1700" s="413"/>
    </row>
    <row r="1701" spans="2:19" s="415" customFormat="1" ht="13.5" hidden="1" outlineLevel="3">
      <c r="B1701" s="407"/>
      <c r="C1701" s="408"/>
      <c r="D1701" s="399" t="s">
        <v>70</v>
      </c>
      <c r="E1701" s="436" t="s">
        <v>15</v>
      </c>
      <c r="F1701" s="410" t="s">
        <v>2667</v>
      </c>
      <c r="G1701" s="408"/>
      <c r="H1701" s="411">
        <v>5.2</v>
      </c>
      <c r="I1701" s="412" t="s">
        <v>15</v>
      </c>
      <c r="J1701" s="413"/>
      <c r="K1701" s="414"/>
      <c r="L1701" s="412" t="s">
        <v>15</v>
      </c>
      <c r="M1701" s="413"/>
      <c r="N1701" s="414"/>
      <c r="O1701" s="412" t="s">
        <v>15</v>
      </c>
      <c r="P1701" s="413"/>
      <c r="Q1701" s="414">
        <v>5.2</v>
      </c>
      <c r="R1701" s="412" t="s">
        <v>15</v>
      </c>
      <c r="S1701" s="413"/>
    </row>
    <row r="1702" spans="2:19" s="415" customFormat="1" ht="13.5" hidden="1" outlineLevel="3">
      <c r="B1702" s="407"/>
      <c r="C1702" s="408"/>
      <c r="D1702" s="399" t="s">
        <v>70</v>
      </c>
      <c r="E1702" s="436" t="s">
        <v>15</v>
      </c>
      <c r="F1702" s="410" t="s">
        <v>2668</v>
      </c>
      <c r="G1702" s="408"/>
      <c r="H1702" s="411">
        <v>10.6</v>
      </c>
      <c r="I1702" s="412" t="s">
        <v>15</v>
      </c>
      <c r="J1702" s="413"/>
      <c r="K1702" s="414"/>
      <c r="L1702" s="412" t="s">
        <v>15</v>
      </c>
      <c r="M1702" s="413"/>
      <c r="N1702" s="414"/>
      <c r="O1702" s="412" t="s">
        <v>15</v>
      </c>
      <c r="P1702" s="413"/>
      <c r="Q1702" s="414">
        <v>10.6</v>
      </c>
      <c r="R1702" s="412" t="s">
        <v>15</v>
      </c>
      <c r="S1702" s="413"/>
    </row>
    <row r="1703" spans="2:19" s="415" customFormat="1" ht="13.5" hidden="1" outlineLevel="3">
      <c r="B1703" s="407"/>
      <c r="C1703" s="408"/>
      <c r="D1703" s="399" t="s">
        <v>70</v>
      </c>
      <c r="E1703" s="436" t="s">
        <v>15</v>
      </c>
      <c r="F1703" s="410" t="s">
        <v>2669</v>
      </c>
      <c r="G1703" s="408"/>
      <c r="H1703" s="411">
        <v>10.6</v>
      </c>
      <c r="I1703" s="412" t="s">
        <v>15</v>
      </c>
      <c r="J1703" s="413"/>
      <c r="K1703" s="414"/>
      <c r="L1703" s="412" t="s">
        <v>15</v>
      </c>
      <c r="M1703" s="413"/>
      <c r="N1703" s="414"/>
      <c r="O1703" s="412" t="s">
        <v>15</v>
      </c>
      <c r="P1703" s="413"/>
      <c r="Q1703" s="414">
        <v>10.6</v>
      </c>
      <c r="R1703" s="412" t="s">
        <v>15</v>
      </c>
      <c r="S1703" s="413"/>
    </row>
    <row r="1704" spans="2:19" s="424" customFormat="1" ht="13.5" hidden="1" outlineLevel="3">
      <c r="B1704" s="416"/>
      <c r="C1704" s="417"/>
      <c r="D1704" s="399" t="s">
        <v>70</v>
      </c>
      <c r="E1704" s="438" t="s">
        <v>15</v>
      </c>
      <c r="F1704" s="419" t="s">
        <v>71</v>
      </c>
      <c r="G1704" s="417"/>
      <c r="H1704" s="420">
        <v>55.6</v>
      </c>
      <c r="I1704" s="421" t="s">
        <v>15</v>
      </c>
      <c r="J1704" s="422"/>
      <c r="K1704" s="423"/>
      <c r="L1704" s="421" t="s">
        <v>15</v>
      </c>
      <c r="M1704" s="422"/>
      <c r="N1704" s="423"/>
      <c r="O1704" s="421" t="s">
        <v>15</v>
      </c>
      <c r="P1704" s="422"/>
      <c r="Q1704" s="423">
        <v>55.6</v>
      </c>
      <c r="R1704" s="421" t="s">
        <v>15</v>
      </c>
      <c r="S1704" s="422"/>
    </row>
    <row r="1705" spans="2:19" s="264" customFormat="1" ht="31.5" customHeight="1" outlineLevel="2">
      <c r="B1705" s="255"/>
      <c r="C1705" s="256" t="s">
        <v>2680</v>
      </c>
      <c r="D1705" s="256" t="s">
        <v>67</v>
      </c>
      <c r="E1705" s="257" t="s">
        <v>2681</v>
      </c>
      <c r="F1705" s="396" t="s">
        <v>2682</v>
      </c>
      <c r="G1705" s="259" t="s">
        <v>182</v>
      </c>
      <c r="H1705" s="260">
        <v>1</v>
      </c>
      <c r="I1705" s="261">
        <v>142106.4</v>
      </c>
      <c r="J1705" s="263">
        <f aca="true" t="shared" si="1" ref="J1705:J1710">ROUND(I1705*H1705,2)</f>
        <v>142106.4</v>
      </c>
      <c r="K1705" s="262"/>
      <c r="L1705" s="261">
        <v>142106.4</v>
      </c>
      <c r="M1705" s="263">
        <f aca="true" t="shared" si="2" ref="M1705:M1710">ROUND(L1705*K1705,2)</f>
        <v>0</v>
      </c>
      <c r="N1705" s="262"/>
      <c r="O1705" s="261">
        <v>142106.4</v>
      </c>
      <c r="P1705" s="263">
        <f aca="true" t="shared" si="3" ref="P1705:P1710">ROUND(O1705*N1705,2)</f>
        <v>0</v>
      </c>
      <c r="Q1705" s="262">
        <v>1</v>
      </c>
      <c r="R1705" s="261">
        <v>142106.4</v>
      </c>
      <c r="S1705" s="263">
        <f aca="true" t="shared" si="4" ref="S1705:S1710">ROUND(R1705*Q1705,2)</f>
        <v>142106.4</v>
      </c>
    </row>
    <row r="1706" spans="2:19" s="264" customFormat="1" ht="31.5" customHeight="1" outlineLevel="2">
      <c r="B1706" s="255"/>
      <c r="C1706" s="256" t="s">
        <v>2683</v>
      </c>
      <c r="D1706" s="256" t="s">
        <v>67</v>
      </c>
      <c r="E1706" s="257" t="s">
        <v>2684</v>
      </c>
      <c r="F1706" s="396" t="s">
        <v>2685</v>
      </c>
      <c r="G1706" s="259" t="s">
        <v>182</v>
      </c>
      <c r="H1706" s="260">
        <v>2</v>
      </c>
      <c r="I1706" s="261">
        <v>34983.3</v>
      </c>
      <c r="J1706" s="263">
        <f t="shared" si="1"/>
        <v>69966.6</v>
      </c>
      <c r="K1706" s="262"/>
      <c r="L1706" s="261">
        <v>34983.3</v>
      </c>
      <c r="M1706" s="263">
        <f t="shared" si="2"/>
        <v>0</v>
      </c>
      <c r="N1706" s="262"/>
      <c r="O1706" s="261">
        <v>34983.3</v>
      </c>
      <c r="P1706" s="263">
        <f t="shared" si="3"/>
        <v>0</v>
      </c>
      <c r="Q1706" s="262">
        <v>2</v>
      </c>
      <c r="R1706" s="261">
        <v>34983.3</v>
      </c>
      <c r="S1706" s="263">
        <f t="shared" si="4"/>
        <v>69966.6</v>
      </c>
    </row>
    <row r="1707" spans="2:19" s="264" customFormat="1" ht="31.5" customHeight="1" outlineLevel="2">
      <c r="B1707" s="255"/>
      <c r="C1707" s="256" t="s">
        <v>2686</v>
      </c>
      <c r="D1707" s="256" t="s">
        <v>67</v>
      </c>
      <c r="E1707" s="257" t="s">
        <v>2687</v>
      </c>
      <c r="F1707" s="396" t="s">
        <v>2688</v>
      </c>
      <c r="G1707" s="259" t="s">
        <v>182</v>
      </c>
      <c r="H1707" s="260">
        <v>1</v>
      </c>
      <c r="I1707" s="261">
        <v>36278.9</v>
      </c>
      <c r="J1707" s="263">
        <f t="shared" si="1"/>
        <v>36278.9</v>
      </c>
      <c r="K1707" s="262"/>
      <c r="L1707" s="261">
        <v>36278.9</v>
      </c>
      <c r="M1707" s="263">
        <f t="shared" si="2"/>
        <v>0</v>
      </c>
      <c r="N1707" s="262"/>
      <c r="O1707" s="261">
        <v>36278.9</v>
      </c>
      <c r="P1707" s="263">
        <f t="shared" si="3"/>
        <v>0</v>
      </c>
      <c r="Q1707" s="262">
        <v>1</v>
      </c>
      <c r="R1707" s="261">
        <v>36278.9</v>
      </c>
      <c r="S1707" s="263">
        <f t="shared" si="4"/>
        <v>36278.9</v>
      </c>
    </row>
    <row r="1708" spans="2:19" s="264" customFormat="1" ht="31.5" customHeight="1" outlineLevel="2">
      <c r="B1708" s="255"/>
      <c r="C1708" s="256" t="s">
        <v>2689</v>
      </c>
      <c r="D1708" s="256" t="s">
        <v>67</v>
      </c>
      <c r="E1708" s="257" t="s">
        <v>2690</v>
      </c>
      <c r="F1708" s="396" t="s">
        <v>2691</v>
      </c>
      <c r="G1708" s="259" t="s">
        <v>182</v>
      </c>
      <c r="H1708" s="260">
        <v>1</v>
      </c>
      <c r="I1708" s="261">
        <v>34885.7</v>
      </c>
      <c r="J1708" s="263">
        <f t="shared" si="1"/>
        <v>34885.7</v>
      </c>
      <c r="K1708" s="262"/>
      <c r="L1708" s="261">
        <v>34885.7</v>
      </c>
      <c r="M1708" s="263">
        <f t="shared" si="2"/>
        <v>0</v>
      </c>
      <c r="N1708" s="262"/>
      <c r="O1708" s="261">
        <v>34885.7</v>
      </c>
      <c r="P1708" s="263">
        <f t="shared" si="3"/>
        <v>0</v>
      </c>
      <c r="Q1708" s="262">
        <v>1</v>
      </c>
      <c r="R1708" s="261">
        <v>34885.7</v>
      </c>
      <c r="S1708" s="263">
        <f t="shared" si="4"/>
        <v>34885.7</v>
      </c>
    </row>
    <row r="1709" spans="2:19" s="264" customFormat="1" ht="31.5" customHeight="1" outlineLevel="2">
      <c r="B1709" s="255"/>
      <c r="C1709" s="256" t="s">
        <v>2692</v>
      </c>
      <c r="D1709" s="256" t="s">
        <v>67</v>
      </c>
      <c r="E1709" s="257" t="s">
        <v>2693</v>
      </c>
      <c r="F1709" s="396" t="s">
        <v>2694</v>
      </c>
      <c r="G1709" s="259" t="s">
        <v>182</v>
      </c>
      <c r="H1709" s="260">
        <v>1</v>
      </c>
      <c r="I1709" s="261">
        <v>34885.7</v>
      </c>
      <c r="J1709" s="263">
        <f t="shared" si="1"/>
        <v>34885.7</v>
      </c>
      <c r="K1709" s="262"/>
      <c r="L1709" s="261">
        <v>34885.7</v>
      </c>
      <c r="M1709" s="263">
        <f t="shared" si="2"/>
        <v>0</v>
      </c>
      <c r="N1709" s="262"/>
      <c r="O1709" s="261">
        <v>34885.7</v>
      </c>
      <c r="P1709" s="263">
        <f t="shared" si="3"/>
        <v>0</v>
      </c>
      <c r="Q1709" s="262">
        <v>1</v>
      </c>
      <c r="R1709" s="261">
        <v>34885.7</v>
      </c>
      <c r="S1709" s="263">
        <f t="shared" si="4"/>
        <v>34885.7</v>
      </c>
    </row>
    <row r="1710" spans="2:19" s="264" customFormat="1" ht="22.5" customHeight="1" outlineLevel="2" collapsed="1">
      <c r="B1710" s="255"/>
      <c r="C1710" s="256" t="s">
        <v>2695</v>
      </c>
      <c r="D1710" s="256" t="s">
        <v>67</v>
      </c>
      <c r="E1710" s="257" t="s">
        <v>2696</v>
      </c>
      <c r="F1710" s="396" t="s">
        <v>2697</v>
      </c>
      <c r="G1710" s="259" t="s">
        <v>182</v>
      </c>
      <c r="H1710" s="260">
        <v>8</v>
      </c>
      <c r="I1710" s="261">
        <v>696.6</v>
      </c>
      <c r="J1710" s="263">
        <f t="shared" si="1"/>
        <v>5572.8</v>
      </c>
      <c r="K1710" s="262"/>
      <c r="L1710" s="261">
        <v>696.6</v>
      </c>
      <c r="M1710" s="263">
        <f t="shared" si="2"/>
        <v>0</v>
      </c>
      <c r="N1710" s="262"/>
      <c r="O1710" s="261">
        <v>696.6</v>
      </c>
      <c r="P1710" s="263">
        <f t="shared" si="3"/>
        <v>0</v>
      </c>
      <c r="Q1710" s="262">
        <v>8</v>
      </c>
      <c r="R1710" s="261">
        <v>696.6</v>
      </c>
      <c r="S1710" s="263">
        <f t="shared" si="4"/>
        <v>5572.8</v>
      </c>
    </row>
    <row r="1711" spans="2:19" s="415" customFormat="1" ht="13.5" hidden="1" outlineLevel="3">
      <c r="B1711" s="407"/>
      <c r="C1711" s="408"/>
      <c r="D1711" s="399" t="s">
        <v>70</v>
      </c>
      <c r="E1711" s="436" t="s">
        <v>15</v>
      </c>
      <c r="F1711" s="410" t="s">
        <v>2698</v>
      </c>
      <c r="G1711" s="408"/>
      <c r="H1711" s="411">
        <v>8</v>
      </c>
      <c r="I1711" s="412" t="s">
        <v>15</v>
      </c>
      <c r="J1711" s="413"/>
      <c r="K1711" s="414"/>
      <c r="L1711" s="412" t="s">
        <v>15</v>
      </c>
      <c r="M1711" s="413"/>
      <c r="N1711" s="414"/>
      <c r="O1711" s="412" t="s">
        <v>15</v>
      </c>
      <c r="P1711" s="413"/>
      <c r="Q1711" s="414">
        <v>8</v>
      </c>
      <c r="R1711" s="412" t="s">
        <v>15</v>
      </c>
      <c r="S1711" s="413"/>
    </row>
    <row r="1712" spans="2:19" s="264" customFormat="1" ht="22.5" customHeight="1" outlineLevel="2" collapsed="1">
      <c r="B1712" s="255"/>
      <c r="C1712" s="265" t="s">
        <v>2699</v>
      </c>
      <c r="D1712" s="265" t="s">
        <v>90</v>
      </c>
      <c r="E1712" s="266" t="s">
        <v>2700</v>
      </c>
      <c r="F1712" s="435" t="s">
        <v>2701</v>
      </c>
      <c r="G1712" s="267" t="s">
        <v>182</v>
      </c>
      <c r="H1712" s="268">
        <v>1.01</v>
      </c>
      <c r="I1712" s="269">
        <v>650.7</v>
      </c>
      <c r="J1712" s="271">
        <f>ROUND(I1712*H1712,2)</f>
        <v>657.21</v>
      </c>
      <c r="K1712" s="270"/>
      <c r="L1712" s="269">
        <v>650.7</v>
      </c>
      <c r="M1712" s="271">
        <f>ROUND(L1712*K1712,2)</f>
        <v>0</v>
      </c>
      <c r="N1712" s="270"/>
      <c r="O1712" s="269">
        <v>650.7</v>
      </c>
      <c r="P1712" s="271">
        <f>ROUND(O1712*N1712,2)</f>
        <v>0</v>
      </c>
      <c r="Q1712" s="270">
        <v>1.01</v>
      </c>
      <c r="R1712" s="269">
        <v>650.7</v>
      </c>
      <c r="S1712" s="271">
        <f>ROUND(R1712*Q1712,2)</f>
        <v>657.21</v>
      </c>
    </row>
    <row r="1713" spans="2:19" s="415" customFormat="1" ht="13.5" hidden="1" outlineLevel="3">
      <c r="B1713" s="407"/>
      <c r="C1713" s="408"/>
      <c r="D1713" s="399" t="s">
        <v>70</v>
      </c>
      <c r="E1713" s="408"/>
      <c r="F1713" s="410" t="s">
        <v>2291</v>
      </c>
      <c r="G1713" s="408"/>
      <c r="H1713" s="411">
        <v>1.01</v>
      </c>
      <c r="I1713" s="412" t="s">
        <v>15</v>
      </c>
      <c r="J1713" s="413"/>
      <c r="K1713" s="414"/>
      <c r="L1713" s="412" t="s">
        <v>15</v>
      </c>
      <c r="M1713" s="413"/>
      <c r="N1713" s="414"/>
      <c r="O1713" s="412" t="s">
        <v>15</v>
      </c>
      <c r="P1713" s="413"/>
      <c r="Q1713" s="414">
        <v>1.01</v>
      </c>
      <c r="R1713" s="412" t="s">
        <v>15</v>
      </c>
      <c r="S1713" s="413"/>
    </row>
    <row r="1714" spans="2:19" s="264" customFormat="1" ht="22.5" customHeight="1" outlineLevel="2" collapsed="1">
      <c r="B1714" s="255"/>
      <c r="C1714" s="265" t="s">
        <v>2702</v>
      </c>
      <c r="D1714" s="265" t="s">
        <v>90</v>
      </c>
      <c r="E1714" s="266" t="s">
        <v>2703</v>
      </c>
      <c r="F1714" s="435" t="s">
        <v>2704</v>
      </c>
      <c r="G1714" s="267" t="s">
        <v>182</v>
      </c>
      <c r="H1714" s="268">
        <v>4.04</v>
      </c>
      <c r="I1714" s="269">
        <v>901.5</v>
      </c>
      <c r="J1714" s="271">
        <f>ROUND(I1714*H1714,2)</f>
        <v>3642.06</v>
      </c>
      <c r="K1714" s="270"/>
      <c r="L1714" s="269">
        <v>901.5</v>
      </c>
      <c r="M1714" s="271">
        <f>ROUND(L1714*K1714,2)</f>
        <v>0</v>
      </c>
      <c r="N1714" s="270"/>
      <c r="O1714" s="269">
        <v>901.5</v>
      </c>
      <c r="P1714" s="271">
        <f>ROUND(O1714*N1714,2)</f>
        <v>0</v>
      </c>
      <c r="Q1714" s="270">
        <v>4.04</v>
      </c>
      <c r="R1714" s="269">
        <v>901.5</v>
      </c>
      <c r="S1714" s="271">
        <f>ROUND(R1714*Q1714,2)</f>
        <v>3642.06</v>
      </c>
    </row>
    <row r="1715" spans="2:19" s="415" customFormat="1" ht="13.5" hidden="1" outlineLevel="3">
      <c r="B1715" s="407"/>
      <c r="C1715" s="408"/>
      <c r="D1715" s="399" t="s">
        <v>70</v>
      </c>
      <c r="E1715" s="408"/>
      <c r="F1715" s="410" t="s">
        <v>2705</v>
      </c>
      <c r="G1715" s="408"/>
      <c r="H1715" s="411">
        <v>4.04</v>
      </c>
      <c r="I1715" s="412" t="s">
        <v>15</v>
      </c>
      <c r="J1715" s="413"/>
      <c r="K1715" s="414"/>
      <c r="L1715" s="412" t="s">
        <v>15</v>
      </c>
      <c r="M1715" s="413"/>
      <c r="N1715" s="414"/>
      <c r="O1715" s="412" t="s">
        <v>15</v>
      </c>
      <c r="P1715" s="413"/>
      <c r="Q1715" s="414">
        <v>4.04</v>
      </c>
      <c r="R1715" s="412" t="s">
        <v>15</v>
      </c>
      <c r="S1715" s="413"/>
    </row>
    <row r="1716" spans="2:19" s="264" customFormat="1" ht="22.5" customHeight="1" outlineLevel="2" collapsed="1">
      <c r="B1716" s="255"/>
      <c r="C1716" s="265" t="s">
        <v>2706</v>
      </c>
      <c r="D1716" s="265" t="s">
        <v>90</v>
      </c>
      <c r="E1716" s="266" t="s">
        <v>2707</v>
      </c>
      <c r="F1716" s="435" t="s">
        <v>2708</v>
      </c>
      <c r="G1716" s="267" t="s">
        <v>182</v>
      </c>
      <c r="H1716" s="268">
        <v>3.03</v>
      </c>
      <c r="I1716" s="269">
        <v>1462.9</v>
      </c>
      <c r="J1716" s="271">
        <f>ROUND(I1716*H1716,2)</f>
        <v>4432.59</v>
      </c>
      <c r="K1716" s="270"/>
      <c r="L1716" s="269">
        <v>1462.9</v>
      </c>
      <c r="M1716" s="271">
        <f>ROUND(L1716*K1716,2)</f>
        <v>0</v>
      </c>
      <c r="N1716" s="270"/>
      <c r="O1716" s="269">
        <v>1462.9</v>
      </c>
      <c r="P1716" s="271">
        <f>ROUND(O1716*N1716,2)</f>
        <v>0</v>
      </c>
      <c r="Q1716" s="270">
        <v>3.03</v>
      </c>
      <c r="R1716" s="269">
        <v>1462.9</v>
      </c>
      <c r="S1716" s="271">
        <f>ROUND(R1716*Q1716,2)</f>
        <v>4432.59</v>
      </c>
    </row>
    <row r="1717" spans="2:19" s="415" customFormat="1" ht="13.5" hidden="1" outlineLevel="3">
      <c r="B1717" s="407"/>
      <c r="C1717" s="408"/>
      <c r="D1717" s="399" t="s">
        <v>70</v>
      </c>
      <c r="E1717" s="408"/>
      <c r="F1717" s="410" t="s">
        <v>2709</v>
      </c>
      <c r="G1717" s="408"/>
      <c r="H1717" s="411">
        <v>3.03</v>
      </c>
      <c r="I1717" s="412" t="s">
        <v>15</v>
      </c>
      <c r="J1717" s="413"/>
      <c r="K1717" s="414"/>
      <c r="L1717" s="412" t="s">
        <v>15</v>
      </c>
      <c r="M1717" s="413"/>
      <c r="N1717" s="414"/>
      <c r="O1717" s="412" t="s">
        <v>15</v>
      </c>
      <c r="P1717" s="413"/>
      <c r="Q1717" s="414">
        <v>3.03</v>
      </c>
      <c r="R1717" s="412" t="s">
        <v>15</v>
      </c>
      <c r="S1717" s="413"/>
    </row>
    <row r="1718" spans="2:19" s="264" customFormat="1" ht="22.5" customHeight="1" outlineLevel="2" collapsed="1">
      <c r="B1718" s="255"/>
      <c r="C1718" s="265" t="s">
        <v>2710</v>
      </c>
      <c r="D1718" s="265" t="s">
        <v>90</v>
      </c>
      <c r="E1718" s="266" t="s">
        <v>2711</v>
      </c>
      <c r="F1718" s="435" t="s">
        <v>2712</v>
      </c>
      <c r="G1718" s="267" t="s">
        <v>182</v>
      </c>
      <c r="H1718" s="268">
        <v>8.16</v>
      </c>
      <c r="I1718" s="269">
        <v>192.3</v>
      </c>
      <c r="J1718" s="271">
        <f>ROUND(I1718*H1718,2)</f>
        <v>1569.17</v>
      </c>
      <c r="K1718" s="270"/>
      <c r="L1718" s="269">
        <v>192.3</v>
      </c>
      <c r="M1718" s="271">
        <f>ROUND(L1718*K1718,2)</f>
        <v>0</v>
      </c>
      <c r="N1718" s="270"/>
      <c r="O1718" s="269">
        <v>192.3</v>
      </c>
      <c r="P1718" s="271">
        <f>ROUND(O1718*N1718,2)</f>
        <v>0</v>
      </c>
      <c r="Q1718" s="270">
        <v>8.16</v>
      </c>
      <c r="R1718" s="269">
        <v>192.3</v>
      </c>
      <c r="S1718" s="271">
        <f>ROUND(R1718*Q1718,2)</f>
        <v>1569.17</v>
      </c>
    </row>
    <row r="1719" spans="2:19" s="415" customFormat="1" ht="13.5" hidden="1" outlineLevel="3">
      <c r="B1719" s="407"/>
      <c r="C1719" s="408"/>
      <c r="D1719" s="399" t="s">
        <v>70</v>
      </c>
      <c r="E1719" s="408"/>
      <c r="F1719" s="410" t="s">
        <v>2713</v>
      </c>
      <c r="G1719" s="408"/>
      <c r="H1719" s="411">
        <v>8.16</v>
      </c>
      <c r="I1719" s="412" t="s">
        <v>15</v>
      </c>
      <c r="J1719" s="413"/>
      <c r="K1719" s="414"/>
      <c r="L1719" s="412" t="s">
        <v>15</v>
      </c>
      <c r="M1719" s="413"/>
      <c r="N1719" s="414"/>
      <c r="O1719" s="412" t="s">
        <v>15</v>
      </c>
      <c r="P1719" s="413"/>
      <c r="Q1719" s="414">
        <v>8.16</v>
      </c>
      <c r="R1719" s="412" t="s">
        <v>15</v>
      </c>
      <c r="S1719" s="413"/>
    </row>
    <row r="1720" spans="2:19" s="264" customFormat="1" ht="22.5" customHeight="1" outlineLevel="2" collapsed="1">
      <c r="B1720" s="255"/>
      <c r="C1720" s="256" t="s">
        <v>2714</v>
      </c>
      <c r="D1720" s="256" t="s">
        <v>67</v>
      </c>
      <c r="E1720" s="257" t="s">
        <v>2715</v>
      </c>
      <c r="F1720" s="396" t="s">
        <v>2716</v>
      </c>
      <c r="G1720" s="259" t="s">
        <v>182</v>
      </c>
      <c r="H1720" s="260">
        <v>4</v>
      </c>
      <c r="I1720" s="261">
        <v>975.2</v>
      </c>
      <c r="J1720" s="263">
        <f>ROUND(I1720*H1720,2)</f>
        <v>3900.8</v>
      </c>
      <c r="K1720" s="262"/>
      <c r="L1720" s="261">
        <v>975.2</v>
      </c>
      <c r="M1720" s="263">
        <f>ROUND(L1720*K1720,2)</f>
        <v>0</v>
      </c>
      <c r="N1720" s="262"/>
      <c r="O1720" s="261">
        <v>975.2</v>
      </c>
      <c r="P1720" s="263">
        <f>ROUND(O1720*N1720,2)</f>
        <v>0</v>
      </c>
      <c r="Q1720" s="262">
        <v>4</v>
      </c>
      <c r="R1720" s="261">
        <v>975.2</v>
      </c>
      <c r="S1720" s="263">
        <f>ROUND(R1720*Q1720,2)</f>
        <v>3900.8</v>
      </c>
    </row>
    <row r="1721" spans="2:19" s="415" customFormat="1" ht="13.5" hidden="1" outlineLevel="3">
      <c r="B1721" s="407"/>
      <c r="C1721" s="408"/>
      <c r="D1721" s="399" t="s">
        <v>70</v>
      </c>
      <c r="E1721" s="436" t="s">
        <v>15</v>
      </c>
      <c r="F1721" s="410" t="s">
        <v>2717</v>
      </c>
      <c r="G1721" s="408"/>
      <c r="H1721" s="411">
        <v>4</v>
      </c>
      <c r="I1721" s="412" t="s">
        <v>15</v>
      </c>
      <c r="J1721" s="413"/>
      <c r="K1721" s="414"/>
      <c r="L1721" s="412" t="s">
        <v>15</v>
      </c>
      <c r="M1721" s="413"/>
      <c r="N1721" s="414"/>
      <c r="O1721" s="412" t="s">
        <v>15</v>
      </c>
      <c r="P1721" s="413"/>
      <c r="Q1721" s="414">
        <v>4</v>
      </c>
      <c r="R1721" s="412" t="s">
        <v>15</v>
      </c>
      <c r="S1721" s="413"/>
    </row>
    <row r="1722" spans="2:19" s="264" customFormat="1" ht="22.5" customHeight="1" outlineLevel="2" collapsed="1">
      <c r="B1722" s="255"/>
      <c r="C1722" s="265" t="s">
        <v>2718</v>
      </c>
      <c r="D1722" s="265" t="s">
        <v>90</v>
      </c>
      <c r="E1722" s="266" t="s">
        <v>2719</v>
      </c>
      <c r="F1722" s="435" t="s">
        <v>2720</v>
      </c>
      <c r="G1722" s="267" t="s">
        <v>182</v>
      </c>
      <c r="H1722" s="268">
        <v>4.04</v>
      </c>
      <c r="I1722" s="269">
        <v>1018.5</v>
      </c>
      <c r="J1722" s="271">
        <f>ROUND(I1722*H1722,2)</f>
        <v>4114.74</v>
      </c>
      <c r="K1722" s="270"/>
      <c r="L1722" s="269">
        <v>1018.5</v>
      </c>
      <c r="M1722" s="271">
        <f>ROUND(L1722*K1722,2)</f>
        <v>0</v>
      </c>
      <c r="N1722" s="270"/>
      <c r="O1722" s="269">
        <v>1018.5</v>
      </c>
      <c r="P1722" s="271">
        <f>ROUND(O1722*N1722,2)</f>
        <v>0</v>
      </c>
      <c r="Q1722" s="270">
        <v>4.04</v>
      </c>
      <c r="R1722" s="269">
        <v>1018.5</v>
      </c>
      <c r="S1722" s="271">
        <f>ROUND(R1722*Q1722,2)</f>
        <v>4114.74</v>
      </c>
    </row>
    <row r="1723" spans="2:19" s="415" customFormat="1" ht="13.5" hidden="1" outlineLevel="3">
      <c r="B1723" s="407"/>
      <c r="C1723" s="408"/>
      <c r="D1723" s="399" t="s">
        <v>70</v>
      </c>
      <c r="E1723" s="408"/>
      <c r="F1723" s="410" t="s">
        <v>2705</v>
      </c>
      <c r="G1723" s="408"/>
      <c r="H1723" s="411">
        <v>4.04</v>
      </c>
      <c r="I1723" s="412" t="s">
        <v>15</v>
      </c>
      <c r="J1723" s="413"/>
      <c r="K1723" s="414"/>
      <c r="L1723" s="412" t="s">
        <v>15</v>
      </c>
      <c r="M1723" s="413"/>
      <c r="N1723" s="414"/>
      <c r="O1723" s="412" t="s">
        <v>15</v>
      </c>
      <c r="P1723" s="413"/>
      <c r="Q1723" s="414">
        <v>4.04</v>
      </c>
      <c r="R1723" s="412" t="s">
        <v>15</v>
      </c>
      <c r="S1723" s="413"/>
    </row>
    <row r="1724" spans="2:19" s="264" customFormat="1" ht="22.5" customHeight="1" outlineLevel="2" collapsed="1">
      <c r="B1724" s="255"/>
      <c r="C1724" s="265" t="s">
        <v>2721</v>
      </c>
      <c r="D1724" s="265" t="s">
        <v>90</v>
      </c>
      <c r="E1724" s="266" t="s">
        <v>2711</v>
      </c>
      <c r="F1724" s="435" t="s">
        <v>2712</v>
      </c>
      <c r="G1724" s="267" t="s">
        <v>182</v>
      </c>
      <c r="H1724" s="268">
        <v>4.08</v>
      </c>
      <c r="I1724" s="269">
        <v>192.3</v>
      </c>
      <c r="J1724" s="271">
        <f>ROUND(I1724*H1724,2)</f>
        <v>784.58</v>
      </c>
      <c r="K1724" s="270"/>
      <c r="L1724" s="269">
        <v>192.3</v>
      </c>
      <c r="M1724" s="271">
        <f>ROUND(L1724*K1724,2)</f>
        <v>0</v>
      </c>
      <c r="N1724" s="270"/>
      <c r="O1724" s="269">
        <v>192.3</v>
      </c>
      <c r="P1724" s="271">
        <f>ROUND(O1724*N1724,2)</f>
        <v>0</v>
      </c>
      <c r="Q1724" s="270">
        <v>4.08</v>
      </c>
      <c r="R1724" s="269">
        <v>192.3</v>
      </c>
      <c r="S1724" s="271">
        <f>ROUND(R1724*Q1724,2)</f>
        <v>784.58</v>
      </c>
    </row>
    <row r="1725" spans="2:19" s="415" customFormat="1" ht="13.5" hidden="1" outlineLevel="3">
      <c r="B1725" s="407"/>
      <c r="C1725" s="408"/>
      <c r="D1725" s="399" t="s">
        <v>70</v>
      </c>
      <c r="E1725" s="408"/>
      <c r="F1725" s="410" t="s">
        <v>2722</v>
      </c>
      <c r="G1725" s="408"/>
      <c r="H1725" s="411">
        <v>4.08</v>
      </c>
      <c r="I1725" s="412" t="s">
        <v>15</v>
      </c>
      <c r="J1725" s="413"/>
      <c r="K1725" s="414"/>
      <c r="L1725" s="412" t="s">
        <v>15</v>
      </c>
      <c r="M1725" s="413"/>
      <c r="N1725" s="414"/>
      <c r="O1725" s="412" t="s">
        <v>15</v>
      </c>
      <c r="P1725" s="413"/>
      <c r="Q1725" s="414">
        <v>4.08</v>
      </c>
      <c r="R1725" s="412" t="s">
        <v>15</v>
      </c>
      <c r="S1725" s="413"/>
    </row>
    <row r="1726" spans="2:19" s="264" customFormat="1" ht="31.5" customHeight="1" outlineLevel="2" collapsed="1">
      <c r="B1726" s="255"/>
      <c r="C1726" s="256" t="s">
        <v>2723</v>
      </c>
      <c r="D1726" s="256" t="s">
        <v>67</v>
      </c>
      <c r="E1726" s="257" t="s">
        <v>2724</v>
      </c>
      <c r="F1726" s="396" t="s">
        <v>2725</v>
      </c>
      <c r="G1726" s="259" t="s">
        <v>182</v>
      </c>
      <c r="H1726" s="260">
        <v>5</v>
      </c>
      <c r="I1726" s="261">
        <v>724.5</v>
      </c>
      <c r="J1726" s="263">
        <f>ROUND(I1726*H1726,2)</f>
        <v>3622.5</v>
      </c>
      <c r="K1726" s="262"/>
      <c r="L1726" s="261">
        <v>724.5</v>
      </c>
      <c r="M1726" s="263">
        <f>ROUND(L1726*K1726,2)</f>
        <v>0</v>
      </c>
      <c r="N1726" s="262"/>
      <c r="O1726" s="261">
        <v>724.5</v>
      </c>
      <c r="P1726" s="263">
        <f>ROUND(O1726*N1726,2)</f>
        <v>0</v>
      </c>
      <c r="Q1726" s="262">
        <v>5</v>
      </c>
      <c r="R1726" s="261">
        <v>724.5</v>
      </c>
      <c r="S1726" s="263">
        <f>ROUND(R1726*Q1726,2)</f>
        <v>3622.5</v>
      </c>
    </row>
    <row r="1727" spans="2:19" s="415" customFormat="1" ht="13.5" hidden="1" outlineLevel="3">
      <c r="B1727" s="407"/>
      <c r="C1727" s="408"/>
      <c r="D1727" s="399" t="s">
        <v>70</v>
      </c>
      <c r="E1727" s="436" t="s">
        <v>15</v>
      </c>
      <c r="F1727" s="410" t="s">
        <v>2726</v>
      </c>
      <c r="G1727" s="408"/>
      <c r="H1727" s="411">
        <v>5</v>
      </c>
      <c r="I1727" s="412" t="s">
        <v>15</v>
      </c>
      <c r="J1727" s="413"/>
      <c r="K1727" s="414"/>
      <c r="L1727" s="412" t="s">
        <v>15</v>
      </c>
      <c r="M1727" s="413"/>
      <c r="N1727" s="414"/>
      <c r="O1727" s="412" t="s">
        <v>15</v>
      </c>
      <c r="P1727" s="413"/>
      <c r="Q1727" s="414">
        <v>5</v>
      </c>
      <c r="R1727" s="412" t="s">
        <v>15</v>
      </c>
      <c r="S1727" s="413"/>
    </row>
    <row r="1728" spans="2:19" s="264" customFormat="1" ht="22.5" customHeight="1" outlineLevel="2" collapsed="1">
      <c r="B1728" s="255"/>
      <c r="C1728" s="256" t="s">
        <v>2727</v>
      </c>
      <c r="D1728" s="256" t="s">
        <v>67</v>
      </c>
      <c r="E1728" s="257" t="s">
        <v>2728</v>
      </c>
      <c r="F1728" s="396" t="s">
        <v>2729</v>
      </c>
      <c r="G1728" s="259" t="s">
        <v>104</v>
      </c>
      <c r="H1728" s="260">
        <v>1</v>
      </c>
      <c r="I1728" s="261">
        <v>1741.5</v>
      </c>
      <c r="J1728" s="263">
        <f>ROUND(I1728*H1728,2)</f>
        <v>1741.5</v>
      </c>
      <c r="K1728" s="262"/>
      <c r="L1728" s="261">
        <v>1741.5</v>
      </c>
      <c r="M1728" s="263">
        <f>ROUND(L1728*K1728,2)</f>
        <v>0</v>
      </c>
      <c r="N1728" s="262"/>
      <c r="O1728" s="261">
        <v>1741.5</v>
      </c>
      <c r="P1728" s="263">
        <f>ROUND(O1728*N1728,2)</f>
        <v>0</v>
      </c>
      <c r="Q1728" s="262">
        <v>1</v>
      </c>
      <c r="R1728" s="261">
        <v>1741.5</v>
      </c>
      <c r="S1728" s="263">
        <f>ROUND(R1728*Q1728,2)</f>
        <v>1741.5</v>
      </c>
    </row>
    <row r="1729" spans="2:19" s="415" customFormat="1" ht="13.5" hidden="1" outlineLevel="3">
      <c r="B1729" s="407"/>
      <c r="C1729" s="408"/>
      <c r="D1729" s="399" t="s">
        <v>70</v>
      </c>
      <c r="E1729" s="436" t="s">
        <v>15</v>
      </c>
      <c r="F1729" s="410" t="s">
        <v>2730</v>
      </c>
      <c r="G1729" s="408"/>
      <c r="H1729" s="411">
        <v>1</v>
      </c>
      <c r="I1729" s="412" t="s">
        <v>15</v>
      </c>
      <c r="J1729" s="413"/>
      <c r="K1729" s="414"/>
      <c r="L1729" s="412" t="s">
        <v>15</v>
      </c>
      <c r="M1729" s="413"/>
      <c r="N1729" s="414"/>
      <c r="O1729" s="412" t="s">
        <v>15</v>
      </c>
      <c r="P1729" s="413"/>
      <c r="Q1729" s="414">
        <v>1</v>
      </c>
      <c r="R1729" s="412" t="s">
        <v>15</v>
      </c>
      <c r="S1729" s="413"/>
    </row>
    <row r="1730" spans="2:19" s="264" customFormat="1" ht="22.5" customHeight="1" outlineLevel="2" collapsed="1">
      <c r="B1730" s="255"/>
      <c r="C1730" s="256" t="s">
        <v>2731</v>
      </c>
      <c r="D1730" s="256" t="s">
        <v>67</v>
      </c>
      <c r="E1730" s="257" t="s">
        <v>2732</v>
      </c>
      <c r="F1730" s="396" t="s">
        <v>2733</v>
      </c>
      <c r="G1730" s="259" t="s">
        <v>104</v>
      </c>
      <c r="H1730" s="260">
        <v>4.8</v>
      </c>
      <c r="I1730" s="261">
        <v>7175</v>
      </c>
      <c r="J1730" s="263">
        <f>ROUND(I1730*H1730,2)</f>
        <v>34440</v>
      </c>
      <c r="K1730" s="262"/>
      <c r="L1730" s="261">
        <v>7175</v>
      </c>
      <c r="M1730" s="263">
        <f>ROUND(L1730*K1730,2)</f>
        <v>0</v>
      </c>
      <c r="N1730" s="262"/>
      <c r="O1730" s="261">
        <v>7175</v>
      </c>
      <c r="P1730" s="263">
        <f>ROUND(O1730*N1730,2)</f>
        <v>0</v>
      </c>
      <c r="Q1730" s="262">
        <v>4.8</v>
      </c>
      <c r="R1730" s="261">
        <v>7175</v>
      </c>
      <c r="S1730" s="263">
        <f>ROUND(R1730*Q1730,2)</f>
        <v>34440</v>
      </c>
    </row>
    <row r="1731" spans="2:19" s="415" customFormat="1" ht="13.5" hidden="1" outlineLevel="3">
      <c r="B1731" s="407"/>
      <c r="C1731" s="408"/>
      <c r="D1731" s="399" t="s">
        <v>70</v>
      </c>
      <c r="E1731" s="436" t="s">
        <v>15</v>
      </c>
      <c r="F1731" s="410" t="s">
        <v>2734</v>
      </c>
      <c r="G1731" s="408"/>
      <c r="H1731" s="411">
        <v>2</v>
      </c>
      <c r="I1731" s="412" t="s">
        <v>15</v>
      </c>
      <c r="J1731" s="413"/>
      <c r="K1731" s="414"/>
      <c r="L1731" s="412" t="s">
        <v>15</v>
      </c>
      <c r="M1731" s="413"/>
      <c r="N1731" s="414"/>
      <c r="O1731" s="412" t="s">
        <v>15</v>
      </c>
      <c r="P1731" s="413"/>
      <c r="Q1731" s="414">
        <v>2</v>
      </c>
      <c r="R1731" s="412" t="s">
        <v>15</v>
      </c>
      <c r="S1731" s="413"/>
    </row>
    <row r="1732" spans="2:19" s="415" customFormat="1" ht="13.5" hidden="1" outlineLevel="3">
      <c r="B1732" s="407"/>
      <c r="C1732" s="408"/>
      <c r="D1732" s="399" t="s">
        <v>70</v>
      </c>
      <c r="E1732" s="436" t="s">
        <v>15</v>
      </c>
      <c r="F1732" s="410" t="s">
        <v>2735</v>
      </c>
      <c r="G1732" s="408"/>
      <c r="H1732" s="411">
        <v>2.8</v>
      </c>
      <c r="I1732" s="412" t="s">
        <v>15</v>
      </c>
      <c r="J1732" s="413"/>
      <c r="K1732" s="414"/>
      <c r="L1732" s="412" t="s">
        <v>15</v>
      </c>
      <c r="M1732" s="413"/>
      <c r="N1732" s="414"/>
      <c r="O1732" s="412" t="s">
        <v>15</v>
      </c>
      <c r="P1732" s="413"/>
      <c r="Q1732" s="414">
        <v>2.8</v>
      </c>
      <c r="R1732" s="412" t="s">
        <v>15</v>
      </c>
      <c r="S1732" s="413"/>
    </row>
    <row r="1733" spans="2:19" s="424" customFormat="1" ht="13.5" hidden="1" outlineLevel="3">
      <c r="B1733" s="416"/>
      <c r="C1733" s="417"/>
      <c r="D1733" s="399" t="s">
        <v>70</v>
      </c>
      <c r="E1733" s="438" t="s">
        <v>15</v>
      </c>
      <c r="F1733" s="419" t="s">
        <v>71</v>
      </c>
      <c r="G1733" s="417"/>
      <c r="H1733" s="420">
        <v>4.8</v>
      </c>
      <c r="I1733" s="421" t="s">
        <v>15</v>
      </c>
      <c r="J1733" s="422"/>
      <c r="K1733" s="423"/>
      <c r="L1733" s="421" t="s">
        <v>15</v>
      </c>
      <c r="M1733" s="422"/>
      <c r="N1733" s="423"/>
      <c r="O1733" s="421" t="s">
        <v>15</v>
      </c>
      <c r="P1733" s="422"/>
      <c r="Q1733" s="423">
        <v>4.8</v>
      </c>
      <c r="R1733" s="421" t="s">
        <v>15</v>
      </c>
      <c r="S1733" s="422"/>
    </row>
    <row r="1734" spans="2:19" s="264" customFormat="1" ht="22.5" customHeight="1" outlineLevel="2" collapsed="1">
      <c r="B1734" s="255"/>
      <c r="C1734" s="256" t="s">
        <v>2736</v>
      </c>
      <c r="D1734" s="256" t="s">
        <v>67</v>
      </c>
      <c r="E1734" s="257" t="s">
        <v>2737</v>
      </c>
      <c r="F1734" s="396" t="s">
        <v>2738</v>
      </c>
      <c r="G1734" s="259" t="s">
        <v>182</v>
      </c>
      <c r="H1734" s="260">
        <v>1</v>
      </c>
      <c r="I1734" s="261">
        <v>8080.6</v>
      </c>
      <c r="J1734" s="263">
        <f>ROUND(I1734*H1734,2)</f>
        <v>8080.6</v>
      </c>
      <c r="K1734" s="262"/>
      <c r="L1734" s="261">
        <v>8080.6</v>
      </c>
      <c r="M1734" s="263">
        <f>ROUND(L1734*K1734,2)</f>
        <v>0</v>
      </c>
      <c r="N1734" s="262"/>
      <c r="O1734" s="261">
        <v>8080.6</v>
      </c>
      <c r="P1734" s="263">
        <f>ROUND(O1734*N1734,2)</f>
        <v>0</v>
      </c>
      <c r="Q1734" s="262">
        <v>1</v>
      </c>
      <c r="R1734" s="261">
        <v>8080.6</v>
      </c>
      <c r="S1734" s="263">
        <f>ROUND(R1734*Q1734,2)</f>
        <v>8080.6</v>
      </c>
    </row>
    <row r="1735" spans="2:19" s="415" customFormat="1" ht="13.5" hidden="1" outlineLevel="3">
      <c r="B1735" s="407"/>
      <c r="C1735" s="408"/>
      <c r="D1735" s="399" t="s">
        <v>70</v>
      </c>
      <c r="E1735" s="436" t="s">
        <v>15</v>
      </c>
      <c r="F1735" s="410" t="s">
        <v>2739</v>
      </c>
      <c r="G1735" s="408"/>
      <c r="H1735" s="411">
        <v>1</v>
      </c>
      <c r="I1735" s="412" t="s">
        <v>15</v>
      </c>
      <c r="J1735" s="413"/>
      <c r="K1735" s="414"/>
      <c r="L1735" s="412" t="s">
        <v>15</v>
      </c>
      <c r="M1735" s="413"/>
      <c r="N1735" s="414"/>
      <c r="O1735" s="412" t="s">
        <v>15</v>
      </c>
      <c r="P1735" s="413"/>
      <c r="Q1735" s="414">
        <v>1</v>
      </c>
      <c r="R1735" s="412" t="s">
        <v>15</v>
      </c>
      <c r="S1735" s="413"/>
    </row>
    <row r="1736" spans="2:19" s="264" customFormat="1" ht="44.25" customHeight="1" outlineLevel="2" collapsed="1">
      <c r="B1736" s="255"/>
      <c r="C1736" s="256" t="s">
        <v>2740</v>
      </c>
      <c r="D1736" s="256" t="s">
        <v>67</v>
      </c>
      <c r="E1736" s="257" t="s">
        <v>2741</v>
      </c>
      <c r="F1736" s="396" t="s">
        <v>2742</v>
      </c>
      <c r="G1736" s="259" t="s">
        <v>104</v>
      </c>
      <c r="H1736" s="260">
        <v>114</v>
      </c>
      <c r="I1736" s="261">
        <v>2368.4</v>
      </c>
      <c r="J1736" s="263">
        <f>ROUND(I1736*H1736,2)</f>
        <v>269997.6</v>
      </c>
      <c r="K1736" s="262"/>
      <c r="L1736" s="261">
        <v>2368.4</v>
      </c>
      <c r="M1736" s="263">
        <f>ROUND(L1736*K1736,2)</f>
        <v>0</v>
      </c>
      <c r="N1736" s="262"/>
      <c r="O1736" s="261">
        <v>2368.4</v>
      </c>
      <c r="P1736" s="263">
        <f>ROUND(O1736*N1736,2)</f>
        <v>0</v>
      </c>
      <c r="Q1736" s="262">
        <v>114</v>
      </c>
      <c r="R1736" s="261">
        <v>2368.4</v>
      </c>
      <c r="S1736" s="263">
        <f>ROUND(R1736*Q1736,2)</f>
        <v>269997.6</v>
      </c>
    </row>
    <row r="1737" spans="2:19" s="415" customFormat="1" ht="13.5" hidden="1" outlineLevel="3">
      <c r="B1737" s="407"/>
      <c r="C1737" s="408"/>
      <c r="D1737" s="399" t="s">
        <v>70</v>
      </c>
      <c r="E1737" s="436" t="s">
        <v>15</v>
      </c>
      <c r="F1737" s="410" t="s">
        <v>2743</v>
      </c>
      <c r="G1737" s="408"/>
      <c r="H1737" s="411">
        <v>114</v>
      </c>
      <c r="I1737" s="412" t="s">
        <v>15</v>
      </c>
      <c r="J1737" s="413"/>
      <c r="K1737" s="414"/>
      <c r="L1737" s="412" t="s">
        <v>15</v>
      </c>
      <c r="M1737" s="413"/>
      <c r="N1737" s="414"/>
      <c r="O1737" s="412" t="s">
        <v>15</v>
      </c>
      <c r="P1737" s="413"/>
      <c r="Q1737" s="414">
        <v>114</v>
      </c>
      <c r="R1737" s="412" t="s">
        <v>15</v>
      </c>
      <c r="S1737" s="413"/>
    </row>
    <row r="1738" spans="2:19" s="264" customFormat="1" ht="22.5" customHeight="1" outlineLevel="2" collapsed="1">
      <c r="B1738" s="255"/>
      <c r="C1738" s="256" t="s">
        <v>2744</v>
      </c>
      <c r="D1738" s="256" t="s">
        <v>67</v>
      </c>
      <c r="E1738" s="257" t="s">
        <v>2745</v>
      </c>
      <c r="F1738" s="396" t="s">
        <v>2746</v>
      </c>
      <c r="G1738" s="259" t="s">
        <v>182</v>
      </c>
      <c r="H1738" s="260">
        <v>4</v>
      </c>
      <c r="I1738" s="261">
        <v>626.9</v>
      </c>
      <c r="J1738" s="263">
        <f>ROUND(I1738*H1738,2)</f>
        <v>2507.6</v>
      </c>
      <c r="K1738" s="262"/>
      <c r="L1738" s="261">
        <v>626.9</v>
      </c>
      <c r="M1738" s="263">
        <f>ROUND(L1738*K1738,2)</f>
        <v>0</v>
      </c>
      <c r="N1738" s="262"/>
      <c r="O1738" s="261">
        <v>626.9</v>
      </c>
      <c r="P1738" s="263">
        <f>ROUND(O1738*N1738,2)</f>
        <v>0</v>
      </c>
      <c r="Q1738" s="262">
        <v>4</v>
      </c>
      <c r="R1738" s="261">
        <v>626.9</v>
      </c>
      <c r="S1738" s="263">
        <f>ROUND(R1738*Q1738,2)</f>
        <v>2507.6</v>
      </c>
    </row>
    <row r="1739" spans="2:19" s="415" customFormat="1" ht="13.5" hidden="1" outlineLevel="3">
      <c r="B1739" s="407"/>
      <c r="C1739" s="408"/>
      <c r="D1739" s="399" t="s">
        <v>70</v>
      </c>
      <c r="E1739" s="436" t="s">
        <v>15</v>
      </c>
      <c r="F1739" s="410" t="s">
        <v>2717</v>
      </c>
      <c r="G1739" s="408"/>
      <c r="H1739" s="411">
        <v>4</v>
      </c>
      <c r="I1739" s="412" t="s">
        <v>15</v>
      </c>
      <c r="J1739" s="413"/>
      <c r="K1739" s="414"/>
      <c r="L1739" s="412" t="s">
        <v>15</v>
      </c>
      <c r="M1739" s="413"/>
      <c r="N1739" s="414"/>
      <c r="O1739" s="412" t="s">
        <v>15</v>
      </c>
      <c r="P1739" s="413"/>
      <c r="Q1739" s="414">
        <v>4</v>
      </c>
      <c r="R1739" s="412" t="s">
        <v>15</v>
      </c>
      <c r="S1739" s="413"/>
    </row>
    <row r="1740" spans="2:19" s="264" customFormat="1" ht="22.5" customHeight="1" outlineLevel="2">
      <c r="B1740" s="255"/>
      <c r="C1740" s="265" t="s">
        <v>2747</v>
      </c>
      <c r="D1740" s="265" t="s">
        <v>90</v>
      </c>
      <c r="E1740" s="266" t="s">
        <v>2748</v>
      </c>
      <c r="F1740" s="435" t="s">
        <v>2749</v>
      </c>
      <c r="G1740" s="267" t="s">
        <v>182</v>
      </c>
      <c r="H1740" s="268">
        <v>4</v>
      </c>
      <c r="I1740" s="269">
        <v>1811.2</v>
      </c>
      <c r="J1740" s="271">
        <f>ROUND(I1740*H1740,2)</f>
        <v>7244.8</v>
      </c>
      <c r="K1740" s="270"/>
      <c r="L1740" s="269">
        <v>1811.2</v>
      </c>
      <c r="M1740" s="271">
        <f>ROUND(L1740*K1740,2)</f>
        <v>0</v>
      </c>
      <c r="N1740" s="270"/>
      <c r="O1740" s="269">
        <v>1811.2</v>
      </c>
      <c r="P1740" s="271">
        <f>ROUND(O1740*N1740,2)</f>
        <v>0</v>
      </c>
      <c r="Q1740" s="270">
        <v>4</v>
      </c>
      <c r="R1740" s="269">
        <v>1811.2</v>
      </c>
      <c r="S1740" s="271">
        <f>ROUND(R1740*Q1740,2)</f>
        <v>7244.8</v>
      </c>
    </row>
    <row r="1741" spans="2:19" s="264" customFormat="1" ht="22.5" customHeight="1" outlineLevel="2" collapsed="1">
      <c r="B1741" s="255"/>
      <c r="C1741" s="256" t="s">
        <v>2750</v>
      </c>
      <c r="D1741" s="256" t="s">
        <v>67</v>
      </c>
      <c r="E1741" s="257" t="s">
        <v>2751</v>
      </c>
      <c r="F1741" s="396" t="s">
        <v>2752</v>
      </c>
      <c r="G1741" s="259" t="s">
        <v>182</v>
      </c>
      <c r="H1741" s="260">
        <v>1</v>
      </c>
      <c r="I1741" s="261">
        <v>835.9</v>
      </c>
      <c r="J1741" s="263">
        <f>ROUND(I1741*H1741,2)</f>
        <v>835.9</v>
      </c>
      <c r="K1741" s="262"/>
      <c r="L1741" s="261">
        <v>835.9</v>
      </c>
      <c r="M1741" s="263">
        <f>ROUND(L1741*K1741,2)</f>
        <v>0</v>
      </c>
      <c r="N1741" s="262"/>
      <c r="O1741" s="261">
        <v>835.9</v>
      </c>
      <c r="P1741" s="263">
        <f>ROUND(O1741*N1741,2)</f>
        <v>0</v>
      </c>
      <c r="Q1741" s="262">
        <v>1</v>
      </c>
      <c r="R1741" s="261">
        <v>835.9</v>
      </c>
      <c r="S1741" s="263">
        <f>ROUND(R1741*Q1741,2)</f>
        <v>835.9</v>
      </c>
    </row>
    <row r="1742" spans="2:19" s="415" customFormat="1" ht="13.5" hidden="1" outlineLevel="3">
      <c r="B1742" s="407"/>
      <c r="C1742" s="408"/>
      <c r="D1742" s="399" t="s">
        <v>70</v>
      </c>
      <c r="E1742" s="436" t="s">
        <v>15</v>
      </c>
      <c r="F1742" s="410" t="s">
        <v>2753</v>
      </c>
      <c r="G1742" s="408"/>
      <c r="H1742" s="411">
        <v>1</v>
      </c>
      <c r="I1742" s="412" t="s">
        <v>15</v>
      </c>
      <c r="J1742" s="413"/>
      <c r="K1742" s="414"/>
      <c r="L1742" s="412" t="s">
        <v>15</v>
      </c>
      <c r="M1742" s="413"/>
      <c r="N1742" s="414"/>
      <c r="O1742" s="412" t="s">
        <v>15</v>
      </c>
      <c r="P1742" s="413"/>
      <c r="Q1742" s="414">
        <v>1</v>
      </c>
      <c r="R1742" s="412" t="s">
        <v>15</v>
      </c>
      <c r="S1742" s="413"/>
    </row>
    <row r="1743" spans="2:19" s="264" customFormat="1" ht="22.5" customHeight="1" outlineLevel="2">
      <c r="B1743" s="255"/>
      <c r="C1743" s="265" t="s">
        <v>2754</v>
      </c>
      <c r="D1743" s="265" t="s">
        <v>90</v>
      </c>
      <c r="E1743" s="266" t="s">
        <v>2755</v>
      </c>
      <c r="F1743" s="435" t="s">
        <v>2756</v>
      </c>
      <c r="G1743" s="267" t="s">
        <v>182</v>
      </c>
      <c r="H1743" s="268">
        <v>1</v>
      </c>
      <c r="I1743" s="269">
        <v>2231.9</v>
      </c>
      <c r="J1743" s="271">
        <f>ROUND(I1743*H1743,2)</f>
        <v>2231.9</v>
      </c>
      <c r="K1743" s="270"/>
      <c r="L1743" s="269">
        <v>2231.9</v>
      </c>
      <c r="M1743" s="271">
        <f>ROUND(L1743*K1743,2)</f>
        <v>0</v>
      </c>
      <c r="N1743" s="270"/>
      <c r="O1743" s="269">
        <v>2231.9</v>
      </c>
      <c r="P1743" s="271">
        <f>ROUND(O1743*N1743,2)</f>
        <v>0</v>
      </c>
      <c r="Q1743" s="270">
        <v>1</v>
      </c>
      <c r="R1743" s="269">
        <v>2231.9</v>
      </c>
      <c r="S1743" s="271">
        <f>ROUND(R1743*Q1743,2)</f>
        <v>2231.9</v>
      </c>
    </row>
    <row r="1744" spans="2:19" s="264" customFormat="1" ht="22.5" customHeight="1" outlineLevel="2" collapsed="1">
      <c r="B1744" s="255"/>
      <c r="C1744" s="256" t="s">
        <v>2757</v>
      </c>
      <c r="D1744" s="256" t="s">
        <v>67</v>
      </c>
      <c r="E1744" s="257" t="s">
        <v>2758</v>
      </c>
      <c r="F1744" s="396" t="s">
        <v>2759</v>
      </c>
      <c r="G1744" s="259" t="s">
        <v>182</v>
      </c>
      <c r="H1744" s="260">
        <v>29</v>
      </c>
      <c r="I1744" s="261">
        <v>118.5</v>
      </c>
      <c r="J1744" s="263">
        <f>ROUND(I1744*H1744,2)</f>
        <v>3436.5</v>
      </c>
      <c r="K1744" s="262"/>
      <c r="L1744" s="261">
        <v>118.5</v>
      </c>
      <c r="M1744" s="263">
        <f>ROUND(L1744*K1744,2)</f>
        <v>0</v>
      </c>
      <c r="N1744" s="262"/>
      <c r="O1744" s="261">
        <v>118.5</v>
      </c>
      <c r="P1744" s="263">
        <f>ROUND(O1744*N1744,2)</f>
        <v>0</v>
      </c>
      <c r="Q1744" s="262">
        <v>29</v>
      </c>
      <c r="R1744" s="261">
        <v>118.5</v>
      </c>
      <c r="S1744" s="263">
        <f>ROUND(R1744*Q1744,2)</f>
        <v>3436.5</v>
      </c>
    </row>
    <row r="1745" spans="2:19" s="415" customFormat="1" ht="13.5" hidden="1" outlineLevel="3">
      <c r="B1745" s="407"/>
      <c r="C1745" s="408"/>
      <c r="D1745" s="399" t="s">
        <v>70</v>
      </c>
      <c r="E1745" s="436" t="s">
        <v>15</v>
      </c>
      <c r="F1745" s="410" t="s">
        <v>2760</v>
      </c>
      <c r="G1745" s="408"/>
      <c r="H1745" s="411">
        <v>29</v>
      </c>
      <c r="I1745" s="412" t="s">
        <v>15</v>
      </c>
      <c r="J1745" s="413"/>
      <c r="K1745" s="414"/>
      <c r="L1745" s="412" t="s">
        <v>15</v>
      </c>
      <c r="M1745" s="413"/>
      <c r="N1745" s="414"/>
      <c r="O1745" s="412" t="s">
        <v>15</v>
      </c>
      <c r="P1745" s="413"/>
      <c r="Q1745" s="414">
        <v>29</v>
      </c>
      <c r="R1745" s="412" t="s">
        <v>15</v>
      </c>
      <c r="S1745" s="413"/>
    </row>
    <row r="1746" spans="2:19" s="264" customFormat="1" ht="22.5" customHeight="1" outlineLevel="2" collapsed="1">
      <c r="B1746" s="255"/>
      <c r="C1746" s="256" t="s">
        <v>2761</v>
      </c>
      <c r="D1746" s="256" t="s">
        <v>67</v>
      </c>
      <c r="E1746" s="257" t="s">
        <v>2762</v>
      </c>
      <c r="F1746" s="396" t="s">
        <v>2763</v>
      </c>
      <c r="G1746" s="259" t="s">
        <v>68</v>
      </c>
      <c r="H1746" s="260">
        <v>2.655</v>
      </c>
      <c r="I1746" s="261">
        <v>9473.8</v>
      </c>
      <c r="J1746" s="263">
        <f>ROUND(I1746*H1746,2)</f>
        <v>25152.94</v>
      </c>
      <c r="K1746" s="262"/>
      <c r="L1746" s="261">
        <v>9473.8</v>
      </c>
      <c r="M1746" s="263">
        <f>ROUND(L1746*K1746,2)</f>
        <v>0</v>
      </c>
      <c r="N1746" s="262"/>
      <c r="O1746" s="261">
        <v>9473.8</v>
      </c>
      <c r="P1746" s="263">
        <f>ROUND(O1746*N1746,2)</f>
        <v>0</v>
      </c>
      <c r="Q1746" s="262">
        <v>2.655</v>
      </c>
      <c r="R1746" s="261">
        <v>9473.8</v>
      </c>
      <c r="S1746" s="263">
        <f>ROUND(R1746*Q1746,2)</f>
        <v>25152.94</v>
      </c>
    </row>
    <row r="1747" spans="2:19" s="406" customFormat="1" ht="13.5" hidden="1" outlineLevel="3">
      <c r="B1747" s="397"/>
      <c r="C1747" s="398"/>
      <c r="D1747" s="399" t="s">
        <v>70</v>
      </c>
      <c r="E1747" s="402" t="s">
        <v>15</v>
      </c>
      <c r="F1747" s="401" t="s">
        <v>2764</v>
      </c>
      <c r="G1747" s="398"/>
      <c r="H1747" s="402" t="s">
        <v>15</v>
      </c>
      <c r="I1747" s="403" t="s">
        <v>15</v>
      </c>
      <c r="J1747" s="404"/>
      <c r="K1747" s="405"/>
      <c r="L1747" s="403" t="s">
        <v>15</v>
      </c>
      <c r="M1747" s="404"/>
      <c r="N1747" s="405"/>
      <c r="O1747" s="403" t="s">
        <v>15</v>
      </c>
      <c r="P1747" s="404"/>
      <c r="Q1747" s="405" t="s">
        <v>15</v>
      </c>
      <c r="R1747" s="403" t="s">
        <v>15</v>
      </c>
      <c r="S1747" s="404"/>
    </row>
    <row r="1748" spans="2:19" s="415" customFormat="1" ht="13.5" hidden="1" outlineLevel="3">
      <c r="B1748" s="407"/>
      <c r="C1748" s="408"/>
      <c r="D1748" s="399" t="s">
        <v>70</v>
      </c>
      <c r="E1748" s="436" t="s">
        <v>15</v>
      </c>
      <c r="F1748" s="410" t="s">
        <v>2765</v>
      </c>
      <c r="G1748" s="408"/>
      <c r="H1748" s="411">
        <v>2.655</v>
      </c>
      <c r="I1748" s="412" t="s">
        <v>15</v>
      </c>
      <c r="J1748" s="413"/>
      <c r="K1748" s="414"/>
      <c r="L1748" s="412" t="s">
        <v>15</v>
      </c>
      <c r="M1748" s="413"/>
      <c r="N1748" s="414"/>
      <c r="O1748" s="412" t="s">
        <v>15</v>
      </c>
      <c r="P1748" s="413"/>
      <c r="Q1748" s="414">
        <v>2.655</v>
      </c>
      <c r="R1748" s="412" t="s">
        <v>15</v>
      </c>
      <c r="S1748" s="413"/>
    </row>
    <row r="1749" spans="2:19" s="264" customFormat="1" ht="31.5" customHeight="1" outlineLevel="2" collapsed="1">
      <c r="B1749" s="255"/>
      <c r="C1749" s="256" t="s">
        <v>2766</v>
      </c>
      <c r="D1749" s="256" t="s">
        <v>67</v>
      </c>
      <c r="E1749" s="257" t="s">
        <v>2767</v>
      </c>
      <c r="F1749" s="396" t="s">
        <v>2768</v>
      </c>
      <c r="G1749" s="259" t="s">
        <v>68</v>
      </c>
      <c r="H1749" s="260">
        <v>318.9</v>
      </c>
      <c r="I1749" s="261">
        <v>2925.7</v>
      </c>
      <c r="J1749" s="263">
        <f>ROUND(I1749*H1749,2)</f>
        <v>933005.73</v>
      </c>
      <c r="K1749" s="262"/>
      <c r="L1749" s="261">
        <v>2925.7</v>
      </c>
      <c r="M1749" s="263">
        <f>ROUND(L1749*K1749,2)</f>
        <v>0</v>
      </c>
      <c r="N1749" s="262"/>
      <c r="O1749" s="261">
        <v>2925.7</v>
      </c>
      <c r="P1749" s="263">
        <f>ROUND(O1749*N1749,2)</f>
        <v>0</v>
      </c>
      <c r="Q1749" s="262">
        <v>318.9</v>
      </c>
      <c r="R1749" s="261">
        <v>2925.7</v>
      </c>
      <c r="S1749" s="263">
        <f>ROUND(R1749*Q1749,2)</f>
        <v>933005.73</v>
      </c>
    </row>
    <row r="1750" spans="2:19" s="406" customFormat="1" ht="13.5" hidden="1" outlineLevel="3">
      <c r="B1750" s="397"/>
      <c r="C1750" s="398"/>
      <c r="D1750" s="399" t="s">
        <v>70</v>
      </c>
      <c r="E1750" s="402" t="s">
        <v>15</v>
      </c>
      <c r="F1750" s="401" t="s">
        <v>2769</v>
      </c>
      <c r="G1750" s="398"/>
      <c r="H1750" s="402" t="s">
        <v>15</v>
      </c>
      <c r="I1750" s="403" t="s">
        <v>15</v>
      </c>
      <c r="J1750" s="404"/>
      <c r="K1750" s="405"/>
      <c r="L1750" s="403" t="s">
        <v>15</v>
      </c>
      <c r="M1750" s="404"/>
      <c r="N1750" s="405"/>
      <c r="O1750" s="403" t="s">
        <v>15</v>
      </c>
      <c r="P1750" s="404"/>
      <c r="Q1750" s="405" t="s">
        <v>15</v>
      </c>
      <c r="R1750" s="403" t="s">
        <v>15</v>
      </c>
      <c r="S1750" s="404"/>
    </row>
    <row r="1751" spans="2:19" s="415" customFormat="1" ht="13.5" hidden="1" outlineLevel="3">
      <c r="B1751" s="407"/>
      <c r="C1751" s="408"/>
      <c r="D1751" s="399" t="s">
        <v>70</v>
      </c>
      <c r="E1751" s="436" t="s">
        <v>15</v>
      </c>
      <c r="F1751" s="410" t="s">
        <v>2770</v>
      </c>
      <c r="G1751" s="408"/>
      <c r="H1751" s="411">
        <v>225.3</v>
      </c>
      <c r="I1751" s="412" t="s">
        <v>15</v>
      </c>
      <c r="J1751" s="413"/>
      <c r="K1751" s="414"/>
      <c r="L1751" s="412" t="s">
        <v>15</v>
      </c>
      <c r="M1751" s="413"/>
      <c r="N1751" s="414"/>
      <c r="O1751" s="412" t="s">
        <v>15</v>
      </c>
      <c r="P1751" s="413"/>
      <c r="Q1751" s="414">
        <v>225.3</v>
      </c>
      <c r="R1751" s="412" t="s">
        <v>15</v>
      </c>
      <c r="S1751" s="413"/>
    </row>
    <row r="1752" spans="2:19" s="415" customFormat="1" ht="13.5" hidden="1" outlineLevel="3">
      <c r="B1752" s="407"/>
      <c r="C1752" s="408"/>
      <c r="D1752" s="399" t="s">
        <v>70</v>
      </c>
      <c r="E1752" s="436" t="s">
        <v>15</v>
      </c>
      <c r="F1752" s="410" t="s">
        <v>2771</v>
      </c>
      <c r="G1752" s="408"/>
      <c r="H1752" s="411">
        <v>55.8</v>
      </c>
      <c r="I1752" s="412" t="s">
        <v>15</v>
      </c>
      <c r="J1752" s="413"/>
      <c r="K1752" s="414"/>
      <c r="L1752" s="412" t="s">
        <v>15</v>
      </c>
      <c r="M1752" s="413"/>
      <c r="N1752" s="414"/>
      <c r="O1752" s="412" t="s">
        <v>15</v>
      </c>
      <c r="P1752" s="413"/>
      <c r="Q1752" s="414">
        <v>55.8</v>
      </c>
      <c r="R1752" s="412" t="s">
        <v>15</v>
      </c>
      <c r="S1752" s="413"/>
    </row>
    <row r="1753" spans="2:19" s="415" customFormat="1" ht="13.5" hidden="1" outlineLevel="3">
      <c r="B1753" s="407"/>
      <c r="C1753" s="408"/>
      <c r="D1753" s="399" t="s">
        <v>70</v>
      </c>
      <c r="E1753" s="436" t="s">
        <v>15</v>
      </c>
      <c r="F1753" s="410" t="s">
        <v>2772</v>
      </c>
      <c r="G1753" s="408"/>
      <c r="H1753" s="411">
        <v>37.8</v>
      </c>
      <c r="I1753" s="412" t="s">
        <v>15</v>
      </c>
      <c r="J1753" s="413"/>
      <c r="K1753" s="414"/>
      <c r="L1753" s="412" t="s">
        <v>15</v>
      </c>
      <c r="M1753" s="413"/>
      <c r="N1753" s="414"/>
      <c r="O1753" s="412" t="s">
        <v>15</v>
      </c>
      <c r="P1753" s="413"/>
      <c r="Q1753" s="414">
        <v>37.8</v>
      </c>
      <c r="R1753" s="412" t="s">
        <v>15</v>
      </c>
      <c r="S1753" s="413"/>
    </row>
    <row r="1754" spans="2:19" s="424" customFormat="1" ht="13.5" hidden="1" outlineLevel="3">
      <c r="B1754" s="416"/>
      <c r="C1754" s="417"/>
      <c r="D1754" s="399" t="s">
        <v>70</v>
      </c>
      <c r="E1754" s="438" t="s">
        <v>15</v>
      </c>
      <c r="F1754" s="419" t="s">
        <v>71</v>
      </c>
      <c r="G1754" s="417"/>
      <c r="H1754" s="420">
        <v>318.9</v>
      </c>
      <c r="I1754" s="421" t="s">
        <v>15</v>
      </c>
      <c r="J1754" s="422"/>
      <c r="K1754" s="423"/>
      <c r="L1754" s="421" t="s">
        <v>15</v>
      </c>
      <c r="M1754" s="422"/>
      <c r="N1754" s="423"/>
      <c r="O1754" s="421" t="s">
        <v>15</v>
      </c>
      <c r="P1754" s="422"/>
      <c r="Q1754" s="423">
        <v>318.9</v>
      </c>
      <c r="R1754" s="421" t="s">
        <v>15</v>
      </c>
      <c r="S1754" s="422"/>
    </row>
    <row r="1755" spans="2:19" s="264" customFormat="1" ht="22.5" customHeight="1" outlineLevel="2" collapsed="1">
      <c r="B1755" s="255"/>
      <c r="C1755" s="256" t="s">
        <v>2773</v>
      </c>
      <c r="D1755" s="256" t="s">
        <v>67</v>
      </c>
      <c r="E1755" s="257" t="s">
        <v>2774</v>
      </c>
      <c r="F1755" s="396" t="s">
        <v>2775</v>
      </c>
      <c r="G1755" s="259" t="s">
        <v>68</v>
      </c>
      <c r="H1755" s="260">
        <v>487.773</v>
      </c>
      <c r="I1755" s="261">
        <v>3622.3</v>
      </c>
      <c r="J1755" s="263">
        <f>ROUND(I1755*H1755,2)</f>
        <v>1766860.14</v>
      </c>
      <c r="K1755" s="262"/>
      <c r="L1755" s="261">
        <v>3622.3</v>
      </c>
      <c r="M1755" s="263">
        <f>ROUND(L1755*K1755,2)</f>
        <v>0</v>
      </c>
      <c r="N1755" s="262"/>
      <c r="O1755" s="261">
        <v>3622.3</v>
      </c>
      <c r="P1755" s="263">
        <f>ROUND(O1755*N1755,2)</f>
        <v>0</v>
      </c>
      <c r="Q1755" s="262">
        <v>487.773</v>
      </c>
      <c r="R1755" s="261">
        <v>3622.3</v>
      </c>
      <c r="S1755" s="263">
        <f>ROUND(R1755*Q1755,2)</f>
        <v>1766860.14</v>
      </c>
    </row>
    <row r="1756" spans="2:19" s="406" customFormat="1" ht="13.5" hidden="1" outlineLevel="3">
      <c r="B1756" s="397"/>
      <c r="C1756" s="398"/>
      <c r="D1756" s="399" t="s">
        <v>70</v>
      </c>
      <c r="E1756" s="402" t="s">
        <v>15</v>
      </c>
      <c r="F1756" s="401" t="s">
        <v>1649</v>
      </c>
      <c r="G1756" s="398"/>
      <c r="H1756" s="402" t="s">
        <v>15</v>
      </c>
      <c r="I1756" s="403" t="s">
        <v>15</v>
      </c>
      <c r="J1756" s="404"/>
      <c r="K1756" s="405"/>
      <c r="L1756" s="403" t="s">
        <v>15</v>
      </c>
      <c r="M1756" s="404"/>
      <c r="N1756" s="405"/>
      <c r="O1756" s="403" t="s">
        <v>15</v>
      </c>
      <c r="P1756" s="404"/>
      <c r="Q1756" s="405" t="s">
        <v>15</v>
      </c>
      <c r="R1756" s="403" t="s">
        <v>15</v>
      </c>
      <c r="S1756" s="404"/>
    </row>
    <row r="1757" spans="2:19" s="415" customFormat="1" ht="13.5" hidden="1" outlineLevel="3">
      <c r="B1757" s="407"/>
      <c r="C1757" s="408"/>
      <c r="D1757" s="399" t="s">
        <v>70</v>
      </c>
      <c r="E1757" s="436" t="s">
        <v>15</v>
      </c>
      <c r="F1757" s="410" t="s">
        <v>2776</v>
      </c>
      <c r="G1757" s="408"/>
      <c r="H1757" s="411">
        <v>327</v>
      </c>
      <c r="I1757" s="412" t="s">
        <v>15</v>
      </c>
      <c r="J1757" s="413"/>
      <c r="K1757" s="414"/>
      <c r="L1757" s="412" t="s">
        <v>15</v>
      </c>
      <c r="M1757" s="413"/>
      <c r="N1757" s="414"/>
      <c r="O1757" s="412" t="s">
        <v>15</v>
      </c>
      <c r="P1757" s="413"/>
      <c r="Q1757" s="414">
        <v>327</v>
      </c>
      <c r="R1757" s="412" t="s">
        <v>15</v>
      </c>
      <c r="S1757" s="413"/>
    </row>
    <row r="1758" spans="2:19" s="415" customFormat="1" ht="13.5" hidden="1" outlineLevel="3">
      <c r="B1758" s="407"/>
      <c r="C1758" s="408"/>
      <c r="D1758" s="399" t="s">
        <v>70</v>
      </c>
      <c r="E1758" s="436" t="s">
        <v>15</v>
      </c>
      <c r="F1758" s="410" t="s">
        <v>2777</v>
      </c>
      <c r="G1758" s="408"/>
      <c r="H1758" s="411">
        <v>54</v>
      </c>
      <c r="I1758" s="412" t="s">
        <v>15</v>
      </c>
      <c r="J1758" s="413"/>
      <c r="K1758" s="414"/>
      <c r="L1758" s="412" t="s">
        <v>15</v>
      </c>
      <c r="M1758" s="413"/>
      <c r="N1758" s="414"/>
      <c r="O1758" s="412" t="s">
        <v>15</v>
      </c>
      <c r="P1758" s="413"/>
      <c r="Q1758" s="414">
        <v>54</v>
      </c>
      <c r="R1758" s="412" t="s">
        <v>15</v>
      </c>
      <c r="S1758" s="413"/>
    </row>
    <row r="1759" spans="2:19" s="406" customFormat="1" ht="13.5" hidden="1" outlineLevel="3">
      <c r="B1759" s="397"/>
      <c r="C1759" s="398"/>
      <c r="D1759" s="399" t="s">
        <v>70</v>
      </c>
      <c r="E1759" s="402" t="s">
        <v>15</v>
      </c>
      <c r="F1759" s="401" t="s">
        <v>2778</v>
      </c>
      <c r="G1759" s="398"/>
      <c r="H1759" s="402" t="s">
        <v>15</v>
      </c>
      <c r="I1759" s="403" t="s">
        <v>15</v>
      </c>
      <c r="J1759" s="404"/>
      <c r="K1759" s="405"/>
      <c r="L1759" s="403" t="s">
        <v>15</v>
      </c>
      <c r="M1759" s="404"/>
      <c r="N1759" s="405"/>
      <c r="O1759" s="403" t="s">
        <v>15</v>
      </c>
      <c r="P1759" s="404"/>
      <c r="Q1759" s="405" t="s">
        <v>15</v>
      </c>
      <c r="R1759" s="403" t="s">
        <v>15</v>
      </c>
      <c r="S1759" s="404"/>
    </row>
    <row r="1760" spans="2:19" s="415" customFormat="1" ht="13.5" hidden="1" outlineLevel="3">
      <c r="B1760" s="407"/>
      <c r="C1760" s="408"/>
      <c r="D1760" s="399" t="s">
        <v>70</v>
      </c>
      <c r="E1760" s="436" t="s">
        <v>15</v>
      </c>
      <c r="F1760" s="410" t="s">
        <v>2779</v>
      </c>
      <c r="G1760" s="408"/>
      <c r="H1760" s="411">
        <v>20.25</v>
      </c>
      <c r="I1760" s="412" t="s">
        <v>15</v>
      </c>
      <c r="J1760" s="413"/>
      <c r="K1760" s="414"/>
      <c r="L1760" s="412" t="s">
        <v>15</v>
      </c>
      <c r="M1760" s="413"/>
      <c r="N1760" s="414"/>
      <c r="O1760" s="412" t="s">
        <v>15</v>
      </c>
      <c r="P1760" s="413"/>
      <c r="Q1760" s="414">
        <v>20.25</v>
      </c>
      <c r="R1760" s="412" t="s">
        <v>15</v>
      </c>
      <c r="S1760" s="413"/>
    </row>
    <row r="1761" spans="2:19" s="406" customFormat="1" ht="13.5" hidden="1" outlineLevel="3">
      <c r="B1761" s="397"/>
      <c r="C1761" s="398"/>
      <c r="D1761" s="399" t="s">
        <v>70</v>
      </c>
      <c r="E1761" s="402" t="s">
        <v>15</v>
      </c>
      <c r="F1761" s="401" t="s">
        <v>2780</v>
      </c>
      <c r="G1761" s="398"/>
      <c r="H1761" s="402" t="s">
        <v>15</v>
      </c>
      <c r="I1761" s="403" t="s">
        <v>15</v>
      </c>
      <c r="J1761" s="404"/>
      <c r="K1761" s="405"/>
      <c r="L1761" s="403" t="s">
        <v>15</v>
      </c>
      <c r="M1761" s="404"/>
      <c r="N1761" s="405"/>
      <c r="O1761" s="403" t="s">
        <v>15</v>
      </c>
      <c r="P1761" s="404"/>
      <c r="Q1761" s="405" t="s">
        <v>15</v>
      </c>
      <c r="R1761" s="403" t="s">
        <v>15</v>
      </c>
      <c r="S1761" s="404"/>
    </row>
    <row r="1762" spans="2:19" s="415" customFormat="1" ht="13.5" hidden="1" outlineLevel="3">
      <c r="B1762" s="407"/>
      <c r="C1762" s="408"/>
      <c r="D1762" s="399" t="s">
        <v>70</v>
      </c>
      <c r="E1762" s="436" t="s">
        <v>15</v>
      </c>
      <c r="F1762" s="410" t="s">
        <v>2781</v>
      </c>
      <c r="G1762" s="408"/>
      <c r="H1762" s="411">
        <v>81.9</v>
      </c>
      <c r="I1762" s="412" t="s">
        <v>15</v>
      </c>
      <c r="J1762" s="413"/>
      <c r="K1762" s="414"/>
      <c r="L1762" s="412" t="s">
        <v>15</v>
      </c>
      <c r="M1762" s="413"/>
      <c r="N1762" s="414"/>
      <c r="O1762" s="412" t="s">
        <v>15</v>
      </c>
      <c r="P1762" s="413"/>
      <c r="Q1762" s="414">
        <v>81.9</v>
      </c>
      <c r="R1762" s="412" t="s">
        <v>15</v>
      </c>
      <c r="S1762" s="413"/>
    </row>
    <row r="1763" spans="2:19" s="415" customFormat="1" ht="13.5" hidden="1" outlineLevel="3">
      <c r="B1763" s="407"/>
      <c r="C1763" s="408"/>
      <c r="D1763" s="399" t="s">
        <v>70</v>
      </c>
      <c r="E1763" s="436" t="s">
        <v>15</v>
      </c>
      <c r="F1763" s="410" t="s">
        <v>2782</v>
      </c>
      <c r="G1763" s="408"/>
      <c r="H1763" s="411">
        <v>-17.557</v>
      </c>
      <c r="I1763" s="412" t="s">
        <v>15</v>
      </c>
      <c r="J1763" s="413"/>
      <c r="K1763" s="414"/>
      <c r="L1763" s="412" t="s">
        <v>15</v>
      </c>
      <c r="M1763" s="413"/>
      <c r="N1763" s="414"/>
      <c r="O1763" s="412" t="s">
        <v>15</v>
      </c>
      <c r="P1763" s="413"/>
      <c r="Q1763" s="414">
        <v>-17.557</v>
      </c>
      <c r="R1763" s="412" t="s">
        <v>15</v>
      </c>
      <c r="S1763" s="413"/>
    </row>
    <row r="1764" spans="2:19" s="415" customFormat="1" ht="13.5" hidden="1" outlineLevel="3">
      <c r="B1764" s="407"/>
      <c r="C1764" s="408"/>
      <c r="D1764" s="399" t="s">
        <v>70</v>
      </c>
      <c r="E1764" s="436" t="s">
        <v>15</v>
      </c>
      <c r="F1764" s="410" t="s">
        <v>2783</v>
      </c>
      <c r="G1764" s="408"/>
      <c r="H1764" s="411">
        <v>-3.867</v>
      </c>
      <c r="I1764" s="412" t="s">
        <v>15</v>
      </c>
      <c r="J1764" s="413"/>
      <c r="K1764" s="414"/>
      <c r="L1764" s="412" t="s">
        <v>15</v>
      </c>
      <c r="M1764" s="413"/>
      <c r="N1764" s="414"/>
      <c r="O1764" s="412" t="s">
        <v>15</v>
      </c>
      <c r="P1764" s="413"/>
      <c r="Q1764" s="414">
        <v>-3.867</v>
      </c>
      <c r="R1764" s="412" t="s">
        <v>15</v>
      </c>
      <c r="S1764" s="413"/>
    </row>
    <row r="1765" spans="2:19" s="406" customFormat="1" ht="13.5" hidden="1" outlineLevel="3">
      <c r="B1765" s="397"/>
      <c r="C1765" s="398"/>
      <c r="D1765" s="399" t="s">
        <v>70</v>
      </c>
      <c r="E1765" s="402" t="s">
        <v>15</v>
      </c>
      <c r="F1765" s="401" t="s">
        <v>2784</v>
      </c>
      <c r="G1765" s="398"/>
      <c r="H1765" s="402" t="s">
        <v>15</v>
      </c>
      <c r="I1765" s="403" t="s">
        <v>15</v>
      </c>
      <c r="J1765" s="404"/>
      <c r="K1765" s="405"/>
      <c r="L1765" s="403" t="s">
        <v>15</v>
      </c>
      <c r="M1765" s="404"/>
      <c r="N1765" s="405"/>
      <c r="O1765" s="403" t="s">
        <v>15</v>
      </c>
      <c r="P1765" s="404"/>
      <c r="Q1765" s="405" t="s">
        <v>15</v>
      </c>
      <c r="R1765" s="403" t="s">
        <v>15</v>
      </c>
      <c r="S1765" s="404"/>
    </row>
    <row r="1766" spans="2:19" s="415" customFormat="1" ht="13.5" hidden="1" outlineLevel="3">
      <c r="B1766" s="407"/>
      <c r="C1766" s="408"/>
      <c r="D1766" s="399" t="s">
        <v>70</v>
      </c>
      <c r="E1766" s="436" t="s">
        <v>15</v>
      </c>
      <c r="F1766" s="410" t="s">
        <v>2785</v>
      </c>
      <c r="G1766" s="408"/>
      <c r="H1766" s="411">
        <v>4</v>
      </c>
      <c r="I1766" s="412" t="s">
        <v>15</v>
      </c>
      <c r="J1766" s="413"/>
      <c r="K1766" s="414"/>
      <c r="L1766" s="412" t="s">
        <v>15</v>
      </c>
      <c r="M1766" s="413"/>
      <c r="N1766" s="414"/>
      <c r="O1766" s="412" t="s">
        <v>15</v>
      </c>
      <c r="P1766" s="413"/>
      <c r="Q1766" s="414">
        <v>4</v>
      </c>
      <c r="R1766" s="412" t="s">
        <v>15</v>
      </c>
      <c r="S1766" s="413"/>
    </row>
    <row r="1767" spans="2:19" s="415" customFormat="1" ht="13.5" hidden="1" outlineLevel="3">
      <c r="B1767" s="407"/>
      <c r="C1767" s="408"/>
      <c r="D1767" s="399" t="s">
        <v>70</v>
      </c>
      <c r="E1767" s="436" t="s">
        <v>15</v>
      </c>
      <c r="F1767" s="410" t="s">
        <v>2786</v>
      </c>
      <c r="G1767" s="408"/>
      <c r="H1767" s="411">
        <v>-1.143</v>
      </c>
      <c r="I1767" s="412" t="s">
        <v>15</v>
      </c>
      <c r="J1767" s="413"/>
      <c r="K1767" s="414"/>
      <c r="L1767" s="412" t="s">
        <v>15</v>
      </c>
      <c r="M1767" s="413"/>
      <c r="N1767" s="414"/>
      <c r="O1767" s="412" t="s">
        <v>15</v>
      </c>
      <c r="P1767" s="413"/>
      <c r="Q1767" s="414">
        <v>-1.143</v>
      </c>
      <c r="R1767" s="412" t="s">
        <v>15</v>
      </c>
      <c r="S1767" s="413"/>
    </row>
    <row r="1768" spans="2:19" s="406" customFormat="1" ht="13.5" hidden="1" outlineLevel="3">
      <c r="B1768" s="397"/>
      <c r="C1768" s="398"/>
      <c r="D1768" s="399" t="s">
        <v>70</v>
      </c>
      <c r="E1768" s="402" t="s">
        <v>15</v>
      </c>
      <c r="F1768" s="401" t="s">
        <v>2787</v>
      </c>
      <c r="G1768" s="398"/>
      <c r="H1768" s="402" t="s">
        <v>15</v>
      </c>
      <c r="I1768" s="403" t="s">
        <v>15</v>
      </c>
      <c r="J1768" s="404"/>
      <c r="K1768" s="405"/>
      <c r="L1768" s="403" t="s">
        <v>15</v>
      </c>
      <c r="M1768" s="404"/>
      <c r="N1768" s="405"/>
      <c r="O1768" s="403" t="s">
        <v>15</v>
      </c>
      <c r="P1768" s="404"/>
      <c r="Q1768" s="405" t="s">
        <v>15</v>
      </c>
      <c r="R1768" s="403" t="s">
        <v>15</v>
      </c>
      <c r="S1768" s="404"/>
    </row>
    <row r="1769" spans="2:19" s="415" customFormat="1" ht="13.5" hidden="1" outlineLevel="3">
      <c r="B1769" s="407"/>
      <c r="C1769" s="408"/>
      <c r="D1769" s="399" t="s">
        <v>70</v>
      </c>
      <c r="E1769" s="436" t="s">
        <v>15</v>
      </c>
      <c r="F1769" s="410" t="s">
        <v>2788</v>
      </c>
      <c r="G1769" s="408"/>
      <c r="H1769" s="411">
        <v>6</v>
      </c>
      <c r="I1769" s="412" t="s">
        <v>15</v>
      </c>
      <c r="J1769" s="413"/>
      <c r="K1769" s="414"/>
      <c r="L1769" s="412" t="s">
        <v>15</v>
      </c>
      <c r="M1769" s="413"/>
      <c r="N1769" s="414"/>
      <c r="O1769" s="412" t="s">
        <v>15</v>
      </c>
      <c r="P1769" s="413"/>
      <c r="Q1769" s="414">
        <v>6</v>
      </c>
      <c r="R1769" s="412" t="s">
        <v>15</v>
      </c>
      <c r="S1769" s="413"/>
    </row>
    <row r="1770" spans="2:19" s="406" customFormat="1" ht="13.5" hidden="1" outlineLevel="3">
      <c r="B1770" s="397"/>
      <c r="C1770" s="398"/>
      <c r="D1770" s="399" t="s">
        <v>70</v>
      </c>
      <c r="E1770" s="402" t="s">
        <v>15</v>
      </c>
      <c r="F1770" s="401" t="s">
        <v>2789</v>
      </c>
      <c r="G1770" s="398"/>
      <c r="H1770" s="402" t="s">
        <v>15</v>
      </c>
      <c r="I1770" s="403" t="s">
        <v>15</v>
      </c>
      <c r="J1770" s="404"/>
      <c r="K1770" s="405"/>
      <c r="L1770" s="403" t="s">
        <v>15</v>
      </c>
      <c r="M1770" s="404"/>
      <c r="N1770" s="405"/>
      <c r="O1770" s="403" t="s">
        <v>15</v>
      </c>
      <c r="P1770" s="404"/>
      <c r="Q1770" s="405" t="s">
        <v>15</v>
      </c>
      <c r="R1770" s="403" t="s">
        <v>15</v>
      </c>
      <c r="S1770" s="404"/>
    </row>
    <row r="1771" spans="2:19" s="415" customFormat="1" ht="13.5" hidden="1" outlineLevel="3">
      <c r="B1771" s="407"/>
      <c r="C1771" s="408"/>
      <c r="D1771" s="399" t="s">
        <v>70</v>
      </c>
      <c r="E1771" s="436" t="s">
        <v>15</v>
      </c>
      <c r="F1771" s="410" t="s">
        <v>2790</v>
      </c>
      <c r="G1771" s="408"/>
      <c r="H1771" s="411">
        <v>7.5</v>
      </c>
      <c r="I1771" s="412" t="s">
        <v>15</v>
      </c>
      <c r="J1771" s="413"/>
      <c r="K1771" s="414"/>
      <c r="L1771" s="412" t="s">
        <v>15</v>
      </c>
      <c r="M1771" s="413"/>
      <c r="N1771" s="414"/>
      <c r="O1771" s="412" t="s">
        <v>15</v>
      </c>
      <c r="P1771" s="413"/>
      <c r="Q1771" s="414">
        <v>7.5</v>
      </c>
      <c r="R1771" s="412" t="s">
        <v>15</v>
      </c>
      <c r="S1771" s="413"/>
    </row>
    <row r="1772" spans="2:19" s="406" customFormat="1" ht="13.5" hidden="1" outlineLevel="3">
      <c r="B1772" s="397"/>
      <c r="C1772" s="398"/>
      <c r="D1772" s="399" t="s">
        <v>70</v>
      </c>
      <c r="E1772" s="402" t="s">
        <v>15</v>
      </c>
      <c r="F1772" s="401" t="s">
        <v>2791</v>
      </c>
      <c r="G1772" s="398"/>
      <c r="H1772" s="402" t="s">
        <v>15</v>
      </c>
      <c r="I1772" s="403" t="s">
        <v>15</v>
      </c>
      <c r="J1772" s="404"/>
      <c r="K1772" s="405"/>
      <c r="L1772" s="403" t="s">
        <v>15</v>
      </c>
      <c r="M1772" s="404"/>
      <c r="N1772" s="405"/>
      <c r="O1772" s="403" t="s">
        <v>15</v>
      </c>
      <c r="P1772" s="404"/>
      <c r="Q1772" s="405" t="s">
        <v>15</v>
      </c>
      <c r="R1772" s="403" t="s">
        <v>15</v>
      </c>
      <c r="S1772" s="404"/>
    </row>
    <row r="1773" spans="2:19" s="415" customFormat="1" ht="13.5" hidden="1" outlineLevel="3">
      <c r="B1773" s="407"/>
      <c r="C1773" s="408"/>
      <c r="D1773" s="399" t="s">
        <v>70</v>
      </c>
      <c r="E1773" s="436" t="s">
        <v>15</v>
      </c>
      <c r="F1773" s="410" t="s">
        <v>2792</v>
      </c>
      <c r="G1773" s="408"/>
      <c r="H1773" s="411">
        <v>6.72</v>
      </c>
      <c r="I1773" s="412" t="s">
        <v>15</v>
      </c>
      <c r="J1773" s="413"/>
      <c r="K1773" s="414"/>
      <c r="L1773" s="412" t="s">
        <v>15</v>
      </c>
      <c r="M1773" s="413"/>
      <c r="N1773" s="414"/>
      <c r="O1773" s="412" t="s">
        <v>15</v>
      </c>
      <c r="P1773" s="413"/>
      <c r="Q1773" s="414">
        <v>6.72</v>
      </c>
      <c r="R1773" s="412" t="s">
        <v>15</v>
      </c>
      <c r="S1773" s="413"/>
    </row>
    <row r="1774" spans="2:19" s="415" customFormat="1" ht="13.5" hidden="1" outlineLevel="3">
      <c r="B1774" s="407"/>
      <c r="C1774" s="408"/>
      <c r="D1774" s="399" t="s">
        <v>70</v>
      </c>
      <c r="E1774" s="436" t="s">
        <v>15</v>
      </c>
      <c r="F1774" s="410" t="s">
        <v>2793</v>
      </c>
      <c r="G1774" s="408"/>
      <c r="H1774" s="411">
        <v>2.97</v>
      </c>
      <c r="I1774" s="412" t="s">
        <v>15</v>
      </c>
      <c r="J1774" s="413"/>
      <c r="K1774" s="414"/>
      <c r="L1774" s="412" t="s">
        <v>15</v>
      </c>
      <c r="M1774" s="413"/>
      <c r="N1774" s="414"/>
      <c r="O1774" s="412" t="s">
        <v>15</v>
      </c>
      <c r="P1774" s="413"/>
      <c r="Q1774" s="414">
        <v>2.97</v>
      </c>
      <c r="R1774" s="412" t="s">
        <v>15</v>
      </c>
      <c r="S1774" s="413"/>
    </row>
    <row r="1775" spans="2:19" s="424" customFormat="1" ht="13.5" hidden="1" outlineLevel="3">
      <c r="B1775" s="416"/>
      <c r="C1775" s="417"/>
      <c r="D1775" s="399" t="s">
        <v>70</v>
      </c>
      <c r="E1775" s="438" t="s">
        <v>15</v>
      </c>
      <c r="F1775" s="419" t="s">
        <v>71</v>
      </c>
      <c r="G1775" s="417"/>
      <c r="H1775" s="420">
        <v>487.773</v>
      </c>
      <c r="I1775" s="421" t="s">
        <v>15</v>
      </c>
      <c r="J1775" s="422"/>
      <c r="K1775" s="423"/>
      <c r="L1775" s="421" t="s">
        <v>15</v>
      </c>
      <c r="M1775" s="422"/>
      <c r="N1775" s="423"/>
      <c r="O1775" s="421" t="s">
        <v>15</v>
      </c>
      <c r="P1775" s="422"/>
      <c r="Q1775" s="423">
        <v>487.773</v>
      </c>
      <c r="R1775" s="421" t="s">
        <v>15</v>
      </c>
      <c r="S1775" s="422"/>
    </row>
    <row r="1776" spans="2:19" s="264" customFormat="1" ht="22.5" customHeight="1" outlineLevel="2" collapsed="1">
      <c r="B1776" s="255"/>
      <c r="C1776" s="256" t="s">
        <v>2794</v>
      </c>
      <c r="D1776" s="256" t="s">
        <v>67</v>
      </c>
      <c r="E1776" s="257" t="s">
        <v>2651</v>
      </c>
      <c r="F1776" s="396" t="s">
        <v>2652</v>
      </c>
      <c r="G1776" s="259" t="s">
        <v>77</v>
      </c>
      <c r="H1776" s="260">
        <v>171.916</v>
      </c>
      <c r="I1776" s="261">
        <v>1253.9</v>
      </c>
      <c r="J1776" s="263">
        <f>ROUND(I1776*H1776,2)</f>
        <v>215565.47</v>
      </c>
      <c r="K1776" s="262"/>
      <c r="L1776" s="261">
        <v>1253.9</v>
      </c>
      <c r="M1776" s="263">
        <f>ROUND(L1776*K1776,2)</f>
        <v>0</v>
      </c>
      <c r="N1776" s="262"/>
      <c r="O1776" s="261">
        <v>1253.9</v>
      </c>
      <c r="P1776" s="263">
        <f>ROUND(O1776*N1776,2)</f>
        <v>0</v>
      </c>
      <c r="Q1776" s="262">
        <v>171.916</v>
      </c>
      <c r="R1776" s="261">
        <v>1253.9</v>
      </c>
      <c r="S1776" s="263">
        <f>ROUND(R1776*Q1776,2)</f>
        <v>215565.47</v>
      </c>
    </row>
    <row r="1777" spans="2:19" s="406" customFormat="1" ht="13.5" hidden="1" outlineLevel="3">
      <c r="B1777" s="397"/>
      <c r="C1777" s="398"/>
      <c r="D1777" s="399" t="s">
        <v>70</v>
      </c>
      <c r="E1777" s="402" t="s">
        <v>15</v>
      </c>
      <c r="F1777" s="401" t="s">
        <v>1649</v>
      </c>
      <c r="G1777" s="398"/>
      <c r="H1777" s="402" t="s">
        <v>15</v>
      </c>
      <c r="I1777" s="403" t="s">
        <v>15</v>
      </c>
      <c r="J1777" s="404"/>
      <c r="K1777" s="405"/>
      <c r="L1777" s="403" t="s">
        <v>15</v>
      </c>
      <c r="M1777" s="404"/>
      <c r="N1777" s="405"/>
      <c r="O1777" s="403" t="s">
        <v>15</v>
      </c>
      <c r="P1777" s="404"/>
      <c r="Q1777" s="405" t="s">
        <v>15</v>
      </c>
      <c r="R1777" s="403" t="s">
        <v>15</v>
      </c>
      <c r="S1777" s="404"/>
    </row>
    <row r="1778" spans="2:19" s="415" customFormat="1" ht="13.5" hidden="1" outlineLevel="3">
      <c r="B1778" s="407"/>
      <c r="C1778" s="408"/>
      <c r="D1778" s="399" t="s">
        <v>70</v>
      </c>
      <c r="E1778" s="436" t="s">
        <v>15</v>
      </c>
      <c r="F1778" s="410" t="s">
        <v>2795</v>
      </c>
      <c r="G1778" s="408"/>
      <c r="H1778" s="411">
        <v>68.4</v>
      </c>
      <c r="I1778" s="412" t="s">
        <v>15</v>
      </c>
      <c r="J1778" s="413"/>
      <c r="K1778" s="414"/>
      <c r="L1778" s="412" t="s">
        <v>15</v>
      </c>
      <c r="M1778" s="413"/>
      <c r="N1778" s="414"/>
      <c r="O1778" s="412" t="s">
        <v>15</v>
      </c>
      <c r="P1778" s="413"/>
      <c r="Q1778" s="414">
        <v>68.4</v>
      </c>
      <c r="R1778" s="412" t="s">
        <v>15</v>
      </c>
      <c r="S1778" s="413"/>
    </row>
    <row r="1779" spans="2:19" s="406" customFormat="1" ht="13.5" hidden="1" outlineLevel="3">
      <c r="B1779" s="397"/>
      <c r="C1779" s="398"/>
      <c r="D1779" s="399" t="s">
        <v>70</v>
      </c>
      <c r="E1779" s="402" t="s">
        <v>15</v>
      </c>
      <c r="F1779" s="401" t="s">
        <v>2778</v>
      </c>
      <c r="G1779" s="398"/>
      <c r="H1779" s="402" t="s">
        <v>15</v>
      </c>
      <c r="I1779" s="403" t="s">
        <v>15</v>
      </c>
      <c r="J1779" s="404"/>
      <c r="K1779" s="405"/>
      <c r="L1779" s="403" t="s">
        <v>15</v>
      </c>
      <c r="M1779" s="404"/>
      <c r="N1779" s="405"/>
      <c r="O1779" s="403" t="s">
        <v>15</v>
      </c>
      <c r="P1779" s="404"/>
      <c r="Q1779" s="405" t="s">
        <v>15</v>
      </c>
      <c r="R1779" s="403" t="s">
        <v>15</v>
      </c>
      <c r="S1779" s="404"/>
    </row>
    <row r="1780" spans="2:19" s="415" customFormat="1" ht="13.5" hidden="1" outlineLevel="3">
      <c r="B1780" s="407"/>
      <c r="C1780" s="408"/>
      <c r="D1780" s="399" t="s">
        <v>70</v>
      </c>
      <c r="E1780" s="436" t="s">
        <v>15</v>
      </c>
      <c r="F1780" s="410" t="s">
        <v>2796</v>
      </c>
      <c r="G1780" s="408"/>
      <c r="H1780" s="411">
        <v>4.2</v>
      </c>
      <c r="I1780" s="412" t="s">
        <v>15</v>
      </c>
      <c r="J1780" s="413"/>
      <c r="K1780" s="414"/>
      <c r="L1780" s="412" t="s">
        <v>15</v>
      </c>
      <c r="M1780" s="413"/>
      <c r="N1780" s="414"/>
      <c r="O1780" s="412" t="s">
        <v>15</v>
      </c>
      <c r="P1780" s="413"/>
      <c r="Q1780" s="414">
        <v>4.2</v>
      </c>
      <c r="R1780" s="412" t="s">
        <v>15</v>
      </c>
      <c r="S1780" s="413"/>
    </row>
    <row r="1781" spans="2:19" s="406" customFormat="1" ht="13.5" hidden="1" outlineLevel="3">
      <c r="B1781" s="397"/>
      <c r="C1781" s="398"/>
      <c r="D1781" s="399" t="s">
        <v>70</v>
      </c>
      <c r="E1781" s="402" t="s">
        <v>15</v>
      </c>
      <c r="F1781" s="401" t="s">
        <v>2780</v>
      </c>
      <c r="G1781" s="398"/>
      <c r="H1781" s="402" t="s">
        <v>15</v>
      </c>
      <c r="I1781" s="403" t="s">
        <v>15</v>
      </c>
      <c r="J1781" s="404"/>
      <c r="K1781" s="405"/>
      <c r="L1781" s="403" t="s">
        <v>15</v>
      </c>
      <c r="M1781" s="404"/>
      <c r="N1781" s="405"/>
      <c r="O1781" s="403" t="s">
        <v>15</v>
      </c>
      <c r="P1781" s="404"/>
      <c r="Q1781" s="405" t="s">
        <v>15</v>
      </c>
      <c r="R1781" s="403" t="s">
        <v>15</v>
      </c>
      <c r="S1781" s="404"/>
    </row>
    <row r="1782" spans="2:19" s="415" customFormat="1" ht="13.5" hidden="1" outlineLevel="3">
      <c r="B1782" s="407"/>
      <c r="C1782" s="408"/>
      <c r="D1782" s="399" t="s">
        <v>70</v>
      </c>
      <c r="E1782" s="436" t="s">
        <v>15</v>
      </c>
      <c r="F1782" s="410" t="s">
        <v>2797</v>
      </c>
      <c r="G1782" s="408"/>
      <c r="H1782" s="411">
        <v>77.6</v>
      </c>
      <c r="I1782" s="412" t="s">
        <v>15</v>
      </c>
      <c r="J1782" s="413"/>
      <c r="K1782" s="414"/>
      <c r="L1782" s="412" t="s">
        <v>15</v>
      </c>
      <c r="M1782" s="413"/>
      <c r="N1782" s="414"/>
      <c r="O1782" s="412" t="s">
        <v>15</v>
      </c>
      <c r="P1782" s="413"/>
      <c r="Q1782" s="414">
        <v>77.6</v>
      </c>
      <c r="R1782" s="412" t="s">
        <v>15</v>
      </c>
      <c r="S1782" s="413"/>
    </row>
    <row r="1783" spans="2:19" s="415" customFormat="1" ht="13.5" hidden="1" outlineLevel="3">
      <c r="B1783" s="407"/>
      <c r="C1783" s="408"/>
      <c r="D1783" s="399" t="s">
        <v>70</v>
      </c>
      <c r="E1783" s="436" t="s">
        <v>15</v>
      </c>
      <c r="F1783" s="410" t="s">
        <v>2798</v>
      </c>
      <c r="G1783" s="408"/>
      <c r="H1783" s="411">
        <v>16.283</v>
      </c>
      <c r="I1783" s="412" t="s">
        <v>15</v>
      </c>
      <c r="J1783" s="413"/>
      <c r="K1783" s="414"/>
      <c r="L1783" s="412" t="s">
        <v>15</v>
      </c>
      <c r="M1783" s="413"/>
      <c r="N1783" s="414"/>
      <c r="O1783" s="412" t="s">
        <v>15</v>
      </c>
      <c r="P1783" s="413"/>
      <c r="Q1783" s="414">
        <v>16.283</v>
      </c>
      <c r="R1783" s="412" t="s">
        <v>15</v>
      </c>
      <c r="S1783" s="413"/>
    </row>
    <row r="1784" spans="2:19" s="415" customFormat="1" ht="13.5" hidden="1" outlineLevel="3">
      <c r="B1784" s="407"/>
      <c r="C1784" s="408"/>
      <c r="D1784" s="399" t="s">
        <v>70</v>
      </c>
      <c r="E1784" s="436" t="s">
        <v>15</v>
      </c>
      <c r="F1784" s="410" t="s">
        <v>2799</v>
      </c>
      <c r="G1784" s="408"/>
      <c r="H1784" s="411">
        <v>0.32</v>
      </c>
      <c r="I1784" s="412" t="s">
        <v>15</v>
      </c>
      <c r="J1784" s="413"/>
      <c r="K1784" s="414"/>
      <c r="L1784" s="412" t="s">
        <v>15</v>
      </c>
      <c r="M1784" s="413"/>
      <c r="N1784" s="414"/>
      <c r="O1784" s="412" t="s">
        <v>15</v>
      </c>
      <c r="P1784" s="413"/>
      <c r="Q1784" s="414">
        <v>0.32</v>
      </c>
      <c r="R1784" s="412" t="s">
        <v>15</v>
      </c>
      <c r="S1784" s="413"/>
    </row>
    <row r="1785" spans="2:19" s="406" customFormat="1" ht="13.5" hidden="1" outlineLevel="3">
      <c r="B1785" s="397"/>
      <c r="C1785" s="398"/>
      <c r="D1785" s="399" t="s">
        <v>70</v>
      </c>
      <c r="E1785" s="402" t="s">
        <v>15</v>
      </c>
      <c r="F1785" s="401" t="s">
        <v>2784</v>
      </c>
      <c r="G1785" s="398"/>
      <c r="H1785" s="402" t="s">
        <v>15</v>
      </c>
      <c r="I1785" s="403" t="s">
        <v>15</v>
      </c>
      <c r="J1785" s="404"/>
      <c r="K1785" s="405"/>
      <c r="L1785" s="403" t="s">
        <v>15</v>
      </c>
      <c r="M1785" s="404"/>
      <c r="N1785" s="405"/>
      <c r="O1785" s="403" t="s">
        <v>15</v>
      </c>
      <c r="P1785" s="404"/>
      <c r="Q1785" s="405" t="s">
        <v>15</v>
      </c>
      <c r="R1785" s="403" t="s">
        <v>15</v>
      </c>
      <c r="S1785" s="404"/>
    </row>
    <row r="1786" spans="2:19" s="415" customFormat="1" ht="13.5" hidden="1" outlineLevel="3">
      <c r="B1786" s="407"/>
      <c r="C1786" s="408"/>
      <c r="D1786" s="399" t="s">
        <v>70</v>
      </c>
      <c r="E1786" s="436" t="s">
        <v>15</v>
      </c>
      <c r="F1786" s="410" t="s">
        <v>2800</v>
      </c>
      <c r="G1786" s="408"/>
      <c r="H1786" s="411">
        <v>4.113</v>
      </c>
      <c r="I1786" s="412" t="s">
        <v>15</v>
      </c>
      <c r="J1786" s="413"/>
      <c r="K1786" s="414"/>
      <c r="L1786" s="412" t="s">
        <v>15</v>
      </c>
      <c r="M1786" s="413"/>
      <c r="N1786" s="414"/>
      <c r="O1786" s="412" t="s">
        <v>15</v>
      </c>
      <c r="P1786" s="413"/>
      <c r="Q1786" s="414">
        <v>4.113</v>
      </c>
      <c r="R1786" s="412" t="s">
        <v>15</v>
      </c>
      <c r="S1786" s="413"/>
    </row>
    <row r="1787" spans="2:19" s="406" customFormat="1" ht="13.5" hidden="1" outlineLevel="3">
      <c r="B1787" s="397"/>
      <c r="C1787" s="398"/>
      <c r="D1787" s="399" t="s">
        <v>70</v>
      </c>
      <c r="E1787" s="402" t="s">
        <v>15</v>
      </c>
      <c r="F1787" s="401" t="s">
        <v>2791</v>
      </c>
      <c r="G1787" s="398"/>
      <c r="H1787" s="402" t="s">
        <v>15</v>
      </c>
      <c r="I1787" s="403" t="s">
        <v>15</v>
      </c>
      <c r="J1787" s="404"/>
      <c r="K1787" s="405"/>
      <c r="L1787" s="403" t="s">
        <v>15</v>
      </c>
      <c r="M1787" s="404"/>
      <c r="N1787" s="405"/>
      <c r="O1787" s="403" t="s">
        <v>15</v>
      </c>
      <c r="P1787" s="404"/>
      <c r="Q1787" s="405" t="s">
        <v>15</v>
      </c>
      <c r="R1787" s="403" t="s">
        <v>15</v>
      </c>
      <c r="S1787" s="404"/>
    </row>
    <row r="1788" spans="2:19" s="415" customFormat="1" ht="13.5" hidden="1" outlineLevel="3">
      <c r="B1788" s="407"/>
      <c r="C1788" s="408"/>
      <c r="D1788" s="399" t="s">
        <v>70</v>
      </c>
      <c r="E1788" s="436" t="s">
        <v>15</v>
      </c>
      <c r="F1788" s="410" t="s">
        <v>2801</v>
      </c>
      <c r="G1788" s="408"/>
      <c r="H1788" s="411">
        <v>1</v>
      </c>
      <c r="I1788" s="412" t="s">
        <v>15</v>
      </c>
      <c r="J1788" s="413"/>
      <c r="K1788" s="414"/>
      <c r="L1788" s="412" t="s">
        <v>15</v>
      </c>
      <c r="M1788" s="413"/>
      <c r="N1788" s="414"/>
      <c r="O1788" s="412" t="s">
        <v>15</v>
      </c>
      <c r="P1788" s="413"/>
      <c r="Q1788" s="414">
        <v>1</v>
      </c>
      <c r="R1788" s="412" t="s">
        <v>15</v>
      </c>
      <c r="S1788" s="413"/>
    </row>
    <row r="1789" spans="2:19" s="424" customFormat="1" ht="13.5" hidden="1" outlineLevel="3">
      <c r="B1789" s="416"/>
      <c r="C1789" s="417"/>
      <c r="D1789" s="399" t="s">
        <v>70</v>
      </c>
      <c r="E1789" s="438" t="s">
        <v>15</v>
      </c>
      <c r="F1789" s="419" t="s">
        <v>71</v>
      </c>
      <c r="G1789" s="417"/>
      <c r="H1789" s="420">
        <v>171.916</v>
      </c>
      <c r="I1789" s="421" t="s">
        <v>15</v>
      </c>
      <c r="J1789" s="422"/>
      <c r="K1789" s="423"/>
      <c r="L1789" s="421" t="s">
        <v>15</v>
      </c>
      <c r="M1789" s="422"/>
      <c r="N1789" s="423"/>
      <c r="O1789" s="421" t="s">
        <v>15</v>
      </c>
      <c r="P1789" s="422"/>
      <c r="Q1789" s="423">
        <v>171.916</v>
      </c>
      <c r="R1789" s="421" t="s">
        <v>15</v>
      </c>
      <c r="S1789" s="422"/>
    </row>
    <row r="1790" spans="2:19" s="264" customFormat="1" ht="22.5" customHeight="1" outlineLevel="2" collapsed="1">
      <c r="B1790" s="255"/>
      <c r="C1790" s="256" t="s">
        <v>2802</v>
      </c>
      <c r="D1790" s="256" t="s">
        <v>67</v>
      </c>
      <c r="E1790" s="257" t="s">
        <v>2803</v>
      </c>
      <c r="F1790" s="396" t="s">
        <v>2804</v>
      </c>
      <c r="G1790" s="259" t="s">
        <v>82</v>
      </c>
      <c r="H1790" s="260">
        <v>4.787</v>
      </c>
      <c r="I1790" s="261">
        <v>27167.4</v>
      </c>
      <c r="J1790" s="263">
        <f>ROUND(I1790*H1790,2)</f>
        <v>130050.34</v>
      </c>
      <c r="K1790" s="262"/>
      <c r="L1790" s="261">
        <v>27167.4</v>
      </c>
      <c r="M1790" s="263">
        <f>ROUND(L1790*K1790,2)</f>
        <v>0</v>
      </c>
      <c r="N1790" s="262"/>
      <c r="O1790" s="261">
        <v>27167.4</v>
      </c>
      <c r="P1790" s="263">
        <f>ROUND(O1790*N1790,2)</f>
        <v>0</v>
      </c>
      <c r="Q1790" s="262">
        <v>4.787</v>
      </c>
      <c r="R1790" s="261">
        <v>27167.4</v>
      </c>
      <c r="S1790" s="263">
        <f>ROUND(R1790*Q1790,2)</f>
        <v>130050.34</v>
      </c>
    </row>
    <row r="1791" spans="2:19" s="406" customFormat="1" ht="13.5" hidden="1" outlineLevel="3">
      <c r="B1791" s="397"/>
      <c r="C1791" s="398"/>
      <c r="D1791" s="399" t="s">
        <v>70</v>
      </c>
      <c r="E1791" s="402" t="s">
        <v>15</v>
      </c>
      <c r="F1791" s="401" t="s">
        <v>1649</v>
      </c>
      <c r="G1791" s="398"/>
      <c r="H1791" s="402" t="s">
        <v>15</v>
      </c>
      <c r="I1791" s="403" t="s">
        <v>15</v>
      </c>
      <c r="J1791" s="404"/>
      <c r="K1791" s="405"/>
      <c r="L1791" s="403" t="s">
        <v>15</v>
      </c>
      <c r="M1791" s="404"/>
      <c r="N1791" s="405"/>
      <c r="O1791" s="403" t="s">
        <v>15</v>
      </c>
      <c r="P1791" s="404"/>
      <c r="Q1791" s="405" t="s">
        <v>15</v>
      </c>
      <c r="R1791" s="403" t="s">
        <v>15</v>
      </c>
      <c r="S1791" s="404"/>
    </row>
    <row r="1792" spans="2:19" s="415" customFormat="1" ht="13.5" hidden="1" outlineLevel="3">
      <c r="B1792" s="407"/>
      <c r="C1792" s="408"/>
      <c r="D1792" s="399" t="s">
        <v>70</v>
      </c>
      <c r="E1792" s="436" t="s">
        <v>15</v>
      </c>
      <c r="F1792" s="410" t="s">
        <v>2805</v>
      </c>
      <c r="G1792" s="408"/>
      <c r="H1792" s="411">
        <v>4.396</v>
      </c>
      <c r="I1792" s="412" t="s">
        <v>15</v>
      </c>
      <c r="J1792" s="413"/>
      <c r="K1792" s="414"/>
      <c r="L1792" s="412" t="s">
        <v>15</v>
      </c>
      <c r="M1792" s="413"/>
      <c r="N1792" s="414"/>
      <c r="O1792" s="412" t="s">
        <v>15</v>
      </c>
      <c r="P1792" s="413"/>
      <c r="Q1792" s="414">
        <v>4.396</v>
      </c>
      <c r="R1792" s="412" t="s">
        <v>15</v>
      </c>
      <c r="S1792" s="413"/>
    </row>
    <row r="1793" spans="2:19" s="406" customFormat="1" ht="13.5" hidden="1" outlineLevel="3">
      <c r="B1793" s="397"/>
      <c r="C1793" s="398"/>
      <c r="D1793" s="399" t="s">
        <v>70</v>
      </c>
      <c r="E1793" s="402" t="s">
        <v>15</v>
      </c>
      <c r="F1793" s="401" t="s">
        <v>2778</v>
      </c>
      <c r="G1793" s="398"/>
      <c r="H1793" s="402" t="s">
        <v>15</v>
      </c>
      <c r="I1793" s="403" t="s">
        <v>15</v>
      </c>
      <c r="J1793" s="404"/>
      <c r="K1793" s="405"/>
      <c r="L1793" s="403" t="s">
        <v>15</v>
      </c>
      <c r="M1793" s="404"/>
      <c r="N1793" s="405"/>
      <c r="O1793" s="403" t="s">
        <v>15</v>
      </c>
      <c r="P1793" s="404"/>
      <c r="Q1793" s="405" t="s">
        <v>15</v>
      </c>
      <c r="R1793" s="403" t="s">
        <v>15</v>
      </c>
      <c r="S1793" s="404"/>
    </row>
    <row r="1794" spans="2:19" s="415" customFormat="1" ht="13.5" hidden="1" outlineLevel="3">
      <c r="B1794" s="407"/>
      <c r="C1794" s="408"/>
      <c r="D1794" s="399" t="s">
        <v>70</v>
      </c>
      <c r="E1794" s="436" t="s">
        <v>15</v>
      </c>
      <c r="F1794" s="410" t="s">
        <v>2806</v>
      </c>
      <c r="G1794" s="408"/>
      <c r="H1794" s="411">
        <v>0.12</v>
      </c>
      <c r="I1794" s="412" t="s">
        <v>15</v>
      </c>
      <c r="J1794" s="413"/>
      <c r="K1794" s="414"/>
      <c r="L1794" s="412" t="s">
        <v>15</v>
      </c>
      <c r="M1794" s="413"/>
      <c r="N1794" s="414"/>
      <c r="O1794" s="412" t="s">
        <v>15</v>
      </c>
      <c r="P1794" s="413"/>
      <c r="Q1794" s="414">
        <v>0.12</v>
      </c>
      <c r="R1794" s="412" t="s">
        <v>15</v>
      </c>
      <c r="S1794" s="413"/>
    </row>
    <row r="1795" spans="2:19" s="406" customFormat="1" ht="13.5" hidden="1" outlineLevel="3">
      <c r="B1795" s="397"/>
      <c r="C1795" s="398"/>
      <c r="D1795" s="399" t="s">
        <v>70</v>
      </c>
      <c r="E1795" s="402" t="s">
        <v>15</v>
      </c>
      <c r="F1795" s="401" t="s">
        <v>2787</v>
      </c>
      <c r="G1795" s="398"/>
      <c r="H1795" s="402" t="s">
        <v>15</v>
      </c>
      <c r="I1795" s="403" t="s">
        <v>15</v>
      </c>
      <c r="J1795" s="404"/>
      <c r="K1795" s="405"/>
      <c r="L1795" s="403" t="s">
        <v>15</v>
      </c>
      <c r="M1795" s="404"/>
      <c r="N1795" s="405"/>
      <c r="O1795" s="403" t="s">
        <v>15</v>
      </c>
      <c r="P1795" s="404"/>
      <c r="Q1795" s="405" t="s">
        <v>15</v>
      </c>
      <c r="R1795" s="403" t="s">
        <v>15</v>
      </c>
      <c r="S1795" s="404"/>
    </row>
    <row r="1796" spans="2:19" s="415" customFormat="1" ht="13.5" hidden="1" outlineLevel="3">
      <c r="B1796" s="407"/>
      <c r="C1796" s="408"/>
      <c r="D1796" s="399" t="s">
        <v>70</v>
      </c>
      <c r="E1796" s="436" t="s">
        <v>15</v>
      </c>
      <c r="F1796" s="410" t="s">
        <v>2807</v>
      </c>
      <c r="G1796" s="408"/>
      <c r="H1796" s="411">
        <v>0.053</v>
      </c>
      <c r="I1796" s="412" t="s">
        <v>15</v>
      </c>
      <c r="J1796" s="413"/>
      <c r="K1796" s="414"/>
      <c r="L1796" s="412" t="s">
        <v>15</v>
      </c>
      <c r="M1796" s="413"/>
      <c r="N1796" s="414"/>
      <c r="O1796" s="412" t="s">
        <v>15</v>
      </c>
      <c r="P1796" s="413"/>
      <c r="Q1796" s="414">
        <v>0.053</v>
      </c>
      <c r="R1796" s="412" t="s">
        <v>15</v>
      </c>
      <c r="S1796" s="413"/>
    </row>
    <row r="1797" spans="2:19" s="406" customFormat="1" ht="13.5" hidden="1" outlineLevel="3">
      <c r="B1797" s="397"/>
      <c r="C1797" s="398"/>
      <c r="D1797" s="399" t="s">
        <v>70</v>
      </c>
      <c r="E1797" s="402" t="s">
        <v>15</v>
      </c>
      <c r="F1797" s="401" t="s">
        <v>2789</v>
      </c>
      <c r="G1797" s="398"/>
      <c r="H1797" s="402" t="s">
        <v>15</v>
      </c>
      <c r="I1797" s="403" t="s">
        <v>15</v>
      </c>
      <c r="J1797" s="404"/>
      <c r="K1797" s="405"/>
      <c r="L1797" s="403" t="s">
        <v>15</v>
      </c>
      <c r="M1797" s="404"/>
      <c r="N1797" s="405"/>
      <c r="O1797" s="403" t="s">
        <v>15</v>
      </c>
      <c r="P1797" s="404"/>
      <c r="Q1797" s="405" t="s">
        <v>15</v>
      </c>
      <c r="R1797" s="403" t="s">
        <v>15</v>
      </c>
      <c r="S1797" s="404"/>
    </row>
    <row r="1798" spans="2:19" s="415" customFormat="1" ht="13.5" hidden="1" outlineLevel="3">
      <c r="B1798" s="407"/>
      <c r="C1798" s="408"/>
      <c r="D1798" s="399" t="s">
        <v>70</v>
      </c>
      <c r="E1798" s="436" t="s">
        <v>15</v>
      </c>
      <c r="F1798" s="410" t="s">
        <v>2808</v>
      </c>
      <c r="G1798" s="408"/>
      <c r="H1798" s="411">
        <v>0.111</v>
      </c>
      <c r="I1798" s="412" t="s">
        <v>15</v>
      </c>
      <c r="J1798" s="413"/>
      <c r="K1798" s="414"/>
      <c r="L1798" s="412" t="s">
        <v>15</v>
      </c>
      <c r="M1798" s="413"/>
      <c r="N1798" s="414"/>
      <c r="O1798" s="412" t="s">
        <v>15</v>
      </c>
      <c r="P1798" s="413"/>
      <c r="Q1798" s="414">
        <v>0.111</v>
      </c>
      <c r="R1798" s="412" t="s">
        <v>15</v>
      </c>
      <c r="S1798" s="413"/>
    </row>
    <row r="1799" spans="2:19" s="406" customFormat="1" ht="13.5" hidden="1" outlineLevel="3">
      <c r="B1799" s="397"/>
      <c r="C1799" s="398"/>
      <c r="D1799" s="399" t="s">
        <v>70</v>
      </c>
      <c r="E1799" s="402" t="s">
        <v>15</v>
      </c>
      <c r="F1799" s="401" t="s">
        <v>2791</v>
      </c>
      <c r="G1799" s="398"/>
      <c r="H1799" s="402" t="s">
        <v>15</v>
      </c>
      <c r="I1799" s="403" t="s">
        <v>15</v>
      </c>
      <c r="J1799" s="404"/>
      <c r="K1799" s="405"/>
      <c r="L1799" s="403" t="s">
        <v>15</v>
      </c>
      <c r="M1799" s="404"/>
      <c r="N1799" s="405"/>
      <c r="O1799" s="403" t="s">
        <v>15</v>
      </c>
      <c r="P1799" s="404"/>
      <c r="Q1799" s="405" t="s">
        <v>15</v>
      </c>
      <c r="R1799" s="403" t="s">
        <v>15</v>
      </c>
      <c r="S1799" s="404"/>
    </row>
    <row r="1800" spans="2:19" s="415" customFormat="1" ht="13.5" hidden="1" outlineLevel="3">
      <c r="B1800" s="407"/>
      <c r="C1800" s="408"/>
      <c r="D1800" s="399" t="s">
        <v>70</v>
      </c>
      <c r="E1800" s="436" t="s">
        <v>15</v>
      </c>
      <c r="F1800" s="410" t="s">
        <v>2809</v>
      </c>
      <c r="G1800" s="408"/>
      <c r="H1800" s="411">
        <v>0.067</v>
      </c>
      <c r="I1800" s="412" t="s">
        <v>15</v>
      </c>
      <c r="J1800" s="413"/>
      <c r="K1800" s="414"/>
      <c r="L1800" s="412" t="s">
        <v>15</v>
      </c>
      <c r="M1800" s="413"/>
      <c r="N1800" s="414"/>
      <c r="O1800" s="412" t="s">
        <v>15</v>
      </c>
      <c r="P1800" s="413"/>
      <c r="Q1800" s="414">
        <v>0.067</v>
      </c>
      <c r="R1800" s="412" t="s">
        <v>15</v>
      </c>
      <c r="S1800" s="413"/>
    </row>
    <row r="1801" spans="2:19" s="415" customFormat="1" ht="13.5" hidden="1" outlineLevel="3">
      <c r="B1801" s="407"/>
      <c r="C1801" s="408"/>
      <c r="D1801" s="399" t="s">
        <v>70</v>
      </c>
      <c r="E1801" s="436" t="s">
        <v>15</v>
      </c>
      <c r="F1801" s="410" t="s">
        <v>2810</v>
      </c>
      <c r="G1801" s="408"/>
      <c r="H1801" s="411">
        <v>0.04</v>
      </c>
      <c r="I1801" s="412" t="s">
        <v>15</v>
      </c>
      <c r="J1801" s="413"/>
      <c r="K1801" s="414"/>
      <c r="L1801" s="412" t="s">
        <v>15</v>
      </c>
      <c r="M1801" s="413"/>
      <c r="N1801" s="414"/>
      <c r="O1801" s="412" t="s">
        <v>15</v>
      </c>
      <c r="P1801" s="413"/>
      <c r="Q1801" s="414">
        <v>0.04</v>
      </c>
      <c r="R1801" s="412" t="s">
        <v>15</v>
      </c>
      <c r="S1801" s="413"/>
    </row>
    <row r="1802" spans="2:19" s="424" customFormat="1" ht="13.5" hidden="1" outlineLevel="3">
      <c r="B1802" s="416"/>
      <c r="C1802" s="417"/>
      <c r="D1802" s="399" t="s">
        <v>70</v>
      </c>
      <c r="E1802" s="438" t="s">
        <v>15</v>
      </c>
      <c r="F1802" s="419" t="s">
        <v>71</v>
      </c>
      <c r="G1802" s="417"/>
      <c r="H1802" s="420">
        <v>4.787</v>
      </c>
      <c r="I1802" s="421" t="s">
        <v>15</v>
      </c>
      <c r="J1802" s="422"/>
      <c r="K1802" s="423"/>
      <c r="L1802" s="421" t="s">
        <v>15</v>
      </c>
      <c r="M1802" s="422"/>
      <c r="N1802" s="423"/>
      <c r="O1802" s="421" t="s">
        <v>15</v>
      </c>
      <c r="P1802" s="422"/>
      <c r="Q1802" s="423">
        <v>4.787</v>
      </c>
      <c r="R1802" s="421" t="s">
        <v>15</v>
      </c>
      <c r="S1802" s="422"/>
    </row>
    <row r="1803" spans="2:19" s="264" customFormat="1" ht="22.5" customHeight="1" outlineLevel="2" collapsed="1">
      <c r="B1803" s="255"/>
      <c r="C1803" s="256" t="s">
        <v>2811</v>
      </c>
      <c r="D1803" s="256" t="s">
        <v>67</v>
      </c>
      <c r="E1803" s="257" t="s">
        <v>2160</v>
      </c>
      <c r="F1803" s="396" t="s">
        <v>2161</v>
      </c>
      <c r="G1803" s="259" t="s">
        <v>104</v>
      </c>
      <c r="H1803" s="260">
        <v>117.3</v>
      </c>
      <c r="I1803" s="261">
        <v>390.1</v>
      </c>
      <c r="J1803" s="263">
        <f>ROUND(I1803*H1803,2)</f>
        <v>45758.73</v>
      </c>
      <c r="K1803" s="262"/>
      <c r="L1803" s="261">
        <v>390.1</v>
      </c>
      <c r="M1803" s="263">
        <f>ROUND(L1803*K1803,2)</f>
        <v>0</v>
      </c>
      <c r="N1803" s="262"/>
      <c r="O1803" s="261">
        <v>390.1</v>
      </c>
      <c r="P1803" s="263">
        <f>ROUND(O1803*N1803,2)</f>
        <v>0</v>
      </c>
      <c r="Q1803" s="262">
        <v>117.3</v>
      </c>
      <c r="R1803" s="261">
        <v>390.1</v>
      </c>
      <c r="S1803" s="263">
        <f>ROUND(R1803*Q1803,2)</f>
        <v>45758.73</v>
      </c>
    </row>
    <row r="1804" spans="2:19" s="406" customFormat="1" ht="13.5" hidden="1" outlineLevel="3">
      <c r="B1804" s="397"/>
      <c r="C1804" s="398"/>
      <c r="D1804" s="399" t="s">
        <v>70</v>
      </c>
      <c r="E1804" s="402" t="s">
        <v>15</v>
      </c>
      <c r="F1804" s="401" t="s">
        <v>1649</v>
      </c>
      <c r="G1804" s="398"/>
      <c r="H1804" s="402" t="s">
        <v>15</v>
      </c>
      <c r="I1804" s="403" t="s">
        <v>15</v>
      </c>
      <c r="J1804" s="404"/>
      <c r="K1804" s="405"/>
      <c r="L1804" s="403" t="s">
        <v>15</v>
      </c>
      <c r="M1804" s="404"/>
      <c r="N1804" s="405"/>
      <c r="O1804" s="403" t="s">
        <v>15</v>
      </c>
      <c r="P1804" s="404"/>
      <c r="Q1804" s="405" t="s">
        <v>15</v>
      </c>
      <c r="R1804" s="403" t="s">
        <v>15</v>
      </c>
      <c r="S1804" s="404"/>
    </row>
    <row r="1805" spans="2:19" s="415" customFormat="1" ht="13.5" hidden="1" outlineLevel="3">
      <c r="B1805" s="407"/>
      <c r="C1805" s="408"/>
      <c r="D1805" s="399" t="s">
        <v>70</v>
      </c>
      <c r="E1805" s="436" t="s">
        <v>15</v>
      </c>
      <c r="F1805" s="410" t="s">
        <v>2812</v>
      </c>
      <c r="G1805" s="408"/>
      <c r="H1805" s="411">
        <v>47</v>
      </c>
      <c r="I1805" s="412" t="s">
        <v>15</v>
      </c>
      <c r="J1805" s="413"/>
      <c r="K1805" s="414"/>
      <c r="L1805" s="412" t="s">
        <v>15</v>
      </c>
      <c r="M1805" s="413"/>
      <c r="N1805" s="414"/>
      <c r="O1805" s="412" t="s">
        <v>15</v>
      </c>
      <c r="P1805" s="413"/>
      <c r="Q1805" s="414">
        <v>47</v>
      </c>
      <c r="R1805" s="412" t="s">
        <v>15</v>
      </c>
      <c r="S1805" s="413"/>
    </row>
    <row r="1806" spans="2:19" s="406" customFormat="1" ht="13.5" hidden="1" outlineLevel="3">
      <c r="B1806" s="397"/>
      <c r="C1806" s="398"/>
      <c r="D1806" s="399" t="s">
        <v>70</v>
      </c>
      <c r="E1806" s="402" t="s">
        <v>15</v>
      </c>
      <c r="F1806" s="401" t="s">
        <v>2813</v>
      </c>
      <c r="G1806" s="398"/>
      <c r="H1806" s="402" t="s">
        <v>15</v>
      </c>
      <c r="I1806" s="403" t="s">
        <v>15</v>
      </c>
      <c r="J1806" s="404"/>
      <c r="K1806" s="405"/>
      <c r="L1806" s="403" t="s">
        <v>15</v>
      </c>
      <c r="M1806" s="404"/>
      <c r="N1806" s="405"/>
      <c r="O1806" s="403" t="s">
        <v>15</v>
      </c>
      <c r="P1806" s="404"/>
      <c r="Q1806" s="405" t="s">
        <v>15</v>
      </c>
      <c r="R1806" s="403" t="s">
        <v>15</v>
      </c>
      <c r="S1806" s="404"/>
    </row>
    <row r="1807" spans="2:19" s="415" customFormat="1" ht="13.5" hidden="1" outlineLevel="3">
      <c r="B1807" s="407"/>
      <c r="C1807" s="408"/>
      <c r="D1807" s="399" t="s">
        <v>70</v>
      </c>
      <c r="E1807" s="436" t="s">
        <v>15</v>
      </c>
      <c r="F1807" s="410" t="s">
        <v>2814</v>
      </c>
      <c r="G1807" s="408"/>
      <c r="H1807" s="411">
        <v>70.3</v>
      </c>
      <c r="I1807" s="412" t="s">
        <v>15</v>
      </c>
      <c r="J1807" s="413"/>
      <c r="K1807" s="414"/>
      <c r="L1807" s="412" t="s">
        <v>15</v>
      </c>
      <c r="M1807" s="413"/>
      <c r="N1807" s="414"/>
      <c r="O1807" s="412" t="s">
        <v>15</v>
      </c>
      <c r="P1807" s="413"/>
      <c r="Q1807" s="414">
        <v>70.3</v>
      </c>
      <c r="R1807" s="412" t="s">
        <v>15</v>
      </c>
      <c r="S1807" s="413"/>
    </row>
    <row r="1808" spans="2:19" s="424" customFormat="1" ht="13.5" hidden="1" outlineLevel="3">
      <c r="B1808" s="416"/>
      <c r="C1808" s="417"/>
      <c r="D1808" s="399" t="s">
        <v>70</v>
      </c>
      <c r="E1808" s="438" t="s">
        <v>15</v>
      </c>
      <c r="F1808" s="419" t="s">
        <v>71</v>
      </c>
      <c r="G1808" s="417"/>
      <c r="H1808" s="420">
        <v>117.3</v>
      </c>
      <c r="I1808" s="421" t="s">
        <v>15</v>
      </c>
      <c r="J1808" s="422"/>
      <c r="K1808" s="423"/>
      <c r="L1808" s="421" t="s">
        <v>15</v>
      </c>
      <c r="M1808" s="422"/>
      <c r="N1808" s="423"/>
      <c r="O1808" s="421" t="s">
        <v>15</v>
      </c>
      <c r="P1808" s="422"/>
      <c r="Q1808" s="423">
        <v>117.3</v>
      </c>
      <c r="R1808" s="421" t="s">
        <v>15</v>
      </c>
      <c r="S1808" s="422"/>
    </row>
    <row r="1809" spans="2:19" s="264" customFormat="1" ht="22.5" customHeight="1" outlineLevel="2">
      <c r="B1809" s="255"/>
      <c r="C1809" s="256" t="s">
        <v>2815</v>
      </c>
      <c r="D1809" s="256" t="s">
        <v>67</v>
      </c>
      <c r="E1809" s="257" t="s">
        <v>2816</v>
      </c>
      <c r="F1809" s="396" t="s">
        <v>2817</v>
      </c>
      <c r="G1809" s="259" t="s">
        <v>182</v>
      </c>
      <c r="H1809" s="260">
        <v>6</v>
      </c>
      <c r="I1809" s="261">
        <v>11776.8</v>
      </c>
      <c r="J1809" s="263">
        <f>ROUND(I1809*H1809,2)</f>
        <v>70660.8</v>
      </c>
      <c r="K1809" s="262"/>
      <c r="L1809" s="261">
        <v>11776.8</v>
      </c>
      <c r="M1809" s="263">
        <f>ROUND(L1809*K1809,2)</f>
        <v>0</v>
      </c>
      <c r="N1809" s="262"/>
      <c r="O1809" s="261">
        <v>11776.8</v>
      </c>
      <c r="P1809" s="263">
        <f>ROUND(O1809*N1809,2)</f>
        <v>0</v>
      </c>
      <c r="Q1809" s="262">
        <v>6</v>
      </c>
      <c r="R1809" s="261">
        <v>11776.8</v>
      </c>
      <c r="S1809" s="263">
        <f>ROUND(R1809*Q1809,2)</f>
        <v>70660.8</v>
      </c>
    </row>
    <row r="1810" spans="2:19" s="264" customFormat="1" ht="22.5" customHeight="1" outlineLevel="2">
      <c r="B1810" s="255"/>
      <c r="C1810" s="256" t="s">
        <v>2818</v>
      </c>
      <c r="D1810" s="256" t="s">
        <v>67</v>
      </c>
      <c r="E1810" s="257" t="s">
        <v>2819</v>
      </c>
      <c r="F1810" s="396" t="s">
        <v>2820</v>
      </c>
      <c r="G1810" s="259" t="s">
        <v>182</v>
      </c>
      <c r="H1810" s="260">
        <v>1</v>
      </c>
      <c r="I1810" s="261">
        <v>72446.4</v>
      </c>
      <c r="J1810" s="263">
        <f>ROUND(I1810*H1810,2)</f>
        <v>72446.4</v>
      </c>
      <c r="K1810" s="262"/>
      <c r="L1810" s="261">
        <v>72446.4</v>
      </c>
      <c r="M1810" s="263">
        <f>ROUND(L1810*K1810,2)</f>
        <v>0</v>
      </c>
      <c r="N1810" s="262"/>
      <c r="O1810" s="261">
        <v>72446.4</v>
      </c>
      <c r="P1810" s="263">
        <f>ROUND(O1810*N1810,2)</f>
        <v>0</v>
      </c>
      <c r="Q1810" s="262">
        <v>1</v>
      </c>
      <c r="R1810" s="261">
        <v>72446.4</v>
      </c>
      <c r="S1810" s="263">
        <f>ROUND(R1810*Q1810,2)</f>
        <v>72446.4</v>
      </c>
    </row>
    <row r="1811" spans="2:19" s="264" customFormat="1" ht="22.5" customHeight="1" outlineLevel="2" collapsed="1">
      <c r="B1811" s="255"/>
      <c r="C1811" s="256" t="s">
        <v>2821</v>
      </c>
      <c r="D1811" s="256" t="s">
        <v>67</v>
      </c>
      <c r="E1811" s="257" t="s">
        <v>2696</v>
      </c>
      <c r="F1811" s="396" t="s">
        <v>2697</v>
      </c>
      <c r="G1811" s="259" t="s">
        <v>182</v>
      </c>
      <c r="H1811" s="260">
        <v>57</v>
      </c>
      <c r="I1811" s="261">
        <v>696.6</v>
      </c>
      <c r="J1811" s="263">
        <f>ROUND(I1811*H1811,2)</f>
        <v>39706.2</v>
      </c>
      <c r="K1811" s="262"/>
      <c r="L1811" s="261">
        <v>696.6</v>
      </c>
      <c r="M1811" s="263">
        <f>ROUND(L1811*K1811,2)</f>
        <v>0</v>
      </c>
      <c r="N1811" s="262"/>
      <c r="O1811" s="261">
        <v>696.6</v>
      </c>
      <c r="P1811" s="263">
        <f>ROUND(O1811*N1811,2)</f>
        <v>0</v>
      </c>
      <c r="Q1811" s="262">
        <v>57</v>
      </c>
      <c r="R1811" s="261">
        <v>696.6</v>
      </c>
      <c r="S1811" s="263">
        <f>ROUND(R1811*Q1811,2)</f>
        <v>39706.2</v>
      </c>
    </row>
    <row r="1812" spans="2:19" s="415" customFormat="1" ht="13.5" hidden="1" outlineLevel="3">
      <c r="B1812" s="407"/>
      <c r="C1812" s="408"/>
      <c r="D1812" s="399" t="s">
        <v>70</v>
      </c>
      <c r="E1812" s="436" t="s">
        <v>15</v>
      </c>
      <c r="F1812" s="410" t="s">
        <v>2822</v>
      </c>
      <c r="G1812" s="408"/>
      <c r="H1812" s="411">
        <v>57</v>
      </c>
      <c r="I1812" s="412" t="s">
        <v>15</v>
      </c>
      <c r="J1812" s="413"/>
      <c r="K1812" s="414"/>
      <c r="L1812" s="412" t="s">
        <v>15</v>
      </c>
      <c r="M1812" s="413"/>
      <c r="N1812" s="414"/>
      <c r="O1812" s="412" t="s">
        <v>15</v>
      </c>
      <c r="P1812" s="413"/>
      <c r="Q1812" s="414">
        <v>57</v>
      </c>
      <c r="R1812" s="412" t="s">
        <v>15</v>
      </c>
      <c r="S1812" s="413"/>
    </row>
    <row r="1813" spans="2:19" s="264" customFormat="1" ht="22.5" customHeight="1" outlineLevel="2" collapsed="1">
      <c r="B1813" s="255"/>
      <c r="C1813" s="265" t="s">
        <v>2823</v>
      </c>
      <c r="D1813" s="265" t="s">
        <v>90</v>
      </c>
      <c r="E1813" s="266" t="s">
        <v>2700</v>
      </c>
      <c r="F1813" s="435" t="s">
        <v>2701</v>
      </c>
      <c r="G1813" s="267" t="s">
        <v>182</v>
      </c>
      <c r="H1813" s="268">
        <v>19.19</v>
      </c>
      <c r="I1813" s="269">
        <v>650.7</v>
      </c>
      <c r="J1813" s="271">
        <f>ROUND(I1813*H1813,2)</f>
        <v>12486.93</v>
      </c>
      <c r="K1813" s="270"/>
      <c r="L1813" s="269">
        <v>650.7</v>
      </c>
      <c r="M1813" s="271">
        <f>ROUND(L1813*K1813,2)</f>
        <v>0</v>
      </c>
      <c r="N1813" s="270"/>
      <c r="O1813" s="269">
        <v>650.7</v>
      </c>
      <c r="P1813" s="271">
        <f>ROUND(O1813*N1813,2)</f>
        <v>0</v>
      </c>
      <c r="Q1813" s="270">
        <v>19.19</v>
      </c>
      <c r="R1813" s="269">
        <v>650.7</v>
      </c>
      <c r="S1813" s="271">
        <f>ROUND(R1813*Q1813,2)</f>
        <v>12486.93</v>
      </c>
    </row>
    <row r="1814" spans="2:19" s="415" customFormat="1" ht="13.5" hidden="1" outlineLevel="3">
      <c r="B1814" s="407"/>
      <c r="C1814" s="408"/>
      <c r="D1814" s="399" t="s">
        <v>70</v>
      </c>
      <c r="E1814" s="408"/>
      <c r="F1814" s="410" t="s">
        <v>2824</v>
      </c>
      <c r="G1814" s="408"/>
      <c r="H1814" s="411">
        <v>19.19</v>
      </c>
      <c r="I1814" s="412" t="s">
        <v>15</v>
      </c>
      <c r="J1814" s="413"/>
      <c r="K1814" s="414"/>
      <c r="L1814" s="412" t="s">
        <v>15</v>
      </c>
      <c r="M1814" s="413"/>
      <c r="N1814" s="414"/>
      <c r="O1814" s="412" t="s">
        <v>15</v>
      </c>
      <c r="P1814" s="413"/>
      <c r="Q1814" s="414">
        <v>19.19</v>
      </c>
      <c r="R1814" s="412" t="s">
        <v>15</v>
      </c>
      <c r="S1814" s="413"/>
    </row>
    <row r="1815" spans="2:19" s="264" customFormat="1" ht="22.5" customHeight="1" outlineLevel="2" collapsed="1">
      <c r="B1815" s="255"/>
      <c r="C1815" s="265" t="s">
        <v>2825</v>
      </c>
      <c r="D1815" s="265" t="s">
        <v>90</v>
      </c>
      <c r="E1815" s="266" t="s">
        <v>2703</v>
      </c>
      <c r="F1815" s="435" t="s">
        <v>2704</v>
      </c>
      <c r="G1815" s="267" t="s">
        <v>182</v>
      </c>
      <c r="H1815" s="268">
        <v>19.19</v>
      </c>
      <c r="I1815" s="269">
        <v>901.5</v>
      </c>
      <c r="J1815" s="271">
        <f>ROUND(I1815*H1815,2)</f>
        <v>17299.79</v>
      </c>
      <c r="K1815" s="270"/>
      <c r="L1815" s="269">
        <v>901.5</v>
      </c>
      <c r="M1815" s="271">
        <f>ROUND(L1815*K1815,2)</f>
        <v>0</v>
      </c>
      <c r="N1815" s="270"/>
      <c r="O1815" s="269">
        <v>901.5</v>
      </c>
      <c r="P1815" s="271">
        <f>ROUND(O1815*N1815,2)</f>
        <v>0</v>
      </c>
      <c r="Q1815" s="270">
        <v>19.19</v>
      </c>
      <c r="R1815" s="269">
        <v>901.5</v>
      </c>
      <c r="S1815" s="271">
        <f>ROUND(R1815*Q1815,2)</f>
        <v>17299.79</v>
      </c>
    </row>
    <row r="1816" spans="2:19" s="415" customFormat="1" ht="13.5" hidden="1" outlineLevel="3">
      <c r="B1816" s="407"/>
      <c r="C1816" s="408"/>
      <c r="D1816" s="399" t="s">
        <v>70</v>
      </c>
      <c r="E1816" s="408"/>
      <c r="F1816" s="410" t="s">
        <v>2824</v>
      </c>
      <c r="G1816" s="408"/>
      <c r="H1816" s="411">
        <v>19.19</v>
      </c>
      <c r="I1816" s="412" t="s">
        <v>15</v>
      </c>
      <c r="J1816" s="413"/>
      <c r="K1816" s="414"/>
      <c r="L1816" s="412" t="s">
        <v>15</v>
      </c>
      <c r="M1816" s="413"/>
      <c r="N1816" s="414"/>
      <c r="O1816" s="412" t="s">
        <v>15</v>
      </c>
      <c r="P1816" s="413"/>
      <c r="Q1816" s="414">
        <v>19.19</v>
      </c>
      <c r="R1816" s="412" t="s">
        <v>15</v>
      </c>
      <c r="S1816" s="413"/>
    </row>
    <row r="1817" spans="2:19" s="264" customFormat="1" ht="22.5" customHeight="1" outlineLevel="2" collapsed="1">
      <c r="B1817" s="255"/>
      <c r="C1817" s="265" t="s">
        <v>2826</v>
      </c>
      <c r="D1817" s="265" t="s">
        <v>90</v>
      </c>
      <c r="E1817" s="266" t="s">
        <v>2707</v>
      </c>
      <c r="F1817" s="435" t="s">
        <v>2708</v>
      </c>
      <c r="G1817" s="267" t="s">
        <v>182</v>
      </c>
      <c r="H1817" s="268">
        <v>19.19</v>
      </c>
      <c r="I1817" s="269">
        <v>1462.9</v>
      </c>
      <c r="J1817" s="271">
        <f>ROUND(I1817*H1817,2)</f>
        <v>28073.05</v>
      </c>
      <c r="K1817" s="270"/>
      <c r="L1817" s="269">
        <v>1462.9</v>
      </c>
      <c r="M1817" s="271">
        <f>ROUND(L1817*K1817,2)</f>
        <v>0</v>
      </c>
      <c r="N1817" s="270"/>
      <c r="O1817" s="269">
        <v>1462.9</v>
      </c>
      <c r="P1817" s="271">
        <f>ROUND(O1817*N1817,2)</f>
        <v>0</v>
      </c>
      <c r="Q1817" s="270">
        <v>19.19</v>
      </c>
      <c r="R1817" s="269">
        <v>1462.9</v>
      </c>
      <c r="S1817" s="271">
        <f>ROUND(R1817*Q1817,2)</f>
        <v>28073.05</v>
      </c>
    </row>
    <row r="1818" spans="2:19" s="415" customFormat="1" ht="13.5" hidden="1" outlineLevel="3">
      <c r="B1818" s="407"/>
      <c r="C1818" s="408"/>
      <c r="D1818" s="399" t="s">
        <v>70</v>
      </c>
      <c r="E1818" s="408"/>
      <c r="F1818" s="410" t="s">
        <v>2824</v>
      </c>
      <c r="G1818" s="408"/>
      <c r="H1818" s="411">
        <v>19.19</v>
      </c>
      <c r="I1818" s="412" t="s">
        <v>15</v>
      </c>
      <c r="J1818" s="413"/>
      <c r="K1818" s="414"/>
      <c r="L1818" s="412" t="s">
        <v>15</v>
      </c>
      <c r="M1818" s="413"/>
      <c r="N1818" s="414"/>
      <c r="O1818" s="412" t="s">
        <v>15</v>
      </c>
      <c r="P1818" s="413"/>
      <c r="Q1818" s="414">
        <v>19.19</v>
      </c>
      <c r="R1818" s="412" t="s">
        <v>15</v>
      </c>
      <c r="S1818" s="413"/>
    </row>
    <row r="1819" spans="2:19" s="264" customFormat="1" ht="22.5" customHeight="1" outlineLevel="2" collapsed="1">
      <c r="B1819" s="255"/>
      <c r="C1819" s="265" t="s">
        <v>2827</v>
      </c>
      <c r="D1819" s="265" t="s">
        <v>90</v>
      </c>
      <c r="E1819" s="266" t="s">
        <v>2711</v>
      </c>
      <c r="F1819" s="435" t="s">
        <v>2712</v>
      </c>
      <c r="G1819" s="267" t="s">
        <v>182</v>
      </c>
      <c r="H1819" s="268">
        <v>58.14</v>
      </c>
      <c r="I1819" s="269">
        <v>192.3</v>
      </c>
      <c r="J1819" s="271">
        <f>ROUND(I1819*H1819,2)</f>
        <v>11180.32</v>
      </c>
      <c r="K1819" s="270"/>
      <c r="L1819" s="269">
        <v>192.3</v>
      </c>
      <c r="M1819" s="271">
        <f>ROUND(L1819*K1819,2)</f>
        <v>0</v>
      </c>
      <c r="N1819" s="270"/>
      <c r="O1819" s="269">
        <v>192.3</v>
      </c>
      <c r="P1819" s="271">
        <f>ROUND(O1819*N1819,2)</f>
        <v>0</v>
      </c>
      <c r="Q1819" s="270">
        <v>58.14</v>
      </c>
      <c r="R1819" s="269">
        <v>192.3</v>
      </c>
      <c r="S1819" s="271">
        <f>ROUND(R1819*Q1819,2)</f>
        <v>11180.32</v>
      </c>
    </row>
    <row r="1820" spans="2:19" s="415" customFormat="1" ht="13.5" hidden="1" outlineLevel="3">
      <c r="B1820" s="407"/>
      <c r="C1820" s="408"/>
      <c r="D1820" s="399" t="s">
        <v>70</v>
      </c>
      <c r="E1820" s="408"/>
      <c r="F1820" s="410" t="s">
        <v>2828</v>
      </c>
      <c r="G1820" s="408"/>
      <c r="H1820" s="411">
        <v>58.14</v>
      </c>
      <c r="I1820" s="412" t="s">
        <v>15</v>
      </c>
      <c r="J1820" s="413"/>
      <c r="K1820" s="414"/>
      <c r="L1820" s="412" t="s">
        <v>15</v>
      </c>
      <c r="M1820" s="413"/>
      <c r="N1820" s="414"/>
      <c r="O1820" s="412" t="s">
        <v>15</v>
      </c>
      <c r="P1820" s="413"/>
      <c r="Q1820" s="414">
        <v>58.14</v>
      </c>
      <c r="R1820" s="412" t="s">
        <v>15</v>
      </c>
      <c r="S1820" s="413"/>
    </row>
    <row r="1821" spans="2:19" s="264" customFormat="1" ht="22.5" customHeight="1" outlineLevel="2" collapsed="1">
      <c r="B1821" s="255"/>
      <c r="C1821" s="256" t="s">
        <v>2829</v>
      </c>
      <c r="D1821" s="256" t="s">
        <v>67</v>
      </c>
      <c r="E1821" s="257" t="s">
        <v>2715</v>
      </c>
      <c r="F1821" s="396" t="s">
        <v>2716</v>
      </c>
      <c r="G1821" s="259" t="s">
        <v>182</v>
      </c>
      <c r="H1821" s="260">
        <v>19</v>
      </c>
      <c r="I1821" s="261">
        <v>975.2</v>
      </c>
      <c r="J1821" s="263">
        <f>ROUND(I1821*H1821,2)</f>
        <v>18528.8</v>
      </c>
      <c r="K1821" s="262"/>
      <c r="L1821" s="261">
        <v>975.2</v>
      </c>
      <c r="M1821" s="263">
        <f>ROUND(L1821*K1821,2)</f>
        <v>0</v>
      </c>
      <c r="N1821" s="262"/>
      <c r="O1821" s="261">
        <v>975.2</v>
      </c>
      <c r="P1821" s="263">
        <f>ROUND(O1821*N1821,2)</f>
        <v>0</v>
      </c>
      <c r="Q1821" s="262">
        <v>19</v>
      </c>
      <c r="R1821" s="261">
        <v>975.2</v>
      </c>
      <c r="S1821" s="263">
        <f>ROUND(R1821*Q1821,2)</f>
        <v>18528.8</v>
      </c>
    </row>
    <row r="1822" spans="2:19" s="415" customFormat="1" ht="13.5" hidden="1" outlineLevel="3">
      <c r="B1822" s="407"/>
      <c r="C1822" s="408"/>
      <c r="D1822" s="399" t="s">
        <v>70</v>
      </c>
      <c r="E1822" s="436" t="s">
        <v>15</v>
      </c>
      <c r="F1822" s="410" t="s">
        <v>2830</v>
      </c>
      <c r="G1822" s="408"/>
      <c r="H1822" s="411">
        <v>19</v>
      </c>
      <c r="I1822" s="412" t="s">
        <v>15</v>
      </c>
      <c r="J1822" s="413"/>
      <c r="K1822" s="414"/>
      <c r="L1822" s="412" t="s">
        <v>15</v>
      </c>
      <c r="M1822" s="413"/>
      <c r="N1822" s="414"/>
      <c r="O1822" s="412" t="s">
        <v>15</v>
      </c>
      <c r="P1822" s="413"/>
      <c r="Q1822" s="414">
        <v>19</v>
      </c>
      <c r="R1822" s="412" t="s">
        <v>15</v>
      </c>
      <c r="S1822" s="413"/>
    </row>
    <row r="1823" spans="2:19" s="264" customFormat="1" ht="22.5" customHeight="1" outlineLevel="2" collapsed="1">
      <c r="B1823" s="255"/>
      <c r="C1823" s="265" t="s">
        <v>2831</v>
      </c>
      <c r="D1823" s="265" t="s">
        <v>90</v>
      </c>
      <c r="E1823" s="266" t="s">
        <v>2719</v>
      </c>
      <c r="F1823" s="435" t="s">
        <v>2720</v>
      </c>
      <c r="G1823" s="267" t="s">
        <v>182</v>
      </c>
      <c r="H1823" s="268">
        <v>13.13</v>
      </c>
      <c r="I1823" s="269">
        <v>1018.5</v>
      </c>
      <c r="J1823" s="271">
        <f>ROUND(I1823*H1823,2)</f>
        <v>13372.91</v>
      </c>
      <c r="K1823" s="270"/>
      <c r="L1823" s="269">
        <v>1018.5</v>
      </c>
      <c r="M1823" s="271">
        <f>ROUND(L1823*K1823,2)</f>
        <v>0</v>
      </c>
      <c r="N1823" s="270"/>
      <c r="O1823" s="269">
        <v>1018.5</v>
      </c>
      <c r="P1823" s="271">
        <f>ROUND(O1823*N1823,2)</f>
        <v>0</v>
      </c>
      <c r="Q1823" s="270">
        <v>13.13</v>
      </c>
      <c r="R1823" s="269">
        <v>1018.5</v>
      </c>
      <c r="S1823" s="271">
        <f>ROUND(R1823*Q1823,2)</f>
        <v>13372.91</v>
      </c>
    </row>
    <row r="1824" spans="2:19" s="415" customFormat="1" ht="13.5" hidden="1" outlineLevel="3">
      <c r="B1824" s="407"/>
      <c r="C1824" s="408"/>
      <c r="D1824" s="399" t="s">
        <v>70</v>
      </c>
      <c r="E1824" s="408"/>
      <c r="F1824" s="410" t="s">
        <v>2298</v>
      </c>
      <c r="G1824" s="408"/>
      <c r="H1824" s="411">
        <v>13.13</v>
      </c>
      <c r="I1824" s="412" t="s">
        <v>15</v>
      </c>
      <c r="J1824" s="413"/>
      <c r="K1824" s="414"/>
      <c r="L1824" s="412" t="s">
        <v>15</v>
      </c>
      <c r="M1824" s="413"/>
      <c r="N1824" s="414"/>
      <c r="O1824" s="412" t="s">
        <v>15</v>
      </c>
      <c r="P1824" s="413"/>
      <c r="Q1824" s="414">
        <v>13.13</v>
      </c>
      <c r="R1824" s="412" t="s">
        <v>15</v>
      </c>
      <c r="S1824" s="413"/>
    </row>
    <row r="1825" spans="2:19" s="264" customFormat="1" ht="22.5" customHeight="1" outlineLevel="2" collapsed="1">
      <c r="B1825" s="255"/>
      <c r="C1825" s="265" t="s">
        <v>2832</v>
      </c>
      <c r="D1825" s="265" t="s">
        <v>90</v>
      </c>
      <c r="E1825" s="266" t="s">
        <v>2833</v>
      </c>
      <c r="F1825" s="435" t="s">
        <v>2834</v>
      </c>
      <c r="G1825" s="267" t="s">
        <v>182</v>
      </c>
      <c r="H1825" s="268">
        <v>6.06</v>
      </c>
      <c r="I1825" s="269">
        <v>1439.2</v>
      </c>
      <c r="J1825" s="271">
        <f>ROUND(I1825*H1825,2)</f>
        <v>8721.55</v>
      </c>
      <c r="K1825" s="270"/>
      <c r="L1825" s="269">
        <v>1439.2</v>
      </c>
      <c r="M1825" s="271">
        <f>ROUND(L1825*K1825,2)</f>
        <v>0</v>
      </c>
      <c r="N1825" s="270"/>
      <c r="O1825" s="269">
        <v>1439.2</v>
      </c>
      <c r="P1825" s="271">
        <f>ROUND(O1825*N1825,2)</f>
        <v>0</v>
      </c>
      <c r="Q1825" s="270">
        <v>6.06</v>
      </c>
      <c r="R1825" s="269">
        <v>1439.2</v>
      </c>
      <c r="S1825" s="271">
        <f>ROUND(R1825*Q1825,2)</f>
        <v>8721.55</v>
      </c>
    </row>
    <row r="1826" spans="2:19" s="415" customFormat="1" ht="13.5" hidden="1" outlineLevel="3">
      <c r="B1826" s="407"/>
      <c r="C1826" s="408"/>
      <c r="D1826" s="399" t="s">
        <v>70</v>
      </c>
      <c r="E1826" s="408"/>
      <c r="F1826" s="410" t="s">
        <v>2302</v>
      </c>
      <c r="G1826" s="408"/>
      <c r="H1826" s="411">
        <v>6.06</v>
      </c>
      <c r="I1826" s="412" t="s">
        <v>15</v>
      </c>
      <c r="J1826" s="413"/>
      <c r="K1826" s="414"/>
      <c r="L1826" s="412" t="s">
        <v>15</v>
      </c>
      <c r="M1826" s="413"/>
      <c r="N1826" s="414"/>
      <c r="O1826" s="412" t="s">
        <v>15</v>
      </c>
      <c r="P1826" s="413"/>
      <c r="Q1826" s="414">
        <v>6.06</v>
      </c>
      <c r="R1826" s="412" t="s">
        <v>15</v>
      </c>
      <c r="S1826" s="413"/>
    </row>
    <row r="1827" spans="2:19" s="264" customFormat="1" ht="22.5" customHeight="1" outlineLevel="2" collapsed="1">
      <c r="B1827" s="255"/>
      <c r="C1827" s="265" t="s">
        <v>2835</v>
      </c>
      <c r="D1827" s="265" t="s">
        <v>90</v>
      </c>
      <c r="E1827" s="266" t="s">
        <v>2711</v>
      </c>
      <c r="F1827" s="435" t="s">
        <v>2712</v>
      </c>
      <c r="G1827" s="267" t="s">
        <v>182</v>
      </c>
      <c r="H1827" s="268">
        <v>19.38</v>
      </c>
      <c r="I1827" s="269">
        <v>192.3</v>
      </c>
      <c r="J1827" s="271">
        <f>ROUND(I1827*H1827,2)</f>
        <v>3726.77</v>
      </c>
      <c r="K1827" s="270"/>
      <c r="L1827" s="269">
        <v>192.3</v>
      </c>
      <c r="M1827" s="271">
        <f>ROUND(L1827*K1827,2)</f>
        <v>0</v>
      </c>
      <c r="N1827" s="270"/>
      <c r="O1827" s="269">
        <v>192.3</v>
      </c>
      <c r="P1827" s="271">
        <f>ROUND(O1827*N1827,2)</f>
        <v>0</v>
      </c>
      <c r="Q1827" s="270">
        <v>19.38</v>
      </c>
      <c r="R1827" s="269">
        <v>192.3</v>
      </c>
      <c r="S1827" s="271">
        <f>ROUND(R1827*Q1827,2)</f>
        <v>3726.77</v>
      </c>
    </row>
    <row r="1828" spans="2:19" s="415" customFormat="1" ht="13.5" hidden="1" outlineLevel="3">
      <c r="B1828" s="407"/>
      <c r="C1828" s="408"/>
      <c r="D1828" s="399" t="s">
        <v>70</v>
      </c>
      <c r="E1828" s="408"/>
      <c r="F1828" s="410" t="s">
        <v>2836</v>
      </c>
      <c r="G1828" s="408"/>
      <c r="H1828" s="411">
        <v>19.38</v>
      </c>
      <c r="I1828" s="412" t="s">
        <v>15</v>
      </c>
      <c r="J1828" s="413"/>
      <c r="K1828" s="414"/>
      <c r="L1828" s="412" t="s">
        <v>15</v>
      </c>
      <c r="M1828" s="413"/>
      <c r="N1828" s="414"/>
      <c r="O1828" s="412" t="s">
        <v>15</v>
      </c>
      <c r="P1828" s="413"/>
      <c r="Q1828" s="414">
        <v>19.38</v>
      </c>
      <c r="R1828" s="412" t="s">
        <v>15</v>
      </c>
      <c r="S1828" s="413"/>
    </row>
    <row r="1829" spans="2:19" s="264" customFormat="1" ht="31.5" customHeight="1" outlineLevel="2" collapsed="1">
      <c r="B1829" s="255"/>
      <c r="C1829" s="256" t="s">
        <v>2837</v>
      </c>
      <c r="D1829" s="256" t="s">
        <v>67</v>
      </c>
      <c r="E1829" s="257" t="s">
        <v>2724</v>
      </c>
      <c r="F1829" s="396" t="s">
        <v>2725</v>
      </c>
      <c r="G1829" s="259" t="s">
        <v>182</v>
      </c>
      <c r="H1829" s="260">
        <v>19</v>
      </c>
      <c r="I1829" s="261">
        <v>724.5</v>
      </c>
      <c r="J1829" s="263">
        <f>ROUND(I1829*H1829,2)</f>
        <v>13765.5</v>
      </c>
      <c r="K1829" s="262"/>
      <c r="L1829" s="261">
        <v>724.5</v>
      </c>
      <c r="M1829" s="263">
        <f>ROUND(L1829*K1829,2)</f>
        <v>0</v>
      </c>
      <c r="N1829" s="262"/>
      <c r="O1829" s="261">
        <v>724.5</v>
      </c>
      <c r="P1829" s="263">
        <f>ROUND(O1829*N1829,2)</f>
        <v>0</v>
      </c>
      <c r="Q1829" s="262">
        <v>19</v>
      </c>
      <c r="R1829" s="261">
        <v>724.5</v>
      </c>
      <c r="S1829" s="263">
        <f>ROUND(R1829*Q1829,2)</f>
        <v>13765.5</v>
      </c>
    </row>
    <row r="1830" spans="2:19" s="415" customFormat="1" ht="13.5" hidden="1" outlineLevel="3">
      <c r="B1830" s="407"/>
      <c r="C1830" s="408"/>
      <c r="D1830" s="399" t="s">
        <v>70</v>
      </c>
      <c r="E1830" s="436" t="s">
        <v>15</v>
      </c>
      <c r="F1830" s="410" t="s">
        <v>2838</v>
      </c>
      <c r="G1830" s="408"/>
      <c r="H1830" s="411">
        <v>19</v>
      </c>
      <c r="I1830" s="412" t="s">
        <v>15</v>
      </c>
      <c r="J1830" s="413"/>
      <c r="K1830" s="414"/>
      <c r="L1830" s="412" t="s">
        <v>15</v>
      </c>
      <c r="M1830" s="413"/>
      <c r="N1830" s="414"/>
      <c r="O1830" s="412" t="s">
        <v>15</v>
      </c>
      <c r="P1830" s="413"/>
      <c r="Q1830" s="414">
        <v>19</v>
      </c>
      <c r="R1830" s="412" t="s">
        <v>15</v>
      </c>
      <c r="S1830" s="413"/>
    </row>
    <row r="1831" spans="2:19" s="264" customFormat="1" ht="22.5" customHeight="1" outlineLevel="2" collapsed="1">
      <c r="B1831" s="255"/>
      <c r="C1831" s="256" t="s">
        <v>2839</v>
      </c>
      <c r="D1831" s="256" t="s">
        <v>67</v>
      </c>
      <c r="E1831" s="257" t="s">
        <v>2745</v>
      </c>
      <c r="F1831" s="396" t="s">
        <v>2746</v>
      </c>
      <c r="G1831" s="259" t="s">
        <v>182</v>
      </c>
      <c r="H1831" s="260">
        <v>7</v>
      </c>
      <c r="I1831" s="261">
        <v>557.3</v>
      </c>
      <c r="J1831" s="263">
        <f>ROUND(I1831*H1831,2)</f>
        <v>3901.1</v>
      </c>
      <c r="K1831" s="262"/>
      <c r="L1831" s="261">
        <v>557.3</v>
      </c>
      <c r="M1831" s="263">
        <f>ROUND(L1831*K1831,2)</f>
        <v>0</v>
      </c>
      <c r="N1831" s="262"/>
      <c r="O1831" s="261">
        <v>557.3</v>
      </c>
      <c r="P1831" s="263">
        <f>ROUND(O1831*N1831,2)</f>
        <v>0</v>
      </c>
      <c r="Q1831" s="262">
        <v>7</v>
      </c>
      <c r="R1831" s="261">
        <v>557.3</v>
      </c>
      <c r="S1831" s="263">
        <f>ROUND(R1831*Q1831,2)</f>
        <v>3901.1</v>
      </c>
    </row>
    <row r="1832" spans="2:19" s="415" customFormat="1" ht="13.5" hidden="1" outlineLevel="3">
      <c r="B1832" s="407"/>
      <c r="C1832" s="408"/>
      <c r="D1832" s="399" t="s">
        <v>70</v>
      </c>
      <c r="E1832" s="436" t="s">
        <v>15</v>
      </c>
      <c r="F1832" s="410" t="s">
        <v>2840</v>
      </c>
      <c r="G1832" s="408"/>
      <c r="H1832" s="411">
        <v>7</v>
      </c>
      <c r="I1832" s="412" t="s">
        <v>15</v>
      </c>
      <c r="J1832" s="413"/>
      <c r="K1832" s="414"/>
      <c r="L1832" s="412" t="s">
        <v>15</v>
      </c>
      <c r="M1832" s="413"/>
      <c r="N1832" s="414"/>
      <c r="O1832" s="412" t="s">
        <v>15</v>
      </c>
      <c r="P1832" s="413"/>
      <c r="Q1832" s="414">
        <v>7</v>
      </c>
      <c r="R1832" s="412" t="s">
        <v>15</v>
      </c>
      <c r="S1832" s="413"/>
    </row>
    <row r="1833" spans="2:19" s="264" customFormat="1" ht="22.5" customHeight="1" outlineLevel="2">
      <c r="B1833" s="255"/>
      <c r="C1833" s="265" t="s">
        <v>2841</v>
      </c>
      <c r="D1833" s="265" t="s">
        <v>90</v>
      </c>
      <c r="E1833" s="266" t="s">
        <v>2748</v>
      </c>
      <c r="F1833" s="435" t="s">
        <v>2749</v>
      </c>
      <c r="G1833" s="267" t="s">
        <v>182</v>
      </c>
      <c r="H1833" s="268">
        <v>7</v>
      </c>
      <c r="I1833" s="269">
        <v>1811.2</v>
      </c>
      <c r="J1833" s="271">
        <f>ROUND(I1833*H1833,2)</f>
        <v>12678.4</v>
      </c>
      <c r="K1833" s="270"/>
      <c r="L1833" s="269">
        <v>1811.2</v>
      </c>
      <c r="M1833" s="271">
        <f>ROUND(L1833*K1833,2)</f>
        <v>0</v>
      </c>
      <c r="N1833" s="270"/>
      <c r="O1833" s="269">
        <v>1811.2</v>
      </c>
      <c r="P1833" s="271">
        <f>ROUND(O1833*N1833,2)</f>
        <v>0</v>
      </c>
      <c r="Q1833" s="270">
        <v>7</v>
      </c>
      <c r="R1833" s="269">
        <v>1811.2</v>
      </c>
      <c r="S1833" s="271">
        <f>ROUND(R1833*Q1833,2)</f>
        <v>12678.4</v>
      </c>
    </row>
    <row r="1834" spans="2:19" s="264" customFormat="1" ht="22.5" customHeight="1" outlineLevel="2" collapsed="1">
      <c r="B1834" s="255"/>
      <c r="C1834" s="256" t="s">
        <v>2842</v>
      </c>
      <c r="D1834" s="256" t="s">
        <v>67</v>
      </c>
      <c r="E1834" s="257" t="s">
        <v>2843</v>
      </c>
      <c r="F1834" s="396" t="s">
        <v>2844</v>
      </c>
      <c r="G1834" s="259" t="s">
        <v>182</v>
      </c>
      <c r="H1834" s="260">
        <v>6</v>
      </c>
      <c r="I1834" s="261">
        <v>626.9</v>
      </c>
      <c r="J1834" s="263">
        <f>ROUND(I1834*H1834,2)</f>
        <v>3761.4</v>
      </c>
      <c r="K1834" s="262"/>
      <c r="L1834" s="261">
        <v>626.9</v>
      </c>
      <c r="M1834" s="263">
        <f>ROUND(L1834*K1834,2)</f>
        <v>0</v>
      </c>
      <c r="N1834" s="262"/>
      <c r="O1834" s="261">
        <v>626.9</v>
      </c>
      <c r="P1834" s="263">
        <f>ROUND(O1834*N1834,2)</f>
        <v>0</v>
      </c>
      <c r="Q1834" s="262">
        <v>6</v>
      </c>
      <c r="R1834" s="261">
        <v>626.9</v>
      </c>
      <c r="S1834" s="263">
        <f>ROUND(R1834*Q1834,2)</f>
        <v>3761.4</v>
      </c>
    </row>
    <row r="1835" spans="2:19" s="415" customFormat="1" ht="13.5" hidden="1" outlineLevel="3">
      <c r="B1835" s="407"/>
      <c r="C1835" s="408"/>
      <c r="D1835" s="399" t="s">
        <v>70</v>
      </c>
      <c r="E1835" s="436" t="s">
        <v>15</v>
      </c>
      <c r="F1835" s="410" t="s">
        <v>2845</v>
      </c>
      <c r="G1835" s="408"/>
      <c r="H1835" s="411">
        <v>6</v>
      </c>
      <c r="I1835" s="412" t="s">
        <v>15</v>
      </c>
      <c r="J1835" s="413"/>
      <c r="K1835" s="414"/>
      <c r="L1835" s="412" t="s">
        <v>15</v>
      </c>
      <c r="M1835" s="413"/>
      <c r="N1835" s="414"/>
      <c r="O1835" s="412" t="s">
        <v>15</v>
      </c>
      <c r="P1835" s="413"/>
      <c r="Q1835" s="414">
        <v>6</v>
      </c>
      <c r="R1835" s="412" t="s">
        <v>15</v>
      </c>
      <c r="S1835" s="413"/>
    </row>
    <row r="1836" spans="2:19" s="264" customFormat="1" ht="22.5" customHeight="1" outlineLevel="2">
      <c r="B1836" s="255"/>
      <c r="C1836" s="265" t="s">
        <v>2846</v>
      </c>
      <c r="D1836" s="265" t="s">
        <v>90</v>
      </c>
      <c r="E1836" s="266" t="s">
        <v>2847</v>
      </c>
      <c r="F1836" s="435" t="s">
        <v>2848</v>
      </c>
      <c r="G1836" s="267" t="s">
        <v>182</v>
      </c>
      <c r="H1836" s="268">
        <v>6</v>
      </c>
      <c r="I1836" s="269">
        <v>15525.8</v>
      </c>
      <c r="J1836" s="271">
        <f>ROUND(I1836*H1836,2)</f>
        <v>93154.8</v>
      </c>
      <c r="K1836" s="270"/>
      <c r="L1836" s="269">
        <v>15525.8</v>
      </c>
      <c r="M1836" s="271">
        <f>ROUND(L1836*K1836,2)</f>
        <v>0</v>
      </c>
      <c r="N1836" s="270"/>
      <c r="O1836" s="269">
        <v>15525.8</v>
      </c>
      <c r="P1836" s="271">
        <f>ROUND(O1836*N1836,2)</f>
        <v>0</v>
      </c>
      <c r="Q1836" s="270">
        <v>6</v>
      </c>
      <c r="R1836" s="269">
        <v>15525.8</v>
      </c>
      <c r="S1836" s="271">
        <f>ROUND(R1836*Q1836,2)</f>
        <v>93154.8</v>
      </c>
    </row>
    <row r="1837" spans="2:19" s="264" customFormat="1" ht="22.5" customHeight="1" outlineLevel="2" collapsed="1">
      <c r="B1837" s="255"/>
      <c r="C1837" s="256" t="s">
        <v>2849</v>
      </c>
      <c r="D1837" s="256" t="s">
        <v>67</v>
      </c>
      <c r="E1837" s="257" t="s">
        <v>2751</v>
      </c>
      <c r="F1837" s="396" t="s">
        <v>2752</v>
      </c>
      <c r="G1837" s="259" t="s">
        <v>182</v>
      </c>
      <c r="H1837" s="260">
        <v>6</v>
      </c>
      <c r="I1837" s="261">
        <v>835.9</v>
      </c>
      <c r="J1837" s="263">
        <f>ROUND(I1837*H1837,2)</f>
        <v>5015.4</v>
      </c>
      <c r="K1837" s="262"/>
      <c r="L1837" s="261">
        <v>835.9</v>
      </c>
      <c r="M1837" s="263">
        <f>ROUND(L1837*K1837,2)</f>
        <v>0</v>
      </c>
      <c r="N1837" s="262"/>
      <c r="O1837" s="261">
        <v>835.9</v>
      </c>
      <c r="P1837" s="263">
        <f>ROUND(O1837*N1837,2)</f>
        <v>0</v>
      </c>
      <c r="Q1837" s="262">
        <v>6</v>
      </c>
      <c r="R1837" s="261">
        <v>835.9</v>
      </c>
      <c r="S1837" s="263">
        <f>ROUND(R1837*Q1837,2)</f>
        <v>5015.4</v>
      </c>
    </row>
    <row r="1838" spans="2:19" s="415" customFormat="1" ht="13.5" hidden="1" outlineLevel="3">
      <c r="B1838" s="407"/>
      <c r="C1838" s="408"/>
      <c r="D1838" s="399" t="s">
        <v>70</v>
      </c>
      <c r="E1838" s="436" t="s">
        <v>15</v>
      </c>
      <c r="F1838" s="410" t="s">
        <v>2850</v>
      </c>
      <c r="G1838" s="408"/>
      <c r="H1838" s="411">
        <v>6</v>
      </c>
      <c r="I1838" s="412" t="s">
        <v>15</v>
      </c>
      <c r="J1838" s="413"/>
      <c r="K1838" s="414"/>
      <c r="L1838" s="412" t="s">
        <v>15</v>
      </c>
      <c r="M1838" s="413"/>
      <c r="N1838" s="414"/>
      <c r="O1838" s="412" t="s">
        <v>15</v>
      </c>
      <c r="P1838" s="413"/>
      <c r="Q1838" s="414">
        <v>6</v>
      </c>
      <c r="R1838" s="412" t="s">
        <v>15</v>
      </c>
      <c r="S1838" s="413"/>
    </row>
    <row r="1839" spans="2:19" s="264" customFormat="1" ht="22.5" customHeight="1" outlineLevel="2">
      <c r="B1839" s="255"/>
      <c r="C1839" s="265" t="s">
        <v>2851</v>
      </c>
      <c r="D1839" s="265" t="s">
        <v>90</v>
      </c>
      <c r="E1839" s="266" t="s">
        <v>2755</v>
      </c>
      <c r="F1839" s="435" t="s">
        <v>2756</v>
      </c>
      <c r="G1839" s="267" t="s">
        <v>182</v>
      </c>
      <c r="H1839" s="268">
        <v>6</v>
      </c>
      <c r="I1839" s="269">
        <v>3067.8</v>
      </c>
      <c r="J1839" s="271">
        <f>ROUND(I1839*H1839,2)</f>
        <v>18406.8</v>
      </c>
      <c r="K1839" s="270"/>
      <c r="L1839" s="269">
        <v>3067.8</v>
      </c>
      <c r="M1839" s="271">
        <f>ROUND(L1839*K1839,2)</f>
        <v>0</v>
      </c>
      <c r="N1839" s="270"/>
      <c r="O1839" s="269">
        <v>3067.8</v>
      </c>
      <c r="P1839" s="271">
        <f>ROUND(O1839*N1839,2)</f>
        <v>0</v>
      </c>
      <c r="Q1839" s="270">
        <v>6</v>
      </c>
      <c r="R1839" s="269">
        <v>3067.8</v>
      </c>
      <c r="S1839" s="271">
        <f>ROUND(R1839*Q1839,2)</f>
        <v>18406.8</v>
      </c>
    </row>
    <row r="1840" spans="2:19" s="264" customFormat="1" ht="22.5" customHeight="1" outlineLevel="2" collapsed="1">
      <c r="B1840" s="255"/>
      <c r="C1840" s="256" t="s">
        <v>2852</v>
      </c>
      <c r="D1840" s="256" t="s">
        <v>67</v>
      </c>
      <c r="E1840" s="257" t="s">
        <v>2758</v>
      </c>
      <c r="F1840" s="396" t="s">
        <v>2759</v>
      </c>
      <c r="G1840" s="259" t="s">
        <v>182</v>
      </c>
      <c r="H1840" s="260">
        <v>167</v>
      </c>
      <c r="I1840" s="261">
        <v>118.5</v>
      </c>
      <c r="J1840" s="263">
        <f>ROUND(I1840*H1840,2)</f>
        <v>19789.5</v>
      </c>
      <c r="K1840" s="262"/>
      <c r="L1840" s="261">
        <v>118.5</v>
      </c>
      <c r="M1840" s="263">
        <f>ROUND(L1840*K1840,2)</f>
        <v>0</v>
      </c>
      <c r="N1840" s="262"/>
      <c r="O1840" s="261">
        <v>118.5</v>
      </c>
      <c r="P1840" s="263">
        <f>ROUND(O1840*N1840,2)</f>
        <v>0</v>
      </c>
      <c r="Q1840" s="262">
        <v>167</v>
      </c>
      <c r="R1840" s="261">
        <v>118.5</v>
      </c>
      <c r="S1840" s="263">
        <f>ROUND(R1840*Q1840,2)</f>
        <v>19789.5</v>
      </c>
    </row>
    <row r="1841" spans="2:19" s="406" customFormat="1" ht="13.5" hidden="1" outlineLevel="3">
      <c r="B1841" s="397"/>
      <c r="C1841" s="398"/>
      <c r="D1841" s="399" t="s">
        <v>70</v>
      </c>
      <c r="E1841" s="402" t="s">
        <v>15</v>
      </c>
      <c r="F1841" s="401" t="s">
        <v>2853</v>
      </c>
      <c r="G1841" s="398"/>
      <c r="H1841" s="402" t="s">
        <v>15</v>
      </c>
      <c r="I1841" s="403" t="s">
        <v>15</v>
      </c>
      <c r="J1841" s="404"/>
      <c r="K1841" s="405"/>
      <c r="L1841" s="403" t="s">
        <v>15</v>
      </c>
      <c r="M1841" s="404"/>
      <c r="N1841" s="405"/>
      <c r="O1841" s="403" t="s">
        <v>15</v>
      </c>
      <c r="P1841" s="404"/>
      <c r="Q1841" s="405" t="s">
        <v>15</v>
      </c>
      <c r="R1841" s="403" t="s">
        <v>15</v>
      </c>
      <c r="S1841" s="404"/>
    </row>
    <row r="1842" spans="2:19" s="415" customFormat="1" ht="13.5" hidden="1" outlineLevel="3">
      <c r="B1842" s="407"/>
      <c r="C1842" s="408"/>
      <c r="D1842" s="399" t="s">
        <v>70</v>
      </c>
      <c r="E1842" s="436" t="s">
        <v>15</v>
      </c>
      <c r="F1842" s="410" t="s">
        <v>2854</v>
      </c>
      <c r="G1842" s="408"/>
      <c r="H1842" s="411">
        <v>34</v>
      </c>
      <c r="I1842" s="412" t="s">
        <v>15</v>
      </c>
      <c r="J1842" s="413"/>
      <c r="K1842" s="414"/>
      <c r="L1842" s="412" t="s">
        <v>15</v>
      </c>
      <c r="M1842" s="413"/>
      <c r="N1842" s="414"/>
      <c r="O1842" s="412" t="s">
        <v>15</v>
      </c>
      <c r="P1842" s="413"/>
      <c r="Q1842" s="414">
        <v>34</v>
      </c>
      <c r="R1842" s="412" t="s">
        <v>15</v>
      </c>
      <c r="S1842" s="413"/>
    </row>
    <row r="1843" spans="2:19" s="415" customFormat="1" ht="13.5" hidden="1" outlineLevel="3">
      <c r="B1843" s="407"/>
      <c r="C1843" s="408"/>
      <c r="D1843" s="399" t="s">
        <v>70</v>
      </c>
      <c r="E1843" s="436" t="s">
        <v>15</v>
      </c>
      <c r="F1843" s="410" t="s">
        <v>2855</v>
      </c>
      <c r="G1843" s="408"/>
      <c r="H1843" s="411">
        <v>109</v>
      </c>
      <c r="I1843" s="412" t="s">
        <v>15</v>
      </c>
      <c r="J1843" s="413"/>
      <c r="K1843" s="414"/>
      <c r="L1843" s="412" t="s">
        <v>15</v>
      </c>
      <c r="M1843" s="413"/>
      <c r="N1843" s="414"/>
      <c r="O1843" s="412" t="s">
        <v>15</v>
      </c>
      <c r="P1843" s="413"/>
      <c r="Q1843" s="414">
        <v>109</v>
      </c>
      <c r="R1843" s="412" t="s">
        <v>15</v>
      </c>
      <c r="S1843" s="413"/>
    </row>
    <row r="1844" spans="2:19" s="415" customFormat="1" ht="13.5" hidden="1" outlineLevel="3">
      <c r="B1844" s="407"/>
      <c r="C1844" s="408"/>
      <c r="D1844" s="399" t="s">
        <v>70</v>
      </c>
      <c r="E1844" s="436" t="s">
        <v>15</v>
      </c>
      <c r="F1844" s="410" t="s">
        <v>2856</v>
      </c>
      <c r="G1844" s="408"/>
      <c r="H1844" s="411">
        <v>24</v>
      </c>
      <c r="I1844" s="412" t="s">
        <v>15</v>
      </c>
      <c r="J1844" s="413"/>
      <c r="K1844" s="414"/>
      <c r="L1844" s="412" t="s">
        <v>15</v>
      </c>
      <c r="M1844" s="413"/>
      <c r="N1844" s="414"/>
      <c r="O1844" s="412" t="s">
        <v>15</v>
      </c>
      <c r="P1844" s="413"/>
      <c r="Q1844" s="414">
        <v>24</v>
      </c>
      <c r="R1844" s="412" t="s">
        <v>15</v>
      </c>
      <c r="S1844" s="413"/>
    </row>
    <row r="1845" spans="2:19" s="424" customFormat="1" ht="13.5" hidden="1" outlineLevel="3">
      <c r="B1845" s="416"/>
      <c r="C1845" s="417"/>
      <c r="D1845" s="399" t="s">
        <v>70</v>
      </c>
      <c r="E1845" s="438" t="s">
        <v>15</v>
      </c>
      <c r="F1845" s="419" t="s">
        <v>71</v>
      </c>
      <c r="G1845" s="417"/>
      <c r="H1845" s="420">
        <v>167</v>
      </c>
      <c r="I1845" s="421" t="s">
        <v>15</v>
      </c>
      <c r="J1845" s="422"/>
      <c r="K1845" s="423"/>
      <c r="L1845" s="421" t="s">
        <v>15</v>
      </c>
      <c r="M1845" s="422"/>
      <c r="N1845" s="423"/>
      <c r="O1845" s="421" t="s">
        <v>15</v>
      </c>
      <c r="P1845" s="422"/>
      <c r="Q1845" s="423">
        <v>167</v>
      </c>
      <c r="R1845" s="421" t="s">
        <v>15</v>
      </c>
      <c r="S1845" s="422"/>
    </row>
    <row r="1846" spans="2:19" s="264" customFormat="1" ht="22.5" customHeight="1" outlineLevel="2" collapsed="1">
      <c r="B1846" s="255"/>
      <c r="C1846" s="256" t="s">
        <v>2857</v>
      </c>
      <c r="D1846" s="256" t="s">
        <v>67</v>
      </c>
      <c r="E1846" s="257" t="s">
        <v>2858</v>
      </c>
      <c r="F1846" s="396" t="s">
        <v>2859</v>
      </c>
      <c r="G1846" s="259" t="s">
        <v>182</v>
      </c>
      <c r="H1846" s="260">
        <v>1</v>
      </c>
      <c r="I1846" s="261">
        <v>209</v>
      </c>
      <c r="J1846" s="263">
        <f>ROUND(I1846*H1846,2)</f>
        <v>209</v>
      </c>
      <c r="K1846" s="262"/>
      <c r="L1846" s="261">
        <v>209</v>
      </c>
      <c r="M1846" s="263">
        <f>ROUND(L1846*K1846,2)</f>
        <v>0</v>
      </c>
      <c r="N1846" s="262"/>
      <c r="O1846" s="261">
        <v>209</v>
      </c>
      <c r="P1846" s="263">
        <f>ROUND(O1846*N1846,2)</f>
        <v>0</v>
      </c>
      <c r="Q1846" s="262">
        <v>1</v>
      </c>
      <c r="R1846" s="261">
        <v>209</v>
      </c>
      <c r="S1846" s="263">
        <f>ROUND(R1846*Q1846,2)</f>
        <v>209</v>
      </c>
    </row>
    <row r="1847" spans="2:19" s="406" customFormat="1" ht="13.5" hidden="1" outlineLevel="3">
      <c r="B1847" s="397"/>
      <c r="C1847" s="398"/>
      <c r="D1847" s="399" t="s">
        <v>70</v>
      </c>
      <c r="E1847" s="402" t="s">
        <v>15</v>
      </c>
      <c r="F1847" s="401" t="s">
        <v>2860</v>
      </c>
      <c r="G1847" s="398"/>
      <c r="H1847" s="402" t="s">
        <v>15</v>
      </c>
      <c r="I1847" s="403" t="s">
        <v>15</v>
      </c>
      <c r="J1847" s="404"/>
      <c r="K1847" s="405"/>
      <c r="L1847" s="403" t="s">
        <v>15</v>
      </c>
      <c r="M1847" s="404"/>
      <c r="N1847" s="405"/>
      <c r="O1847" s="403" t="s">
        <v>15</v>
      </c>
      <c r="P1847" s="404"/>
      <c r="Q1847" s="405" t="s">
        <v>15</v>
      </c>
      <c r="R1847" s="403" t="s">
        <v>15</v>
      </c>
      <c r="S1847" s="404"/>
    </row>
    <row r="1848" spans="2:19" s="415" customFormat="1" ht="13.5" hidden="1" outlineLevel="3">
      <c r="B1848" s="407"/>
      <c r="C1848" s="408"/>
      <c r="D1848" s="399" t="s">
        <v>70</v>
      </c>
      <c r="E1848" s="436" t="s">
        <v>15</v>
      </c>
      <c r="F1848" s="410" t="s">
        <v>7</v>
      </c>
      <c r="G1848" s="408"/>
      <c r="H1848" s="411">
        <v>1</v>
      </c>
      <c r="I1848" s="412" t="s">
        <v>15</v>
      </c>
      <c r="J1848" s="413"/>
      <c r="K1848" s="414"/>
      <c r="L1848" s="412" t="s">
        <v>15</v>
      </c>
      <c r="M1848" s="413"/>
      <c r="N1848" s="414"/>
      <c r="O1848" s="412" t="s">
        <v>15</v>
      </c>
      <c r="P1848" s="413"/>
      <c r="Q1848" s="414">
        <v>1</v>
      </c>
      <c r="R1848" s="412" t="s">
        <v>15</v>
      </c>
      <c r="S1848" s="413"/>
    </row>
    <row r="1849" spans="2:19" s="264" customFormat="1" ht="22.5" customHeight="1" outlineLevel="2">
      <c r="B1849" s="255"/>
      <c r="C1849" s="265" t="s">
        <v>2861</v>
      </c>
      <c r="D1849" s="265" t="s">
        <v>90</v>
      </c>
      <c r="E1849" s="266" t="s">
        <v>2862</v>
      </c>
      <c r="F1849" s="435" t="s">
        <v>2863</v>
      </c>
      <c r="G1849" s="267" t="s">
        <v>182</v>
      </c>
      <c r="H1849" s="268">
        <v>1</v>
      </c>
      <c r="I1849" s="269">
        <v>450.1</v>
      </c>
      <c r="J1849" s="271">
        <f>ROUND(I1849*H1849,2)</f>
        <v>450.1</v>
      </c>
      <c r="K1849" s="270"/>
      <c r="L1849" s="269">
        <v>450.1</v>
      </c>
      <c r="M1849" s="271">
        <f>ROUND(L1849*K1849,2)</f>
        <v>0</v>
      </c>
      <c r="N1849" s="270"/>
      <c r="O1849" s="269">
        <v>450.1</v>
      </c>
      <c r="P1849" s="271">
        <f>ROUND(O1849*N1849,2)</f>
        <v>0</v>
      </c>
      <c r="Q1849" s="270">
        <v>1</v>
      </c>
      <c r="R1849" s="269">
        <v>450.1</v>
      </c>
      <c r="S1849" s="271">
        <f>ROUND(R1849*Q1849,2)</f>
        <v>450.1</v>
      </c>
    </row>
    <row r="1850" spans="2:19" s="264" customFormat="1" ht="22.5" customHeight="1" outlineLevel="2">
      <c r="B1850" s="255"/>
      <c r="C1850" s="256" t="s">
        <v>2864</v>
      </c>
      <c r="D1850" s="256" t="s">
        <v>67</v>
      </c>
      <c r="E1850" s="257" t="s">
        <v>2865</v>
      </c>
      <c r="F1850" s="396" t="s">
        <v>2866</v>
      </c>
      <c r="G1850" s="259" t="s">
        <v>182</v>
      </c>
      <c r="H1850" s="260">
        <v>1</v>
      </c>
      <c r="I1850" s="261">
        <v>209</v>
      </c>
      <c r="J1850" s="263">
        <f>ROUND(I1850*H1850,2)</f>
        <v>209</v>
      </c>
      <c r="K1850" s="262"/>
      <c r="L1850" s="261">
        <v>209</v>
      </c>
      <c r="M1850" s="263">
        <f>ROUND(L1850*K1850,2)</f>
        <v>0</v>
      </c>
      <c r="N1850" s="262"/>
      <c r="O1850" s="261">
        <v>209</v>
      </c>
      <c r="P1850" s="263">
        <f>ROUND(O1850*N1850,2)</f>
        <v>0</v>
      </c>
      <c r="Q1850" s="262">
        <v>1</v>
      </c>
      <c r="R1850" s="261">
        <v>209</v>
      </c>
      <c r="S1850" s="263">
        <f>ROUND(R1850*Q1850,2)</f>
        <v>209</v>
      </c>
    </row>
    <row r="1851" spans="2:19" s="264" customFormat="1" ht="22.5" customHeight="1" outlineLevel="2" collapsed="1">
      <c r="B1851" s="255"/>
      <c r="C1851" s="256" t="s">
        <v>2867</v>
      </c>
      <c r="D1851" s="256" t="s">
        <v>67</v>
      </c>
      <c r="E1851" s="257" t="s">
        <v>2868</v>
      </c>
      <c r="F1851" s="396" t="s">
        <v>2869</v>
      </c>
      <c r="G1851" s="259" t="s">
        <v>182</v>
      </c>
      <c r="H1851" s="260">
        <v>6</v>
      </c>
      <c r="I1851" s="261">
        <v>487.6</v>
      </c>
      <c r="J1851" s="263">
        <f>ROUND(I1851*H1851,2)</f>
        <v>2925.6</v>
      </c>
      <c r="K1851" s="262"/>
      <c r="L1851" s="261">
        <v>487.6</v>
      </c>
      <c r="M1851" s="263">
        <f>ROUND(L1851*K1851,2)</f>
        <v>0</v>
      </c>
      <c r="N1851" s="262"/>
      <c r="O1851" s="261">
        <v>487.6</v>
      </c>
      <c r="P1851" s="263">
        <f>ROUND(O1851*N1851,2)</f>
        <v>0</v>
      </c>
      <c r="Q1851" s="262">
        <v>6</v>
      </c>
      <c r="R1851" s="261">
        <v>487.6</v>
      </c>
      <c r="S1851" s="263">
        <f>ROUND(R1851*Q1851,2)</f>
        <v>2925.6</v>
      </c>
    </row>
    <row r="1852" spans="2:19" s="415" customFormat="1" ht="13.5" hidden="1" outlineLevel="3">
      <c r="B1852" s="407"/>
      <c r="C1852" s="408"/>
      <c r="D1852" s="399" t="s">
        <v>70</v>
      </c>
      <c r="E1852" s="436" t="s">
        <v>15</v>
      </c>
      <c r="F1852" s="410" t="s">
        <v>2870</v>
      </c>
      <c r="G1852" s="408"/>
      <c r="H1852" s="411">
        <v>6</v>
      </c>
      <c r="I1852" s="412" t="s">
        <v>15</v>
      </c>
      <c r="J1852" s="413"/>
      <c r="K1852" s="414"/>
      <c r="L1852" s="412" t="s">
        <v>15</v>
      </c>
      <c r="M1852" s="413"/>
      <c r="N1852" s="414"/>
      <c r="O1852" s="412" t="s">
        <v>15</v>
      </c>
      <c r="P1852" s="413"/>
      <c r="Q1852" s="414">
        <v>6</v>
      </c>
      <c r="R1852" s="412" t="s">
        <v>15</v>
      </c>
      <c r="S1852" s="413"/>
    </row>
    <row r="1853" spans="2:19" s="264" customFormat="1" ht="22.5" customHeight="1" outlineLevel="2" collapsed="1">
      <c r="B1853" s="255"/>
      <c r="C1853" s="265" t="s">
        <v>2871</v>
      </c>
      <c r="D1853" s="265" t="s">
        <v>90</v>
      </c>
      <c r="E1853" s="266" t="s">
        <v>2872</v>
      </c>
      <c r="F1853" s="435" t="s">
        <v>2873</v>
      </c>
      <c r="G1853" s="267" t="s">
        <v>182</v>
      </c>
      <c r="H1853" s="268">
        <v>1.01</v>
      </c>
      <c r="I1853" s="269">
        <v>2473</v>
      </c>
      <c r="J1853" s="271">
        <f>ROUND(I1853*H1853,2)</f>
        <v>2497.73</v>
      </c>
      <c r="K1853" s="270"/>
      <c r="L1853" s="269">
        <v>2473</v>
      </c>
      <c r="M1853" s="271">
        <f>ROUND(L1853*K1853,2)</f>
        <v>0</v>
      </c>
      <c r="N1853" s="270"/>
      <c r="O1853" s="269">
        <v>2473</v>
      </c>
      <c r="P1853" s="271">
        <f>ROUND(O1853*N1853,2)</f>
        <v>0</v>
      </c>
      <c r="Q1853" s="270">
        <v>1.01</v>
      </c>
      <c r="R1853" s="269">
        <v>2473</v>
      </c>
      <c r="S1853" s="271">
        <f>ROUND(R1853*Q1853,2)</f>
        <v>2497.73</v>
      </c>
    </row>
    <row r="1854" spans="2:19" s="415" customFormat="1" ht="13.5" hidden="1" outlineLevel="3">
      <c r="B1854" s="407"/>
      <c r="C1854" s="408"/>
      <c r="D1854" s="399" t="s">
        <v>70</v>
      </c>
      <c r="E1854" s="408"/>
      <c r="F1854" s="410" t="s">
        <v>2291</v>
      </c>
      <c r="G1854" s="408"/>
      <c r="H1854" s="411">
        <v>1.01</v>
      </c>
      <c r="I1854" s="412" t="s">
        <v>15</v>
      </c>
      <c r="J1854" s="413"/>
      <c r="K1854" s="414"/>
      <c r="L1854" s="412" t="s">
        <v>15</v>
      </c>
      <c r="M1854" s="413"/>
      <c r="N1854" s="414"/>
      <c r="O1854" s="412" t="s">
        <v>15</v>
      </c>
      <c r="P1854" s="413"/>
      <c r="Q1854" s="414">
        <v>1.01</v>
      </c>
      <c r="R1854" s="412" t="s">
        <v>15</v>
      </c>
      <c r="S1854" s="413"/>
    </row>
    <row r="1855" spans="2:19" s="264" customFormat="1" ht="22.5" customHeight="1" outlineLevel="2" collapsed="1">
      <c r="B1855" s="255"/>
      <c r="C1855" s="265" t="s">
        <v>2874</v>
      </c>
      <c r="D1855" s="265" t="s">
        <v>90</v>
      </c>
      <c r="E1855" s="266" t="s">
        <v>2875</v>
      </c>
      <c r="F1855" s="435" t="s">
        <v>2876</v>
      </c>
      <c r="G1855" s="267" t="s">
        <v>182</v>
      </c>
      <c r="H1855" s="268">
        <v>1.01</v>
      </c>
      <c r="I1855" s="269">
        <v>1202.4</v>
      </c>
      <c r="J1855" s="271">
        <f>ROUND(I1855*H1855,2)</f>
        <v>1214.42</v>
      </c>
      <c r="K1855" s="270"/>
      <c r="L1855" s="269">
        <v>1202.4</v>
      </c>
      <c r="M1855" s="271">
        <f>ROUND(L1855*K1855,2)</f>
        <v>0</v>
      </c>
      <c r="N1855" s="270"/>
      <c r="O1855" s="269">
        <v>1202.4</v>
      </c>
      <c r="P1855" s="271">
        <f>ROUND(O1855*N1855,2)</f>
        <v>0</v>
      </c>
      <c r="Q1855" s="270">
        <v>1.01</v>
      </c>
      <c r="R1855" s="269">
        <v>1202.4</v>
      </c>
      <c r="S1855" s="271">
        <f>ROUND(R1855*Q1855,2)</f>
        <v>1214.42</v>
      </c>
    </row>
    <row r="1856" spans="2:19" s="415" customFormat="1" ht="13.5" hidden="1" outlineLevel="3">
      <c r="B1856" s="407"/>
      <c r="C1856" s="408"/>
      <c r="D1856" s="399" t="s">
        <v>70</v>
      </c>
      <c r="E1856" s="408"/>
      <c r="F1856" s="410" t="s">
        <v>2291</v>
      </c>
      <c r="G1856" s="408"/>
      <c r="H1856" s="411">
        <v>1.01</v>
      </c>
      <c r="I1856" s="412" t="s">
        <v>15</v>
      </c>
      <c r="J1856" s="413"/>
      <c r="K1856" s="414"/>
      <c r="L1856" s="412" t="s">
        <v>15</v>
      </c>
      <c r="M1856" s="413"/>
      <c r="N1856" s="414"/>
      <c r="O1856" s="412" t="s">
        <v>15</v>
      </c>
      <c r="P1856" s="413"/>
      <c r="Q1856" s="414">
        <v>1.01</v>
      </c>
      <c r="R1856" s="412" t="s">
        <v>15</v>
      </c>
      <c r="S1856" s="413"/>
    </row>
    <row r="1857" spans="2:19" s="264" customFormat="1" ht="22.5" customHeight="1" outlineLevel="2" collapsed="1">
      <c r="B1857" s="255"/>
      <c r="C1857" s="265" t="s">
        <v>2877</v>
      </c>
      <c r="D1857" s="265" t="s">
        <v>90</v>
      </c>
      <c r="E1857" s="266" t="s">
        <v>2878</v>
      </c>
      <c r="F1857" s="435" t="s">
        <v>2879</v>
      </c>
      <c r="G1857" s="267" t="s">
        <v>182</v>
      </c>
      <c r="H1857" s="268">
        <v>1.01</v>
      </c>
      <c r="I1857" s="269">
        <v>1696.9</v>
      </c>
      <c r="J1857" s="271">
        <f>ROUND(I1857*H1857,2)</f>
        <v>1713.87</v>
      </c>
      <c r="K1857" s="270"/>
      <c r="L1857" s="269">
        <v>1696.9</v>
      </c>
      <c r="M1857" s="271">
        <f>ROUND(L1857*K1857,2)</f>
        <v>0</v>
      </c>
      <c r="N1857" s="270"/>
      <c r="O1857" s="269">
        <v>1696.9</v>
      </c>
      <c r="P1857" s="271">
        <f>ROUND(O1857*N1857,2)</f>
        <v>0</v>
      </c>
      <c r="Q1857" s="270">
        <v>1.01</v>
      </c>
      <c r="R1857" s="269">
        <v>1696.9</v>
      </c>
      <c r="S1857" s="271">
        <f>ROUND(R1857*Q1857,2)</f>
        <v>1713.87</v>
      </c>
    </row>
    <row r="1858" spans="2:19" s="415" customFormat="1" ht="13.5" hidden="1" outlineLevel="3">
      <c r="B1858" s="407"/>
      <c r="C1858" s="408"/>
      <c r="D1858" s="399" t="s">
        <v>70</v>
      </c>
      <c r="E1858" s="408"/>
      <c r="F1858" s="410" t="s">
        <v>2291</v>
      </c>
      <c r="G1858" s="408"/>
      <c r="H1858" s="411">
        <v>1.01</v>
      </c>
      <c r="I1858" s="412" t="s">
        <v>15</v>
      </c>
      <c r="J1858" s="413"/>
      <c r="K1858" s="414"/>
      <c r="L1858" s="412" t="s">
        <v>15</v>
      </c>
      <c r="M1858" s="413"/>
      <c r="N1858" s="414"/>
      <c r="O1858" s="412" t="s">
        <v>15</v>
      </c>
      <c r="P1858" s="413"/>
      <c r="Q1858" s="414">
        <v>1.01</v>
      </c>
      <c r="R1858" s="412" t="s">
        <v>15</v>
      </c>
      <c r="S1858" s="413"/>
    </row>
    <row r="1859" spans="2:19" s="264" customFormat="1" ht="22.5" customHeight="1" outlineLevel="2" collapsed="1">
      <c r="B1859" s="255"/>
      <c r="C1859" s="265" t="s">
        <v>2880</v>
      </c>
      <c r="D1859" s="265" t="s">
        <v>90</v>
      </c>
      <c r="E1859" s="266" t="s">
        <v>2881</v>
      </c>
      <c r="F1859" s="435" t="s">
        <v>2882</v>
      </c>
      <c r="G1859" s="267" t="s">
        <v>182</v>
      </c>
      <c r="H1859" s="268">
        <v>1.01</v>
      </c>
      <c r="I1859" s="269">
        <v>4342.7</v>
      </c>
      <c r="J1859" s="271">
        <f>ROUND(I1859*H1859,2)</f>
        <v>4386.13</v>
      </c>
      <c r="K1859" s="270"/>
      <c r="L1859" s="269">
        <v>4342.7</v>
      </c>
      <c r="M1859" s="271">
        <f>ROUND(L1859*K1859,2)</f>
        <v>0</v>
      </c>
      <c r="N1859" s="270"/>
      <c r="O1859" s="269">
        <v>4342.7</v>
      </c>
      <c r="P1859" s="271">
        <f>ROUND(O1859*N1859,2)</f>
        <v>0</v>
      </c>
      <c r="Q1859" s="270">
        <v>1.01</v>
      </c>
      <c r="R1859" s="269">
        <v>4342.7</v>
      </c>
      <c r="S1859" s="271">
        <f>ROUND(R1859*Q1859,2)</f>
        <v>4386.13</v>
      </c>
    </row>
    <row r="1860" spans="2:19" s="415" customFormat="1" ht="13.5" hidden="1" outlineLevel="3">
      <c r="B1860" s="407"/>
      <c r="C1860" s="408"/>
      <c r="D1860" s="399" t="s">
        <v>70</v>
      </c>
      <c r="E1860" s="408"/>
      <c r="F1860" s="410" t="s">
        <v>2291</v>
      </c>
      <c r="G1860" s="408"/>
      <c r="H1860" s="411">
        <v>1.01</v>
      </c>
      <c r="I1860" s="412" t="s">
        <v>15</v>
      </c>
      <c r="J1860" s="413"/>
      <c r="K1860" s="414"/>
      <c r="L1860" s="412" t="s">
        <v>15</v>
      </c>
      <c r="M1860" s="413"/>
      <c r="N1860" s="414"/>
      <c r="O1860" s="412" t="s">
        <v>15</v>
      </c>
      <c r="P1860" s="413"/>
      <c r="Q1860" s="414">
        <v>1.01</v>
      </c>
      <c r="R1860" s="412" t="s">
        <v>15</v>
      </c>
      <c r="S1860" s="413"/>
    </row>
    <row r="1861" spans="2:19" s="264" customFormat="1" ht="22.5" customHeight="1" outlineLevel="2" collapsed="1">
      <c r="B1861" s="255"/>
      <c r="C1861" s="265" t="s">
        <v>2883</v>
      </c>
      <c r="D1861" s="265" t="s">
        <v>90</v>
      </c>
      <c r="E1861" s="266" t="s">
        <v>2884</v>
      </c>
      <c r="F1861" s="435" t="s">
        <v>2885</v>
      </c>
      <c r="G1861" s="267" t="s">
        <v>182</v>
      </c>
      <c r="H1861" s="268">
        <v>2.02</v>
      </c>
      <c r="I1861" s="269">
        <v>1039.3</v>
      </c>
      <c r="J1861" s="271">
        <f>ROUND(I1861*H1861,2)</f>
        <v>2099.39</v>
      </c>
      <c r="K1861" s="270"/>
      <c r="L1861" s="269">
        <v>1039.3</v>
      </c>
      <c r="M1861" s="271">
        <f>ROUND(L1861*K1861,2)</f>
        <v>0</v>
      </c>
      <c r="N1861" s="270"/>
      <c r="O1861" s="269">
        <v>1039.3</v>
      </c>
      <c r="P1861" s="271">
        <f>ROUND(O1861*N1861,2)</f>
        <v>0</v>
      </c>
      <c r="Q1861" s="270">
        <v>2.02</v>
      </c>
      <c r="R1861" s="269">
        <v>1039.3</v>
      </c>
      <c r="S1861" s="271">
        <f>ROUND(R1861*Q1861,2)</f>
        <v>2099.39</v>
      </c>
    </row>
    <row r="1862" spans="2:19" s="415" customFormat="1" ht="13.5" hidden="1" outlineLevel="3">
      <c r="B1862" s="407"/>
      <c r="C1862" s="408"/>
      <c r="D1862" s="399" t="s">
        <v>70</v>
      </c>
      <c r="E1862" s="408"/>
      <c r="F1862" s="410" t="s">
        <v>2886</v>
      </c>
      <c r="G1862" s="408"/>
      <c r="H1862" s="411">
        <v>2.02</v>
      </c>
      <c r="I1862" s="412" t="s">
        <v>15</v>
      </c>
      <c r="J1862" s="413"/>
      <c r="K1862" s="414"/>
      <c r="L1862" s="412" t="s">
        <v>15</v>
      </c>
      <c r="M1862" s="413"/>
      <c r="N1862" s="414"/>
      <c r="O1862" s="412" t="s">
        <v>15</v>
      </c>
      <c r="P1862" s="413"/>
      <c r="Q1862" s="414">
        <v>2.02</v>
      </c>
      <c r="R1862" s="412" t="s">
        <v>15</v>
      </c>
      <c r="S1862" s="413"/>
    </row>
    <row r="1863" spans="2:19" s="264" customFormat="1" ht="31.5" customHeight="1" outlineLevel="2" collapsed="1">
      <c r="B1863" s="255"/>
      <c r="C1863" s="256" t="s">
        <v>2887</v>
      </c>
      <c r="D1863" s="256" t="s">
        <v>67</v>
      </c>
      <c r="E1863" s="257" t="s">
        <v>2888</v>
      </c>
      <c r="F1863" s="396" t="s">
        <v>2889</v>
      </c>
      <c r="G1863" s="259" t="s">
        <v>182</v>
      </c>
      <c r="H1863" s="260">
        <v>2</v>
      </c>
      <c r="I1863" s="261">
        <v>250.8</v>
      </c>
      <c r="J1863" s="263">
        <f>ROUND(I1863*H1863,2)</f>
        <v>501.6</v>
      </c>
      <c r="K1863" s="262"/>
      <c r="L1863" s="261">
        <v>250.8</v>
      </c>
      <c r="M1863" s="263">
        <f>ROUND(L1863*K1863,2)</f>
        <v>0</v>
      </c>
      <c r="N1863" s="262"/>
      <c r="O1863" s="261">
        <v>250.8</v>
      </c>
      <c r="P1863" s="263">
        <f>ROUND(O1863*N1863,2)</f>
        <v>0</v>
      </c>
      <c r="Q1863" s="262">
        <v>2</v>
      </c>
      <c r="R1863" s="261">
        <v>250.8</v>
      </c>
      <c r="S1863" s="263">
        <f>ROUND(R1863*Q1863,2)</f>
        <v>501.6</v>
      </c>
    </row>
    <row r="1864" spans="2:19" s="415" customFormat="1" ht="13.5" hidden="1" outlineLevel="3">
      <c r="B1864" s="407"/>
      <c r="C1864" s="408"/>
      <c r="D1864" s="399" t="s">
        <v>70</v>
      </c>
      <c r="E1864" s="436" t="s">
        <v>15</v>
      </c>
      <c r="F1864" s="410" t="s">
        <v>2890</v>
      </c>
      <c r="G1864" s="408"/>
      <c r="H1864" s="411">
        <v>2</v>
      </c>
      <c r="I1864" s="412" t="s">
        <v>15</v>
      </c>
      <c r="J1864" s="413"/>
      <c r="K1864" s="414"/>
      <c r="L1864" s="412" t="s">
        <v>15</v>
      </c>
      <c r="M1864" s="413"/>
      <c r="N1864" s="414"/>
      <c r="O1864" s="412" t="s">
        <v>15</v>
      </c>
      <c r="P1864" s="413"/>
      <c r="Q1864" s="414">
        <v>2</v>
      </c>
      <c r="R1864" s="412" t="s">
        <v>15</v>
      </c>
      <c r="S1864" s="413"/>
    </row>
    <row r="1865" spans="2:19" s="264" customFormat="1" ht="22.5" customHeight="1" outlineLevel="2" collapsed="1">
      <c r="B1865" s="255"/>
      <c r="C1865" s="265" t="s">
        <v>2891</v>
      </c>
      <c r="D1865" s="265" t="s">
        <v>90</v>
      </c>
      <c r="E1865" s="266" t="s">
        <v>2892</v>
      </c>
      <c r="F1865" s="435" t="s">
        <v>2893</v>
      </c>
      <c r="G1865" s="267" t="s">
        <v>182</v>
      </c>
      <c r="H1865" s="268">
        <v>2.02</v>
      </c>
      <c r="I1865" s="269">
        <v>1861.3</v>
      </c>
      <c r="J1865" s="271">
        <f>ROUND(I1865*H1865,2)</f>
        <v>3759.83</v>
      </c>
      <c r="K1865" s="270"/>
      <c r="L1865" s="269">
        <v>1861.3</v>
      </c>
      <c r="M1865" s="271">
        <f>ROUND(L1865*K1865,2)</f>
        <v>0</v>
      </c>
      <c r="N1865" s="270"/>
      <c r="O1865" s="269">
        <v>1861.3</v>
      </c>
      <c r="P1865" s="271">
        <f>ROUND(O1865*N1865,2)</f>
        <v>0</v>
      </c>
      <c r="Q1865" s="270">
        <v>2.02</v>
      </c>
      <c r="R1865" s="269">
        <v>1861.3</v>
      </c>
      <c r="S1865" s="271">
        <f>ROUND(R1865*Q1865,2)</f>
        <v>3759.83</v>
      </c>
    </row>
    <row r="1866" spans="2:19" s="415" customFormat="1" ht="13.5" hidden="1" outlineLevel="3">
      <c r="B1866" s="407"/>
      <c r="C1866" s="408"/>
      <c r="D1866" s="399" t="s">
        <v>70</v>
      </c>
      <c r="E1866" s="408"/>
      <c r="F1866" s="410" t="s">
        <v>2886</v>
      </c>
      <c r="G1866" s="408"/>
      <c r="H1866" s="411">
        <v>2.02</v>
      </c>
      <c r="I1866" s="412" t="s">
        <v>15</v>
      </c>
      <c r="J1866" s="413"/>
      <c r="K1866" s="414"/>
      <c r="L1866" s="412" t="s">
        <v>15</v>
      </c>
      <c r="M1866" s="413"/>
      <c r="N1866" s="414"/>
      <c r="O1866" s="412" t="s">
        <v>15</v>
      </c>
      <c r="P1866" s="413"/>
      <c r="Q1866" s="414">
        <v>2.02</v>
      </c>
      <c r="R1866" s="412" t="s">
        <v>15</v>
      </c>
      <c r="S1866" s="413"/>
    </row>
    <row r="1867" spans="2:19" s="264" customFormat="1" ht="22.5" customHeight="1" outlineLevel="2" collapsed="1">
      <c r="B1867" s="255"/>
      <c r="C1867" s="256" t="s">
        <v>2894</v>
      </c>
      <c r="D1867" s="256" t="s">
        <v>67</v>
      </c>
      <c r="E1867" s="257" t="s">
        <v>2895</v>
      </c>
      <c r="F1867" s="396" t="s">
        <v>2896</v>
      </c>
      <c r="G1867" s="259" t="s">
        <v>182</v>
      </c>
      <c r="H1867" s="260">
        <v>1</v>
      </c>
      <c r="I1867" s="261">
        <v>529.4</v>
      </c>
      <c r="J1867" s="263">
        <f>ROUND(I1867*H1867,2)</f>
        <v>529.4</v>
      </c>
      <c r="K1867" s="262"/>
      <c r="L1867" s="261">
        <v>529.4</v>
      </c>
      <c r="M1867" s="263">
        <f>ROUND(L1867*K1867,2)</f>
        <v>0</v>
      </c>
      <c r="N1867" s="262"/>
      <c r="O1867" s="261">
        <v>529.4</v>
      </c>
      <c r="P1867" s="263">
        <f>ROUND(O1867*N1867,2)</f>
        <v>0</v>
      </c>
      <c r="Q1867" s="262">
        <v>1</v>
      </c>
      <c r="R1867" s="261">
        <v>529.4</v>
      </c>
      <c r="S1867" s="263">
        <f>ROUND(R1867*Q1867,2)</f>
        <v>529.4</v>
      </c>
    </row>
    <row r="1868" spans="2:19" s="415" customFormat="1" ht="13.5" hidden="1" outlineLevel="3">
      <c r="B1868" s="407"/>
      <c r="C1868" s="408"/>
      <c r="D1868" s="399" t="s">
        <v>70</v>
      </c>
      <c r="E1868" s="436" t="s">
        <v>15</v>
      </c>
      <c r="F1868" s="410" t="s">
        <v>2897</v>
      </c>
      <c r="G1868" s="408"/>
      <c r="H1868" s="411">
        <v>1</v>
      </c>
      <c r="I1868" s="412" t="s">
        <v>15</v>
      </c>
      <c r="J1868" s="413"/>
      <c r="K1868" s="414"/>
      <c r="L1868" s="412" t="s">
        <v>15</v>
      </c>
      <c r="M1868" s="413"/>
      <c r="N1868" s="414"/>
      <c r="O1868" s="412" t="s">
        <v>15</v>
      </c>
      <c r="P1868" s="413"/>
      <c r="Q1868" s="414">
        <v>1</v>
      </c>
      <c r="R1868" s="412" t="s">
        <v>15</v>
      </c>
      <c r="S1868" s="413"/>
    </row>
    <row r="1869" spans="2:19" s="264" customFormat="1" ht="22.5" customHeight="1" outlineLevel="2">
      <c r="B1869" s="255"/>
      <c r="C1869" s="265" t="s">
        <v>2898</v>
      </c>
      <c r="D1869" s="265" t="s">
        <v>90</v>
      </c>
      <c r="E1869" s="266" t="s">
        <v>2899</v>
      </c>
      <c r="F1869" s="435" t="s">
        <v>2900</v>
      </c>
      <c r="G1869" s="267" t="s">
        <v>182</v>
      </c>
      <c r="H1869" s="268">
        <v>1</v>
      </c>
      <c r="I1869" s="269">
        <v>4493.1</v>
      </c>
      <c r="J1869" s="271">
        <f>ROUND(I1869*H1869,2)</f>
        <v>4493.1</v>
      </c>
      <c r="K1869" s="270"/>
      <c r="L1869" s="269">
        <v>4493.1</v>
      </c>
      <c r="M1869" s="271">
        <f>ROUND(L1869*K1869,2)</f>
        <v>0</v>
      </c>
      <c r="N1869" s="270"/>
      <c r="O1869" s="269">
        <v>4493.1</v>
      </c>
      <c r="P1869" s="271">
        <f>ROUND(O1869*N1869,2)</f>
        <v>0</v>
      </c>
      <c r="Q1869" s="270">
        <v>1</v>
      </c>
      <c r="R1869" s="269">
        <v>4493.1</v>
      </c>
      <c r="S1869" s="271">
        <f>ROUND(R1869*Q1869,2)</f>
        <v>4493.1</v>
      </c>
    </row>
    <row r="1870" spans="2:19" s="254" customFormat="1" ht="29.85" customHeight="1" outlineLevel="1" collapsed="1">
      <c r="B1870" s="248"/>
      <c r="C1870" s="249"/>
      <c r="D1870" s="250" t="s">
        <v>36</v>
      </c>
      <c r="E1870" s="251" t="s">
        <v>76</v>
      </c>
      <c r="F1870" s="394" t="s">
        <v>2901</v>
      </c>
      <c r="G1870" s="249"/>
      <c r="H1870" s="249"/>
      <c r="I1870" s="252" t="s">
        <v>15</v>
      </c>
      <c r="J1870" s="253">
        <f>SUM(J1871:J1909)</f>
        <v>1225976.8</v>
      </c>
      <c r="K1870" s="248"/>
      <c r="L1870" s="252" t="s">
        <v>15</v>
      </c>
      <c r="M1870" s="253">
        <f>SUM(M1871:M1909)</f>
        <v>0</v>
      </c>
      <c r="N1870" s="248"/>
      <c r="O1870" s="252" t="s">
        <v>15</v>
      </c>
      <c r="P1870" s="253">
        <f>SUM(P1871:P1909)</f>
        <v>0</v>
      </c>
      <c r="Q1870" s="248"/>
      <c r="R1870" s="252" t="s">
        <v>15</v>
      </c>
      <c r="S1870" s="253">
        <f>SUM(S1871:S1909)</f>
        <v>1225976.8</v>
      </c>
    </row>
    <row r="1871" spans="2:19" s="264" customFormat="1" ht="22.5" customHeight="1" hidden="1" outlineLevel="2" collapsed="1">
      <c r="B1871" s="255"/>
      <c r="C1871" s="256" t="s">
        <v>2902</v>
      </c>
      <c r="D1871" s="256" t="s">
        <v>67</v>
      </c>
      <c r="E1871" s="257" t="s">
        <v>2903</v>
      </c>
      <c r="F1871" s="396" t="s">
        <v>2904</v>
      </c>
      <c r="G1871" s="259" t="s">
        <v>77</v>
      </c>
      <c r="H1871" s="260">
        <v>710.126</v>
      </c>
      <c r="I1871" s="261">
        <v>250.8</v>
      </c>
      <c r="J1871" s="263">
        <f>ROUND(I1871*H1871,2)</f>
        <v>178099.6</v>
      </c>
      <c r="K1871" s="262"/>
      <c r="L1871" s="261">
        <v>250.8</v>
      </c>
      <c r="M1871" s="263">
        <f>ROUND(L1871*K1871,2)</f>
        <v>0</v>
      </c>
      <c r="N1871" s="262"/>
      <c r="O1871" s="261">
        <v>250.8</v>
      </c>
      <c r="P1871" s="263">
        <f>ROUND(O1871*N1871,2)</f>
        <v>0</v>
      </c>
      <c r="Q1871" s="262">
        <v>710.126</v>
      </c>
      <c r="R1871" s="261">
        <v>250.8</v>
      </c>
      <c r="S1871" s="263">
        <f>ROUND(R1871*Q1871,2)</f>
        <v>178099.6</v>
      </c>
    </row>
    <row r="1872" spans="2:19" s="406" customFormat="1" ht="13.5" hidden="1" outlineLevel="3">
      <c r="B1872" s="397"/>
      <c r="C1872" s="398"/>
      <c r="D1872" s="399" t="s">
        <v>70</v>
      </c>
      <c r="E1872" s="402" t="s">
        <v>15</v>
      </c>
      <c r="F1872" s="401" t="s">
        <v>1649</v>
      </c>
      <c r="G1872" s="398"/>
      <c r="H1872" s="402" t="s">
        <v>15</v>
      </c>
      <c r="I1872" s="403" t="s">
        <v>15</v>
      </c>
      <c r="J1872" s="404"/>
      <c r="K1872" s="405"/>
      <c r="L1872" s="403" t="s">
        <v>15</v>
      </c>
      <c r="M1872" s="404"/>
      <c r="N1872" s="405"/>
      <c r="O1872" s="403" t="s">
        <v>15</v>
      </c>
      <c r="P1872" s="404"/>
      <c r="Q1872" s="405" t="s">
        <v>15</v>
      </c>
      <c r="R1872" s="403" t="s">
        <v>15</v>
      </c>
      <c r="S1872" s="404"/>
    </row>
    <row r="1873" spans="2:19" s="415" customFormat="1" ht="13.5" hidden="1" outlineLevel="3">
      <c r="B1873" s="407"/>
      <c r="C1873" s="408"/>
      <c r="D1873" s="399" t="s">
        <v>70</v>
      </c>
      <c r="E1873" s="436" t="s">
        <v>15</v>
      </c>
      <c r="F1873" s="410" t="s">
        <v>2905</v>
      </c>
      <c r="G1873" s="408"/>
      <c r="H1873" s="411">
        <v>158.5</v>
      </c>
      <c r="I1873" s="412" t="s">
        <v>15</v>
      </c>
      <c r="J1873" s="413"/>
      <c r="K1873" s="414"/>
      <c r="L1873" s="412" t="s">
        <v>15</v>
      </c>
      <c r="M1873" s="413"/>
      <c r="N1873" s="414"/>
      <c r="O1873" s="412" t="s">
        <v>15</v>
      </c>
      <c r="P1873" s="413"/>
      <c r="Q1873" s="414">
        <v>158.5</v>
      </c>
      <c r="R1873" s="412" t="s">
        <v>15</v>
      </c>
      <c r="S1873" s="413"/>
    </row>
    <row r="1874" spans="2:19" s="415" customFormat="1" ht="13.5" hidden="1" outlineLevel="3">
      <c r="B1874" s="407"/>
      <c r="C1874" s="408"/>
      <c r="D1874" s="399" t="s">
        <v>70</v>
      </c>
      <c r="E1874" s="436" t="s">
        <v>15</v>
      </c>
      <c r="F1874" s="410" t="s">
        <v>2906</v>
      </c>
      <c r="G1874" s="408"/>
      <c r="H1874" s="411">
        <v>27.9</v>
      </c>
      <c r="I1874" s="412" t="s">
        <v>15</v>
      </c>
      <c r="J1874" s="413"/>
      <c r="K1874" s="414"/>
      <c r="L1874" s="412" t="s">
        <v>15</v>
      </c>
      <c r="M1874" s="413"/>
      <c r="N1874" s="414"/>
      <c r="O1874" s="412" t="s">
        <v>15</v>
      </c>
      <c r="P1874" s="413"/>
      <c r="Q1874" s="414">
        <v>27.9</v>
      </c>
      <c r="R1874" s="412" t="s">
        <v>15</v>
      </c>
      <c r="S1874" s="413"/>
    </row>
    <row r="1875" spans="2:19" s="406" customFormat="1" ht="13.5" hidden="1" outlineLevel="3">
      <c r="B1875" s="397"/>
      <c r="C1875" s="398"/>
      <c r="D1875" s="399" t="s">
        <v>70</v>
      </c>
      <c r="E1875" s="402" t="s">
        <v>15</v>
      </c>
      <c r="F1875" s="401" t="s">
        <v>2778</v>
      </c>
      <c r="G1875" s="398"/>
      <c r="H1875" s="402" t="s">
        <v>15</v>
      </c>
      <c r="I1875" s="403" t="s">
        <v>15</v>
      </c>
      <c r="J1875" s="404"/>
      <c r="K1875" s="405"/>
      <c r="L1875" s="403" t="s">
        <v>15</v>
      </c>
      <c r="M1875" s="404"/>
      <c r="N1875" s="405"/>
      <c r="O1875" s="403" t="s">
        <v>15</v>
      </c>
      <c r="P1875" s="404"/>
      <c r="Q1875" s="405" t="s">
        <v>15</v>
      </c>
      <c r="R1875" s="403" t="s">
        <v>15</v>
      </c>
      <c r="S1875" s="404"/>
    </row>
    <row r="1876" spans="2:19" s="415" customFormat="1" ht="13.5" hidden="1" outlineLevel="3">
      <c r="B1876" s="407"/>
      <c r="C1876" s="408"/>
      <c r="D1876" s="399" t="s">
        <v>70</v>
      </c>
      <c r="E1876" s="436" t="s">
        <v>15</v>
      </c>
      <c r="F1876" s="410" t="s">
        <v>2907</v>
      </c>
      <c r="G1876" s="408"/>
      <c r="H1876" s="411">
        <v>45.3</v>
      </c>
      <c r="I1876" s="412" t="s">
        <v>15</v>
      </c>
      <c r="J1876" s="413"/>
      <c r="K1876" s="414"/>
      <c r="L1876" s="412" t="s">
        <v>15</v>
      </c>
      <c r="M1876" s="413"/>
      <c r="N1876" s="414"/>
      <c r="O1876" s="412" t="s">
        <v>15</v>
      </c>
      <c r="P1876" s="413"/>
      <c r="Q1876" s="414">
        <v>45.3</v>
      </c>
      <c r="R1876" s="412" t="s">
        <v>15</v>
      </c>
      <c r="S1876" s="413"/>
    </row>
    <row r="1877" spans="2:19" s="406" customFormat="1" ht="13.5" hidden="1" outlineLevel="3">
      <c r="B1877" s="397"/>
      <c r="C1877" s="398"/>
      <c r="D1877" s="399" t="s">
        <v>70</v>
      </c>
      <c r="E1877" s="402" t="s">
        <v>15</v>
      </c>
      <c r="F1877" s="401" t="s">
        <v>2780</v>
      </c>
      <c r="G1877" s="398"/>
      <c r="H1877" s="402" t="s">
        <v>15</v>
      </c>
      <c r="I1877" s="403" t="s">
        <v>15</v>
      </c>
      <c r="J1877" s="404"/>
      <c r="K1877" s="405"/>
      <c r="L1877" s="403" t="s">
        <v>15</v>
      </c>
      <c r="M1877" s="404"/>
      <c r="N1877" s="405"/>
      <c r="O1877" s="403" t="s">
        <v>15</v>
      </c>
      <c r="P1877" s="404"/>
      <c r="Q1877" s="405" t="s">
        <v>15</v>
      </c>
      <c r="R1877" s="403" t="s">
        <v>15</v>
      </c>
      <c r="S1877" s="404"/>
    </row>
    <row r="1878" spans="2:19" s="415" customFormat="1" ht="13.5" hidden="1" outlineLevel="3">
      <c r="B1878" s="407"/>
      <c r="C1878" s="408"/>
      <c r="D1878" s="399" t="s">
        <v>70</v>
      </c>
      <c r="E1878" s="436" t="s">
        <v>15</v>
      </c>
      <c r="F1878" s="410" t="s">
        <v>2908</v>
      </c>
      <c r="G1878" s="408"/>
      <c r="H1878" s="411">
        <v>84.7</v>
      </c>
      <c r="I1878" s="412" t="s">
        <v>15</v>
      </c>
      <c r="J1878" s="413"/>
      <c r="K1878" s="414"/>
      <c r="L1878" s="412" t="s">
        <v>15</v>
      </c>
      <c r="M1878" s="413"/>
      <c r="N1878" s="414"/>
      <c r="O1878" s="412" t="s">
        <v>15</v>
      </c>
      <c r="P1878" s="413"/>
      <c r="Q1878" s="414">
        <v>84.7</v>
      </c>
      <c r="R1878" s="412" t="s">
        <v>15</v>
      </c>
      <c r="S1878" s="413"/>
    </row>
    <row r="1879" spans="2:19" s="406" customFormat="1" ht="13.5" hidden="1" outlineLevel="3">
      <c r="B1879" s="397"/>
      <c r="C1879" s="398"/>
      <c r="D1879" s="399" t="s">
        <v>70</v>
      </c>
      <c r="E1879" s="402" t="s">
        <v>15</v>
      </c>
      <c r="F1879" s="401" t="s">
        <v>2784</v>
      </c>
      <c r="G1879" s="398"/>
      <c r="H1879" s="402" t="s">
        <v>15</v>
      </c>
      <c r="I1879" s="403" t="s">
        <v>15</v>
      </c>
      <c r="J1879" s="404"/>
      <c r="K1879" s="405"/>
      <c r="L1879" s="403" t="s">
        <v>15</v>
      </c>
      <c r="M1879" s="404"/>
      <c r="N1879" s="405"/>
      <c r="O1879" s="403" t="s">
        <v>15</v>
      </c>
      <c r="P1879" s="404"/>
      <c r="Q1879" s="405" t="s">
        <v>15</v>
      </c>
      <c r="R1879" s="403" t="s">
        <v>15</v>
      </c>
      <c r="S1879" s="404"/>
    </row>
    <row r="1880" spans="2:19" s="415" customFormat="1" ht="13.5" hidden="1" outlineLevel="3">
      <c r="B1880" s="407"/>
      <c r="C1880" s="408"/>
      <c r="D1880" s="399" t="s">
        <v>70</v>
      </c>
      <c r="E1880" s="436" t="s">
        <v>15</v>
      </c>
      <c r="F1880" s="410" t="s">
        <v>2909</v>
      </c>
      <c r="G1880" s="408"/>
      <c r="H1880" s="411">
        <v>8</v>
      </c>
      <c r="I1880" s="412" t="s">
        <v>15</v>
      </c>
      <c r="J1880" s="413"/>
      <c r="K1880" s="414"/>
      <c r="L1880" s="412" t="s">
        <v>15</v>
      </c>
      <c r="M1880" s="413"/>
      <c r="N1880" s="414"/>
      <c r="O1880" s="412" t="s">
        <v>15</v>
      </c>
      <c r="P1880" s="413"/>
      <c r="Q1880" s="414">
        <v>8</v>
      </c>
      <c r="R1880" s="412" t="s">
        <v>15</v>
      </c>
      <c r="S1880" s="413"/>
    </row>
    <row r="1881" spans="2:19" s="406" customFormat="1" ht="13.5" hidden="1" outlineLevel="3">
      <c r="B1881" s="397"/>
      <c r="C1881" s="398"/>
      <c r="D1881" s="399" t="s">
        <v>70</v>
      </c>
      <c r="E1881" s="402" t="s">
        <v>15</v>
      </c>
      <c r="F1881" s="401" t="s">
        <v>2787</v>
      </c>
      <c r="G1881" s="398"/>
      <c r="H1881" s="402" t="s">
        <v>15</v>
      </c>
      <c r="I1881" s="403" t="s">
        <v>15</v>
      </c>
      <c r="J1881" s="404"/>
      <c r="K1881" s="405"/>
      <c r="L1881" s="403" t="s">
        <v>15</v>
      </c>
      <c r="M1881" s="404"/>
      <c r="N1881" s="405"/>
      <c r="O1881" s="403" t="s">
        <v>15</v>
      </c>
      <c r="P1881" s="404"/>
      <c r="Q1881" s="405" t="s">
        <v>15</v>
      </c>
      <c r="R1881" s="403" t="s">
        <v>15</v>
      </c>
      <c r="S1881" s="404"/>
    </row>
    <row r="1882" spans="2:19" s="415" customFormat="1" ht="13.5" hidden="1" outlineLevel="3">
      <c r="B1882" s="407"/>
      <c r="C1882" s="408"/>
      <c r="D1882" s="399" t="s">
        <v>70</v>
      </c>
      <c r="E1882" s="436" t="s">
        <v>15</v>
      </c>
      <c r="F1882" s="410" t="s">
        <v>2910</v>
      </c>
      <c r="G1882" s="408"/>
      <c r="H1882" s="411">
        <v>8</v>
      </c>
      <c r="I1882" s="412" t="s">
        <v>15</v>
      </c>
      <c r="J1882" s="413"/>
      <c r="K1882" s="414"/>
      <c r="L1882" s="412" t="s">
        <v>15</v>
      </c>
      <c r="M1882" s="413"/>
      <c r="N1882" s="414"/>
      <c r="O1882" s="412" t="s">
        <v>15</v>
      </c>
      <c r="P1882" s="413"/>
      <c r="Q1882" s="414">
        <v>8</v>
      </c>
      <c r="R1882" s="412" t="s">
        <v>15</v>
      </c>
      <c r="S1882" s="413"/>
    </row>
    <row r="1883" spans="2:19" s="406" customFormat="1" ht="13.5" hidden="1" outlineLevel="3">
      <c r="B1883" s="397"/>
      <c r="C1883" s="398"/>
      <c r="D1883" s="399" t="s">
        <v>70</v>
      </c>
      <c r="E1883" s="402" t="s">
        <v>15</v>
      </c>
      <c r="F1883" s="401" t="s">
        <v>2789</v>
      </c>
      <c r="G1883" s="398"/>
      <c r="H1883" s="402" t="s">
        <v>15</v>
      </c>
      <c r="I1883" s="403" t="s">
        <v>15</v>
      </c>
      <c r="J1883" s="404"/>
      <c r="K1883" s="405"/>
      <c r="L1883" s="403" t="s">
        <v>15</v>
      </c>
      <c r="M1883" s="404"/>
      <c r="N1883" s="405"/>
      <c r="O1883" s="403" t="s">
        <v>15</v>
      </c>
      <c r="P1883" s="404"/>
      <c r="Q1883" s="405" t="s">
        <v>15</v>
      </c>
      <c r="R1883" s="403" t="s">
        <v>15</v>
      </c>
      <c r="S1883" s="404"/>
    </row>
    <row r="1884" spans="2:19" s="415" customFormat="1" ht="13.5" hidden="1" outlineLevel="3">
      <c r="B1884" s="407"/>
      <c r="C1884" s="408"/>
      <c r="D1884" s="399" t="s">
        <v>70</v>
      </c>
      <c r="E1884" s="436" t="s">
        <v>15</v>
      </c>
      <c r="F1884" s="410" t="s">
        <v>2911</v>
      </c>
      <c r="G1884" s="408"/>
      <c r="H1884" s="411">
        <v>8.7</v>
      </c>
      <c r="I1884" s="412" t="s">
        <v>15</v>
      </c>
      <c r="J1884" s="413"/>
      <c r="K1884" s="414"/>
      <c r="L1884" s="412" t="s">
        <v>15</v>
      </c>
      <c r="M1884" s="413"/>
      <c r="N1884" s="414"/>
      <c r="O1884" s="412" t="s">
        <v>15</v>
      </c>
      <c r="P1884" s="413"/>
      <c r="Q1884" s="414">
        <v>8.7</v>
      </c>
      <c r="R1884" s="412" t="s">
        <v>15</v>
      </c>
      <c r="S1884" s="413"/>
    </row>
    <row r="1885" spans="2:19" s="406" customFormat="1" ht="13.5" hidden="1" outlineLevel="3">
      <c r="B1885" s="397"/>
      <c r="C1885" s="398"/>
      <c r="D1885" s="399" t="s">
        <v>70</v>
      </c>
      <c r="E1885" s="402" t="s">
        <v>15</v>
      </c>
      <c r="F1885" s="401" t="s">
        <v>2791</v>
      </c>
      <c r="G1885" s="398"/>
      <c r="H1885" s="402" t="s">
        <v>15</v>
      </c>
      <c r="I1885" s="403" t="s">
        <v>15</v>
      </c>
      <c r="J1885" s="404"/>
      <c r="K1885" s="405"/>
      <c r="L1885" s="403" t="s">
        <v>15</v>
      </c>
      <c r="M1885" s="404"/>
      <c r="N1885" s="405"/>
      <c r="O1885" s="403" t="s">
        <v>15</v>
      </c>
      <c r="P1885" s="404"/>
      <c r="Q1885" s="405" t="s">
        <v>15</v>
      </c>
      <c r="R1885" s="403" t="s">
        <v>15</v>
      </c>
      <c r="S1885" s="404"/>
    </row>
    <row r="1886" spans="2:19" s="415" customFormat="1" ht="13.5" hidden="1" outlineLevel="3">
      <c r="B1886" s="407"/>
      <c r="C1886" s="408"/>
      <c r="D1886" s="399" t="s">
        <v>70</v>
      </c>
      <c r="E1886" s="436" t="s">
        <v>15</v>
      </c>
      <c r="F1886" s="410" t="s">
        <v>2912</v>
      </c>
      <c r="G1886" s="408"/>
      <c r="H1886" s="411">
        <v>7.976</v>
      </c>
      <c r="I1886" s="412" t="s">
        <v>15</v>
      </c>
      <c r="J1886" s="413"/>
      <c r="K1886" s="414"/>
      <c r="L1886" s="412" t="s">
        <v>15</v>
      </c>
      <c r="M1886" s="413"/>
      <c r="N1886" s="414"/>
      <c r="O1886" s="412" t="s">
        <v>15</v>
      </c>
      <c r="P1886" s="413"/>
      <c r="Q1886" s="414">
        <v>7.976</v>
      </c>
      <c r="R1886" s="412" t="s">
        <v>15</v>
      </c>
      <c r="S1886" s="413"/>
    </row>
    <row r="1887" spans="2:19" s="415" customFormat="1" ht="13.5" hidden="1" outlineLevel="3">
      <c r="B1887" s="407"/>
      <c r="C1887" s="408"/>
      <c r="D1887" s="399" t="s">
        <v>70</v>
      </c>
      <c r="E1887" s="436" t="s">
        <v>15</v>
      </c>
      <c r="F1887" s="410" t="s">
        <v>2913</v>
      </c>
      <c r="G1887" s="408"/>
      <c r="H1887" s="411">
        <v>4.95</v>
      </c>
      <c r="I1887" s="412" t="s">
        <v>15</v>
      </c>
      <c r="J1887" s="413"/>
      <c r="K1887" s="414"/>
      <c r="L1887" s="412" t="s">
        <v>15</v>
      </c>
      <c r="M1887" s="413"/>
      <c r="N1887" s="414"/>
      <c r="O1887" s="412" t="s">
        <v>15</v>
      </c>
      <c r="P1887" s="413"/>
      <c r="Q1887" s="414">
        <v>4.95</v>
      </c>
      <c r="R1887" s="412" t="s">
        <v>15</v>
      </c>
      <c r="S1887" s="413"/>
    </row>
    <row r="1888" spans="2:19" s="426" customFormat="1" ht="13.5" hidden="1" outlineLevel="3">
      <c r="B1888" s="425"/>
      <c r="C1888" s="427"/>
      <c r="D1888" s="399" t="s">
        <v>70</v>
      </c>
      <c r="E1888" s="437" t="s">
        <v>15</v>
      </c>
      <c r="F1888" s="429" t="s">
        <v>1096</v>
      </c>
      <c r="G1888" s="427"/>
      <c r="H1888" s="430">
        <v>354.026</v>
      </c>
      <c r="I1888" s="431" t="s">
        <v>15</v>
      </c>
      <c r="J1888" s="432"/>
      <c r="K1888" s="433"/>
      <c r="L1888" s="431" t="s">
        <v>15</v>
      </c>
      <c r="M1888" s="432"/>
      <c r="N1888" s="433"/>
      <c r="O1888" s="431" t="s">
        <v>15</v>
      </c>
      <c r="P1888" s="432"/>
      <c r="Q1888" s="433">
        <v>354.026</v>
      </c>
      <c r="R1888" s="431" t="s">
        <v>15</v>
      </c>
      <c r="S1888" s="432"/>
    </row>
    <row r="1889" spans="2:19" s="406" customFormat="1" ht="13.5" hidden="1" outlineLevel="3">
      <c r="B1889" s="397"/>
      <c r="C1889" s="398"/>
      <c r="D1889" s="399" t="s">
        <v>70</v>
      </c>
      <c r="E1889" s="402" t="s">
        <v>15</v>
      </c>
      <c r="F1889" s="401" t="s">
        <v>2769</v>
      </c>
      <c r="G1889" s="398"/>
      <c r="H1889" s="402" t="s">
        <v>15</v>
      </c>
      <c r="I1889" s="403" t="s">
        <v>15</v>
      </c>
      <c r="J1889" s="404"/>
      <c r="K1889" s="405"/>
      <c r="L1889" s="403" t="s">
        <v>15</v>
      </c>
      <c r="M1889" s="404"/>
      <c r="N1889" s="405"/>
      <c r="O1889" s="403" t="s">
        <v>15</v>
      </c>
      <c r="P1889" s="404"/>
      <c r="Q1889" s="405" t="s">
        <v>15</v>
      </c>
      <c r="R1889" s="403" t="s">
        <v>15</v>
      </c>
      <c r="S1889" s="404"/>
    </row>
    <row r="1890" spans="2:19" s="415" customFormat="1" ht="13.5" hidden="1" outlineLevel="3">
      <c r="B1890" s="407"/>
      <c r="C1890" s="408"/>
      <c r="D1890" s="399" t="s">
        <v>70</v>
      </c>
      <c r="E1890" s="436" t="s">
        <v>15</v>
      </c>
      <c r="F1890" s="410" t="s">
        <v>2914</v>
      </c>
      <c r="G1890" s="408"/>
      <c r="H1890" s="411">
        <v>238.5</v>
      </c>
      <c r="I1890" s="412" t="s">
        <v>15</v>
      </c>
      <c r="J1890" s="413"/>
      <c r="K1890" s="414"/>
      <c r="L1890" s="412" t="s">
        <v>15</v>
      </c>
      <c r="M1890" s="413"/>
      <c r="N1890" s="414"/>
      <c r="O1890" s="412" t="s">
        <v>15</v>
      </c>
      <c r="P1890" s="413"/>
      <c r="Q1890" s="414">
        <v>238.5</v>
      </c>
      <c r="R1890" s="412" t="s">
        <v>15</v>
      </c>
      <c r="S1890" s="413"/>
    </row>
    <row r="1891" spans="2:19" s="415" customFormat="1" ht="13.5" hidden="1" outlineLevel="3">
      <c r="B1891" s="407"/>
      <c r="C1891" s="408"/>
      <c r="D1891" s="399" t="s">
        <v>70</v>
      </c>
      <c r="E1891" s="436" t="s">
        <v>15</v>
      </c>
      <c r="F1891" s="410" t="s">
        <v>2915</v>
      </c>
      <c r="G1891" s="408"/>
      <c r="H1891" s="411">
        <v>66.6</v>
      </c>
      <c r="I1891" s="412" t="s">
        <v>15</v>
      </c>
      <c r="J1891" s="413"/>
      <c r="K1891" s="414"/>
      <c r="L1891" s="412" t="s">
        <v>15</v>
      </c>
      <c r="M1891" s="413"/>
      <c r="N1891" s="414"/>
      <c r="O1891" s="412" t="s">
        <v>15</v>
      </c>
      <c r="P1891" s="413"/>
      <c r="Q1891" s="414">
        <v>66.6</v>
      </c>
      <c r="R1891" s="412" t="s">
        <v>15</v>
      </c>
      <c r="S1891" s="413"/>
    </row>
    <row r="1892" spans="2:19" s="415" customFormat="1" ht="13.5" hidden="1" outlineLevel="3">
      <c r="B1892" s="407"/>
      <c r="C1892" s="408"/>
      <c r="D1892" s="399" t="s">
        <v>70</v>
      </c>
      <c r="E1892" s="436" t="s">
        <v>15</v>
      </c>
      <c r="F1892" s="410" t="s">
        <v>2916</v>
      </c>
      <c r="G1892" s="408"/>
      <c r="H1892" s="411">
        <v>51</v>
      </c>
      <c r="I1892" s="412" t="s">
        <v>15</v>
      </c>
      <c r="J1892" s="413"/>
      <c r="K1892" s="414"/>
      <c r="L1892" s="412" t="s">
        <v>15</v>
      </c>
      <c r="M1892" s="413"/>
      <c r="N1892" s="414"/>
      <c r="O1892" s="412" t="s">
        <v>15</v>
      </c>
      <c r="P1892" s="413"/>
      <c r="Q1892" s="414">
        <v>51</v>
      </c>
      <c r="R1892" s="412" t="s">
        <v>15</v>
      </c>
      <c r="S1892" s="413"/>
    </row>
    <row r="1893" spans="2:19" s="426" customFormat="1" ht="13.5" hidden="1" outlineLevel="3">
      <c r="B1893" s="425"/>
      <c r="C1893" s="427"/>
      <c r="D1893" s="399" t="s">
        <v>70</v>
      </c>
      <c r="E1893" s="437" t="s">
        <v>15</v>
      </c>
      <c r="F1893" s="429" t="s">
        <v>1096</v>
      </c>
      <c r="G1893" s="427"/>
      <c r="H1893" s="430">
        <v>356.1</v>
      </c>
      <c r="I1893" s="431" t="s">
        <v>15</v>
      </c>
      <c r="J1893" s="432"/>
      <c r="K1893" s="433"/>
      <c r="L1893" s="431" t="s">
        <v>15</v>
      </c>
      <c r="M1893" s="432"/>
      <c r="N1893" s="433"/>
      <c r="O1893" s="431" t="s">
        <v>15</v>
      </c>
      <c r="P1893" s="432"/>
      <c r="Q1893" s="433">
        <v>356.1</v>
      </c>
      <c r="R1893" s="431" t="s">
        <v>15</v>
      </c>
      <c r="S1893" s="432"/>
    </row>
    <row r="1894" spans="2:19" s="424" customFormat="1" ht="13.5" hidden="1" outlineLevel="3">
      <c r="B1894" s="416"/>
      <c r="C1894" s="417"/>
      <c r="D1894" s="399" t="s">
        <v>70</v>
      </c>
      <c r="E1894" s="438" t="s">
        <v>15</v>
      </c>
      <c r="F1894" s="419" t="s">
        <v>71</v>
      </c>
      <c r="G1894" s="417"/>
      <c r="H1894" s="420">
        <v>710.126</v>
      </c>
      <c r="I1894" s="421" t="s">
        <v>15</v>
      </c>
      <c r="J1894" s="422"/>
      <c r="K1894" s="423"/>
      <c r="L1894" s="421" t="s">
        <v>15</v>
      </c>
      <c r="M1894" s="422"/>
      <c r="N1894" s="423"/>
      <c r="O1894" s="421" t="s">
        <v>15</v>
      </c>
      <c r="P1894" s="422"/>
      <c r="Q1894" s="423">
        <v>710.126</v>
      </c>
      <c r="R1894" s="421" t="s">
        <v>15</v>
      </c>
      <c r="S1894" s="422"/>
    </row>
    <row r="1895" spans="2:19" s="264" customFormat="1" ht="22.5" customHeight="1" hidden="1" outlineLevel="2" collapsed="1">
      <c r="B1895" s="255"/>
      <c r="C1895" s="256" t="s">
        <v>2917</v>
      </c>
      <c r="D1895" s="256" t="s">
        <v>67</v>
      </c>
      <c r="E1895" s="257" t="s">
        <v>2918</v>
      </c>
      <c r="F1895" s="396" t="s">
        <v>2919</v>
      </c>
      <c r="G1895" s="259" t="s">
        <v>182</v>
      </c>
      <c r="H1895" s="260">
        <v>1</v>
      </c>
      <c r="I1895" s="261">
        <v>348.3</v>
      </c>
      <c r="J1895" s="263">
        <f>ROUND(I1895*H1895,2)</f>
        <v>348.3</v>
      </c>
      <c r="K1895" s="262"/>
      <c r="L1895" s="261">
        <v>348.3</v>
      </c>
      <c r="M1895" s="263">
        <f>ROUND(L1895*K1895,2)</f>
        <v>0</v>
      </c>
      <c r="N1895" s="262"/>
      <c r="O1895" s="261">
        <v>348.3</v>
      </c>
      <c r="P1895" s="263">
        <f>ROUND(O1895*N1895,2)</f>
        <v>0</v>
      </c>
      <c r="Q1895" s="262">
        <v>1</v>
      </c>
      <c r="R1895" s="261">
        <v>348.3</v>
      </c>
      <c r="S1895" s="263">
        <f>ROUND(R1895*Q1895,2)</f>
        <v>348.3</v>
      </c>
    </row>
    <row r="1896" spans="2:19" s="406" customFormat="1" ht="13.5" hidden="1" outlineLevel="3">
      <c r="B1896" s="397"/>
      <c r="C1896" s="398"/>
      <c r="D1896" s="399" t="s">
        <v>70</v>
      </c>
      <c r="E1896" s="402" t="s">
        <v>15</v>
      </c>
      <c r="F1896" s="401" t="s">
        <v>2920</v>
      </c>
      <c r="G1896" s="398"/>
      <c r="H1896" s="402" t="s">
        <v>15</v>
      </c>
      <c r="I1896" s="403" t="s">
        <v>15</v>
      </c>
      <c r="J1896" s="404"/>
      <c r="K1896" s="405"/>
      <c r="L1896" s="403" t="s">
        <v>15</v>
      </c>
      <c r="M1896" s="404"/>
      <c r="N1896" s="405"/>
      <c r="O1896" s="403" t="s">
        <v>15</v>
      </c>
      <c r="P1896" s="404"/>
      <c r="Q1896" s="405" t="s">
        <v>15</v>
      </c>
      <c r="R1896" s="403" t="s">
        <v>15</v>
      </c>
      <c r="S1896" s="404"/>
    </row>
    <row r="1897" spans="2:19" s="415" customFormat="1" ht="13.5" hidden="1" outlineLevel="3">
      <c r="B1897" s="407"/>
      <c r="C1897" s="408"/>
      <c r="D1897" s="399" t="s">
        <v>70</v>
      </c>
      <c r="E1897" s="436" t="s">
        <v>15</v>
      </c>
      <c r="F1897" s="410" t="s">
        <v>7</v>
      </c>
      <c r="G1897" s="408"/>
      <c r="H1897" s="411">
        <v>1</v>
      </c>
      <c r="I1897" s="412" t="s">
        <v>15</v>
      </c>
      <c r="J1897" s="413"/>
      <c r="K1897" s="414"/>
      <c r="L1897" s="412" t="s">
        <v>15</v>
      </c>
      <c r="M1897" s="413"/>
      <c r="N1897" s="414"/>
      <c r="O1897" s="412" t="s">
        <v>15</v>
      </c>
      <c r="P1897" s="413"/>
      <c r="Q1897" s="414">
        <v>1</v>
      </c>
      <c r="R1897" s="412" t="s">
        <v>15</v>
      </c>
      <c r="S1897" s="413"/>
    </row>
    <row r="1898" spans="2:19" s="264" customFormat="1" ht="22.5" customHeight="1" hidden="1" outlineLevel="2" collapsed="1">
      <c r="B1898" s="255"/>
      <c r="C1898" s="256" t="s">
        <v>2921</v>
      </c>
      <c r="D1898" s="256" t="s">
        <v>67</v>
      </c>
      <c r="E1898" s="257" t="s">
        <v>2922</v>
      </c>
      <c r="F1898" s="396" t="s">
        <v>2923</v>
      </c>
      <c r="G1898" s="259" t="s">
        <v>182</v>
      </c>
      <c r="H1898" s="260">
        <v>6</v>
      </c>
      <c r="I1898" s="261">
        <v>5294.2</v>
      </c>
      <c r="J1898" s="263">
        <f>ROUND(I1898*H1898,2)</f>
        <v>31765.2</v>
      </c>
      <c r="K1898" s="262"/>
      <c r="L1898" s="261">
        <v>5294.2</v>
      </c>
      <c r="M1898" s="263">
        <f>ROUND(L1898*K1898,2)</f>
        <v>0</v>
      </c>
      <c r="N1898" s="262"/>
      <c r="O1898" s="261">
        <v>5294.2</v>
      </c>
      <c r="P1898" s="263">
        <f>ROUND(O1898*N1898,2)</f>
        <v>0</v>
      </c>
      <c r="Q1898" s="262">
        <v>6</v>
      </c>
      <c r="R1898" s="261">
        <v>5294.2</v>
      </c>
      <c r="S1898" s="263">
        <f>ROUND(R1898*Q1898,2)</f>
        <v>31765.2</v>
      </c>
    </row>
    <row r="1899" spans="2:19" s="415" customFormat="1" ht="13.5" hidden="1" outlineLevel="3">
      <c r="B1899" s="407"/>
      <c r="C1899" s="408"/>
      <c r="D1899" s="399" t="s">
        <v>70</v>
      </c>
      <c r="E1899" s="436" t="s">
        <v>15</v>
      </c>
      <c r="F1899" s="410" t="s">
        <v>2924</v>
      </c>
      <c r="G1899" s="408"/>
      <c r="H1899" s="411">
        <v>6</v>
      </c>
      <c r="I1899" s="412" t="s">
        <v>15</v>
      </c>
      <c r="J1899" s="413"/>
      <c r="K1899" s="414"/>
      <c r="L1899" s="412" t="s">
        <v>15</v>
      </c>
      <c r="M1899" s="413"/>
      <c r="N1899" s="414"/>
      <c r="O1899" s="412" t="s">
        <v>15</v>
      </c>
      <c r="P1899" s="413"/>
      <c r="Q1899" s="414">
        <v>6</v>
      </c>
      <c r="R1899" s="412" t="s">
        <v>15</v>
      </c>
      <c r="S1899" s="413"/>
    </row>
    <row r="1900" spans="2:19" s="264" customFormat="1" ht="31.5" customHeight="1" hidden="1" outlineLevel="2">
      <c r="B1900" s="255"/>
      <c r="C1900" s="256" t="s">
        <v>2925</v>
      </c>
      <c r="D1900" s="256" t="s">
        <v>67</v>
      </c>
      <c r="E1900" s="257" t="s">
        <v>2926</v>
      </c>
      <c r="F1900" s="396" t="s">
        <v>2927</v>
      </c>
      <c r="G1900" s="259" t="s">
        <v>182</v>
      </c>
      <c r="H1900" s="260">
        <v>13</v>
      </c>
      <c r="I1900" s="261">
        <v>4040.3</v>
      </c>
      <c r="J1900" s="263">
        <f aca="true" t="shared" si="5" ref="J1900:J1909">ROUND(I1900*H1900,2)</f>
        <v>52523.9</v>
      </c>
      <c r="K1900" s="262"/>
      <c r="L1900" s="261">
        <v>4040.3</v>
      </c>
      <c r="M1900" s="263">
        <f aca="true" t="shared" si="6" ref="M1900:M1909">ROUND(L1900*K1900,2)</f>
        <v>0</v>
      </c>
      <c r="N1900" s="262"/>
      <c r="O1900" s="261">
        <v>4040.3</v>
      </c>
      <c r="P1900" s="263">
        <f aca="true" t="shared" si="7" ref="P1900:P1909">ROUND(O1900*N1900,2)</f>
        <v>0</v>
      </c>
      <c r="Q1900" s="262">
        <v>13</v>
      </c>
      <c r="R1900" s="261">
        <v>4040.3</v>
      </c>
      <c r="S1900" s="263">
        <f aca="true" t="shared" si="8" ref="S1900:S1909">ROUND(R1900*Q1900,2)</f>
        <v>52523.9</v>
      </c>
    </row>
    <row r="1901" spans="2:19" s="264" customFormat="1" ht="31.5" customHeight="1" hidden="1" outlineLevel="2">
      <c r="B1901" s="255"/>
      <c r="C1901" s="256" t="s">
        <v>2928</v>
      </c>
      <c r="D1901" s="256" t="s">
        <v>67</v>
      </c>
      <c r="E1901" s="257" t="s">
        <v>2929</v>
      </c>
      <c r="F1901" s="396" t="s">
        <v>2930</v>
      </c>
      <c r="G1901" s="259" t="s">
        <v>182</v>
      </c>
      <c r="H1901" s="260">
        <v>8</v>
      </c>
      <c r="I1901" s="261">
        <v>4597.6</v>
      </c>
      <c r="J1901" s="263">
        <f t="shared" si="5"/>
        <v>36780.8</v>
      </c>
      <c r="K1901" s="262"/>
      <c r="L1901" s="261">
        <v>4597.6</v>
      </c>
      <c r="M1901" s="263">
        <f t="shared" si="6"/>
        <v>0</v>
      </c>
      <c r="N1901" s="262"/>
      <c r="O1901" s="261">
        <v>4597.6</v>
      </c>
      <c r="P1901" s="263">
        <f t="shared" si="7"/>
        <v>0</v>
      </c>
      <c r="Q1901" s="262">
        <v>8</v>
      </c>
      <c r="R1901" s="261">
        <v>4597.6</v>
      </c>
      <c r="S1901" s="263">
        <f t="shared" si="8"/>
        <v>36780.8</v>
      </c>
    </row>
    <row r="1902" spans="2:19" s="264" customFormat="1" ht="22.5" customHeight="1" hidden="1" outlineLevel="2">
      <c r="B1902" s="255"/>
      <c r="C1902" s="256" t="s">
        <v>2931</v>
      </c>
      <c r="D1902" s="256" t="s">
        <v>67</v>
      </c>
      <c r="E1902" s="257" t="s">
        <v>2932</v>
      </c>
      <c r="F1902" s="396" t="s">
        <v>2933</v>
      </c>
      <c r="G1902" s="259" t="s">
        <v>104</v>
      </c>
      <c r="H1902" s="260">
        <v>1395</v>
      </c>
      <c r="I1902" s="261">
        <v>348.3</v>
      </c>
      <c r="J1902" s="263">
        <f t="shared" si="5"/>
        <v>485878.5</v>
      </c>
      <c r="K1902" s="262"/>
      <c r="L1902" s="261">
        <v>348.3</v>
      </c>
      <c r="M1902" s="263">
        <f t="shared" si="6"/>
        <v>0</v>
      </c>
      <c r="N1902" s="262"/>
      <c r="O1902" s="261">
        <v>348.3</v>
      </c>
      <c r="P1902" s="263">
        <f t="shared" si="7"/>
        <v>0</v>
      </c>
      <c r="Q1902" s="262">
        <v>1395</v>
      </c>
      <c r="R1902" s="261">
        <v>348.3</v>
      </c>
      <c r="S1902" s="263">
        <f t="shared" si="8"/>
        <v>485878.5</v>
      </c>
    </row>
    <row r="1903" spans="2:19" s="264" customFormat="1" ht="22.5" customHeight="1" hidden="1" outlineLevel="2">
      <c r="B1903" s="255"/>
      <c r="C1903" s="256" t="s">
        <v>2934</v>
      </c>
      <c r="D1903" s="256" t="s">
        <v>67</v>
      </c>
      <c r="E1903" s="257" t="s">
        <v>2935</v>
      </c>
      <c r="F1903" s="396" t="s">
        <v>2936</v>
      </c>
      <c r="G1903" s="259" t="s">
        <v>104</v>
      </c>
      <c r="H1903" s="260">
        <v>329</v>
      </c>
      <c r="I1903" s="261">
        <v>348.3</v>
      </c>
      <c r="J1903" s="263">
        <f t="shared" si="5"/>
        <v>114590.7</v>
      </c>
      <c r="K1903" s="262"/>
      <c r="L1903" s="261">
        <v>348.3</v>
      </c>
      <c r="M1903" s="263">
        <f t="shared" si="6"/>
        <v>0</v>
      </c>
      <c r="N1903" s="262"/>
      <c r="O1903" s="261">
        <v>348.3</v>
      </c>
      <c r="P1903" s="263">
        <f t="shared" si="7"/>
        <v>0</v>
      </c>
      <c r="Q1903" s="262">
        <v>329</v>
      </c>
      <c r="R1903" s="261">
        <v>348.3</v>
      </c>
      <c r="S1903" s="263">
        <f t="shared" si="8"/>
        <v>114590.7</v>
      </c>
    </row>
    <row r="1904" spans="2:19" s="264" customFormat="1" ht="22.5" customHeight="1" hidden="1" outlineLevel="2">
      <c r="B1904" s="255"/>
      <c r="C1904" s="256" t="s">
        <v>2937</v>
      </c>
      <c r="D1904" s="256" t="s">
        <v>67</v>
      </c>
      <c r="E1904" s="257" t="s">
        <v>2938</v>
      </c>
      <c r="F1904" s="396" t="s">
        <v>2939</v>
      </c>
      <c r="G1904" s="259" t="s">
        <v>104</v>
      </c>
      <c r="H1904" s="260">
        <v>250</v>
      </c>
      <c r="I1904" s="261">
        <v>348.3</v>
      </c>
      <c r="J1904" s="263">
        <f t="shared" si="5"/>
        <v>87075</v>
      </c>
      <c r="K1904" s="262"/>
      <c r="L1904" s="261">
        <v>348.3</v>
      </c>
      <c r="M1904" s="263">
        <f t="shared" si="6"/>
        <v>0</v>
      </c>
      <c r="N1904" s="262"/>
      <c r="O1904" s="261">
        <v>348.3</v>
      </c>
      <c r="P1904" s="263">
        <f t="shared" si="7"/>
        <v>0</v>
      </c>
      <c r="Q1904" s="262">
        <v>250</v>
      </c>
      <c r="R1904" s="261">
        <v>348.3</v>
      </c>
      <c r="S1904" s="263">
        <f t="shared" si="8"/>
        <v>87075</v>
      </c>
    </row>
    <row r="1905" spans="2:19" s="264" customFormat="1" ht="22.5" customHeight="1" hidden="1" outlineLevel="2">
      <c r="B1905" s="255"/>
      <c r="C1905" s="256" t="s">
        <v>2940</v>
      </c>
      <c r="D1905" s="256" t="s">
        <v>67</v>
      </c>
      <c r="E1905" s="257" t="s">
        <v>2941</v>
      </c>
      <c r="F1905" s="396" t="s">
        <v>2942</v>
      </c>
      <c r="G1905" s="259" t="s">
        <v>182</v>
      </c>
      <c r="H1905" s="260">
        <v>6</v>
      </c>
      <c r="I1905" s="261">
        <v>4597.6</v>
      </c>
      <c r="J1905" s="263">
        <f t="shared" si="5"/>
        <v>27585.6</v>
      </c>
      <c r="K1905" s="262"/>
      <c r="L1905" s="261">
        <v>4597.6</v>
      </c>
      <c r="M1905" s="263">
        <f t="shared" si="6"/>
        <v>0</v>
      </c>
      <c r="N1905" s="262"/>
      <c r="O1905" s="261">
        <v>4597.6</v>
      </c>
      <c r="P1905" s="263">
        <f t="shared" si="7"/>
        <v>0</v>
      </c>
      <c r="Q1905" s="262">
        <v>6</v>
      </c>
      <c r="R1905" s="261">
        <v>4597.6</v>
      </c>
      <c r="S1905" s="263">
        <f t="shared" si="8"/>
        <v>27585.6</v>
      </c>
    </row>
    <row r="1906" spans="2:19" s="264" customFormat="1" ht="22.5" customHeight="1" hidden="1" outlineLevel="2">
      <c r="B1906" s="255"/>
      <c r="C1906" s="256" t="s">
        <v>2943</v>
      </c>
      <c r="D1906" s="256" t="s">
        <v>67</v>
      </c>
      <c r="E1906" s="257" t="s">
        <v>2944</v>
      </c>
      <c r="F1906" s="396" t="s">
        <v>2945</v>
      </c>
      <c r="G1906" s="259" t="s">
        <v>182</v>
      </c>
      <c r="H1906" s="260">
        <v>1</v>
      </c>
      <c r="I1906" s="261">
        <v>1671.8</v>
      </c>
      <c r="J1906" s="263">
        <f t="shared" si="5"/>
        <v>1671.8</v>
      </c>
      <c r="K1906" s="262"/>
      <c r="L1906" s="261">
        <v>1671.8</v>
      </c>
      <c r="M1906" s="263">
        <f t="shared" si="6"/>
        <v>0</v>
      </c>
      <c r="N1906" s="262"/>
      <c r="O1906" s="261">
        <v>1671.8</v>
      </c>
      <c r="P1906" s="263">
        <f t="shared" si="7"/>
        <v>0</v>
      </c>
      <c r="Q1906" s="262">
        <v>1</v>
      </c>
      <c r="R1906" s="261">
        <v>1671.8</v>
      </c>
      <c r="S1906" s="263">
        <f t="shared" si="8"/>
        <v>1671.8</v>
      </c>
    </row>
    <row r="1907" spans="2:19" s="264" customFormat="1" ht="22.5" customHeight="1" hidden="1" outlineLevel="2">
      <c r="B1907" s="255"/>
      <c r="C1907" s="256" t="s">
        <v>2946</v>
      </c>
      <c r="D1907" s="256" t="s">
        <v>67</v>
      </c>
      <c r="E1907" s="257" t="s">
        <v>2947</v>
      </c>
      <c r="F1907" s="396" t="s">
        <v>2948</v>
      </c>
      <c r="G1907" s="259" t="s">
        <v>182</v>
      </c>
      <c r="H1907" s="260">
        <v>6</v>
      </c>
      <c r="I1907" s="261">
        <v>23797.3</v>
      </c>
      <c r="J1907" s="263">
        <f t="shared" si="5"/>
        <v>142783.8</v>
      </c>
      <c r="K1907" s="262"/>
      <c r="L1907" s="261">
        <v>23797.3</v>
      </c>
      <c r="M1907" s="263">
        <f t="shared" si="6"/>
        <v>0</v>
      </c>
      <c r="N1907" s="262"/>
      <c r="O1907" s="261">
        <v>23797.3</v>
      </c>
      <c r="P1907" s="263">
        <f t="shared" si="7"/>
        <v>0</v>
      </c>
      <c r="Q1907" s="262">
        <v>6</v>
      </c>
      <c r="R1907" s="261">
        <v>23797.3</v>
      </c>
      <c r="S1907" s="263">
        <f t="shared" si="8"/>
        <v>142783.8</v>
      </c>
    </row>
    <row r="1908" spans="2:19" s="264" customFormat="1" ht="31.5" customHeight="1" hidden="1" outlineLevel="2">
      <c r="B1908" s="255"/>
      <c r="C1908" s="256" t="s">
        <v>2949</v>
      </c>
      <c r="D1908" s="256" t="s">
        <v>67</v>
      </c>
      <c r="E1908" s="257" t="s">
        <v>2950</v>
      </c>
      <c r="F1908" s="396" t="s">
        <v>2951</v>
      </c>
      <c r="G1908" s="259" t="s">
        <v>182</v>
      </c>
      <c r="H1908" s="260">
        <v>1</v>
      </c>
      <c r="I1908" s="261">
        <v>25077.6</v>
      </c>
      <c r="J1908" s="263">
        <f t="shared" si="5"/>
        <v>25077.6</v>
      </c>
      <c r="K1908" s="262"/>
      <c r="L1908" s="261">
        <v>25077.6</v>
      </c>
      <c r="M1908" s="263">
        <f t="shared" si="6"/>
        <v>0</v>
      </c>
      <c r="N1908" s="262"/>
      <c r="O1908" s="261">
        <v>25077.6</v>
      </c>
      <c r="P1908" s="263">
        <f t="shared" si="7"/>
        <v>0</v>
      </c>
      <c r="Q1908" s="262">
        <v>1</v>
      </c>
      <c r="R1908" s="261">
        <v>25077.6</v>
      </c>
      <c r="S1908" s="263">
        <f t="shared" si="8"/>
        <v>25077.6</v>
      </c>
    </row>
    <row r="1909" spans="2:19" s="264" customFormat="1" ht="22.5" customHeight="1" hidden="1" outlineLevel="2">
      <c r="B1909" s="255"/>
      <c r="C1909" s="256" t="s">
        <v>2952</v>
      </c>
      <c r="D1909" s="256" t="s">
        <v>67</v>
      </c>
      <c r="E1909" s="257" t="s">
        <v>2953</v>
      </c>
      <c r="F1909" s="396" t="s">
        <v>2954</v>
      </c>
      <c r="G1909" s="259" t="s">
        <v>182</v>
      </c>
      <c r="H1909" s="260">
        <v>1</v>
      </c>
      <c r="I1909" s="261">
        <v>41796</v>
      </c>
      <c r="J1909" s="263">
        <f t="shared" si="5"/>
        <v>41796</v>
      </c>
      <c r="K1909" s="262"/>
      <c r="L1909" s="261">
        <v>41796</v>
      </c>
      <c r="M1909" s="263">
        <f t="shared" si="6"/>
        <v>0</v>
      </c>
      <c r="N1909" s="262"/>
      <c r="O1909" s="261">
        <v>41796</v>
      </c>
      <c r="P1909" s="263">
        <f t="shared" si="7"/>
        <v>0</v>
      </c>
      <c r="Q1909" s="262">
        <v>1</v>
      </c>
      <c r="R1909" s="261">
        <v>41796</v>
      </c>
      <c r="S1909" s="263">
        <f t="shared" si="8"/>
        <v>41796</v>
      </c>
    </row>
    <row r="1910" spans="2:19" s="254" customFormat="1" ht="29.85" customHeight="1" outlineLevel="1" collapsed="1">
      <c r="B1910" s="248"/>
      <c r="C1910" s="249"/>
      <c r="D1910" s="250" t="s">
        <v>36</v>
      </c>
      <c r="E1910" s="251" t="s">
        <v>165</v>
      </c>
      <c r="F1910" s="394" t="s">
        <v>2955</v>
      </c>
      <c r="G1910" s="249"/>
      <c r="H1910" s="249"/>
      <c r="I1910" s="252" t="s">
        <v>15</v>
      </c>
      <c r="J1910" s="253">
        <f>J1911</f>
        <v>391269.66</v>
      </c>
      <c r="K1910" s="248"/>
      <c r="L1910" s="252" t="s">
        <v>15</v>
      </c>
      <c r="M1910" s="253">
        <f>M1911</f>
        <v>0</v>
      </c>
      <c r="N1910" s="248"/>
      <c r="O1910" s="252" t="s">
        <v>15</v>
      </c>
      <c r="P1910" s="253">
        <f>P1911</f>
        <v>0</v>
      </c>
      <c r="Q1910" s="248"/>
      <c r="R1910" s="252" t="s">
        <v>15</v>
      </c>
      <c r="S1910" s="253">
        <f>S1911</f>
        <v>391269.66</v>
      </c>
    </row>
    <row r="1911" spans="2:19" s="264" customFormat="1" ht="22.5" customHeight="1" hidden="1" outlineLevel="2">
      <c r="B1911" s="255"/>
      <c r="C1911" s="256" t="s">
        <v>2956</v>
      </c>
      <c r="D1911" s="256" t="s">
        <v>67</v>
      </c>
      <c r="E1911" s="257" t="s">
        <v>2957</v>
      </c>
      <c r="F1911" s="258" t="s">
        <v>2958</v>
      </c>
      <c r="G1911" s="259" t="s">
        <v>82</v>
      </c>
      <c r="H1911" s="260">
        <v>8017.821</v>
      </c>
      <c r="I1911" s="261">
        <v>48.8</v>
      </c>
      <c r="J1911" s="263">
        <f>ROUND(I1911*H1911,2)</f>
        <v>391269.66</v>
      </c>
      <c r="K1911" s="262"/>
      <c r="L1911" s="261">
        <v>48.8</v>
      </c>
      <c r="M1911" s="263">
        <f>ROUND(L1911*K1911,2)</f>
        <v>0</v>
      </c>
      <c r="N1911" s="262"/>
      <c r="O1911" s="261">
        <v>48.8</v>
      </c>
      <c r="P1911" s="263">
        <f>ROUND(O1911*N1911,2)</f>
        <v>0</v>
      </c>
      <c r="Q1911" s="262">
        <v>8017.821</v>
      </c>
      <c r="R1911" s="261">
        <v>48.8</v>
      </c>
      <c r="S1911" s="263">
        <f>ROUND(R1911*Q1911,2)</f>
        <v>391269.66</v>
      </c>
    </row>
    <row r="1912" spans="2:19" s="254" customFormat="1" ht="37.35" customHeight="1">
      <c r="B1912" s="248"/>
      <c r="C1912" s="249"/>
      <c r="D1912" s="250" t="s">
        <v>36</v>
      </c>
      <c r="E1912" s="392" t="s">
        <v>2959</v>
      </c>
      <c r="F1912" s="392" t="s">
        <v>2960</v>
      </c>
      <c r="G1912" s="249"/>
      <c r="H1912" s="249"/>
      <c r="I1912" s="252" t="s">
        <v>15</v>
      </c>
      <c r="J1912" s="393">
        <f>J1913+J1937</f>
        <v>164578.32</v>
      </c>
      <c r="K1912" s="248"/>
      <c r="L1912" s="252" t="s">
        <v>15</v>
      </c>
      <c r="M1912" s="393">
        <f>M1913+M1937</f>
        <v>0</v>
      </c>
      <c r="N1912" s="248"/>
      <c r="O1912" s="252" t="s">
        <v>15</v>
      </c>
      <c r="P1912" s="393">
        <f>P1913+P1937</f>
        <v>0</v>
      </c>
      <c r="Q1912" s="248"/>
      <c r="R1912" s="252" t="s">
        <v>15</v>
      </c>
      <c r="S1912" s="393">
        <f>S1913+S1937</f>
        <v>164578.32</v>
      </c>
    </row>
    <row r="1913" spans="2:19" s="254" customFormat="1" ht="19.95" customHeight="1" outlineLevel="1" collapsed="1">
      <c r="B1913" s="248"/>
      <c r="C1913" s="249"/>
      <c r="D1913" s="250" t="s">
        <v>36</v>
      </c>
      <c r="E1913" s="251" t="s">
        <v>2961</v>
      </c>
      <c r="F1913" s="394" t="s">
        <v>2962</v>
      </c>
      <c r="G1913" s="249"/>
      <c r="H1913" s="249"/>
      <c r="I1913" s="252" t="s">
        <v>15</v>
      </c>
      <c r="J1913" s="253">
        <f>SUM(J1914:J1936)</f>
        <v>159562.32</v>
      </c>
      <c r="K1913" s="248"/>
      <c r="L1913" s="252" t="s">
        <v>15</v>
      </c>
      <c r="M1913" s="253">
        <f>SUM(M1914:M1936)</f>
        <v>0</v>
      </c>
      <c r="N1913" s="248"/>
      <c r="O1913" s="252" t="s">
        <v>15</v>
      </c>
      <c r="P1913" s="253">
        <f>SUM(P1914:P1936)</f>
        <v>0</v>
      </c>
      <c r="Q1913" s="248"/>
      <c r="R1913" s="252" t="s">
        <v>15</v>
      </c>
      <c r="S1913" s="253">
        <f>SUM(S1914:S1936)</f>
        <v>159562.32</v>
      </c>
    </row>
    <row r="1914" spans="2:19" s="264" customFormat="1" ht="22.5" customHeight="1" hidden="1" outlineLevel="2" collapsed="1">
      <c r="B1914" s="255"/>
      <c r="C1914" s="256" t="s">
        <v>2963</v>
      </c>
      <c r="D1914" s="256" t="s">
        <v>67</v>
      </c>
      <c r="E1914" s="257" t="s">
        <v>2964</v>
      </c>
      <c r="F1914" s="396" t="s">
        <v>2965</v>
      </c>
      <c r="G1914" s="259" t="s">
        <v>182</v>
      </c>
      <c r="H1914" s="260">
        <v>12</v>
      </c>
      <c r="I1914" s="261">
        <v>759.3</v>
      </c>
      <c r="J1914" s="263">
        <f>ROUND(I1914*H1914,2)</f>
        <v>9111.6</v>
      </c>
      <c r="K1914" s="262"/>
      <c r="L1914" s="261">
        <v>759.3</v>
      </c>
      <c r="M1914" s="263">
        <f>ROUND(L1914*K1914,2)</f>
        <v>0</v>
      </c>
      <c r="N1914" s="262"/>
      <c r="O1914" s="261">
        <v>759.3</v>
      </c>
      <c r="P1914" s="263">
        <f>ROUND(O1914*N1914,2)</f>
        <v>0</v>
      </c>
      <c r="Q1914" s="262">
        <v>12</v>
      </c>
      <c r="R1914" s="261">
        <v>759.3</v>
      </c>
      <c r="S1914" s="263">
        <f>ROUND(R1914*Q1914,2)</f>
        <v>9111.6</v>
      </c>
    </row>
    <row r="1915" spans="2:19" s="415" customFormat="1" ht="13.5" hidden="1" outlineLevel="3">
      <c r="B1915" s="407"/>
      <c r="C1915" s="408"/>
      <c r="D1915" s="399" t="s">
        <v>70</v>
      </c>
      <c r="E1915" s="436" t="s">
        <v>15</v>
      </c>
      <c r="F1915" s="410" t="s">
        <v>2966</v>
      </c>
      <c r="G1915" s="408"/>
      <c r="H1915" s="411">
        <v>12</v>
      </c>
      <c r="I1915" s="412" t="s">
        <v>15</v>
      </c>
      <c r="J1915" s="413"/>
      <c r="K1915" s="414"/>
      <c r="L1915" s="412" t="s">
        <v>15</v>
      </c>
      <c r="M1915" s="413"/>
      <c r="N1915" s="414"/>
      <c r="O1915" s="412" t="s">
        <v>15</v>
      </c>
      <c r="P1915" s="413"/>
      <c r="Q1915" s="414">
        <v>12</v>
      </c>
      <c r="R1915" s="412" t="s">
        <v>15</v>
      </c>
      <c r="S1915" s="413"/>
    </row>
    <row r="1916" spans="2:19" s="264" customFormat="1" ht="22.5" customHeight="1" hidden="1" outlineLevel="2" collapsed="1">
      <c r="B1916" s="255"/>
      <c r="C1916" s="256" t="s">
        <v>2967</v>
      </c>
      <c r="D1916" s="256" t="s">
        <v>67</v>
      </c>
      <c r="E1916" s="257" t="s">
        <v>2968</v>
      </c>
      <c r="F1916" s="396" t="s">
        <v>2969</v>
      </c>
      <c r="G1916" s="259" t="s">
        <v>182</v>
      </c>
      <c r="H1916" s="260">
        <v>1</v>
      </c>
      <c r="I1916" s="261">
        <v>1044.9</v>
      </c>
      <c r="J1916" s="263">
        <f>ROUND(I1916*H1916,2)</f>
        <v>1044.9</v>
      </c>
      <c r="K1916" s="262"/>
      <c r="L1916" s="261">
        <v>1044.9</v>
      </c>
      <c r="M1916" s="263">
        <f>ROUND(L1916*K1916,2)</f>
        <v>0</v>
      </c>
      <c r="N1916" s="262"/>
      <c r="O1916" s="261">
        <v>1044.9</v>
      </c>
      <c r="P1916" s="263">
        <f>ROUND(O1916*N1916,2)</f>
        <v>0</v>
      </c>
      <c r="Q1916" s="262">
        <v>1</v>
      </c>
      <c r="R1916" s="261">
        <v>1044.9</v>
      </c>
      <c r="S1916" s="263">
        <f>ROUND(R1916*Q1916,2)</f>
        <v>1044.9</v>
      </c>
    </row>
    <row r="1917" spans="2:19" s="415" customFormat="1" ht="13.5" hidden="1" outlineLevel="3">
      <c r="B1917" s="407"/>
      <c r="C1917" s="408"/>
      <c r="D1917" s="399" t="s">
        <v>70</v>
      </c>
      <c r="E1917" s="436" t="s">
        <v>15</v>
      </c>
      <c r="F1917" s="410" t="s">
        <v>2970</v>
      </c>
      <c r="G1917" s="408"/>
      <c r="H1917" s="411">
        <v>1</v>
      </c>
      <c r="I1917" s="412" t="s">
        <v>15</v>
      </c>
      <c r="J1917" s="413"/>
      <c r="K1917" s="414"/>
      <c r="L1917" s="412" t="s">
        <v>15</v>
      </c>
      <c r="M1917" s="413"/>
      <c r="N1917" s="414"/>
      <c r="O1917" s="412" t="s">
        <v>15</v>
      </c>
      <c r="P1917" s="413"/>
      <c r="Q1917" s="414">
        <v>1</v>
      </c>
      <c r="R1917" s="412" t="s">
        <v>15</v>
      </c>
      <c r="S1917" s="413"/>
    </row>
    <row r="1918" spans="2:19" s="264" customFormat="1" ht="22.5" customHeight="1" hidden="1" outlineLevel="2" collapsed="1">
      <c r="B1918" s="255"/>
      <c r="C1918" s="256" t="s">
        <v>2971</v>
      </c>
      <c r="D1918" s="256" t="s">
        <v>67</v>
      </c>
      <c r="E1918" s="257" t="s">
        <v>2972</v>
      </c>
      <c r="F1918" s="396" t="s">
        <v>2973</v>
      </c>
      <c r="G1918" s="259" t="s">
        <v>182</v>
      </c>
      <c r="H1918" s="260">
        <v>1</v>
      </c>
      <c r="I1918" s="261">
        <v>181.1</v>
      </c>
      <c r="J1918" s="263">
        <f>ROUND(I1918*H1918,2)</f>
        <v>181.1</v>
      </c>
      <c r="K1918" s="262"/>
      <c r="L1918" s="261">
        <v>181.1</v>
      </c>
      <c r="M1918" s="263">
        <f>ROUND(L1918*K1918,2)</f>
        <v>0</v>
      </c>
      <c r="N1918" s="262"/>
      <c r="O1918" s="261">
        <v>181.1</v>
      </c>
      <c r="P1918" s="263">
        <f>ROUND(O1918*N1918,2)</f>
        <v>0</v>
      </c>
      <c r="Q1918" s="262">
        <v>1</v>
      </c>
      <c r="R1918" s="261">
        <v>181.1</v>
      </c>
      <c r="S1918" s="263">
        <f>ROUND(R1918*Q1918,2)</f>
        <v>181.1</v>
      </c>
    </row>
    <row r="1919" spans="2:19" s="415" customFormat="1" ht="13.5" hidden="1" outlineLevel="3">
      <c r="B1919" s="407"/>
      <c r="C1919" s="408"/>
      <c r="D1919" s="399" t="s">
        <v>70</v>
      </c>
      <c r="E1919" s="436" t="s">
        <v>15</v>
      </c>
      <c r="F1919" s="410" t="s">
        <v>2970</v>
      </c>
      <c r="G1919" s="408"/>
      <c r="H1919" s="411">
        <v>1</v>
      </c>
      <c r="I1919" s="412" t="s">
        <v>15</v>
      </c>
      <c r="J1919" s="413"/>
      <c r="K1919" s="414"/>
      <c r="L1919" s="412" t="s">
        <v>15</v>
      </c>
      <c r="M1919" s="413"/>
      <c r="N1919" s="414"/>
      <c r="O1919" s="412" t="s">
        <v>15</v>
      </c>
      <c r="P1919" s="413"/>
      <c r="Q1919" s="414">
        <v>1</v>
      </c>
      <c r="R1919" s="412" t="s">
        <v>15</v>
      </c>
      <c r="S1919" s="413"/>
    </row>
    <row r="1920" spans="2:19" s="264" customFormat="1" ht="22.5" customHeight="1" hidden="1" outlineLevel="2" collapsed="1">
      <c r="B1920" s="255"/>
      <c r="C1920" s="256" t="s">
        <v>2974</v>
      </c>
      <c r="D1920" s="256" t="s">
        <v>67</v>
      </c>
      <c r="E1920" s="257" t="s">
        <v>2975</v>
      </c>
      <c r="F1920" s="396" t="s">
        <v>2976</v>
      </c>
      <c r="G1920" s="259" t="s">
        <v>182</v>
      </c>
      <c r="H1920" s="260">
        <v>1</v>
      </c>
      <c r="I1920" s="261">
        <v>167.2</v>
      </c>
      <c r="J1920" s="263">
        <f>ROUND(I1920*H1920,2)</f>
        <v>167.2</v>
      </c>
      <c r="K1920" s="262"/>
      <c r="L1920" s="261">
        <v>167.2</v>
      </c>
      <c r="M1920" s="263">
        <f>ROUND(L1920*K1920,2)</f>
        <v>0</v>
      </c>
      <c r="N1920" s="262"/>
      <c r="O1920" s="261">
        <v>167.2</v>
      </c>
      <c r="P1920" s="263">
        <f>ROUND(O1920*N1920,2)</f>
        <v>0</v>
      </c>
      <c r="Q1920" s="262">
        <v>1</v>
      </c>
      <c r="R1920" s="261">
        <v>167.2</v>
      </c>
      <c r="S1920" s="263">
        <f>ROUND(R1920*Q1920,2)</f>
        <v>167.2</v>
      </c>
    </row>
    <row r="1921" spans="2:19" s="415" customFormat="1" ht="13.5" hidden="1" outlineLevel="3">
      <c r="B1921" s="407"/>
      <c r="C1921" s="408"/>
      <c r="D1921" s="399" t="s">
        <v>70</v>
      </c>
      <c r="E1921" s="436" t="s">
        <v>15</v>
      </c>
      <c r="F1921" s="410" t="s">
        <v>2970</v>
      </c>
      <c r="G1921" s="408"/>
      <c r="H1921" s="411">
        <v>1</v>
      </c>
      <c r="I1921" s="412" t="s">
        <v>15</v>
      </c>
      <c r="J1921" s="413"/>
      <c r="K1921" s="414"/>
      <c r="L1921" s="412" t="s">
        <v>15</v>
      </c>
      <c r="M1921" s="413"/>
      <c r="N1921" s="414"/>
      <c r="O1921" s="412" t="s">
        <v>15</v>
      </c>
      <c r="P1921" s="413"/>
      <c r="Q1921" s="414">
        <v>1</v>
      </c>
      <c r="R1921" s="412" t="s">
        <v>15</v>
      </c>
      <c r="S1921" s="413"/>
    </row>
    <row r="1922" spans="2:19" s="264" customFormat="1" ht="22.5" customHeight="1" hidden="1" outlineLevel="2" collapsed="1">
      <c r="B1922" s="255"/>
      <c r="C1922" s="256" t="s">
        <v>2977</v>
      </c>
      <c r="D1922" s="256" t="s">
        <v>67</v>
      </c>
      <c r="E1922" s="257" t="s">
        <v>2978</v>
      </c>
      <c r="F1922" s="396" t="s">
        <v>2979</v>
      </c>
      <c r="G1922" s="259" t="s">
        <v>182</v>
      </c>
      <c r="H1922" s="260">
        <v>6</v>
      </c>
      <c r="I1922" s="261">
        <v>668.7</v>
      </c>
      <c r="J1922" s="263">
        <f>ROUND(I1922*H1922,2)</f>
        <v>4012.2</v>
      </c>
      <c r="K1922" s="262"/>
      <c r="L1922" s="261">
        <v>668.7</v>
      </c>
      <c r="M1922" s="263">
        <f>ROUND(L1922*K1922,2)</f>
        <v>0</v>
      </c>
      <c r="N1922" s="262"/>
      <c r="O1922" s="261">
        <v>668.7</v>
      </c>
      <c r="P1922" s="263">
        <f>ROUND(O1922*N1922,2)</f>
        <v>0</v>
      </c>
      <c r="Q1922" s="262">
        <v>6</v>
      </c>
      <c r="R1922" s="261">
        <v>668.7</v>
      </c>
      <c r="S1922" s="263">
        <f>ROUND(R1922*Q1922,2)</f>
        <v>4012.2</v>
      </c>
    </row>
    <row r="1923" spans="2:19" s="415" customFormat="1" ht="13.5" hidden="1" outlineLevel="3">
      <c r="B1923" s="407"/>
      <c r="C1923" s="408"/>
      <c r="D1923" s="399" t="s">
        <v>70</v>
      </c>
      <c r="E1923" s="436" t="s">
        <v>15</v>
      </c>
      <c r="F1923" s="410" t="s">
        <v>2870</v>
      </c>
      <c r="G1923" s="408"/>
      <c r="H1923" s="411">
        <v>6</v>
      </c>
      <c r="I1923" s="412" t="s">
        <v>15</v>
      </c>
      <c r="J1923" s="413"/>
      <c r="K1923" s="414"/>
      <c r="L1923" s="412" t="s">
        <v>15</v>
      </c>
      <c r="M1923" s="413"/>
      <c r="N1923" s="414"/>
      <c r="O1923" s="412" t="s">
        <v>15</v>
      </c>
      <c r="P1923" s="413"/>
      <c r="Q1923" s="414">
        <v>6</v>
      </c>
      <c r="R1923" s="412" t="s">
        <v>15</v>
      </c>
      <c r="S1923" s="413"/>
    </row>
    <row r="1924" spans="2:19" s="264" customFormat="1" ht="22.5" customHeight="1" hidden="1" outlineLevel="2" collapsed="1">
      <c r="B1924" s="255"/>
      <c r="C1924" s="256" t="s">
        <v>2980</v>
      </c>
      <c r="D1924" s="256" t="s">
        <v>67</v>
      </c>
      <c r="E1924" s="257" t="s">
        <v>2981</v>
      </c>
      <c r="F1924" s="396" t="s">
        <v>2982</v>
      </c>
      <c r="G1924" s="259" t="s">
        <v>182</v>
      </c>
      <c r="H1924" s="260">
        <v>6</v>
      </c>
      <c r="I1924" s="261">
        <v>6687.4</v>
      </c>
      <c r="J1924" s="263">
        <f>ROUND(I1924*H1924,2)</f>
        <v>40124.4</v>
      </c>
      <c r="K1924" s="262"/>
      <c r="L1924" s="261">
        <v>6687.4</v>
      </c>
      <c r="M1924" s="263">
        <f>ROUND(L1924*K1924,2)</f>
        <v>0</v>
      </c>
      <c r="N1924" s="262"/>
      <c r="O1924" s="261">
        <v>6687.4</v>
      </c>
      <c r="P1924" s="263">
        <f>ROUND(O1924*N1924,2)</f>
        <v>0</v>
      </c>
      <c r="Q1924" s="262">
        <v>6</v>
      </c>
      <c r="R1924" s="261">
        <v>6687.4</v>
      </c>
      <c r="S1924" s="263">
        <f>ROUND(R1924*Q1924,2)</f>
        <v>40124.4</v>
      </c>
    </row>
    <row r="1925" spans="2:19" s="415" customFormat="1" ht="13.5" hidden="1" outlineLevel="3">
      <c r="B1925" s="407"/>
      <c r="C1925" s="408"/>
      <c r="D1925" s="399" t="s">
        <v>70</v>
      </c>
      <c r="E1925" s="436" t="s">
        <v>15</v>
      </c>
      <c r="F1925" s="410" t="s">
        <v>2870</v>
      </c>
      <c r="G1925" s="408"/>
      <c r="H1925" s="411">
        <v>6</v>
      </c>
      <c r="I1925" s="412" t="s">
        <v>15</v>
      </c>
      <c r="J1925" s="413"/>
      <c r="K1925" s="414"/>
      <c r="L1925" s="412" t="s">
        <v>15</v>
      </c>
      <c r="M1925" s="413"/>
      <c r="N1925" s="414"/>
      <c r="O1925" s="412" t="s">
        <v>15</v>
      </c>
      <c r="P1925" s="413"/>
      <c r="Q1925" s="414">
        <v>6</v>
      </c>
      <c r="R1925" s="412" t="s">
        <v>15</v>
      </c>
      <c r="S1925" s="413"/>
    </row>
    <row r="1926" spans="2:19" s="264" customFormat="1" ht="22.5" customHeight="1" hidden="1" outlineLevel="2" collapsed="1">
      <c r="B1926" s="255"/>
      <c r="C1926" s="256" t="s">
        <v>2983</v>
      </c>
      <c r="D1926" s="256" t="s">
        <v>67</v>
      </c>
      <c r="E1926" s="257" t="s">
        <v>2984</v>
      </c>
      <c r="F1926" s="396" t="s">
        <v>2985</v>
      </c>
      <c r="G1926" s="259" t="s">
        <v>104</v>
      </c>
      <c r="H1926" s="260">
        <v>200</v>
      </c>
      <c r="I1926" s="261">
        <v>362.2</v>
      </c>
      <c r="J1926" s="263">
        <f>ROUND(I1926*H1926,2)</f>
        <v>72440</v>
      </c>
      <c r="K1926" s="262"/>
      <c r="L1926" s="261">
        <v>362.2</v>
      </c>
      <c r="M1926" s="263">
        <f>ROUND(L1926*K1926,2)</f>
        <v>0</v>
      </c>
      <c r="N1926" s="262"/>
      <c r="O1926" s="261">
        <v>362.2</v>
      </c>
      <c r="P1926" s="263">
        <f>ROUND(O1926*N1926,2)</f>
        <v>0</v>
      </c>
      <c r="Q1926" s="262">
        <v>200</v>
      </c>
      <c r="R1926" s="261">
        <v>362.2</v>
      </c>
      <c r="S1926" s="263">
        <f>ROUND(R1926*Q1926,2)</f>
        <v>72440</v>
      </c>
    </row>
    <row r="1927" spans="2:19" s="415" customFormat="1" ht="13.5" hidden="1" outlineLevel="3">
      <c r="B1927" s="407"/>
      <c r="C1927" s="408"/>
      <c r="D1927" s="399" t="s">
        <v>70</v>
      </c>
      <c r="E1927" s="436" t="s">
        <v>15</v>
      </c>
      <c r="F1927" s="410" t="s">
        <v>2986</v>
      </c>
      <c r="G1927" s="408"/>
      <c r="H1927" s="411">
        <v>200</v>
      </c>
      <c r="I1927" s="412" t="s">
        <v>15</v>
      </c>
      <c r="J1927" s="413"/>
      <c r="K1927" s="414"/>
      <c r="L1927" s="412" t="s">
        <v>15</v>
      </c>
      <c r="M1927" s="413"/>
      <c r="N1927" s="414"/>
      <c r="O1927" s="412" t="s">
        <v>15</v>
      </c>
      <c r="P1927" s="413"/>
      <c r="Q1927" s="414">
        <v>200</v>
      </c>
      <c r="R1927" s="412" t="s">
        <v>15</v>
      </c>
      <c r="S1927" s="413"/>
    </row>
    <row r="1928" spans="2:19" s="264" customFormat="1" ht="22.5" customHeight="1" hidden="1" outlineLevel="2" collapsed="1">
      <c r="B1928" s="255"/>
      <c r="C1928" s="256" t="s">
        <v>2987</v>
      </c>
      <c r="D1928" s="256" t="s">
        <v>67</v>
      </c>
      <c r="E1928" s="257" t="s">
        <v>2988</v>
      </c>
      <c r="F1928" s="396" t="s">
        <v>2989</v>
      </c>
      <c r="G1928" s="259" t="s">
        <v>104</v>
      </c>
      <c r="H1928" s="260">
        <v>2</v>
      </c>
      <c r="I1928" s="261">
        <v>529.4</v>
      </c>
      <c r="J1928" s="263">
        <f>ROUND(I1928*H1928,2)</f>
        <v>1058.8</v>
      </c>
      <c r="K1928" s="262"/>
      <c r="L1928" s="261">
        <v>529.4</v>
      </c>
      <c r="M1928" s="263">
        <f>ROUND(L1928*K1928,2)</f>
        <v>0</v>
      </c>
      <c r="N1928" s="262"/>
      <c r="O1928" s="261">
        <v>529.4</v>
      </c>
      <c r="P1928" s="263">
        <f>ROUND(O1928*N1928,2)</f>
        <v>0</v>
      </c>
      <c r="Q1928" s="262">
        <v>2</v>
      </c>
      <c r="R1928" s="261">
        <v>529.4</v>
      </c>
      <c r="S1928" s="263">
        <f>ROUND(R1928*Q1928,2)</f>
        <v>1058.8</v>
      </c>
    </row>
    <row r="1929" spans="2:19" s="415" customFormat="1" ht="13.5" hidden="1" outlineLevel="3">
      <c r="B1929" s="407"/>
      <c r="C1929" s="408"/>
      <c r="D1929" s="399" t="s">
        <v>70</v>
      </c>
      <c r="E1929" s="436" t="s">
        <v>15</v>
      </c>
      <c r="F1929" s="410" t="s">
        <v>2890</v>
      </c>
      <c r="G1929" s="408"/>
      <c r="H1929" s="411">
        <v>2</v>
      </c>
      <c r="I1929" s="412" t="s">
        <v>15</v>
      </c>
      <c r="J1929" s="413"/>
      <c r="K1929" s="414"/>
      <c r="L1929" s="412" t="s">
        <v>15</v>
      </c>
      <c r="M1929" s="413"/>
      <c r="N1929" s="414"/>
      <c r="O1929" s="412" t="s">
        <v>15</v>
      </c>
      <c r="P1929" s="413"/>
      <c r="Q1929" s="414">
        <v>2</v>
      </c>
      <c r="R1929" s="412" t="s">
        <v>15</v>
      </c>
      <c r="S1929" s="413"/>
    </row>
    <row r="1930" spans="2:19" s="264" customFormat="1" ht="22.5" customHeight="1" hidden="1" outlineLevel="2">
      <c r="B1930" s="255"/>
      <c r="C1930" s="256" t="s">
        <v>2990</v>
      </c>
      <c r="D1930" s="256" t="s">
        <v>67</v>
      </c>
      <c r="E1930" s="257" t="s">
        <v>2991</v>
      </c>
      <c r="F1930" s="396" t="s">
        <v>2992</v>
      </c>
      <c r="G1930" s="259" t="s">
        <v>104</v>
      </c>
      <c r="H1930" s="260">
        <v>200</v>
      </c>
      <c r="I1930" s="261">
        <v>41.8</v>
      </c>
      <c r="J1930" s="263">
        <f aca="true" t="shared" si="9" ref="J1930:J1936">ROUND(I1930*H1930,2)</f>
        <v>8360</v>
      </c>
      <c r="K1930" s="262"/>
      <c r="L1930" s="261">
        <v>41.8</v>
      </c>
      <c r="M1930" s="263">
        <f aca="true" t="shared" si="10" ref="M1930:M1936">ROUND(L1930*K1930,2)</f>
        <v>0</v>
      </c>
      <c r="N1930" s="262"/>
      <c r="O1930" s="261">
        <v>41.8</v>
      </c>
      <c r="P1930" s="263">
        <f aca="true" t="shared" si="11" ref="P1930:P1936">ROUND(O1930*N1930,2)</f>
        <v>0</v>
      </c>
      <c r="Q1930" s="262">
        <v>200</v>
      </c>
      <c r="R1930" s="261">
        <v>41.8</v>
      </c>
      <c r="S1930" s="263">
        <f aca="true" t="shared" si="12" ref="S1930:S1936">ROUND(R1930*Q1930,2)</f>
        <v>8360</v>
      </c>
    </row>
    <row r="1931" spans="2:19" s="264" customFormat="1" ht="22.5" customHeight="1" hidden="1" outlineLevel="2">
      <c r="B1931" s="255"/>
      <c r="C1931" s="256" t="s">
        <v>2993</v>
      </c>
      <c r="D1931" s="256" t="s">
        <v>67</v>
      </c>
      <c r="E1931" s="257" t="s">
        <v>2994</v>
      </c>
      <c r="F1931" s="396" t="s">
        <v>2995</v>
      </c>
      <c r="G1931" s="259" t="s">
        <v>104</v>
      </c>
      <c r="H1931" s="260">
        <v>2</v>
      </c>
      <c r="I1931" s="261">
        <v>48.8</v>
      </c>
      <c r="J1931" s="263">
        <f t="shared" si="9"/>
        <v>97.6</v>
      </c>
      <c r="K1931" s="262"/>
      <c r="L1931" s="261">
        <v>48.8</v>
      </c>
      <c r="M1931" s="263">
        <f t="shared" si="10"/>
        <v>0</v>
      </c>
      <c r="N1931" s="262"/>
      <c r="O1931" s="261">
        <v>48.8</v>
      </c>
      <c r="P1931" s="263">
        <f t="shared" si="11"/>
        <v>0</v>
      </c>
      <c r="Q1931" s="262">
        <v>2</v>
      </c>
      <c r="R1931" s="261">
        <v>48.8</v>
      </c>
      <c r="S1931" s="263">
        <f t="shared" si="12"/>
        <v>97.6</v>
      </c>
    </row>
    <row r="1932" spans="2:19" s="264" customFormat="1" ht="22.5" customHeight="1" hidden="1" outlineLevel="2">
      <c r="B1932" s="255"/>
      <c r="C1932" s="256" t="s">
        <v>2996</v>
      </c>
      <c r="D1932" s="256" t="s">
        <v>67</v>
      </c>
      <c r="E1932" s="257" t="s">
        <v>2997</v>
      </c>
      <c r="F1932" s="396" t="s">
        <v>2998</v>
      </c>
      <c r="G1932" s="259" t="s">
        <v>104</v>
      </c>
      <c r="H1932" s="260">
        <v>202</v>
      </c>
      <c r="I1932" s="261">
        <v>48.8</v>
      </c>
      <c r="J1932" s="263">
        <f t="shared" si="9"/>
        <v>9857.6</v>
      </c>
      <c r="K1932" s="262"/>
      <c r="L1932" s="261">
        <v>48.8</v>
      </c>
      <c r="M1932" s="263">
        <f t="shared" si="10"/>
        <v>0</v>
      </c>
      <c r="N1932" s="262"/>
      <c r="O1932" s="261">
        <v>48.8</v>
      </c>
      <c r="P1932" s="263">
        <f t="shared" si="11"/>
        <v>0</v>
      </c>
      <c r="Q1932" s="262">
        <v>202</v>
      </c>
      <c r="R1932" s="261">
        <v>48.8</v>
      </c>
      <c r="S1932" s="263">
        <f t="shared" si="12"/>
        <v>9857.6</v>
      </c>
    </row>
    <row r="1933" spans="2:19" s="264" customFormat="1" ht="22.5" customHeight="1" hidden="1" outlineLevel="2">
      <c r="B1933" s="255"/>
      <c r="C1933" s="256" t="s">
        <v>2999</v>
      </c>
      <c r="D1933" s="256" t="s">
        <v>67</v>
      </c>
      <c r="E1933" s="257" t="s">
        <v>3000</v>
      </c>
      <c r="F1933" s="396" t="s">
        <v>3001</v>
      </c>
      <c r="G1933" s="259" t="s">
        <v>104</v>
      </c>
      <c r="H1933" s="260">
        <v>60</v>
      </c>
      <c r="I1933" s="261">
        <v>167.2</v>
      </c>
      <c r="J1933" s="263">
        <f t="shared" si="9"/>
        <v>10032</v>
      </c>
      <c r="K1933" s="262"/>
      <c r="L1933" s="261">
        <v>167.2</v>
      </c>
      <c r="M1933" s="263">
        <f t="shared" si="10"/>
        <v>0</v>
      </c>
      <c r="N1933" s="262"/>
      <c r="O1933" s="261">
        <v>167.2</v>
      </c>
      <c r="P1933" s="263">
        <f t="shared" si="11"/>
        <v>0</v>
      </c>
      <c r="Q1933" s="262">
        <v>60</v>
      </c>
      <c r="R1933" s="261">
        <v>167.2</v>
      </c>
      <c r="S1933" s="263">
        <f t="shared" si="12"/>
        <v>10032</v>
      </c>
    </row>
    <row r="1934" spans="2:19" s="264" customFormat="1" ht="22.5" customHeight="1" hidden="1" outlineLevel="2">
      <c r="B1934" s="255"/>
      <c r="C1934" s="256" t="s">
        <v>3002</v>
      </c>
      <c r="D1934" s="256" t="s">
        <v>67</v>
      </c>
      <c r="E1934" s="257" t="s">
        <v>3003</v>
      </c>
      <c r="F1934" s="396" t="s">
        <v>3004</v>
      </c>
      <c r="G1934" s="259" t="s">
        <v>182</v>
      </c>
      <c r="H1934" s="260">
        <v>6</v>
      </c>
      <c r="I1934" s="261">
        <v>153.3</v>
      </c>
      <c r="J1934" s="263">
        <f t="shared" si="9"/>
        <v>919.8</v>
      </c>
      <c r="K1934" s="262"/>
      <c r="L1934" s="261">
        <v>153.3</v>
      </c>
      <c r="M1934" s="263">
        <f t="shared" si="10"/>
        <v>0</v>
      </c>
      <c r="N1934" s="262"/>
      <c r="O1934" s="261">
        <v>153.3</v>
      </c>
      <c r="P1934" s="263">
        <f t="shared" si="11"/>
        <v>0</v>
      </c>
      <c r="Q1934" s="262">
        <v>6</v>
      </c>
      <c r="R1934" s="261">
        <v>153.3</v>
      </c>
      <c r="S1934" s="263">
        <f t="shared" si="12"/>
        <v>919.8</v>
      </c>
    </row>
    <row r="1935" spans="2:19" s="264" customFormat="1" ht="22.5" customHeight="1" hidden="1" outlineLevel="2">
      <c r="B1935" s="255"/>
      <c r="C1935" s="256" t="s">
        <v>3005</v>
      </c>
      <c r="D1935" s="256" t="s">
        <v>67</v>
      </c>
      <c r="E1935" s="257" t="s">
        <v>3006</v>
      </c>
      <c r="F1935" s="396" t="s">
        <v>3007</v>
      </c>
      <c r="G1935" s="259" t="s">
        <v>182</v>
      </c>
      <c r="H1935" s="260">
        <v>6</v>
      </c>
      <c r="I1935" s="261">
        <v>334.4</v>
      </c>
      <c r="J1935" s="263">
        <f t="shared" si="9"/>
        <v>2006.4</v>
      </c>
      <c r="K1935" s="262"/>
      <c r="L1935" s="261">
        <v>334.4</v>
      </c>
      <c r="M1935" s="263">
        <f t="shared" si="10"/>
        <v>0</v>
      </c>
      <c r="N1935" s="262"/>
      <c r="O1935" s="261">
        <v>334.4</v>
      </c>
      <c r="P1935" s="263">
        <f t="shared" si="11"/>
        <v>0</v>
      </c>
      <c r="Q1935" s="262">
        <v>6</v>
      </c>
      <c r="R1935" s="261">
        <v>334.4</v>
      </c>
      <c r="S1935" s="263">
        <f t="shared" si="12"/>
        <v>2006.4</v>
      </c>
    </row>
    <row r="1936" spans="2:19" s="264" customFormat="1" ht="22.5" customHeight="1" hidden="1" outlineLevel="2">
      <c r="B1936" s="255"/>
      <c r="C1936" s="256" t="s">
        <v>3008</v>
      </c>
      <c r="D1936" s="256" t="s">
        <v>67</v>
      </c>
      <c r="E1936" s="257" t="s">
        <v>3009</v>
      </c>
      <c r="F1936" s="396" t="s">
        <v>3010</v>
      </c>
      <c r="G1936" s="259" t="s">
        <v>82</v>
      </c>
      <c r="H1936" s="260">
        <v>0.427</v>
      </c>
      <c r="I1936" s="261">
        <v>348.3</v>
      </c>
      <c r="J1936" s="263">
        <f t="shared" si="9"/>
        <v>148.72</v>
      </c>
      <c r="K1936" s="262"/>
      <c r="L1936" s="261">
        <v>348.3</v>
      </c>
      <c r="M1936" s="263">
        <f t="shared" si="10"/>
        <v>0</v>
      </c>
      <c r="N1936" s="262"/>
      <c r="O1936" s="261">
        <v>348.3</v>
      </c>
      <c r="P1936" s="263">
        <f t="shared" si="11"/>
        <v>0</v>
      </c>
      <c r="Q1936" s="262">
        <v>0.427</v>
      </c>
      <c r="R1936" s="261">
        <v>348.3</v>
      </c>
      <c r="S1936" s="263">
        <f t="shared" si="12"/>
        <v>148.72</v>
      </c>
    </row>
    <row r="1937" spans="2:19" s="254" customFormat="1" ht="29.85" customHeight="1" outlineLevel="1" collapsed="1">
      <c r="B1937" s="248"/>
      <c r="C1937" s="249"/>
      <c r="D1937" s="250" t="s">
        <v>36</v>
      </c>
      <c r="E1937" s="251" t="s">
        <v>3011</v>
      </c>
      <c r="F1937" s="394" t="s">
        <v>3012</v>
      </c>
      <c r="G1937" s="249"/>
      <c r="H1937" s="249"/>
      <c r="I1937" s="252" t="s">
        <v>15</v>
      </c>
      <c r="J1937" s="253">
        <f>J1938</f>
        <v>5016</v>
      </c>
      <c r="K1937" s="248"/>
      <c r="L1937" s="252" t="s">
        <v>15</v>
      </c>
      <c r="M1937" s="253">
        <f>M1938</f>
        <v>0</v>
      </c>
      <c r="N1937" s="248"/>
      <c r="O1937" s="252" t="s">
        <v>15</v>
      </c>
      <c r="P1937" s="253">
        <f>P1938</f>
        <v>0</v>
      </c>
      <c r="Q1937" s="248"/>
      <c r="R1937" s="252" t="s">
        <v>15</v>
      </c>
      <c r="S1937" s="253">
        <f>S1938</f>
        <v>5016</v>
      </c>
    </row>
    <row r="1938" spans="2:19" s="264" customFormat="1" ht="31.5" customHeight="1" hidden="1" outlineLevel="2">
      <c r="B1938" s="255"/>
      <c r="C1938" s="256" t="s">
        <v>3013</v>
      </c>
      <c r="D1938" s="256" t="s">
        <v>67</v>
      </c>
      <c r="E1938" s="257" t="s">
        <v>3014</v>
      </c>
      <c r="F1938" s="258" t="s">
        <v>3015</v>
      </c>
      <c r="G1938" s="259" t="s">
        <v>104</v>
      </c>
      <c r="H1938" s="260">
        <v>240</v>
      </c>
      <c r="I1938" s="261">
        <v>20.9</v>
      </c>
      <c r="J1938" s="263">
        <f>ROUND(I1938*H1938,2)</f>
        <v>5016</v>
      </c>
      <c r="K1938" s="262"/>
      <c r="L1938" s="261">
        <v>20.9</v>
      </c>
      <c r="M1938" s="263">
        <f>ROUND(L1938*K1938,2)</f>
        <v>0</v>
      </c>
      <c r="N1938" s="262"/>
      <c r="O1938" s="261">
        <v>20.9</v>
      </c>
      <c r="P1938" s="263">
        <f>ROUND(O1938*N1938,2)</f>
        <v>0</v>
      </c>
      <c r="Q1938" s="262">
        <v>240</v>
      </c>
      <c r="R1938" s="261">
        <v>20.9</v>
      </c>
      <c r="S1938" s="263">
        <f>ROUND(R1938*Q1938,2)</f>
        <v>5016</v>
      </c>
    </row>
    <row r="1939" spans="2:19" s="254" customFormat="1" ht="37.35" customHeight="1">
      <c r="B1939" s="248"/>
      <c r="C1939" s="249"/>
      <c r="D1939" s="250" t="s">
        <v>36</v>
      </c>
      <c r="E1939" s="392" t="s">
        <v>90</v>
      </c>
      <c r="F1939" s="392" t="s">
        <v>186</v>
      </c>
      <c r="G1939" s="249"/>
      <c r="H1939" s="249"/>
      <c r="I1939" s="252" t="s">
        <v>15</v>
      </c>
      <c r="J1939" s="393">
        <f>J1940+J1943</f>
        <v>44875.119999999995</v>
      </c>
      <c r="K1939" s="248"/>
      <c r="L1939" s="252" t="s">
        <v>15</v>
      </c>
      <c r="M1939" s="393">
        <f>M1940+M1943</f>
        <v>0</v>
      </c>
      <c r="N1939" s="248"/>
      <c r="O1939" s="252" t="s">
        <v>15</v>
      </c>
      <c r="P1939" s="393">
        <f>P1940+P1943</f>
        <v>0</v>
      </c>
      <c r="Q1939" s="248"/>
      <c r="R1939" s="252" t="s">
        <v>15</v>
      </c>
      <c r="S1939" s="393">
        <f>S1940+S1943</f>
        <v>44875.119999999995</v>
      </c>
    </row>
    <row r="1940" spans="2:19" s="254" customFormat="1" ht="19.95" customHeight="1" outlineLevel="1" collapsed="1">
      <c r="B1940" s="248"/>
      <c r="C1940" s="249"/>
      <c r="D1940" s="250" t="s">
        <v>36</v>
      </c>
      <c r="E1940" s="251" t="s">
        <v>3016</v>
      </c>
      <c r="F1940" s="394" t="s">
        <v>3017</v>
      </c>
      <c r="G1940" s="249"/>
      <c r="H1940" s="249"/>
      <c r="I1940" s="252" t="s">
        <v>15</v>
      </c>
      <c r="J1940" s="253">
        <f>J1941</f>
        <v>44136.6</v>
      </c>
      <c r="K1940" s="248"/>
      <c r="L1940" s="252" t="s">
        <v>15</v>
      </c>
      <c r="M1940" s="253">
        <f>M1941</f>
        <v>0</v>
      </c>
      <c r="N1940" s="248"/>
      <c r="O1940" s="252" t="s">
        <v>15</v>
      </c>
      <c r="P1940" s="253">
        <f>P1941</f>
        <v>0</v>
      </c>
      <c r="Q1940" s="248"/>
      <c r="R1940" s="252" t="s">
        <v>15</v>
      </c>
      <c r="S1940" s="253">
        <f>S1941</f>
        <v>44136.6</v>
      </c>
    </row>
    <row r="1941" spans="2:19" s="264" customFormat="1" ht="22.5" customHeight="1" hidden="1" outlineLevel="2" collapsed="1">
      <c r="B1941" s="255"/>
      <c r="C1941" s="256" t="s">
        <v>3018</v>
      </c>
      <c r="D1941" s="256" t="s">
        <v>67</v>
      </c>
      <c r="E1941" s="257" t="s">
        <v>3019</v>
      </c>
      <c r="F1941" s="258" t="s">
        <v>3020</v>
      </c>
      <c r="G1941" s="259" t="s">
        <v>182</v>
      </c>
      <c r="H1941" s="260">
        <v>1</v>
      </c>
      <c r="I1941" s="261">
        <v>44136.6</v>
      </c>
      <c r="J1941" s="263">
        <f>ROUND(I1941*H1941,2)</f>
        <v>44136.6</v>
      </c>
      <c r="K1941" s="262"/>
      <c r="L1941" s="261">
        <v>44136.6</v>
      </c>
      <c r="M1941" s="263">
        <f>ROUND(L1941*K1941,2)</f>
        <v>0</v>
      </c>
      <c r="N1941" s="262"/>
      <c r="O1941" s="261">
        <v>44136.6</v>
      </c>
      <c r="P1941" s="263">
        <f>ROUND(O1941*N1941,2)</f>
        <v>0</v>
      </c>
      <c r="Q1941" s="262">
        <v>1</v>
      </c>
      <c r="R1941" s="261">
        <v>44136.6</v>
      </c>
      <c r="S1941" s="263">
        <f>ROUND(R1941*Q1941,2)</f>
        <v>44136.6</v>
      </c>
    </row>
    <row r="1942" spans="2:19" s="415" customFormat="1" ht="13.5" hidden="1" outlineLevel="3">
      <c r="B1942" s="407"/>
      <c r="C1942" s="408"/>
      <c r="D1942" s="399" t="s">
        <v>70</v>
      </c>
      <c r="E1942" s="436" t="s">
        <v>15</v>
      </c>
      <c r="F1942" s="466" t="s">
        <v>3021</v>
      </c>
      <c r="G1942" s="408"/>
      <c r="H1942" s="411">
        <v>1</v>
      </c>
      <c r="I1942" s="412" t="s">
        <v>15</v>
      </c>
      <c r="J1942" s="413"/>
      <c r="K1942" s="414"/>
      <c r="L1942" s="412" t="s">
        <v>15</v>
      </c>
      <c r="M1942" s="413"/>
      <c r="N1942" s="414"/>
      <c r="O1942" s="412" t="s">
        <v>15</v>
      </c>
      <c r="P1942" s="413"/>
      <c r="Q1942" s="414">
        <v>1</v>
      </c>
      <c r="R1942" s="412" t="s">
        <v>15</v>
      </c>
      <c r="S1942" s="413"/>
    </row>
    <row r="1943" spans="2:19" s="254" customFormat="1" ht="29.85" customHeight="1" hidden="1" outlineLevel="2">
      <c r="B1943" s="248"/>
      <c r="C1943" s="249"/>
      <c r="D1943" s="250" t="s">
        <v>36</v>
      </c>
      <c r="E1943" s="251" t="s">
        <v>3022</v>
      </c>
      <c r="F1943" s="251" t="s">
        <v>3023</v>
      </c>
      <c r="G1943" s="249"/>
      <c r="H1943" s="249"/>
      <c r="I1943" s="252" t="s">
        <v>15</v>
      </c>
      <c r="J1943" s="253">
        <f>SUM(J1944:J1947)</f>
        <v>738.52</v>
      </c>
      <c r="K1943" s="248"/>
      <c r="L1943" s="252" t="s">
        <v>15</v>
      </c>
      <c r="M1943" s="253">
        <f>SUM(M1944:M1947)</f>
        <v>0</v>
      </c>
      <c r="N1943" s="248"/>
      <c r="O1943" s="252" t="s">
        <v>15</v>
      </c>
      <c r="P1943" s="253">
        <f>SUM(P1944:P1947)</f>
        <v>0</v>
      </c>
      <c r="Q1943" s="248"/>
      <c r="R1943" s="252" t="s">
        <v>15</v>
      </c>
      <c r="S1943" s="253">
        <f>SUM(S1944:S1947)</f>
        <v>738.52</v>
      </c>
    </row>
    <row r="1944" spans="2:19" s="264" customFormat="1" ht="22.5" customHeight="1" hidden="1" outlineLevel="2" collapsed="1">
      <c r="B1944" s="255"/>
      <c r="C1944" s="256" t="s">
        <v>3024</v>
      </c>
      <c r="D1944" s="256" t="s">
        <v>67</v>
      </c>
      <c r="E1944" s="257" t="s">
        <v>3025</v>
      </c>
      <c r="F1944" s="258" t="s">
        <v>3026</v>
      </c>
      <c r="G1944" s="259" t="s">
        <v>104</v>
      </c>
      <c r="H1944" s="260">
        <v>8.92</v>
      </c>
      <c r="I1944" s="261">
        <v>11.1</v>
      </c>
      <c r="J1944" s="263">
        <f>ROUND(I1944*H1944,2)</f>
        <v>99.01</v>
      </c>
      <c r="K1944" s="262"/>
      <c r="L1944" s="261">
        <v>11.1</v>
      </c>
      <c r="M1944" s="263">
        <f>ROUND(L1944*K1944,2)</f>
        <v>0</v>
      </c>
      <c r="N1944" s="262"/>
      <c r="O1944" s="261">
        <v>11.1</v>
      </c>
      <c r="P1944" s="263">
        <f>ROUND(O1944*N1944,2)</f>
        <v>0</v>
      </c>
      <c r="Q1944" s="262">
        <v>8.92</v>
      </c>
      <c r="R1944" s="261">
        <v>11.1</v>
      </c>
      <c r="S1944" s="263">
        <f>ROUND(R1944*Q1944,2)</f>
        <v>99.01</v>
      </c>
    </row>
    <row r="1945" spans="2:19" s="406" customFormat="1" ht="13.5" hidden="1" outlineLevel="3">
      <c r="B1945" s="397"/>
      <c r="C1945" s="398"/>
      <c r="D1945" s="399" t="s">
        <v>70</v>
      </c>
      <c r="E1945" s="402" t="s">
        <v>15</v>
      </c>
      <c r="F1945" s="467" t="s">
        <v>3027</v>
      </c>
      <c r="G1945" s="398"/>
      <c r="H1945" s="402" t="s">
        <v>15</v>
      </c>
      <c r="I1945" s="403" t="s">
        <v>15</v>
      </c>
      <c r="J1945" s="404"/>
      <c r="K1945" s="405"/>
      <c r="L1945" s="403" t="s">
        <v>15</v>
      </c>
      <c r="M1945" s="404"/>
      <c r="N1945" s="405"/>
      <c r="O1945" s="403" t="s">
        <v>15</v>
      </c>
      <c r="P1945" s="404"/>
      <c r="Q1945" s="405" t="s">
        <v>15</v>
      </c>
      <c r="R1945" s="403" t="s">
        <v>15</v>
      </c>
      <c r="S1945" s="404"/>
    </row>
    <row r="1946" spans="2:19" s="415" customFormat="1" ht="13.5" hidden="1" outlineLevel="3">
      <c r="B1946" s="407"/>
      <c r="C1946" s="408"/>
      <c r="D1946" s="399" t="s">
        <v>70</v>
      </c>
      <c r="E1946" s="436" t="s">
        <v>15</v>
      </c>
      <c r="F1946" s="466" t="s">
        <v>3028</v>
      </c>
      <c r="G1946" s="408"/>
      <c r="H1946" s="411">
        <v>8.92</v>
      </c>
      <c r="I1946" s="412" t="s">
        <v>15</v>
      </c>
      <c r="J1946" s="413"/>
      <c r="K1946" s="414"/>
      <c r="L1946" s="412" t="s">
        <v>15</v>
      </c>
      <c r="M1946" s="413"/>
      <c r="N1946" s="414"/>
      <c r="O1946" s="412" t="s">
        <v>15</v>
      </c>
      <c r="P1946" s="413"/>
      <c r="Q1946" s="414">
        <v>8.92</v>
      </c>
      <c r="R1946" s="412" t="s">
        <v>15</v>
      </c>
      <c r="S1946" s="413"/>
    </row>
    <row r="1947" spans="2:19" s="264" customFormat="1" ht="22.5" customHeight="1" hidden="1" outlineLevel="2" collapsed="1">
      <c r="B1947" s="255"/>
      <c r="C1947" s="256" t="s">
        <v>3029</v>
      </c>
      <c r="D1947" s="256" t="s">
        <v>67</v>
      </c>
      <c r="E1947" s="257" t="s">
        <v>3030</v>
      </c>
      <c r="F1947" s="258" t="s">
        <v>3031</v>
      </c>
      <c r="G1947" s="259" t="s">
        <v>104</v>
      </c>
      <c r="H1947" s="260">
        <v>2.38</v>
      </c>
      <c r="I1947" s="261">
        <v>268.7</v>
      </c>
      <c r="J1947" s="263">
        <f>ROUND(I1947*H1947,2)</f>
        <v>639.51</v>
      </c>
      <c r="K1947" s="262"/>
      <c r="L1947" s="261">
        <v>268.7</v>
      </c>
      <c r="M1947" s="263">
        <f>ROUND(L1947*K1947,2)</f>
        <v>0</v>
      </c>
      <c r="N1947" s="262"/>
      <c r="O1947" s="261">
        <v>268.7</v>
      </c>
      <c r="P1947" s="263">
        <f>ROUND(O1947*N1947,2)</f>
        <v>0</v>
      </c>
      <c r="Q1947" s="262">
        <v>2.38</v>
      </c>
      <c r="R1947" s="261">
        <v>268.7</v>
      </c>
      <c r="S1947" s="263">
        <f>ROUND(R1947*Q1947,2)</f>
        <v>639.51</v>
      </c>
    </row>
    <row r="1948" spans="2:19" s="415" customFormat="1" ht="13.5" hidden="1" outlineLevel="3">
      <c r="B1948" s="407"/>
      <c r="C1948" s="408"/>
      <c r="D1948" s="399" t="s">
        <v>70</v>
      </c>
      <c r="E1948" s="436" t="s">
        <v>15</v>
      </c>
      <c r="F1948" s="466" t="s">
        <v>1296</v>
      </c>
      <c r="G1948" s="408"/>
      <c r="H1948" s="411">
        <v>2.38</v>
      </c>
      <c r="I1948" s="412"/>
      <c r="J1948" s="413"/>
      <c r="K1948" s="414"/>
      <c r="L1948" s="412"/>
      <c r="M1948" s="413"/>
      <c r="N1948" s="414"/>
      <c r="O1948" s="412"/>
      <c r="P1948" s="413"/>
      <c r="Q1948" s="414">
        <v>2.38</v>
      </c>
      <c r="R1948" s="412"/>
      <c r="S1948" s="413"/>
    </row>
    <row r="1949" spans="2:19" s="264" customFormat="1" ht="6.9" customHeight="1">
      <c r="B1949" s="468"/>
      <c r="C1949" s="469"/>
      <c r="D1949" s="469"/>
      <c r="E1949" s="469"/>
      <c r="F1949" s="469"/>
      <c r="G1949" s="469"/>
      <c r="H1949" s="469"/>
      <c r="I1949" s="470"/>
      <c r="J1949" s="471"/>
      <c r="K1949" s="468"/>
      <c r="L1949" s="470"/>
      <c r="M1949" s="471"/>
      <c r="N1949" s="468"/>
      <c r="O1949" s="470"/>
      <c r="P1949" s="471"/>
      <c r="Q1949" s="468"/>
      <c r="R1949" s="470"/>
      <c r="S1949" s="471"/>
    </row>
    <row r="1950" spans="9:18" ht="13.5">
      <c r="I1950" s="472"/>
      <c r="L1950" s="472"/>
      <c r="O1950" s="472"/>
      <c r="R1950" s="472"/>
    </row>
    <row r="1951" ht="13.5">
      <c r="C1951" s="187" t="s">
        <v>812</v>
      </c>
    </row>
    <row r="1952" spans="3:4" ht="13.5">
      <c r="C1952" s="188"/>
      <c r="D1952" s="193" t="s">
        <v>813</v>
      </c>
    </row>
    <row r="1953" spans="3:4" ht="13.5">
      <c r="C1953" s="189"/>
      <c r="D1953" s="193" t="s">
        <v>814</v>
      </c>
    </row>
    <row r="1954" spans="3:4" ht="13.5">
      <c r="C1954" s="190"/>
      <c r="D1954" s="193" t="s">
        <v>815</v>
      </c>
    </row>
    <row r="1955" spans="3:4" ht="13.5">
      <c r="C1955" s="191"/>
      <c r="D1955" s="193" t="s">
        <v>816</v>
      </c>
    </row>
  </sheetData>
  <sheetProtection formatColumns="0" formatRows="0" sort="0" autoFilter="0"/>
  <autoFilter ref="C106:J1948"/>
  <mergeCells count="19">
    <mergeCell ref="K839:M839"/>
    <mergeCell ref="E97:H97"/>
    <mergeCell ref="E99:H99"/>
    <mergeCell ref="H105:J105"/>
    <mergeCell ref="K105:M105"/>
    <mergeCell ref="N105:P105"/>
    <mergeCell ref="Q105:S105"/>
    <mergeCell ref="E49:H49"/>
    <mergeCell ref="E51:H51"/>
    <mergeCell ref="E53:H53"/>
    <mergeCell ref="E55:H55"/>
    <mergeCell ref="E93:H93"/>
    <mergeCell ref="E95:H95"/>
    <mergeCell ref="E28:H28"/>
    <mergeCell ref="G1:H1"/>
    <mergeCell ref="E7:H7"/>
    <mergeCell ref="E9:H9"/>
    <mergeCell ref="E11:H11"/>
    <mergeCell ref="E13:H13"/>
  </mergeCells>
  <hyperlinks>
    <hyperlink ref="F1:G1" location="C2" tooltip="Krycí list soupisu" display="1) Krycí list soupisu"/>
    <hyperlink ref="G1:H1" location="C62" tooltip="Rekapitulace" display="2) Rekapitulace"/>
    <hyperlink ref="J1" location="C106" tooltip="Soupis prací" display="3) Soupis prací"/>
    <hyperlink ref="K1" location="C62" tooltip="Rekapitulace" display="2) Rekapitulace"/>
    <hyperlink ref="M1" location="C106" tooltip="Soupis prací" display="3) Soupis prací"/>
    <hyperlink ref="N1" location="C62" tooltip="Rekapitulace" display="2) Rekapitulace"/>
    <hyperlink ref="P1" location="C106" tooltip="Soupis prací" display="3) Soupis prací"/>
    <hyperlink ref="Q1" location="C62" tooltip="Rekapitulace" display="2) Rekapitulace"/>
    <hyperlink ref="S1" location="C10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R488"/>
  <sheetViews>
    <sheetView showGridLines="0" zoomScale="85" zoomScaleNormal="85" zoomScaleSheetLayoutView="85" workbookViewId="0" topLeftCell="A1">
      <pane ySplit="1" topLeftCell="A2" activePane="bottomLeft" state="frozen"/>
      <selection pane="bottomLeft" activeCell="J89" sqref="J89"/>
    </sheetView>
  </sheetViews>
  <sheetFormatPr defaultColWidth="9.33203125" defaultRowHeight="13.5" outlineLevelRow="3"/>
  <cols>
    <col min="1" max="1" width="1.66796875" style="94" customWidth="1"/>
    <col min="2" max="2" width="4.16015625" style="94" customWidth="1"/>
    <col min="3" max="3" width="4.33203125" style="94" customWidth="1"/>
    <col min="4" max="4" width="17.16015625" style="94" customWidth="1"/>
    <col min="5" max="5" width="75" style="94" customWidth="1"/>
    <col min="6" max="6" width="8.66015625" style="94" customWidth="1"/>
    <col min="7" max="7" width="11.16015625" style="94" customWidth="1"/>
    <col min="8" max="8" width="12.66015625" style="23" customWidth="1"/>
    <col min="9" max="9" width="23.5" style="94" customWidth="1"/>
    <col min="10" max="10" width="14.33203125" style="94" customWidth="1"/>
    <col min="11" max="11" width="10.66015625" style="94" hidden="1" customWidth="1"/>
    <col min="12" max="12" width="19.66015625" style="94" customWidth="1"/>
    <col min="13" max="13" width="10.33203125" style="94" customWidth="1"/>
    <col min="14" max="14" width="10.66015625" style="94" hidden="1" customWidth="1"/>
    <col min="15" max="15" width="20.5" style="94" customWidth="1"/>
    <col min="16" max="16" width="10.66015625" style="94" customWidth="1"/>
    <col min="17" max="17" width="10.5" style="94" hidden="1" customWidth="1"/>
    <col min="18" max="18" width="20.16015625" style="94" customWidth="1"/>
    <col min="19" max="16384" width="9.16015625" style="94" customWidth="1"/>
  </cols>
  <sheetData>
    <row r="1" spans="1:9" ht="21.75" customHeight="1" hidden="1">
      <c r="A1" s="103"/>
      <c r="B1" s="104"/>
      <c r="C1" s="105" t="s">
        <v>0</v>
      </c>
      <c r="D1" s="104"/>
      <c r="E1" s="221" t="s">
        <v>780</v>
      </c>
      <c r="F1" s="671" t="s">
        <v>781</v>
      </c>
      <c r="G1" s="671"/>
      <c r="H1" s="107"/>
      <c r="I1" s="221" t="s">
        <v>782</v>
      </c>
    </row>
    <row r="2" spans="1:9" ht="36.9" customHeight="1" hidden="1">
      <c r="A2" s="109"/>
      <c r="B2" s="110"/>
      <c r="C2" s="110"/>
      <c r="D2" s="110"/>
      <c r="E2" s="110"/>
      <c r="F2" s="110"/>
      <c r="G2" s="110"/>
      <c r="H2" s="25"/>
      <c r="I2" s="110"/>
    </row>
    <row r="3" spans="1:9" ht="6.9" customHeight="1" hidden="1">
      <c r="A3" s="112"/>
      <c r="B3" s="11"/>
      <c r="C3" s="11"/>
      <c r="D3" s="11"/>
      <c r="E3" s="11"/>
      <c r="F3" s="11"/>
      <c r="G3" s="11"/>
      <c r="H3" s="24"/>
      <c r="I3" s="11"/>
    </row>
    <row r="4" spans="1:9" ht="36.9" customHeight="1" hidden="1">
      <c r="A4" s="114"/>
      <c r="B4" s="220"/>
      <c r="C4" s="13" t="s">
        <v>41</v>
      </c>
      <c r="D4" s="220"/>
      <c r="E4" s="220"/>
      <c r="F4" s="220"/>
      <c r="G4" s="220"/>
      <c r="H4" s="25"/>
      <c r="I4" s="220"/>
    </row>
    <row r="5" spans="1:9" ht="6.9" customHeight="1" hidden="1">
      <c r="A5" s="114"/>
      <c r="B5" s="220"/>
      <c r="C5" s="220"/>
      <c r="D5" s="220"/>
      <c r="E5" s="220"/>
      <c r="F5" s="220"/>
      <c r="G5" s="220"/>
      <c r="H5" s="25"/>
      <c r="I5" s="220"/>
    </row>
    <row r="6" spans="1:9" ht="13.2" hidden="1">
      <c r="A6" s="114"/>
      <c r="B6" s="220"/>
      <c r="C6" s="16" t="s">
        <v>3</v>
      </c>
      <c r="D6" s="220"/>
      <c r="E6" s="220"/>
      <c r="F6" s="220"/>
      <c r="G6" s="220"/>
      <c r="H6" s="25"/>
      <c r="I6" s="220"/>
    </row>
    <row r="7" spans="1:9" ht="22.5" customHeight="1" hidden="1">
      <c r="A7" s="114"/>
      <c r="B7" s="220"/>
      <c r="C7" s="220"/>
      <c r="D7" s="687" t="e">
        <f>#REF!</f>
        <v>#REF!</v>
      </c>
      <c r="E7" s="688"/>
      <c r="F7" s="688"/>
      <c r="G7" s="688"/>
      <c r="H7" s="25"/>
      <c r="I7" s="220"/>
    </row>
    <row r="8" spans="1:9" ht="13.2" hidden="1">
      <c r="A8" s="114"/>
      <c r="B8" s="220"/>
      <c r="C8" s="16" t="s">
        <v>42</v>
      </c>
      <c r="D8" s="220"/>
      <c r="E8" s="220"/>
      <c r="F8" s="220"/>
      <c r="G8" s="220"/>
      <c r="H8" s="25"/>
      <c r="I8" s="220"/>
    </row>
    <row r="9" spans="1:9" ht="22.5" customHeight="1" hidden="1">
      <c r="A9" s="114"/>
      <c r="B9" s="220"/>
      <c r="C9" s="220"/>
      <c r="D9" s="687" t="s">
        <v>1056</v>
      </c>
      <c r="E9" s="688"/>
      <c r="F9" s="688"/>
      <c r="G9" s="688"/>
      <c r="H9" s="25"/>
      <c r="I9" s="220"/>
    </row>
    <row r="10" spans="1:9" ht="13.2" hidden="1">
      <c r="A10" s="114"/>
      <c r="B10" s="220"/>
      <c r="C10" s="16" t="s">
        <v>43</v>
      </c>
      <c r="D10" s="220"/>
      <c r="E10" s="220"/>
      <c r="F10" s="220"/>
      <c r="G10" s="220"/>
      <c r="H10" s="25"/>
      <c r="I10" s="220"/>
    </row>
    <row r="11" spans="1:9" s="1" customFormat="1" ht="22.5" customHeight="1" hidden="1">
      <c r="A11" s="115"/>
      <c r="B11" s="219"/>
      <c r="C11" s="219"/>
      <c r="D11" s="689" t="s">
        <v>1057</v>
      </c>
      <c r="E11" s="690"/>
      <c r="F11" s="690"/>
      <c r="G11" s="690"/>
      <c r="H11" s="26"/>
      <c r="I11" s="219"/>
    </row>
    <row r="12" spans="1:9" s="1" customFormat="1" ht="13.2" hidden="1">
      <c r="A12" s="115"/>
      <c r="B12" s="219"/>
      <c r="C12" s="16" t="s">
        <v>44</v>
      </c>
      <c r="D12" s="219"/>
      <c r="E12" s="219"/>
      <c r="F12" s="219"/>
      <c r="G12" s="219"/>
      <c r="H12" s="26"/>
      <c r="I12" s="219"/>
    </row>
    <row r="13" spans="1:9" s="1" customFormat="1" ht="36.9" customHeight="1" hidden="1">
      <c r="A13" s="115"/>
      <c r="B13" s="219"/>
      <c r="C13" s="219"/>
      <c r="D13" s="691" t="s">
        <v>3032</v>
      </c>
      <c r="E13" s="690"/>
      <c r="F13" s="690"/>
      <c r="G13" s="690"/>
      <c r="H13" s="26"/>
      <c r="I13" s="219"/>
    </row>
    <row r="14" spans="1:9" s="1" customFormat="1" ht="13.5" hidden="1">
      <c r="A14" s="115"/>
      <c r="B14" s="219"/>
      <c r="C14" s="219"/>
      <c r="D14" s="219"/>
      <c r="E14" s="219"/>
      <c r="F14" s="219"/>
      <c r="G14" s="219"/>
      <c r="H14" s="26"/>
      <c r="I14" s="219"/>
    </row>
    <row r="15" spans="1:9" s="1" customFormat="1" ht="14.4" customHeight="1" hidden="1">
      <c r="A15" s="115"/>
      <c r="B15" s="219"/>
      <c r="C15" s="16" t="s">
        <v>5</v>
      </c>
      <c r="D15" s="219"/>
      <c r="E15" s="15" t="s">
        <v>3033</v>
      </c>
      <c r="F15" s="219"/>
      <c r="G15" s="219"/>
      <c r="H15" s="27" t="s">
        <v>6</v>
      </c>
      <c r="I15" s="15" t="s">
        <v>15</v>
      </c>
    </row>
    <row r="16" spans="1:9" s="1" customFormat="1" ht="14.4" customHeight="1" hidden="1">
      <c r="A16" s="115"/>
      <c r="B16" s="219"/>
      <c r="C16" s="16" t="s">
        <v>8</v>
      </c>
      <c r="D16" s="219"/>
      <c r="E16" s="15" t="s">
        <v>9</v>
      </c>
      <c r="F16" s="219"/>
      <c r="G16" s="219"/>
      <c r="H16" s="27" t="s">
        <v>10</v>
      </c>
      <c r="I16" s="28" t="str">
        <f>'[4]Rekapitulace stavby'!G8</f>
        <v>6.4.2016</v>
      </c>
    </row>
    <row r="17" spans="1:9" s="1" customFormat="1" ht="10.95" customHeight="1" hidden="1">
      <c r="A17" s="115"/>
      <c r="B17" s="219"/>
      <c r="C17" s="219"/>
      <c r="D17" s="219"/>
      <c r="E17" s="219"/>
      <c r="F17" s="219"/>
      <c r="G17" s="219"/>
      <c r="H17" s="26"/>
      <c r="I17" s="219"/>
    </row>
    <row r="18" spans="1:9" s="1" customFormat="1" ht="14.4" customHeight="1" hidden="1">
      <c r="A18" s="115"/>
      <c r="B18" s="219"/>
      <c r="C18" s="16" t="s">
        <v>13</v>
      </c>
      <c r="D18" s="219"/>
      <c r="E18" s="219"/>
      <c r="F18" s="219"/>
      <c r="G18" s="219"/>
      <c r="H18" s="27" t="s">
        <v>14</v>
      </c>
      <c r="I18" s="15" t="s">
        <v>15</v>
      </c>
    </row>
    <row r="19" spans="1:9" s="1" customFormat="1" ht="18" customHeight="1" hidden="1">
      <c r="A19" s="115"/>
      <c r="B19" s="219"/>
      <c r="C19" s="219"/>
      <c r="D19" s="15" t="s">
        <v>16</v>
      </c>
      <c r="E19" s="219"/>
      <c r="F19" s="219"/>
      <c r="G19" s="219"/>
      <c r="H19" s="27" t="s">
        <v>17</v>
      </c>
      <c r="I19" s="15" t="s">
        <v>15</v>
      </c>
    </row>
    <row r="20" spans="1:9" s="1" customFormat="1" ht="6.9" customHeight="1" hidden="1">
      <c r="A20" s="115"/>
      <c r="B20" s="219"/>
      <c r="C20" s="219"/>
      <c r="D20" s="219"/>
      <c r="E20" s="219"/>
      <c r="F20" s="219"/>
      <c r="G20" s="219"/>
      <c r="H20" s="26"/>
      <c r="I20" s="219"/>
    </row>
    <row r="21" spans="1:9" s="1" customFormat="1" ht="14.4" customHeight="1" hidden="1">
      <c r="A21" s="115"/>
      <c r="B21" s="219"/>
      <c r="C21" s="16" t="s">
        <v>18</v>
      </c>
      <c r="D21" s="219"/>
      <c r="E21" s="219"/>
      <c r="F21" s="219"/>
      <c r="G21" s="219"/>
      <c r="H21" s="27" t="s">
        <v>14</v>
      </c>
      <c r="I21" s="15" t="str">
        <f>IF('[4]Rekapitulace stavby'!G13="Vyplň údaj","",IF('[4]Rekapitulace stavby'!G13="","",'[4]Rekapitulace stavby'!G13))</f>
        <v>46342796</v>
      </c>
    </row>
    <row r="22" spans="1:9" s="1" customFormat="1" ht="18" customHeight="1" hidden="1">
      <c r="A22" s="115"/>
      <c r="B22" s="219"/>
      <c r="C22" s="219"/>
      <c r="D22" s="15" t="e">
        <f>IF(#REF!="Vyplň údaj","",IF(#REF!="","",#REF!))</f>
        <v>#REF!</v>
      </c>
      <c r="E22" s="219"/>
      <c r="F22" s="219"/>
      <c r="G22" s="219"/>
      <c r="H22" s="27" t="s">
        <v>17</v>
      </c>
      <c r="I22" s="15" t="str">
        <f>IF('[4]Rekapitulace stavby'!G14="Vyplň údaj","",IF('[4]Rekapitulace stavby'!G14="","",'[4]Rekapitulace stavby'!G14))</f>
        <v>CZ46342796</v>
      </c>
    </row>
    <row r="23" spans="1:9" s="1" customFormat="1" ht="6.9" customHeight="1" hidden="1">
      <c r="A23" s="115"/>
      <c r="B23" s="219"/>
      <c r="C23" s="219"/>
      <c r="D23" s="219"/>
      <c r="E23" s="219"/>
      <c r="F23" s="219"/>
      <c r="G23" s="219"/>
      <c r="H23" s="26"/>
      <c r="I23" s="219"/>
    </row>
    <row r="24" spans="1:9" s="1" customFormat="1" ht="14.4" customHeight="1" hidden="1">
      <c r="A24" s="115"/>
      <c r="B24" s="219"/>
      <c r="C24" s="16" t="s">
        <v>19</v>
      </c>
      <c r="D24" s="219"/>
      <c r="E24" s="219"/>
      <c r="F24" s="219"/>
      <c r="G24" s="219"/>
      <c r="H24" s="27" t="s">
        <v>14</v>
      </c>
      <c r="I24" s="15" t="s">
        <v>15</v>
      </c>
    </row>
    <row r="25" spans="1:9" s="1" customFormat="1" ht="18" customHeight="1" hidden="1">
      <c r="A25" s="115"/>
      <c r="B25" s="219"/>
      <c r="C25" s="219"/>
      <c r="D25" s="15" t="s">
        <v>1063</v>
      </c>
      <c r="E25" s="219"/>
      <c r="F25" s="219"/>
      <c r="G25" s="219"/>
      <c r="H25" s="27" t="s">
        <v>17</v>
      </c>
      <c r="I25" s="15" t="s">
        <v>15</v>
      </c>
    </row>
    <row r="26" spans="1:9" s="1" customFormat="1" ht="6.9" customHeight="1" hidden="1">
      <c r="A26" s="115"/>
      <c r="B26" s="219"/>
      <c r="C26" s="219"/>
      <c r="D26" s="219"/>
      <c r="E26" s="219"/>
      <c r="F26" s="219"/>
      <c r="G26" s="219"/>
      <c r="H26" s="26"/>
      <c r="I26" s="219"/>
    </row>
    <row r="27" spans="1:9" s="1" customFormat="1" ht="14.4" customHeight="1" hidden="1">
      <c r="A27" s="115"/>
      <c r="B27" s="219"/>
      <c r="C27" s="16" t="s">
        <v>20</v>
      </c>
      <c r="D27" s="219"/>
      <c r="E27" s="219"/>
      <c r="F27" s="219"/>
      <c r="G27" s="219"/>
      <c r="H27" s="26"/>
      <c r="I27" s="219"/>
    </row>
    <row r="28" spans="1:9" s="2" customFormat="1" ht="22.5" customHeight="1" hidden="1">
      <c r="A28" s="117"/>
      <c r="B28" s="222"/>
      <c r="C28" s="222"/>
      <c r="D28" s="685" t="s">
        <v>15</v>
      </c>
      <c r="E28" s="686"/>
      <c r="F28" s="686"/>
      <c r="G28" s="686"/>
      <c r="H28" s="29"/>
      <c r="I28" s="222"/>
    </row>
    <row r="29" spans="1:9" s="1" customFormat="1" ht="6.9" customHeight="1" hidden="1">
      <c r="A29" s="115"/>
      <c r="B29" s="219"/>
      <c r="C29" s="219"/>
      <c r="D29" s="219"/>
      <c r="E29" s="219"/>
      <c r="F29" s="219"/>
      <c r="G29" s="219"/>
      <c r="H29" s="26"/>
      <c r="I29" s="219"/>
    </row>
    <row r="30" spans="1:9" s="1" customFormat="1" ht="6.9" customHeight="1" hidden="1">
      <c r="A30" s="115"/>
      <c r="B30" s="219"/>
      <c r="C30" s="22"/>
      <c r="D30" s="22"/>
      <c r="E30" s="22"/>
      <c r="F30" s="22"/>
      <c r="G30" s="22"/>
      <c r="H30" s="31"/>
      <c r="I30" s="22"/>
    </row>
    <row r="31" spans="1:9" s="1" customFormat="1" ht="25.35" customHeight="1" hidden="1">
      <c r="A31" s="115"/>
      <c r="B31" s="219"/>
      <c r="C31" s="33" t="s">
        <v>21</v>
      </c>
      <c r="D31" s="219"/>
      <c r="E31" s="219"/>
      <c r="F31" s="219"/>
      <c r="G31" s="219"/>
      <c r="H31" s="26"/>
      <c r="I31" s="34">
        <f>ROUND(I99,2)</f>
        <v>2372355.66</v>
      </c>
    </row>
    <row r="32" spans="1:9" s="1" customFormat="1" ht="6.9" customHeight="1" hidden="1">
      <c r="A32" s="115"/>
      <c r="B32" s="219"/>
      <c r="C32" s="22"/>
      <c r="D32" s="22"/>
      <c r="E32" s="22"/>
      <c r="F32" s="22"/>
      <c r="G32" s="22"/>
      <c r="H32" s="31"/>
      <c r="I32" s="22"/>
    </row>
    <row r="33" spans="1:9" s="1" customFormat="1" ht="14.4" customHeight="1" hidden="1">
      <c r="A33" s="115"/>
      <c r="B33" s="219"/>
      <c r="C33" s="219"/>
      <c r="D33" s="219"/>
      <c r="E33" s="18" t="s">
        <v>23</v>
      </c>
      <c r="F33" s="219"/>
      <c r="G33" s="219"/>
      <c r="H33" s="35" t="s">
        <v>22</v>
      </c>
      <c r="I33" s="18" t="s">
        <v>24</v>
      </c>
    </row>
    <row r="34" spans="1:9" s="1" customFormat="1" ht="14.4" customHeight="1" hidden="1">
      <c r="A34" s="115"/>
      <c r="B34" s="219"/>
      <c r="C34" s="218" t="s">
        <v>25</v>
      </c>
      <c r="D34" s="218" t="s">
        <v>26</v>
      </c>
      <c r="E34" s="36" t="e">
        <f>ROUND(SUM(#REF!),2)</f>
        <v>#REF!</v>
      </c>
      <c r="F34" s="219"/>
      <c r="G34" s="219"/>
      <c r="H34" s="37">
        <v>0.21</v>
      </c>
      <c r="I34" s="36" t="e">
        <f>ROUND(ROUND((SUM(#REF!)),2)*H34,2)</f>
        <v>#REF!</v>
      </c>
    </row>
    <row r="35" spans="1:9" s="1" customFormat="1" ht="14.4" customHeight="1" hidden="1">
      <c r="A35" s="115"/>
      <c r="B35" s="219"/>
      <c r="C35" s="219"/>
      <c r="D35" s="218" t="s">
        <v>27</v>
      </c>
      <c r="E35" s="36" t="e">
        <f>ROUND(SUM(#REF!),2)</f>
        <v>#REF!</v>
      </c>
      <c r="F35" s="219"/>
      <c r="G35" s="219"/>
      <c r="H35" s="37">
        <v>0.15</v>
      </c>
      <c r="I35" s="36" t="e">
        <f>ROUND(ROUND((SUM(#REF!)),2)*H35,2)</f>
        <v>#REF!</v>
      </c>
    </row>
    <row r="36" spans="1:9" s="1" customFormat="1" ht="14.4" customHeight="1" hidden="1">
      <c r="A36" s="115"/>
      <c r="B36" s="219"/>
      <c r="C36" s="219"/>
      <c r="D36" s="218" t="s">
        <v>28</v>
      </c>
      <c r="E36" s="36" t="e">
        <f>ROUND(SUM(#REF!),2)</f>
        <v>#REF!</v>
      </c>
      <c r="F36" s="219"/>
      <c r="G36" s="219"/>
      <c r="H36" s="37">
        <v>0.21</v>
      </c>
      <c r="I36" s="36">
        <v>0</v>
      </c>
    </row>
    <row r="37" spans="1:9" s="1" customFormat="1" ht="14.4" customHeight="1" hidden="1">
      <c r="A37" s="115"/>
      <c r="B37" s="219"/>
      <c r="C37" s="219"/>
      <c r="D37" s="218" t="s">
        <v>29</v>
      </c>
      <c r="E37" s="36" t="e">
        <f>ROUND(SUM(#REF!),2)</f>
        <v>#REF!</v>
      </c>
      <c r="F37" s="219"/>
      <c r="G37" s="219"/>
      <c r="H37" s="37">
        <v>0.15</v>
      </c>
      <c r="I37" s="36">
        <v>0</v>
      </c>
    </row>
    <row r="38" spans="1:9" s="1" customFormat="1" ht="14.4" customHeight="1" hidden="1">
      <c r="A38" s="115"/>
      <c r="B38" s="219"/>
      <c r="C38" s="219"/>
      <c r="D38" s="218" t="s">
        <v>30</v>
      </c>
      <c r="E38" s="36" t="e">
        <f>ROUND(SUM(#REF!),2)</f>
        <v>#REF!</v>
      </c>
      <c r="F38" s="219"/>
      <c r="G38" s="219"/>
      <c r="H38" s="37">
        <v>0</v>
      </c>
      <c r="I38" s="36">
        <v>0</v>
      </c>
    </row>
    <row r="39" spans="1:9" s="1" customFormat="1" ht="6.9" customHeight="1" hidden="1">
      <c r="A39" s="115"/>
      <c r="B39" s="219"/>
      <c r="C39" s="219"/>
      <c r="D39" s="219"/>
      <c r="E39" s="219"/>
      <c r="F39" s="219"/>
      <c r="G39" s="219"/>
      <c r="H39" s="26"/>
      <c r="I39" s="219"/>
    </row>
    <row r="40" spans="1:9" s="1" customFormat="1" ht="25.35" customHeight="1" hidden="1">
      <c r="A40" s="115"/>
      <c r="B40" s="38"/>
      <c r="C40" s="39" t="s">
        <v>31</v>
      </c>
      <c r="D40" s="96"/>
      <c r="E40" s="96"/>
      <c r="F40" s="40" t="s">
        <v>32</v>
      </c>
      <c r="G40" s="41" t="s">
        <v>33</v>
      </c>
      <c r="H40" s="42"/>
      <c r="I40" s="43" t="e">
        <f>SUM(I31:I38)</f>
        <v>#REF!</v>
      </c>
    </row>
    <row r="41" spans="1:9" s="1" customFormat="1" ht="14.4" customHeight="1" hidden="1">
      <c r="A41" s="120"/>
      <c r="B41" s="19"/>
      <c r="C41" s="19"/>
      <c r="D41" s="19"/>
      <c r="E41" s="19"/>
      <c r="F41" s="19"/>
      <c r="G41" s="19"/>
      <c r="H41" s="45"/>
      <c r="I41" s="19"/>
    </row>
    <row r="42" spans="1:9" ht="13.5" hidden="1">
      <c r="A42" s="109"/>
      <c r="B42" s="110"/>
      <c r="C42" s="110"/>
      <c r="D42" s="110"/>
      <c r="E42" s="110"/>
      <c r="F42" s="110"/>
      <c r="G42" s="110"/>
      <c r="H42" s="25"/>
      <c r="I42" s="110"/>
    </row>
    <row r="43" spans="1:9" ht="13.5" hidden="1">
      <c r="A43" s="109"/>
      <c r="B43" s="110"/>
      <c r="C43" s="110"/>
      <c r="D43" s="110"/>
      <c r="E43" s="110"/>
      <c r="F43" s="110"/>
      <c r="G43" s="110"/>
      <c r="H43" s="25"/>
      <c r="I43" s="110"/>
    </row>
    <row r="44" spans="1:9" ht="13.5" hidden="1">
      <c r="A44" s="109"/>
      <c r="B44" s="110"/>
      <c r="C44" s="110"/>
      <c r="D44" s="110"/>
      <c r="E44" s="110"/>
      <c r="F44" s="110"/>
      <c r="G44" s="110"/>
      <c r="H44" s="25"/>
      <c r="I44" s="110"/>
    </row>
    <row r="45" spans="1:9" s="1" customFormat="1" ht="6.9" customHeight="1" hidden="1">
      <c r="A45" s="121"/>
      <c r="B45" s="46"/>
      <c r="C45" s="46"/>
      <c r="D45" s="46"/>
      <c r="E45" s="46"/>
      <c r="F45" s="46"/>
      <c r="G45" s="46"/>
      <c r="H45" s="47"/>
      <c r="I45" s="46"/>
    </row>
    <row r="46" spans="1:9" s="1" customFormat="1" ht="36.9" customHeight="1" hidden="1">
      <c r="A46" s="115"/>
      <c r="B46" s="13" t="s">
        <v>47</v>
      </c>
      <c r="C46" s="219"/>
      <c r="D46" s="219"/>
      <c r="E46" s="219"/>
      <c r="F46" s="219"/>
      <c r="G46" s="219"/>
      <c r="H46" s="26"/>
      <c r="I46" s="219"/>
    </row>
    <row r="47" spans="1:9" s="1" customFormat="1" ht="6.9" customHeight="1" hidden="1">
      <c r="A47" s="115"/>
      <c r="B47" s="219"/>
      <c r="C47" s="219"/>
      <c r="D47" s="219"/>
      <c r="E47" s="219"/>
      <c r="F47" s="219"/>
      <c r="G47" s="219"/>
      <c r="H47" s="26"/>
      <c r="I47" s="219"/>
    </row>
    <row r="48" spans="1:9" s="1" customFormat="1" ht="14.4" customHeight="1" hidden="1">
      <c r="A48" s="115"/>
      <c r="B48" s="16" t="s">
        <v>3</v>
      </c>
      <c r="C48" s="219"/>
      <c r="D48" s="219"/>
      <c r="E48" s="219"/>
      <c r="F48" s="219"/>
      <c r="G48" s="219"/>
      <c r="H48" s="26"/>
      <c r="I48" s="219"/>
    </row>
    <row r="49" spans="1:9" s="1" customFormat="1" ht="22.5" customHeight="1" hidden="1">
      <c r="A49" s="115"/>
      <c r="B49" s="219"/>
      <c r="C49" s="219"/>
      <c r="D49" s="687" t="e">
        <f>D7</f>
        <v>#REF!</v>
      </c>
      <c r="E49" s="690"/>
      <c r="F49" s="690"/>
      <c r="G49" s="690"/>
      <c r="H49" s="26"/>
      <c r="I49" s="219"/>
    </row>
    <row r="50" spans="1:9" ht="13.2" hidden="1">
      <c r="A50" s="114"/>
      <c r="B50" s="16" t="s">
        <v>42</v>
      </c>
      <c r="C50" s="220"/>
      <c r="D50" s="220"/>
      <c r="E50" s="220"/>
      <c r="F50" s="220"/>
      <c r="G50" s="220"/>
      <c r="H50" s="25"/>
      <c r="I50" s="220"/>
    </row>
    <row r="51" spans="1:9" ht="22.5" customHeight="1" hidden="1">
      <c r="A51" s="114"/>
      <c r="B51" s="220"/>
      <c r="C51" s="220"/>
      <c r="D51" s="687" t="s">
        <v>1056</v>
      </c>
      <c r="E51" s="688"/>
      <c r="F51" s="688"/>
      <c r="G51" s="688"/>
      <c r="H51" s="25"/>
      <c r="I51" s="220"/>
    </row>
    <row r="52" spans="1:9" ht="13.2" hidden="1">
      <c r="A52" s="114"/>
      <c r="B52" s="16" t="s">
        <v>43</v>
      </c>
      <c r="C52" s="220"/>
      <c r="D52" s="220"/>
      <c r="E52" s="220"/>
      <c r="F52" s="220"/>
      <c r="G52" s="220"/>
      <c r="H52" s="25"/>
      <c r="I52" s="220"/>
    </row>
    <row r="53" spans="1:9" s="1" customFormat="1" ht="22.5" customHeight="1" hidden="1">
      <c r="A53" s="115"/>
      <c r="B53" s="219"/>
      <c r="C53" s="219"/>
      <c r="D53" s="689" t="s">
        <v>1057</v>
      </c>
      <c r="E53" s="690"/>
      <c r="F53" s="690"/>
      <c r="G53" s="690"/>
      <c r="H53" s="26"/>
      <c r="I53" s="219"/>
    </row>
    <row r="54" spans="1:9" s="1" customFormat="1" ht="14.4" customHeight="1" hidden="1">
      <c r="A54" s="115"/>
      <c r="B54" s="16" t="s">
        <v>44</v>
      </c>
      <c r="C54" s="219"/>
      <c r="D54" s="219"/>
      <c r="E54" s="219"/>
      <c r="F54" s="219"/>
      <c r="G54" s="219"/>
      <c r="H54" s="26"/>
      <c r="I54" s="219"/>
    </row>
    <row r="55" spans="1:9" s="1" customFormat="1" ht="23.25" customHeight="1" hidden="1">
      <c r="A55" s="115"/>
      <c r="B55" s="219"/>
      <c r="C55" s="219"/>
      <c r="D55" s="691" t="str">
        <f>D13</f>
        <v>SO 10.4 - Přeložka trubní části odvodňovacího příkopu</v>
      </c>
      <c r="E55" s="690"/>
      <c r="F55" s="690"/>
      <c r="G55" s="690"/>
      <c r="H55" s="26"/>
      <c r="I55" s="219"/>
    </row>
    <row r="56" spans="1:9" s="1" customFormat="1" ht="6.9" customHeight="1" hidden="1">
      <c r="A56" s="115"/>
      <c r="B56" s="219"/>
      <c r="C56" s="219"/>
      <c r="D56" s="219"/>
      <c r="E56" s="219"/>
      <c r="F56" s="219"/>
      <c r="G56" s="219"/>
      <c r="H56" s="26"/>
      <c r="I56" s="219"/>
    </row>
    <row r="57" spans="1:9" s="1" customFormat="1" ht="18" customHeight="1" hidden="1">
      <c r="A57" s="115"/>
      <c r="B57" s="16" t="s">
        <v>8</v>
      </c>
      <c r="C57" s="219"/>
      <c r="D57" s="219"/>
      <c r="E57" s="15" t="str">
        <f>E16</f>
        <v>HRANICE - DRAHOTUŠE</v>
      </c>
      <c r="F57" s="219"/>
      <c r="G57" s="219"/>
      <c r="H57" s="27" t="s">
        <v>10</v>
      </c>
      <c r="I57" s="28" t="str">
        <f>IF(I16="","",I16)</f>
        <v>6.4.2016</v>
      </c>
    </row>
    <row r="58" spans="1:9" s="1" customFormat="1" ht="6.9" customHeight="1" hidden="1">
      <c r="A58" s="115"/>
      <c r="B58" s="219"/>
      <c r="C58" s="219"/>
      <c r="D58" s="219"/>
      <c r="E58" s="219"/>
      <c r="F58" s="219"/>
      <c r="G58" s="219"/>
      <c r="H58" s="26"/>
      <c r="I58" s="219"/>
    </row>
    <row r="59" spans="1:9" s="1" customFormat="1" ht="13.2" hidden="1">
      <c r="A59" s="115"/>
      <c r="B59" s="16" t="s">
        <v>13</v>
      </c>
      <c r="C59" s="219"/>
      <c r="D59" s="219"/>
      <c r="E59" s="15" t="str">
        <f>D19</f>
        <v>VODOVODY A KANALIZACE PŘEROV a.s.</v>
      </c>
      <c r="F59" s="219"/>
      <c r="G59" s="219"/>
      <c r="H59" s="27" t="s">
        <v>19</v>
      </c>
      <c r="I59" s="15" t="str">
        <f>D25</f>
        <v>JV PROJEKT VH s.r.o., BRNO</v>
      </c>
    </row>
    <row r="60" spans="1:9" s="1" customFormat="1" ht="14.4" customHeight="1" hidden="1">
      <c r="A60" s="115"/>
      <c r="B60" s="16" t="s">
        <v>18</v>
      </c>
      <c r="C60" s="219"/>
      <c r="D60" s="219"/>
      <c r="E60" s="15" t="e">
        <f>IF(D22="","",D22)</f>
        <v>#REF!</v>
      </c>
      <c r="F60" s="219"/>
      <c r="G60" s="219"/>
      <c r="H60" s="26"/>
      <c r="I60" s="219"/>
    </row>
    <row r="61" spans="1:9" s="1" customFormat="1" ht="10.35" customHeight="1" hidden="1">
      <c r="A61" s="115"/>
      <c r="B61" s="219"/>
      <c r="C61" s="219"/>
      <c r="D61" s="219"/>
      <c r="E61" s="219"/>
      <c r="F61" s="219"/>
      <c r="G61" s="219"/>
      <c r="H61" s="26"/>
      <c r="I61" s="219"/>
    </row>
    <row r="62" spans="1:9" s="1" customFormat="1" ht="29.25" customHeight="1" hidden="1">
      <c r="A62" s="115"/>
      <c r="B62" s="49" t="s">
        <v>49</v>
      </c>
      <c r="C62" s="38"/>
      <c r="D62" s="38"/>
      <c r="E62" s="38"/>
      <c r="F62" s="38"/>
      <c r="G62" s="38"/>
      <c r="H62" s="50"/>
      <c r="I62" s="51" t="s">
        <v>50</v>
      </c>
    </row>
    <row r="63" spans="1:9" s="1" customFormat="1" ht="10.35" customHeight="1" hidden="1">
      <c r="A63" s="115"/>
      <c r="B63" s="219"/>
      <c r="C63" s="219"/>
      <c r="D63" s="219"/>
      <c r="E63" s="219"/>
      <c r="F63" s="219"/>
      <c r="G63" s="219"/>
      <c r="H63" s="26"/>
      <c r="I63" s="219"/>
    </row>
    <row r="64" spans="1:9" s="1" customFormat="1" ht="29.25" customHeight="1" hidden="1">
      <c r="A64" s="115"/>
      <c r="B64" s="53" t="s">
        <v>51</v>
      </c>
      <c r="C64" s="219"/>
      <c r="D64" s="219"/>
      <c r="E64" s="219"/>
      <c r="F64" s="219"/>
      <c r="G64" s="219"/>
      <c r="H64" s="26"/>
      <c r="I64" s="34">
        <f>I99</f>
        <v>2372355.659999999</v>
      </c>
    </row>
    <row r="65" spans="1:9" s="3" customFormat="1" ht="24.9" customHeight="1" hidden="1">
      <c r="A65" s="123"/>
      <c r="B65" s="54"/>
      <c r="C65" s="55" t="s">
        <v>52</v>
      </c>
      <c r="D65" s="56"/>
      <c r="E65" s="56"/>
      <c r="F65" s="56"/>
      <c r="G65" s="56"/>
      <c r="H65" s="57"/>
      <c r="I65" s="58">
        <f>I100</f>
        <v>2372314.369999999</v>
      </c>
    </row>
    <row r="66" spans="1:9" s="4" customFormat="1" ht="19.95" customHeight="1" hidden="1">
      <c r="A66" s="125"/>
      <c r="B66" s="60"/>
      <c r="C66" s="61" t="s">
        <v>53</v>
      </c>
      <c r="D66" s="62"/>
      <c r="E66" s="62"/>
      <c r="F66" s="62"/>
      <c r="G66" s="62"/>
      <c r="H66" s="63"/>
      <c r="I66" s="64">
        <f>I101</f>
        <v>1462730.1399999992</v>
      </c>
    </row>
    <row r="67" spans="1:9" s="4" customFormat="1" ht="19.95" customHeight="1" hidden="1">
      <c r="A67" s="125"/>
      <c r="B67" s="60"/>
      <c r="C67" s="61" t="s">
        <v>1067</v>
      </c>
      <c r="D67" s="62"/>
      <c r="E67" s="62"/>
      <c r="F67" s="62"/>
      <c r="G67" s="62"/>
      <c r="H67" s="63"/>
      <c r="I67" s="64">
        <f>I306</f>
        <v>13668.6</v>
      </c>
    </row>
    <row r="68" spans="1:9" s="4" customFormat="1" ht="19.95" customHeight="1" hidden="1">
      <c r="A68" s="125"/>
      <c r="B68" s="60"/>
      <c r="C68" s="61" t="s">
        <v>1068</v>
      </c>
      <c r="D68" s="62"/>
      <c r="E68" s="62"/>
      <c r="F68" s="62"/>
      <c r="G68" s="62"/>
      <c r="H68" s="63"/>
      <c r="I68" s="64">
        <f>I310</f>
        <v>11953.21</v>
      </c>
    </row>
    <row r="69" spans="1:9" s="4" customFormat="1" ht="19.95" customHeight="1" hidden="1">
      <c r="A69" s="125"/>
      <c r="B69" s="60"/>
      <c r="C69" s="61" t="s">
        <v>54</v>
      </c>
      <c r="D69" s="62"/>
      <c r="E69" s="62"/>
      <c r="F69" s="62"/>
      <c r="G69" s="62"/>
      <c r="H69" s="63"/>
      <c r="I69" s="64">
        <f>I325</f>
        <v>162243.41999999998</v>
      </c>
    </row>
    <row r="70" spans="1:9" s="4" customFormat="1" ht="19.95" customHeight="1" hidden="1">
      <c r="A70" s="125"/>
      <c r="B70" s="60"/>
      <c r="C70" s="61" t="s">
        <v>55</v>
      </c>
      <c r="D70" s="62"/>
      <c r="E70" s="62"/>
      <c r="F70" s="62"/>
      <c r="G70" s="62"/>
      <c r="H70" s="63"/>
      <c r="I70" s="64">
        <f>I355</f>
        <v>132956.24</v>
      </c>
    </row>
    <row r="71" spans="1:9" s="4" customFormat="1" ht="19.95" customHeight="1" hidden="1">
      <c r="A71" s="125"/>
      <c r="B71" s="60"/>
      <c r="C71" s="61" t="s">
        <v>1069</v>
      </c>
      <c r="D71" s="62"/>
      <c r="E71" s="62"/>
      <c r="F71" s="62"/>
      <c r="G71" s="62"/>
      <c r="H71" s="63"/>
      <c r="I71" s="64">
        <f>I380</f>
        <v>268.82</v>
      </c>
    </row>
    <row r="72" spans="1:9" s="4" customFormat="1" ht="19.95" customHeight="1" hidden="1">
      <c r="A72" s="125"/>
      <c r="B72" s="60"/>
      <c r="C72" s="61" t="s">
        <v>56</v>
      </c>
      <c r="D72" s="62"/>
      <c r="E72" s="62"/>
      <c r="F72" s="62"/>
      <c r="G72" s="62"/>
      <c r="H72" s="63"/>
      <c r="I72" s="64">
        <f>I384</f>
        <v>574074.42</v>
      </c>
    </row>
    <row r="73" spans="1:9" s="4" customFormat="1" ht="19.95" customHeight="1" hidden="1">
      <c r="A73" s="125"/>
      <c r="B73" s="60"/>
      <c r="C73" s="61" t="s">
        <v>1071</v>
      </c>
      <c r="D73" s="62"/>
      <c r="E73" s="62"/>
      <c r="F73" s="62"/>
      <c r="G73" s="62"/>
      <c r="H73" s="63"/>
      <c r="I73" s="64">
        <f>I474</f>
        <v>14419.52</v>
      </c>
    </row>
    <row r="74" spans="1:9" s="3" customFormat="1" ht="24.9" customHeight="1" hidden="1">
      <c r="A74" s="123"/>
      <c r="B74" s="54"/>
      <c r="C74" s="55" t="s">
        <v>57</v>
      </c>
      <c r="D74" s="56"/>
      <c r="E74" s="56"/>
      <c r="F74" s="56"/>
      <c r="G74" s="56"/>
      <c r="H74" s="57"/>
      <c r="I74" s="58">
        <f>I476</f>
        <v>41.29</v>
      </c>
    </row>
    <row r="75" spans="1:9" s="4" customFormat="1" ht="19.95" customHeight="1" hidden="1">
      <c r="A75" s="125"/>
      <c r="B75" s="60"/>
      <c r="C75" s="61" t="s">
        <v>1076</v>
      </c>
      <c r="D75" s="62"/>
      <c r="E75" s="62"/>
      <c r="F75" s="62"/>
      <c r="G75" s="62"/>
      <c r="H75" s="63"/>
      <c r="I75" s="64">
        <f>I477</f>
        <v>41.29</v>
      </c>
    </row>
    <row r="76" spans="1:9" s="1" customFormat="1" ht="21.75" customHeight="1" hidden="1">
      <c r="A76" s="115"/>
      <c r="B76" s="219"/>
      <c r="C76" s="219"/>
      <c r="D76" s="219"/>
      <c r="E76" s="219"/>
      <c r="F76" s="219"/>
      <c r="G76" s="219"/>
      <c r="H76" s="26"/>
      <c r="I76" s="219"/>
    </row>
    <row r="77" spans="1:9" s="1" customFormat="1" ht="6.9" customHeight="1" hidden="1">
      <c r="A77" s="120"/>
      <c r="B77" s="19"/>
      <c r="C77" s="19"/>
      <c r="D77" s="19"/>
      <c r="E77" s="19"/>
      <c r="F77" s="19"/>
      <c r="G77" s="19"/>
      <c r="H77" s="45"/>
      <c r="I77" s="19"/>
    </row>
    <row r="78" spans="1:9" ht="13.5" hidden="1">
      <c r="A78" s="109"/>
      <c r="B78" s="110"/>
      <c r="C78" s="110"/>
      <c r="D78" s="110"/>
      <c r="E78" s="110"/>
      <c r="F78" s="110"/>
      <c r="G78" s="110"/>
      <c r="H78" s="25"/>
      <c r="I78" s="110"/>
    </row>
    <row r="79" spans="1:9" ht="13.5" hidden="1">
      <c r="A79" s="109"/>
      <c r="B79" s="110"/>
      <c r="C79" s="110"/>
      <c r="D79" s="110"/>
      <c r="E79" s="110"/>
      <c r="F79" s="110"/>
      <c r="G79" s="110"/>
      <c r="H79" s="25"/>
      <c r="I79" s="110"/>
    </row>
    <row r="80" spans="1:9" ht="13.5" hidden="1">
      <c r="A80" s="109"/>
      <c r="B80" s="110"/>
      <c r="C80" s="110"/>
      <c r="D80" s="110"/>
      <c r="E80" s="110"/>
      <c r="F80" s="110"/>
      <c r="G80" s="110"/>
      <c r="H80" s="25"/>
      <c r="I80" s="110"/>
    </row>
    <row r="81" spans="1:9" s="1" customFormat="1" ht="6.9" customHeight="1">
      <c r="A81" s="127"/>
      <c r="B81" s="21"/>
      <c r="C81" s="21"/>
      <c r="D81" s="21"/>
      <c r="E81" s="21"/>
      <c r="F81" s="21"/>
      <c r="G81" s="21"/>
      <c r="H81" s="47"/>
      <c r="I81" s="21"/>
    </row>
    <row r="82" spans="1:9" s="1" customFormat="1" ht="36.9" customHeight="1">
      <c r="A82" s="115"/>
      <c r="B82" s="148" t="s">
        <v>818</v>
      </c>
      <c r="C82" s="219"/>
      <c r="D82" s="219"/>
      <c r="E82" s="219"/>
      <c r="F82" s="219"/>
      <c r="G82" s="219"/>
      <c r="H82" s="26"/>
      <c r="I82" s="219"/>
    </row>
    <row r="83" spans="1:9" s="1" customFormat="1" ht="6.9" customHeight="1">
      <c r="A83" s="115"/>
      <c r="B83" s="219"/>
      <c r="C83" s="219"/>
      <c r="D83" s="219"/>
      <c r="E83" s="219"/>
      <c r="F83" s="219"/>
      <c r="G83" s="219"/>
      <c r="H83" s="26"/>
      <c r="I83" s="219"/>
    </row>
    <row r="84" spans="1:9" s="1" customFormat="1" ht="14.4" customHeight="1">
      <c r="A84" s="115"/>
      <c r="B84" s="16" t="s">
        <v>3</v>
      </c>
      <c r="C84" s="219"/>
      <c r="D84" s="219"/>
      <c r="E84" s="219"/>
      <c r="F84" s="219"/>
      <c r="G84" s="219"/>
      <c r="H84" s="26"/>
      <c r="I84" s="219"/>
    </row>
    <row r="85" spans="1:9" s="1" customFormat="1" ht="22.5" customHeight="1">
      <c r="A85" s="115"/>
      <c r="B85" s="219"/>
      <c r="C85" s="219"/>
      <c r="D85" s="687" t="s">
        <v>4</v>
      </c>
      <c r="E85" s="690"/>
      <c r="F85" s="690"/>
      <c r="G85" s="690"/>
      <c r="H85" s="26"/>
      <c r="I85" s="219"/>
    </row>
    <row r="86" spans="1:9" ht="13.2">
      <c r="A86" s="114"/>
      <c r="B86" s="16" t="s">
        <v>42</v>
      </c>
      <c r="C86" s="220"/>
      <c r="D86" s="220"/>
      <c r="E86" s="220"/>
      <c r="F86" s="220"/>
      <c r="G86" s="220"/>
      <c r="H86" s="25"/>
      <c r="I86" s="220"/>
    </row>
    <row r="87" spans="1:9" ht="22.5" customHeight="1">
      <c r="A87" s="114"/>
      <c r="B87" s="220"/>
      <c r="C87" s="220"/>
      <c r="D87" s="687" t="s">
        <v>1056</v>
      </c>
      <c r="E87" s="688"/>
      <c r="F87" s="688"/>
      <c r="G87" s="688"/>
      <c r="H87" s="25"/>
      <c r="I87" s="220"/>
    </row>
    <row r="88" spans="1:9" ht="13.2">
      <c r="A88" s="114"/>
      <c r="B88" s="16" t="s">
        <v>43</v>
      </c>
      <c r="C88" s="220"/>
      <c r="D88" s="220"/>
      <c r="E88" s="220"/>
      <c r="F88" s="220"/>
      <c r="G88" s="220"/>
      <c r="H88" s="25"/>
      <c r="I88" s="220"/>
    </row>
    <row r="89" spans="1:9" s="1" customFormat="1" ht="22.5" customHeight="1">
      <c r="A89" s="115"/>
      <c r="B89" s="219"/>
      <c r="C89" s="219"/>
      <c r="D89" s="689" t="s">
        <v>1057</v>
      </c>
      <c r="E89" s="690"/>
      <c r="F89" s="690"/>
      <c r="G89" s="690"/>
      <c r="H89" s="26"/>
      <c r="I89" s="219"/>
    </row>
    <row r="90" spans="1:9" s="1" customFormat="1" ht="14.4" customHeight="1">
      <c r="A90" s="115"/>
      <c r="B90" s="16" t="s">
        <v>44</v>
      </c>
      <c r="C90" s="219"/>
      <c r="D90" s="219"/>
      <c r="E90" s="219"/>
      <c r="F90" s="219"/>
      <c r="G90" s="219"/>
      <c r="H90" s="26"/>
      <c r="I90" s="219"/>
    </row>
    <row r="91" spans="1:9" s="1" customFormat="1" ht="23.25" customHeight="1">
      <c r="A91" s="115"/>
      <c r="B91" s="219"/>
      <c r="C91" s="219"/>
      <c r="D91" s="691" t="str">
        <f>D13</f>
        <v>SO 10.4 - Přeložka trubní části odvodňovacího příkopu</v>
      </c>
      <c r="E91" s="690"/>
      <c r="F91" s="690"/>
      <c r="G91" s="690"/>
      <c r="H91" s="26"/>
      <c r="I91" s="219"/>
    </row>
    <row r="92" spans="1:9" s="1" customFormat="1" ht="6.9" customHeight="1">
      <c r="A92" s="115"/>
      <c r="B92" s="219"/>
      <c r="C92" s="219"/>
      <c r="D92" s="219"/>
      <c r="E92" s="219"/>
      <c r="F92" s="219"/>
      <c r="G92" s="219"/>
      <c r="H92" s="26"/>
      <c r="I92" s="219"/>
    </row>
    <row r="93" spans="1:9" s="1" customFormat="1" ht="18" customHeight="1">
      <c r="A93" s="115"/>
      <c r="B93" s="16" t="s">
        <v>8</v>
      </c>
      <c r="C93" s="219"/>
      <c r="D93" s="219"/>
      <c r="E93" s="15" t="str">
        <f>E16</f>
        <v>HRANICE - DRAHOTUŠE</v>
      </c>
      <c r="F93" s="219"/>
      <c r="G93" s="219"/>
      <c r="H93" s="27"/>
      <c r="I93" s="28"/>
    </row>
    <row r="94" spans="1:9" s="1" customFormat="1" ht="6.9" customHeight="1">
      <c r="A94" s="115"/>
      <c r="B94" s="219"/>
      <c r="C94" s="219"/>
      <c r="D94" s="219"/>
      <c r="E94" s="219"/>
      <c r="F94" s="219"/>
      <c r="G94" s="219"/>
      <c r="H94" s="26"/>
      <c r="I94" s="219"/>
    </row>
    <row r="95" spans="1:9" s="1" customFormat="1" ht="13.2">
      <c r="A95" s="115"/>
      <c r="B95" s="16" t="s">
        <v>13</v>
      </c>
      <c r="C95" s="219"/>
      <c r="D95" s="219"/>
      <c r="E95" s="15" t="str">
        <f>D19</f>
        <v>VODOVODY A KANALIZACE PŘEROV a.s.</v>
      </c>
      <c r="F95" s="219"/>
      <c r="G95" s="219"/>
      <c r="H95" s="27"/>
      <c r="I95" s="15"/>
    </row>
    <row r="96" spans="1:9" s="1" customFormat="1" ht="14.4" customHeight="1">
      <c r="A96" s="115"/>
      <c r="B96" s="16" t="s">
        <v>18</v>
      </c>
      <c r="C96" s="219"/>
      <c r="D96" s="219"/>
      <c r="E96" s="15" t="s">
        <v>783</v>
      </c>
      <c r="F96" s="219"/>
      <c r="G96" s="219"/>
      <c r="H96" s="26"/>
      <c r="I96" s="219"/>
    </row>
    <row r="97" spans="1:18" s="1" customFormat="1" ht="21.6" customHeight="1">
      <c r="A97" s="115"/>
      <c r="B97" s="219"/>
      <c r="C97" s="219"/>
      <c r="D97" s="219"/>
      <c r="E97" s="219"/>
      <c r="F97" s="219"/>
      <c r="G97" s="683" t="s">
        <v>808</v>
      </c>
      <c r="H97" s="684"/>
      <c r="I97" s="684"/>
      <c r="J97" s="677" t="s">
        <v>809</v>
      </c>
      <c r="K97" s="678"/>
      <c r="L97" s="679"/>
      <c r="M97" s="677" t="s">
        <v>810</v>
      </c>
      <c r="N97" s="678"/>
      <c r="O97" s="679"/>
      <c r="P97" s="677" t="s">
        <v>811</v>
      </c>
      <c r="Q97" s="678"/>
      <c r="R97" s="679"/>
    </row>
    <row r="98" spans="1:18" s="5" customFormat="1" ht="29.25" customHeight="1">
      <c r="A98" s="128"/>
      <c r="B98" s="504" t="s">
        <v>58</v>
      </c>
      <c r="C98" s="505" t="s">
        <v>35</v>
      </c>
      <c r="D98" s="505" t="s">
        <v>34</v>
      </c>
      <c r="E98" s="505" t="s">
        <v>59</v>
      </c>
      <c r="F98" s="505" t="s">
        <v>60</v>
      </c>
      <c r="G98" s="659" t="s">
        <v>61</v>
      </c>
      <c r="H98" s="507" t="s">
        <v>62</v>
      </c>
      <c r="I98" s="508" t="s">
        <v>50</v>
      </c>
      <c r="J98" s="506" t="s">
        <v>61</v>
      </c>
      <c r="K98" s="507" t="s">
        <v>62</v>
      </c>
      <c r="L98" s="508" t="s">
        <v>50</v>
      </c>
      <c r="M98" s="506" t="s">
        <v>61</v>
      </c>
      <c r="N98" s="507" t="s">
        <v>62</v>
      </c>
      <c r="O98" s="508" t="s">
        <v>50</v>
      </c>
      <c r="P98" s="506" t="s">
        <v>61</v>
      </c>
      <c r="Q98" s="507" t="s">
        <v>62</v>
      </c>
      <c r="R98" s="508" t="s">
        <v>50</v>
      </c>
    </row>
    <row r="99" spans="1:18" s="1" customFormat="1" ht="29.25" customHeight="1">
      <c r="A99" s="115"/>
      <c r="B99" s="129" t="s">
        <v>51</v>
      </c>
      <c r="C99" s="219"/>
      <c r="D99" s="219"/>
      <c r="E99" s="219"/>
      <c r="F99" s="219"/>
      <c r="G99" s="219"/>
      <c r="H99" s="145"/>
      <c r="I99" s="130">
        <f>I100+I476</f>
        <v>2372355.659999999</v>
      </c>
      <c r="J99" s="115"/>
      <c r="K99" s="145"/>
      <c r="L99" s="231">
        <f>L100+L476</f>
        <v>8994.789999999999</v>
      </c>
      <c r="M99" s="115"/>
      <c r="N99" s="145"/>
      <c r="O99" s="231">
        <f>O100+O476</f>
        <v>0</v>
      </c>
      <c r="P99" s="115"/>
      <c r="Q99" s="145"/>
      <c r="R99" s="231">
        <f>R100+R476</f>
        <v>2381350.4499999993</v>
      </c>
    </row>
    <row r="100" spans="1:18" s="6" customFormat="1" ht="37.35" customHeight="1">
      <c r="A100" s="131"/>
      <c r="B100" s="66"/>
      <c r="C100" s="67" t="s">
        <v>36</v>
      </c>
      <c r="D100" s="92" t="s">
        <v>63</v>
      </c>
      <c r="E100" s="92" t="s">
        <v>64</v>
      </c>
      <c r="F100" s="66"/>
      <c r="G100" s="66"/>
      <c r="H100" s="132"/>
      <c r="I100" s="93">
        <f>I101+I306+I310+I325+I355+I380+I384+I474</f>
        <v>2372314.369999999</v>
      </c>
      <c r="J100" s="131"/>
      <c r="K100" s="132"/>
      <c r="L100" s="232">
        <f>L101+L306+L310+L325+L355+L380+L384+L474</f>
        <v>8994.789999999999</v>
      </c>
      <c r="M100" s="131"/>
      <c r="N100" s="132"/>
      <c r="O100" s="232">
        <f>O101+O306+O310+O325+O355+O380+O384+O474</f>
        <v>0</v>
      </c>
      <c r="P100" s="131"/>
      <c r="Q100" s="132"/>
      <c r="R100" s="232">
        <f>R101+R306+R310+R325+R355+R380+R384+R474</f>
        <v>2381309.159999999</v>
      </c>
    </row>
    <row r="101" spans="1:18" s="6" customFormat="1" ht="29.85" customHeight="1" outlineLevel="1" collapsed="1">
      <c r="A101" s="131"/>
      <c r="B101" s="66"/>
      <c r="C101" s="67" t="s">
        <v>36</v>
      </c>
      <c r="D101" s="68" t="s">
        <v>7</v>
      </c>
      <c r="E101" s="68" t="s">
        <v>65</v>
      </c>
      <c r="F101" s="66"/>
      <c r="G101" s="66"/>
      <c r="H101" s="132"/>
      <c r="I101" s="69">
        <f>SUM(I102:I304)</f>
        <v>1462730.1399999992</v>
      </c>
      <c r="J101" s="131"/>
      <c r="K101" s="132"/>
      <c r="L101" s="233">
        <f>SUM(L102:L304)</f>
        <v>0</v>
      </c>
      <c r="M101" s="131"/>
      <c r="N101" s="132"/>
      <c r="O101" s="233">
        <f>SUM(O102:O304)</f>
        <v>0</v>
      </c>
      <c r="P101" s="131"/>
      <c r="Q101" s="132"/>
      <c r="R101" s="233">
        <f>SUM(R102:R304)</f>
        <v>1462730.1399999992</v>
      </c>
    </row>
    <row r="102" spans="1:18" s="1" customFormat="1" ht="22.5" customHeight="1" hidden="1" outlineLevel="2" collapsed="1">
      <c r="A102" s="115"/>
      <c r="B102" s="70" t="s">
        <v>7</v>
      </c>
      <c r="C102" s="70" t="s">
        <v>67</v>
      </c>
      <c r="D102" s="71" t="s">
        <v>1275</v>
      </c>
      <c r="E102" s="72" t="s">
        <v>1276</v>
      </c>
      <c r="F102" s="73" t="s">
        <v>77</v>
      </c>
      <c r="G102" s="74">
        <v>41.404</v>
      </c>
      <c r="H102" s="100">
        <v>25.1</v>
      </c>
      <c r="I102" s="234">
        <f>ROUND(H102*G102,2)</f>
        <v>1039.24</v>
      </c>
      <c r="J102" s="235"/>
      <c r="K102" s="100">
        <v>25.1</v>
      </c>
      <c r="L102" s="236">
        <f>ROUND(K102*J102,2)</f>
        <v>0</v>
      </c>
      <c r="M102" s="235"/>
      <c r="N102" s="100">
        <v>25.1</v>
      </c>
      <c r="O102" s="236">
        <f>ROUND(N102*M102,2)</f>
        <v>0</v>
      </c>
      <c r="P102" s="235">
        <f>M102+J102+G102</f>
        <v>41.404</v>
      </c>
      <c r="Q102" s="100">
        <v>25.1</v>
      </c>
      <c r="R102" s="236">
        <f>ROUND(Q102*P102,2)</f>
        <v>1039.24</v>
      </c>
    </row>
    <row r="103" spans="1:18" s="8" customFormat="1" ht="13.5" hidden="1" outlineLevel="3">
      <c r="A103" s="135"/>
      <c r="B103" s="77"/>
      <c r="C103" s="79" t="s">
        <v>70</v>
      </c>
      <c r="D103" s="83" t="s">
        <v>15</v>
      </c>
      <c r="E103" s="84" t="s">
        <v>3034</v>
      </c>
      <c r="F103" s="77"/>
      <c r="G103" s="85">
        <v>41.404</v>
      </c>
      <c r="H103" s="136" t="s">
        <v>15</v>
      </c>
      <c r="I103" s="77"/>
      <c r="J103" s="239"/>
      <c r="K103" s="136" t="s">
        <v>15</v>
      </c>
      <c r="L103" s="240"/>
      <c r="M103" s="239"/>
      <c r="N103" s="136" t="s">
        <v>15</v>
      </c>
      <c r="O103" s="240"/>
      <c r="P103" s="239"/>
      <c r="Q103" s="136" t="s">
        <v>15</v>
      </c>
      <c r="R103" s="240"/>
    </row>
    <row r="104" spans="1:18" s="9" customFormat="1" ht="13.5" hidden="1" outlineLevel="3">
      <c r="A104" s="137"/>
      <c r="B104" s="78"/>
      <c r="C104" s="79" t="s">
        <v>70</v>
      </c>
      <c r="D104" s="241" t="s">
        <v>3035</v>
      </c>
      <c r="E104" s="242" t="s">
        <v>71</v>
      </c>
      <c r="F104" s="78"/>
      <c r="G104" s="82">
        <v>41.404</v>
      </c>
      <c r="H104" s="138" t="s">
        <v>15</v>
      </c>
      <c r="I104" s="78"/>
      <c r="J104" s="243"/>
      <c r="K104" s="138" t="s">
        <v>15</v>
      </c>
      <c r="L104" s="244"/>
      <c r="M104" s="243"/>
      <c r="N104" s="138" t="s">
        <v>15</v>
      </c>
      <c r="O104" s="244"/>
      <c r="P104" s="243"/>
      <c r="Q104" s="138" t="s">
        <v>15</v>
      </c>
      <c r="R104" s="244"/>
    </row>
    <row r="105" spans="1:18" s="1" customFormat="1" ht="22.5" customHeight="1" hidden="1" outlineLevel="2" collapsed="1">
      <c r="A105" s="115"/>
      <c r="B105" s="70" t="s">
        <v>37</v>
      </c>
      <c r="C105" s="70" t="s">
        <v>67</v>
      </c>
      <c r="D105" s="71" t="s">
        <v>1078</v>
      </c>
      <c r="E105" s="72" t="s">
        <v>1079</v>
      </c>
      <c r="F105" s="73" t="s">
        <v>68</v>
      </c>
      <c r="G105" s="74">
        <v>8.281</v>
      </c>
      <c r="H105" s="100">
        <v>64.1</v>
      </c>
      <c r="I105" s="234">
        <f>ROUND(H105*G105,2)</f>
        <v>530.81</v>
      </c>
      <c r="J105" s="235"/>
      <c r="K105" s="100">
        <v>64.1</v>
      </c>
      <c r="L105" s="236">
        <f>ROUND(K105*J105,2)</f>
        <v>0</v>
      </c>
      <c r="M105" s="235"/>
      <c r="N105" s="100">
        <v>64.1</v>
      </c>
      <c r="O105" s="236">
        <f>ROUND(N105*M105,2)</f>
        <v>0</v>
      </c>
      <c r="P105" s="235">
        <f aca="true" t="shared" si="0" ref="P105:P168">M105+J105+G105</f>
        <v>8.281</v>
      </c>
      <c r="Q105" s="100">
        <v>64.1</v>
      </c>
      <c r="R105" s="236">
        <f>ROUND(Q105*P105,2)</f>
        <v>530.81</v>
      </c>
    </row>
    <row r="106" spans="1:18" s="8" customFormat="1" ht="13.5" hidden="1" outlineLevel="3">
      <c r="A106" s="135"/>
      <c r="B106" s="77"/>
      <c r="C106" s="79" t="s">
        <v>70</v>
      </c>
      <c r="D106" s="83" t="s">
        <v>15</v>
      </c>
      <c r="E106" s="84" t="s">
        <v>3036</v>
      </c>
      <c r="F106" s="77"/>
      <c r="G106" s="85">
        <v>8.281</v>
      </c>
      <c r="H106" s="136" t="s">
        <v>15</v>
      </c>
      <c r="I106" s="77"/>
      <c r="J106" s="239"/>
      <c r="K106" s="136" t="s">
        <v>15</v>
      </c>
      <c r="L106" s="240"/>
      <c r="M106" s="239"/>
      <c r="N106" s="136" t="s">
        <v>15</v>
      </c>
      <c r="O106" s="240"/>
      <c r="P106" s="239">
        <f t="shared" si="0"/>
        <v>8.281</v>
      </c>
      <c r="Q106" s="136" t="s">
        <v>15</v>
      </c>
      <c r="R106" s="240"/>
    </row>
    <row r="107" spans="1:18" s="9" customFormat="1" ht="13.5" hidden="1" outlineLevel="3">
      <c r="A107" s="137"/>
      <c r="B107" s="78"/>
      <c r="C107" s="79" t="s">
        <v>70</v>
      </c>
      <c r="D107" s="241" t="s">
        <v>3037</v>
      </c>
      <c r="E107" s="242" t="s">
        <v>71</v>
      </c>
      <c r="F107" s="78"/>
      <c r="G107" s="82">
        <v>8.281</v>
      </c>
      <c r="H107" s="138" t="s">
        <v>15</v>
      </c>
      <c r="I107" s="78"/>
      <c r="J107" s="243"/>
      <c r="K107" s="138" t="s">
        <v>15</v>
      </c>
      <c r="L107" s="244"/>
      <c r="M107" s="243"/>
      <c r="N107" s="138" t="s">
        <v>15</v>
      </c>
      <c r="O107" s="244"/>
      <c r="P107" s="243">
        <f t="shared" si="0"/>
        <v>8.281</v>
      </c>
      <c r="Q107" s="138" t="s">
        <v>15</v>
      </c>
      <c r="R107" s="244"/>
    </row>
    <row r="108" spans="1:18" s="1" customFormat="1" ht="22.5" customHeight="1" hidden="1" outlineLevel="2" collapsed="1">
      <c r="A108" s="115"/>
      <c r="B108" s="70" t="s">
        <v>38</v>
      </c>
      <c r="C108" s="70" t="s">
        <v>67</v>
      </c>
      <c r="D108" s="71" t="s">
        <v>1087</v>
      </c>
      <c r="E108" s="72" t="s">
        <v>1088</v>
      </c>
      <c r="F108" s="73" t="s">
        <v>68</v>
      </c>
      <c r="G108" s="74">
        <v>8.281</v>
      </c>
      <c r="H108" s="100">
        <v>68.1</v>
      </c>
      <c r="I108" s="234">
        <f>ROUND(H108*G108,2)</f>
        <v>563.94</v>
      </c>
      <c r="J108" s="235"/>
      <c r="K108" s="100">
        <v>68.1</v>
      </c>
      <c r="L108" s="236">
        <f>ROUND(K108*J108,2)</f>
        <v>0</v>
      </c>
      <c r="M108" s="235"/>
      <c r="N108" s="100">
        <v>68.1</v>
      </c>
      <c r="O108" s="236">
        <f>ROUND(N108*M108,2)</f>
        <v>0</v>
      </c>
      <c r="P108" s="235">
        <f t="shared" si="0"/>
        <v>8.281</v>
      </c>
      <c r="Q108" s="100">
        <v>68.1</v>
      </c>
      <c r="R108" s="236">
        <f>ROUND(Q108*P108,2)</f>
        <v>563.94</v>
      </c>
    </row>
    <row r="109" spans="1:18" s="8" customFormat="1" ht="13.5" hidden="1" outlineLevel="3">
      <c r="A109" s="135"/>
      <c r="B109" s="77"/>
      <c r="C109" s="79" t="s">
        <v>70</v>
      </c>
      <c r="D109" s="83" t="s">
        <v>15</v>
      </c>
      <c r="E109" s="84" t="s">
        <v>3038</v>
      </c>
      <c r="F109" s="77"/>
      <c r="G109" s="85">
        <v>8.281</v>
      </c>
      <c r="H109" s="136" t="s">
        <v>15</v>
      </c>
      <c r="I109" s="77"/>
      <c r="J109" s="239"/>
      <c r="K109" s="136" t="s">
        <v>15</v>
      </c>
      <c r="L109" s="240"/>
      <c r="M109" s="239"/>
      <c r="N109" s="136" t="s">
        <v>15</v>
      </c>
      <c r="O109" s="240"/>
      <c r="P109" s="239">
        <f t="shared" si="0"/>
        <v>8.281</v>
      </c>
      <c r="Q109" s="136" t="s">
        <v>15</v>
      </c>
      <c r="R109" s="240"/>
    </row>
    <row r="110" spans="1:18" s="1" customFormat="1" ht="22.5" customHeight="1" hidden="1" outlineLevel="2" collapsed="1">
      <c r="A110" s="115"/>
      <c r="B110" s="70" t="s">
        <v>69</v>
      </c>
      <c r="C110" s="70" t="s">
        <v>67</v>
      </c>
      <c r="D110" s="71" t="s">
        <v>3039</v>
      </c>
      <c r="E110" s="72" t="s">
        <v>3040</v>
      </c>
      <c r="F110" s="73" t="s">
        <v>77</v>
      </c>
      <c r="G110" s="74">
        <v>113.597</v>
      </c>
      <c r="H110" s="100">
        <v>25.1</v>
      </c>
      <c r="I110" s="234">
        <f>ROUND(H110*G110,2)</f>
        <v>2851.28</v>
      </c>
      <c r="J110" s="235"/>
      <c r="K110" s="100">
        <v>25.1</v>
      </c>
      <c r="L110" s="236">
        <f>ROUND(K110*J110,2)</f>
        <v>0</v>
      </c>
      <c r="M110" s="235"/>
      <c r="N110" s="100">
        <v>25.1</v>
      </c>
      <c r="O110" s="236">
        <f>ROUND(N110*M110,2)</f>
        <v>0</v>
      </c>
      <c r="P110" s="235">
        <f t="shared" si="0"/>
        <v>113.597</v>
      </c>
      <c r="Q110" s="100">
        <v>25.1</v>
      </c>
      <c r="R110" s="236">
        <f>ROUND(Q110*P110,2)</f>
        <v>2851.28</v>
      </c>
    </row>
    <row r="111" spans="1:18" s="8" customFormat="1" ht="13.5" hidden="1" outlineLevel="3">
      <c r="A111" s="135"/>
      <c r="B111" s="77"/>
      <c r="C111" s="79" t="s">
        <v>70</v>
      </c>
      <c r="D111" s="83" t="s">
        <v>15</v>
      </c>
      <c r="E111" s="84" t="s">
        <v>3041</v>
      </c>
      <c r="F111" s="77"/>
      <c r="G111" s="85">
        <v>113.597</v>
      </c>
      <c r="H111" s="136" t="s">
        <v>15</v>
      </c>
      <c r="I111" s="77"/>
      <c r="J111" s="239"/>
      <c r="K111" s="136" t="s">
        <v>15</v>
      </c>
      <c r="L111" s="240"/>
      <c r="M111" s="239"/>
      <c r="N111" s="136" t="s">
        <v>15</v>
      </c>
      <c r="O111" s="240"/>
      <c r="P111" s="239">
        <f t="shared" si="0"/>
        <v>113.597</v>
      </c>
      <c r="Q111" s="136" t="s">
        <v>15</v>
      </c>
      <c r="R111" s="240"/>
    </row>
    <row r="112" spans="1:18" s="1" customFormat="1" ht="22.5" customHeight="1" hidden="1" outlineLevel="2" collapsed="1">
      <c r="A112" s="115"/>
      <c r="B112" s="70" t="s">
        <v>72</v>
      </c>
      <c r="C112" s="70" t="s">
        <v>67</v>
      </c>
      <c r="D112" s="71" t="s">
        <v>3042</v>
      </c>
      <c r="E112" s="72" t="s">
        <v>3043</v>
      </c>
      <c r="F112" s="73" t="s">
        <v>77</v>
      </c>
      <c r="G112" s="74">
        <v>113.597</v>
      </c>
      <c r="H112" s="100">
        <v>25.1</v>
      </c>
      <c r="I112" s="234">
        <f>ROUND(H112*G112,2)</f>
        <v>2851.28</v>
      </c>
      <c r="J112" s="235"/>
      <c r="K112" s="100">
        <v>25.1</v>
      </c>
      <c r="L112" s="236">
        <f>ROUND(K112*J112,2)</f>
        <v>0</v>
      </c>
      <c r="M112" s="235"/>
      <c r="N112" s="100">
        <v>25.1</v>
      </c>
      <c r="O112" s="236">
        <f>ROUND(N112*M112,2)</f>
        <v>0</v>
      </c>
      <c r="P112" s="235">
        <f t="shared" si="0"/>
        <v>113.597</v>
      </c>
      <c r="Q112" s="100">
        <v>25.1</v>
      </c>
      <c r="R112" s="236">
        <f>ROUND(Q112*P112,2)</f>
        <v>2851.28</v>
      </c>
    </row>
    <row r="113" spans="1:18" s="8" customFormat="1" ht="13.5" hidden="1" outlineLevel="3">
      <c r="A113" s="135"/>
      <c r="B113" s="77"/>
      <c r="C113" s="79" t="s">
        <v>70</v>
      </c>
      <c r="D113" s="83" t="s">
        <v>15</v>
      </c>
      <c r="E113" s="84" t="s">
        <v>3041</v>
      </c>
      <c r="F113" s="77"/>
      <c r="G113" s="85">
        <v>113.597</v>
      </c>
      <c r="H113" s="136" t="s">
        <v>15</v>
      </c>
      <c r="I113" s="77"/>
      <c r="J113" s="239"/>
      <c r="K113" s="136" t="s">
        <v>15</v>
      </c>
      <c r="L113" s="240"/>
      <c r="M113" s="239"/>
      <c r="N113" s="136" t="s">
        <v>15</v>
      </c>
      <c r="O113" s="240"/>
      <c r="P113" s="239">
        <f t="shared" si="0"/>
        <v>113.597</v>
      </c>
      <c r="Q113" s="136" t="s">
        <v>15</v>
      </c>
      <c r="R113" s="240"/>
    </row>
    <row r="114" spans="1:18" s="1" customFormat="1" ht="22.5" customHeight="1" hidden="1" outlineLevel="2">
      <c r="A114" s="115"/>
      <c r="B114" s="70" t="s">
        <v>73</v>
      </c>
      <c r="C114" s="70" t="s">
        <v>67</v>
      </c>
      <c r="D114" s="71" t="s">
        <v>1210</v>
      </c>
      <c r="E114" s="72" t="s">
        <v>1211</v>
      </c>
      <c r="F114" s="73" t="s">
        <v>82</v>
      </c>
      <c r="G114" s="74">
        <v>53.157</v>
      </c>
      <c r="H114" s="100">
        <v>37.2</v>
      </c>
      <c r="I114" s="234">
        <f>ROUND(H114*G114,2)</f>
        <v>1977.44</v>
      </c>
      <c r="J114" s="235"/>
      <c r="K114" s="100">
        <v>37.2</v>
      </c>
      <c r="L114" s="236">
        <f>ROUND(K114*J114,2)</f>
        <v>0</v>
      </c>
      <c r="M114" s="235"/>
      <c r="N114" s="100">
        <v>37.2</v>
      </c>
      <c r="O114" s="236">
        <f>ROUND(N114*M114,2)</f>
        <v>0</v>
      </c>
      <c r="P114" s="235">
        <f t="shared" si="0"/>
        <v>53.157</v>
      </c>
      <c r="Q114" s="100">
        <v>37.2</v>
      </c>
      <c r="R114" s="236">
        <f>ROUND(Q114*P114,2)</f>
        <v>1977.44</v>
      </c>
    </row>
    <row r="115" spans="1:18" s="1" customFormat="1" ht="22.5" customHeight="1" hidden="1" outlineLevel="2" collapsed="1">
      <c r="A115" s="115"/>
      <c r="B115" s="70" t="s">
        <v>74</v>
      </c>
      <c r="C115" s="70" t="s">
        <v>67</v>
      </c>
      <c r="D115" s="71" t="s">
        <v>1212</v>
      </c>
      <c r="E115" s="72" t="s">
        <v>1213</v>
      </c>
      <c r="F115" s="73" t="s">
        <v>82</v>
      </c>
      <c r="G115" s="74">
        <v>1169.454</v>
      </c>
      <c r="H115" s="100">
        <v>6.2</v>
      </c>
      <c r="I115" s="234">
        <f>ROUND(H115*G115,2)</f>
        <v>7250.61</v>
      </c>
      <c r="J115" s="235"/>
      <c r="K115" s="100">
        <v>6.2</v>
      </c>
      <c r="L115" s="236">
        <f>ROUND(K115*J115,2)</f>
        <v>0</v>
      </c>
      <c r="M115" s="235"/>
      <c r="N115" s="100">
        <v>6.2</v>
      </c>
      <c r="O115" s="236">
        <f>ROUND(N115*M115,2)</f>
        <v>0</v>
      </c>
      <c r="P115" s="235">
        <f t="shared" si="0"/>
        <v>1169.454</v>
      </c>
      <c r="Q115" s="100">
        <v>6.2</v>
      </c>
      <c r="R115" s="236">
        <f>ROUND(Q115*P115,2)</f>
        <v>7250.61</v>
      </c>
    </row>
    <row r="116" spans="1:18" s="8" customFormat="1" ht="13.5" hidden="1" outlineLevel="3">
      <c r="A116" s="135"/>
      <c r="B116" s="77"/>
      <c r="C116" s="79" t="s">
        <v>70</v>
      </c>
      <c r="D116" s="77"/>
      <c r="E116" s="84" t="s">
        <v>3044</v>
      </c>
      <c r="F116" s="77"/>
      <c r="G116" s="85">
        <v>1169.454</v>
      </c>
      <c r="H116" s="136" t="s">
        <v>15</v>
      </c>
      <c r="I116" s="77"/>
      <c r="J116" s="239"/>
      <c r="K116" s="136" t="s">
        <v>15</v>
      </c>
      <c r="L116" s="240"/>
      <c r="M116" s="239"/>
      <c r="N116" s="136" t="s">
        <v>15</v>
      </c>
      <c r="O116" s="240"/>
      <c r="P116" s="239">
        <f t="shared" si="0"/>
        <v>1169.454</v>
      </c>
      <c r="Q116" s="136" t="s">
        <v>15</v>
      </c>
      <c r="R116" s="240"/>
    </row>
    <row r="117" spans="1:18" s="1" customFormat="1" ht="22.5" customHeight="1" hidden="1" outlineLevel="2">
      <c r="A117" s="115"/>
      <c r="B117" s="70" t="s">
        <v>75</v>
      </c>
      <c r="C117" s="70" t="s">
        <v>67</v>
      </c>
      <c r="D117" s="71" t="s">
        <v>3045</v>
      </c>
      <c r="E117" s="72" t="s">
        <v>3046</v>
      </c>
      <c r="F117" s="73" t="s">
        <v>82</v>
      </c>
      <c r="G117" s="74">
        <v>53.157</v>
      </c>
      <c r="H117" s="100">
        <v>348.3</v>
      </c>
      <c r="I117" s="234">
        <f>ROUND(H117*G117,2)</f>
        <v>18514.58</v>
      </c>
      <c r="J117" s="235"/>
      <c r="K117" s="100">
        <v>348.3</v>
      </c>
      <c r="L117" s="236">
        <f>ROUND(K117*J117,2)</f>
        <v>0</v>
      </c>
      <c r="M117" s="235"/>
      <c r="N117" s="100">
        <v>348.3</v>
      </c>
      <c r="O117" s="236">
        <f>ROUND(N117*M117,2)</f>
        <v>0</v>
      </c>
      <c r="P117" s="235">
        <f t="shared" si="0"/>
        <v>53.157</v>
      </c>
      <c r="Q117" s="100">
        <v>348.3</v>
      </c>
      <c r="R117" s="236">
        <f>ROUND(Q117*P117,2)</f>
        <v>18514.58</v>
      </c>
    </row>
    <row r="118" spans="1:18" s="1" customFormat="1" ht="22.5" customHeight="1" hidden="1" outlineLevel="2" collapsed="1">
      <c r="A118" s="115"/>
      <c r="B118" s="70" t="s">
        <v>76</v>
      </c>
      <c r="C118" s="70" t="s">
        <v>67</v>
      </c>
      <c r="D118" s="71" t="s">
        <v>3047</v>
      </c>
      <c r="E118" s="72" t="s">
        <v>3048</v>
      </c>
      <c r="F118" s="73" t="s">
        <v>77</v>
      </c>
      <c r="G118" s="74">
        <v>113.597</v>
      </c>
      <c r="H118" s="100">
        <v>48.8</v>
      </c>
      <c r="I118" s="234">
        <f>ROUND(H118*G118,2)</f>
        <v>5543.53</v>
      </c>
      <c r="J118" s="235"/>
      <c r="K118" s="100">
        <v>48.8</v>
      </c>
      <c r="L118" s="236">
        <f>ROUND(K118*J118,2)</f>
        <v>0</v>
      </c>
      <c r="M118" s="235"/>
      <c r="N118" s="100">
        <v>48.8</v>
      </c>
      <c r="O118" s="236">
        <f>ROUND(N118*M118,2)</f>
        <v>0</v>
      </c>
      <c r="P118" s="235">
        <f t="shared" si="0"/>
        <v>113.597</v>
      </c>
      <c r="Q118" s="100">
        <v>48.8</v>
      </c>
      <c r="R118" s="236">
        <f>ROUND(Q118*P118,2)</f>
        <v>5543.53</v>
      </c>
    </row>
    <row r="119" spans="1:18" s="7" customFormat="1" ht="13.5" hidden="1" outlineLevel="3">
      <c r="A119" s="140"/>
      <c r="B119" s="76"/>
      <c r="C119" s="79" t="s">
        <v>70</v>
      </c>
      <c r="D119" s="143" t="s">
        <v>15</v>
      </c>
      <c r="E119" s="201" t="s">
        <v>3049</v>
      </c>
      <c r="F119" s="76"/>
      <c r="G119" s="143" t="s">
        <v>15</v>
      </c>
      <c r="H119" s="144" t="s">
        <v>15</v>
      </c>
      <c r="I119" s="76"/>
      <c r="J119" s="237"/>
      <c r="K119" s="144" t="s">
        <v>15</v>
      </c>
      <c r="L119" s="238"/>
      <c r="M119" s="237"/>
      <c r="N119" s="144" t="s">
        <v>15</v>
      </c>
      <c r="O119" s="238"/>
      <c r="P119" s="237" t="e">
        <f t="shared" si="0"/>
        <v>#VALUE!</v>
      </c>
      <c r="Q119" s="144" t="s">
        <v>15</v>
      </c>
      <c r="R119" s="238"/>
    </row>
    <row r="120" spans="1:18" s="8" customFormat="1" ht="13.5" hidden="1" outlineLevel="3">
      <c r="A120" s="135"/>
      <c r="B120" s="77"/>
      <c r="C120" s="79" t="s">
        <v>70</v>
      </c>
      <c r="D120" s="83" t="s">
        <v>15</v>
      </c>
      <c r="E120" s="84" t="s">
        <v>3050</v>
      </c>
      <c r="F120" s="77"/>
      <c r="G120" s="85">
        <v>102.151</v>
      </c>
      <c r="H120" s="136" t="s">
        <v>15</v>
      </c>
      <c r="I120" s="77"/>
      <c r="J120" s="239"/>
      <c r="K120" s="136" t="s">
        <v>15</v>
      </c>
      <c r="L120" s="240"/>
      <c r="M120" s="239"/>
      <c r="N120" s="136" t="s">
        <v>15</v>
      </c>
      <c r="O120" s="240"/>
      <c r="P120" s="239">
        <f t="shared" si="0"/>
        <v>102.151</v>
      </c>
      <c r="Q120" s="136" t="s">
        <v>15</v>
      </c>
      <c r="R120" s="240"/>
    </row>
    <row r="121" spans="1:18" s="8" customFormat="1" ht="13.5" hidden="1" outlineLevel="3">
      <c r="A121" s="135"/>
      <c r="B121" s="77"/>
      <c r="C121" s="79" t="s">
        <v>70</v>
      </c>
      <c r="D121" s="83" t="s">
        <v>15</v>
      </c>
      <c r="E121" s="84" t="s">
        <v>3051</v>
      </c>
      <c r="F121" s="77"/>
      <c r="G121" s="85">
        <v>4.686</v>
      </c>
      <c r="H121" s="136" t="s">
        <v>15</v>
      </c>
      <c r="I121" s="77"/>
      <c r="J121" s="239"/>
      <c r="K121" s="136" t="s">
        <v>15</v>
      </c>
      <c r="L121" s="240"/>
      <c r="M121" s="239"/>
      <c r="N121" s="136" t="s">
        <v>15</v>
      </c>
      <c r="O121" s="240"/>
      <c r="P121" s="239">
        <f t="shared" si="0"/>
        <v>4.686</v>
      </c>
      <c r="Q121" s="136" t="s">
        <v>15</v>
      </c>
      <c r="R121" s="240"/>
    </row>
    <row r="122" spans="1:18" s="8" customFormat="1" ht="13.5" hidden="1" outlineLevel="3">
      <c r="A122" s="135"/>
      <c r="B122" s="77"/>
      <c r="C122" s="79" t="s">
        <v>70</v>
      </c>
      <c r="D122" s="83" t="s">
        <v>15</v>
      </c>
      <c r="E122" s="84" t="s">
        <v>3052</v>
      </c>
      <c r="F122" s="77"/>
      <c r="G122" s="85">
        <v>6.76</v>
      </c>
      <c r="H122" s="136" t="s">
        <v>15</v>
      </c>
      <c r="I122" s="77"/>
      <c r="J122" s="239"/>
      <c r="K122" s="136" t="s">
        <v>15</v>
      </c>
      <c r="L122" s="240"/>
      <c r="M122" s="239"/>
      <c r="N122" s="136" t="s">
        <v>15</v>
      </c>
      <c r="O122" s="240"/>
      <c r="P122" s="239">
        <f t="shared" si="0"/>
        <v>6.76</v>
      </c>
      <c r="Q122" s="136" t="s">
        <v>15</v>
      </c>
      <c r="R122" s="240"/>
    </row>
    <row r="123" spans="1:18" s="9" customFormat="1" ht="13.5" hidden="1" outlineLevel="3">
      <c r="A123" s="137"/>
      <c r="B123" s="78"/>
      <c r="C123" s="79" t="s">
        <v>70</v>
      </c>
      <c r="D123" s="241" t="s">
        <v>3041</v>
      </c>
      <c r="E123" s="242" t="s">
        <v>71</v>
      </c>
      <c r="F123" s="78"/>
      <c r="G123" s="82">
        <v>113.597</v>
      </c>
      <c r="H123" s="138" t="s">
        <v>15</v>
      </c>
      <c r="I123" s="78"/>
      <c r="J123" s="243"/>
      <c r="K123" s="138" t="s">
        <v>15</v>
      </c>
      <c r="L123" s="244"/>
      <c r="M123" s="243"/>
      <c r="N123" s="138" t="s">
        <v>15</v>
      </c>
      <c r="O123" s="244"/>
      <c r="P123" s="243">
        <f t="shared" si="0"/>
        <v>113.597</v>
      </c>
      <c r="Q123" s="138" t="s">
        <v>15</v>
      </c>
      <c r="R123" s="244"/>
    </row>
    <row r="124" spans="1:18" s="1" customFormat="1" ht="22.5" customHeight="1" hidden="1" outlineLevel="2" collapsed="1">
      <c r="A124" s="115"/>
      <c r="B124" s="70" t="s">
        <v>11</v>
      </c>
      <c r="C124" s="70" t="s">
        <v>67</v>
      </c>
      <c r="D124" s="71" t="s">
        <v>1251</v>
      </c>
      <c r="E124" s="72" t="s">
        <v>1252</v>
      </c>
      <c r="F124" s="73" t="s">
        <v>104</v>
      </c>
      <c r="G124" s="74">
        <v>128.92</v>
      </c>
      <c r="H124" s="100">
        <v>55.7</v>
      </c>
      <c r="I124" s="234">
        <f>ROUND(H124*G124,2)</f>
        <v>7180.84</v>
      </c>
      <c r="J124" s="235"/>
      <c r="K124" s="100">
        <v>55.7</v>
      </c>
      <c r="L124" s="236">
        <f>ROUND(K124*J124,2)</f>
        <v>0</v>
      </c>
      <c r="M124" s="235"/>
      <c r="N124" s="100">
        <v>55.7</v>
      </c>
      <c r="O124" s="236">
        <f>ROUND(N124*M124,2)</f>
        <v>0</v>
      </c>
      <c r="P124" s="235">
        <f t="shared" si="0"/>
        <v>128.92</v>
      </c>
      <c r="Q124" s="100">
        <v>55.7</v>
      </c>
      <c r="R124" s="236">
        <f>ROUND(Q124*P124,2)</f>
        <v>7180.84</v>
      </c>
    </row>
    <row r="125" spans="1:18" s="7" customFormat="1" ht="13.5" hidden="1" outlineLevel="3">
      <c r="A125" s="140"/>
      <c r="B125" s="76"/>
      <c r="C125" s="79" t="s">
        <v>70</v>
      </c>
      <c r="D125" s="143" t="s">
        <v>15</v>
      </c>
      <c r="E125" s="201" t="s">
        <v>3049</v>
      </c>
      <c r="F125" s="76"/>
      <c r="G125" s="143" t="s">
        <v>15</v>
      </c>
      <c r="H125" s="144" t="s">
        <v>15</v>
      </c>
      <c r="I125" s="76"/>
      <c r="J125" s="237"/>
      <c r="K125" s="144" t="s">
        <v>15</v>
      </c>
      <c r="L125" s="238"/>
      <c r="M125" s="237"/>
      <c r="N125" s="144" t="s">
        <v>15</v>
      </c>
      <c r="O125" s="238"/>
      <c r="P125" s="237" t="e">
        <f t="shared" si="0"/>
        <v>#VALUE!</v>
      </c>
      <c r="Q125" s="144" t="s">
        <v>15</v>
      </c>
      <c r="R125" s="238"/>
    </row>
    <row r="126" spans="1:18" s="8" customFormat="1" ht="13.5" hidden="1" outlineLevel="3">
      <c r="A126" s="135"/>
      <c r="B126" s="77"/>
      <c r="C126" s="79" t="s">
        <v>70</v>
      </c>
      <c r="D126" s="83" t="s">
        <v>15</v>
      </c>
      <c r="E126" s="84" t="s">
        <v>3053</v>
      </c>
      <c r="F126" s="77"/>
      <c r="G126" s="85">
        <v>109.84</v>
      </c>
      <c r="H126" s="136" t="s">
        <v>15</v>
      </c>
      <c r="I126" s="77"/>
      <c r="J126" s="239"/>
      <c r="K126" s="136" t="s">
        <v>15</v>
      </c>
      <c r="L126" s="240"/>
      <c r="M126" s="239"/>
      <c r="N126" s="136" t="s">
        <v>15</v>
      </c>
      <c r="O126" s="240"/>
      <c r="P126" s="239">
        <f t="shared" si="0"/>
        <v>109.84</v>
      </c>
      <c r="Q126" s="136" t="s">
        <v>15</v>
      </c>
      <c r="R126" s="240"/>
    </row>
    <row r="127" spans="1:18" s="8" customFormat="1" ht="13.5" hidden="1" outlineLevel="3">
      <c r="A127" s="135"/>
      <c r="B127" s="77"/>
      <c r="C127" s="79" t="s">
        <v>70</v>
      </c>
      <c r="D127" s="83" t="s">
        <v>15</v>
      </c>
      <c r="E127" s="84" t="s">
        <v>3054</v>
      </c>
      <c r="F127" s="77"/>
      <c r="G127" s="85">
        <v>8.68</v>
      </c>
      <c r="H127" s="136" t="s">
        <v>15</v>
      </c>
      <c r="I127" s="77"/>
      <c r="J127" s="239"/>
      <c r="K127" s="136" t="s">
        <v>15</v>
      </c>
      <c r="L127" s="240"/>
      <c r="M127" s="239"/>
      <c r="N127" s="136" t="s">
        <v>15</v>
      </c>
      <c r="O127" s="240"/>
      <c r="P127" s="239">
        <f t="shared" si="0"/>
        <v>8.68</v>
      </c>
      <c r="Q127" s="136" t="s">
        <v>15</v>
      </c>
      <c r="R127" s="240"/>
    </row>
    <row r="128" spans="1:18" s="8" customFormat="1" ht="13.5" hidden="1" outlineLevel="3">
      <c r="A128" s="135"/>
      <c r="B128" s="77"/>
      <c r="C128" s="79" t="s">
        <v>70</v>
      </c>
      <c r="D128" s="83" t="s">
        <v>15</v>
      </c>
      <c r="E128" s="84" t="s">
        <v>3055</v>
      </c>
      <c r="F128" s="77"/>
      <c r="G128" s="85">
        <v>10.4</v>
      </c>
      <c r="H128" s="136" t="s">
        <v>15</v>
      </c>
      <c r="I128" s="77"/>
      <c r="J128" s="239"/>
      <c r="K128" s="136" t="s">
        <v>15</v>
      </c>
      <c r="L128" s="240"/>
      <c r="M128" s="239"/>
      <c r="N128" s="136" t="s">
        <v>15</v>
      </c>
      <c r="O128" s="240"/>
      <c r="P128" s="239">
        <f t="shared" si="0"/>
        <v>10.4</v>
      </c>
      <c r="Q128" s="136" t="s">
        <v>15</v>
      </c>
      <c r="R128" s="240"/>
    </row>
    <row r="129" spans="1:18" s="9" customFormat="1" ht="13.5" hidden="1" outlineLevel="3">
      <c r="A129" s="137"/>
      <c r="B129" s="78"/>
      <c r="C129" s="79" t="s">
        <v>70</v>
      </c>
      <c r="D129" s="241" t="s">
        <v>15</v>
      </c>
      <c r="E129" s="242" t="s">
        <v>71</v>
      </c>
      <c r="F129" s="78"/>
      <c r="G129" s="82">
        <v>128.92</v>
      </c>
      <c r="H129" s="138" t="s">
        <v>15</v>
      </c>
      <c r="I129" s="78"/>
      <c r="J129" s="243"/>
      <c r="K129" s="138" t="s">
        <v>15</v>
      </c>
      <c r="L129" s="244"/>
      <c r="M129" s="243"/>
      <c r="N129" s="138" t="s">
        <v>15</v>
      </c>
      <c r="O129" s="244"/>
      <c r="P129" s="243">
        <f t="shared" si="0"/>
        <v>128.92</v>
      </c>
      <c r="Q129" s="138" t="s">
        <v>15</v>
      </c>
      <c r="R129" s="244"/>
    </row>
    <row r="130" spans="1:18" s="1" customFormat="1" ht="22.5" customHeight="1" hidden="1" outlineLevel="2">
      <c r="A130" s="115"/>
      <c r="B130" s="70" t="s">
        <v>66</v>
      </c>
      <c r="C130" s="70" t="s">
        <v>67</v>
      </c>
      <c r="D130" s="71" t="s">
        <v>1210</v>
      </c>
      <c r="E130" s="72" t="s">
        <v>1211</v>
      </c>
      <c r="F130" s="73" t="s">
        <v>82</v>
      </c>
      <c r="G130" s="74">
        <v>35.363</v>
      </c>
      <c r="H130" s="100">
        <v>37.2</v>
      </c>
      <c r="I130" s="234">
        <f>ROUND(H130*G130,2)</f>
        <v>1315.5</v>
      </c>
      <c r="J130" s="235"/>
      <c r="K130" s="100">
        <v>37.2</v>
      </c>
      <c r="L130" s="236">
        <f>ROUND(K130*J130,2)</f>
        <v>0</v>
      </c>
      <c r="M130" s="235"/>
      <c r="N130" s="100">
        <v>37.2</v>
      </c>
      <c r="O130" s="236">
        <f>ROUND(N130*M130,2)</f>
        <v>0</v>
      </c>
      <c r="P130" s="235">
        <f t="shared" si="0"/>
        <v>35.363</v>
      </c>
      <c r="Q130" s="100">
        <v>37.2</v>
      </c>
      <c r="R130" s="236">
        <f>ROUND(Q130*P130,2)</f>
        <v>1315.5</v>
      </c>
    </row>
    <row r="131" spans="1:18" s="1" customFormat="1" ht="22.5" customHeight="1" hidden="1" outlineLevel="2" collapsed="1">
      <c r="A131" s="115"/>
      <c r="B131" s="70" t="s">
        <v>78</v>
      </c>
      <c r="C131" s="70" t="s">
        <v>67</v>
      </c>
      <c r="D131" s="71" t="s">
        <v>1212</v>
      </c>
      <c r="E131" s="72" t="s">
        <v>1213</v>
      </c>
      <c r="F131" s="73" t="s">
        <v>82</v>
      </c>
      <c r="G131" s="74">
        <v>176.815</v>
      </c>
      <c r="H131" s="100">
        <v>6.2</v>
      </c>
      <c r="I131" s="234">
        <f>ROUND(H131*G131,2)</f>
        <v>1096.25</v>
      </c>
      <c r="J131" s="235"/>
      <c r="K131" s="100">
        <v>6.2</v>
      </c>
      <c r="L131" s="236">
        <f>ROUND(K131*J131,2)</f>
        <v>0</v>
      </c>
      <c r="M131" s="235"/>
      <c r="N131" s="100">
        <v>6.2</v>
      </c>
      <c r="O131" s="236">
        <f>ROUND(N131*M131,2)</f>
        <v>0</v>
      </c>
      <c r="P131" s="235">
        <f t="shared" si="0"/>
        <v>176.815</v>
      </c>
      <c r="Q131" s="100">
        <v>6.2</v>
      </c>
      <c r="R131" s="236">
        <f>ROUND(Q131*P131,2)</f>
        <v>1096.25</v>
      </c>
    </row>
    <row r="132" spans="1:18" s="8" customFormat="1" ht="13.5" hidden="1" outlineLevel="3">
      <c r="A132" s="135"/>
      <c r="B132" s="77"/>
      <c r="C132" s="79" t="s">
        <v>70</v>
      </c>
      <c r="D132" s="77"/>
      <c r="E132" s="84" t="s">
        <v>3056</v>
      </c>
      <c r="F132" s="77"/>
      <c r="G132" s="85">
        <v>176.815</v>
      </c>
      <c r="H132" s="136" t="s">
        <v>15</v>
      </c>
      <c r="I132" s="77"/>
      <c r="J132" s="239"/>
      <c r="K132" s="136" t="s">
        <v>15</v>
      </c>
      <c r="L132" s="240"/>
      <c r="M132" s="239"/>
      <c r="N132" s="136" t="s">
        <v>15</v>
      </c>
      <c r="O132" s="240"/>
      <c r="P132" s="239">
        <f t="shared" si="0"/>
        <v>176.815</v>
      </c>
      <c r="Q132" s="136" t="s">
        <v>15</v>
      </c>
      <c r="R132" s="240"/>
    </row>
    <row r="133" spans="1:18" s="1" customFormat="1" ht="22.5" customHeight="1" hidden="1" outlineLevel="2">
      <c r="A133" s="115"/>
      <c r="B133" s="70" t="s">
        <v>48</v>
      </c>
      <c r="C133" s="70" t="s">
        <v>67</v>
      </c>
      <c r="D133" s="71" t="s">
        <v>3057</v>
      </c>
      <c r="E133" s="72" t="s">
        <v>3058</v>
      </c>
      <c r="F133" s="73" t="s">
        <v>82</v>
      </c>
      <c r="G133" s="74">
        <v>35.363</v>
      </c>
      <c r="H133" s="100">
        <v>543.3</v>
      </c>
      <c r="I133" s="234">
        <f>ROUND(H133*G133,2)</f>
        <v>19212.72</v>
      </c>
      <c r="J133" s="235"/>
      <c r="K133" s="100">
        <v>543.3</v>
      </c>
      <c r="L133" s="236">
        <f>ROUND(K133*J133,2)</f>
        <v>0</v>
      </c>
      <c r="M133" s="235"/>
      <c r="N133" s="100">
        <v>543.3</v>
      </c>
      <c r="O133" s="236">
        <f>ROUND(N133*M133,2)</f>
        <v>0</v>
      </c>
      <c r="P133" s="235">
        <f t="shared" si="0"/>
        <v>35.363</v>
      </c>
      <c r="Q133" s="100">
        <v>543.3</v>
      </c>
      <c r="R133" s="236">
        <f>ROUND(Q133*P133,2)</f>
        <v>19212.72</v>
      </c>
    </row>
    <row r="134" spans="1:18" s="1" customFormat="1" ht="31.5" customHeight="1" hidden="1" outlineLevel="2">
      <c r="A134" s="115"/>
      <c r="B134" s="70" t="s">
        <v>79</v>
      </c>
      <c r="C134" s="70" t="s">
        <v>67</v>
      </c>
      <c r="D134" s="71" t="s">
        <v>1269</v>
      </c>
      <c r="E134" s="72" t="s">
        <v>1270</v>
      </c>
      <c r="F134" s="73" t="s">
        <v>126</v>
      </c>
      <c r="G134" s="74">
        <v>2415</v>
      </c>
      <c r="H134" s="100">
        <v>16.7</v>
      </c>
      <c r="I134" s="234">
        <f>ROUND(H134*G134,2)</f>
        <v>40330.5</v>
      </c>
      <c r="J134" s="235"/>
      <c r="K134" s="100">
        <v>16.7</v>
      </c>
      <c r="L134" s="236">
        <f>ROUND(K134*J134,2)</f>
        <v>0</v>
      </c>
      <c r="M134" s="235"/>
      <c r="N134" s="100">
        <v>16.7</v>
      </c>
      <c r="O134" s="236">
        <f>ROUND(N134*M134,2)</f>
        <v>0</v>
      </c>
      <c r="P134" s="235">
        <f t="shared" si="0"/>
        <v>2415</v>
      </c>
      <c r="Q134" s="100">
        <v>16.7</v>
      </c>
      <c r="R134" s="236">
        <f>ROUND(Q134*P134,2)</f>
        <v>40330.5</v>
      </c>
    </row>
    <row r="135" spans="1:18" s="1" customFormat="1" ht="22.5" customHeight="1" hidden="1" outlineLevel="2" collapsed="1">
      <c r="A135" s="115"/>
      <c r="B135" s="70" t="s">
        <v>2</v>
      </c>
      <c r="C135" s="70" t="s">
        <v>67</v>
      </c>
      <c r="D135" s="71" t="s">
        <v>1285</v>
      </c>
      <c r="E135" s="72" t="s">
        <v>1286</v>
      </c>
      <c r="F135" s="73" t="s">
        <v>104</v>
      </c>
      <c r="G135" s="74">
        <v>1.86</v>
      </c>
      <c r="H135" s="100">
        <v>132.4</v>
      </c>
      <c r="I135" s="234">
        <f>ROUND(H135*G135,2)</f>
        <v>246.26</v>
      </c>
      <c r="J135" s="235"/>
      <c r="K135" s="100">
        <v>132.4</v>
      </c>
      <c r="L135" s="236">
        <f>ROUND(K135*J135,2)</f>
        <v>0</v>
      </c>
      <c r="M135" s="235"/>
      <c r="N135" s="100">
        <v>132.4</v>
      </c>
      <c r="O135" s="236">
        <f>ROUND(N135*M135,2)</f>
        <v>0</v>
      </c>
      <c r="P135" s="235">
        <f t="shared" si="0"/>
        <v>1.86</v>
      </c>
      <c r="Q135" s="100">
        <v>132.4</v>
      </c>
      <c r="R135" s="236">
        <f>ROUND(Q135*P135,2)</f>
        <v>246.26</v>
      </c>
    </row>
    <row r="136" spans="1:18" s="8" customFormat="1" ht="13.5" hidden="1" outlineLevel="3">
      <c r="A136" s="135"/>
      <c r="B136" s="77"/>
      <c r="C136" s="79" t="s">
        <v>70</v>
      </c>
      <c r="D136" s="83" t="s">
        <v>15</v>
      </c>
      <c r="E136" s="84" t="s">
        <v>3059</v>
      </c>
      <c r="F136" s="77"/>
      <c r="G136" s="85">
        <v>1.86</v>
      </c>
      <c r="H136" s="136" t="s">
        <v>15</v>
      </c>
      <c r="I136" s="77"/>
      <c r="J136" s="239"/>
      <c r="K136" s="136" t="s">
        <v>15</v>
      </c>
      <c r="L136" s="240"/>
      <c r="M136" s="239"/>
      <c r="N136" s="136" t="s">
        <v>15</v>
      </c>
      <c r="O136" s="240"/>
      <c r="P136" s="239">
        <f t="shared" si="0"/>
        <v>1.86</v>
      </c>
      <c r="Q136" s="136" t="s">
        <v>15</v>
      </c>
      <c r="R136" s="240"/>
    </row>
    <row r="137" spans="1:18" s="9" customFormat="1" ht="13.5" hidden="1" outlineLevel="3">
      <c r="A137" s="137"/>
      <c r="B137" s="78"/>
      <c r="C137" s="79" t="s">
        <v>70</v>
      </c>
      <c r="D137" s="241" t="s">
        <v>1288</v>
      </c>
      <c r="E137" s="242" t="s">
        <v>71</v>
      </c>
      <c r="F137" s="78"/>
      <c r="G137" s="82">
        <v>1.86</v>
      </c>
      <c r="H137" s="138" t="s">
        <v>15</v>
      </c>
      <c r="I137" s="78"/>
      <c r="J137" s="243"/>
      <c r="K137" s="138" t="s">
        <v>15</v>
      </c>
      <c r="L137" s="244"/>
      <c r="M137" s="243"/>
      <c r="N137" s="138" t="s">
        <v>15</v>
      </c>
      <c r="O137" s="244"/>
      <c r="P137" s="243">
        <f t="shared" si="0"/>
        <v>1.86</v>
      </c>
      <c r="Q137" s="138" t="s">
        <v>15</v>
      </c>
      <c r="R137" s="244"/>
    </row>
    <row r="138" spans="1:18" s="1" customFormat="1" ht="22.5" customHeight="1" hidden="1" outlineLevel="2" collapsed="1">
      <c r="A138" s="115"/>
      <c r="B138" s="70" t="s">
        <v>80</v>
      </c>
      <c r="C138" s="70" t="s">
        <v>67</v>
      </c>
      <c r="D138" s="71" t="s">
        <v>1289</v>
      </c>
      <c r="E138" s="72" t="s">
        <v>1290</v>
      </c>
      <c r="F138" s="73" t="s">
        <v>104</v>
      </c>
      <c r="G138" s="74">
        <v>3.72</v>
      </c>
      <c r="H138" s="100">
        <v>278.6</v>
      </c>
      <c r="I138" s="234">
        <f>ROUND(H138*G138,2)</f>
        <v>1036.39</v>
      </c>
      <c r="J138" s="235"/>
      <c r="K138" s="100">
        <v>278.6</v>
      </c>
      <c r="L138" s="236">
        <f>ROUND(K138*J138,2)</f>
        <v>0</v>
      </c>
      <c r="M138" s="235"/>
      <c r="N138" s="100">
        <v>278.6</v>
      </c>
      <c r="O138" s="236">
        <f>ROUND(N138*M138,2)</f>
        <v>0</v>
      </c>
      <c r="P138" s="235">
        <f t="shared" si="0"/>
        <v>3.72</v>
      </c>
      <c r="Q138" s="100">
        <v>278.6</v>
      </c>
      <c r="R138" s="236">
        <f>ROUND(Q138*P138,2)</f>
        <v>1036.39</v>
      </c>
    </row>
    <row r="139" spans="1:18" s="7" customFormat="1" ht="13.5" hidden="1" outlineLevel="3">
      <c r="A139" s="140"/>
      <c r="B139" s="76"/>
      <c r="C139" s="79" t="s">
        <v>70</v>
      </c>
      <c r="D139" s="143" t="s">
        <v>15</v>
      </c>
      <c r="E139" s="201" t="s">
        <v>3060</v>
      </c>
      <c r="F139" s="76"/>
      <c r="G139" s="143" t="s">
        <v>15</v>
      </c>
      <c r="H139" s="144" t="s">
        <v>15</v>
      </c>
      <c r="I139" s="76"/>
      <c r="J139" s="237"/>
      <c r="K139" s="144" t="s">
        <v>15</v>
      </c>
      <c r="L139" s="238"/>
      <c r="M139" s="237"/>
      <c r="N139" s="144" t="s">
        <v>15</v>
      </c>
      <c r="O139" s="238"/>
      <c r="P139" s="237" t="e">
        <f t="shared" si="0"/>
        <v>#VALUE!</v>
      </c>
      <c r="Q139" s="144" t="s">
        <v>15</v>
      </c>
      <c r="R139" s="238"/>
    </row>
    <row r="140" spans="1:18" s="8" customFormat="1" ht="13.5" hidden="1" outlineLevel="3">
      <c r="A140" s="135"/>
      <c r="B140" s="77"/>
      <c r="C140" s="79" t="s">
        <v>70</v>
      </c>
      <c r="D140" s="83" t="s">
        <v>15</v>
      </c>
      <c r="E140" s="84" t="s">
        <v>3061</v>
      </c>
      <c r="F140" s="77"/>
      <c r="G140" s="85">
        <v>3.72</v>
      </c>
      <c r="H140" s="136" t="s">
        <v>15</v>
      </c>
      <c r="I140" s="77"/>
      <c r="J140" s="239"/>
      <c r="K140" s="136" t="s">
        <v>15</v>
      </c>
      <c r="L140" s="240"/>
      <c r="M140" s="239"/>
      <c r="N140" s="136" t="s">
        <v>15</v>
      </c>
      <c r="O140" s="240"/>
      <c r="P140" s="239">
        <f t="shared" si="0"/>
        <v>3.72</v>
      </c>
      <c r="Q140" s="136" t="s">
        <v>15</v>
      </c>
      <c r="R140" s="240"/>
    </row>
    <row r="141" spans="1:18" s="9" customFormat="1" ht="13.5" hidden="1" outlineLevel="3">
      <c r="A141" s="137"/>
      <c r="B141" s="78"/>
      <c r="C141" s="79" t="s">
        <v>70</v>
      </c>
      <c r="D141" s="241" t="s">
        <v>1292</v>
      </c>
      <c r="E141" s="242" t="s">
        <v>71</v>
      </c>
      <c r="F141" s="78"/>
      <c r="G141" s="82">
        <v>3.72</v>
      </c>
      <c r="H141" s="138" t="s">
        <v>15</v>
      </c>
      <c r="I141" s="78"/>
      <c r="J141" s="243"/>
      <c r="K141" s="138" t="s">
        <v>15</v>
      </c>
      <c r="L141" s="244"/>
      <c r="M141" s="243"/>
      <c r="N141" s="138" t="s">
        <v>15</v>
      </c>
      <c r="O141" s="244"/>
      <c r="P141" s="243">
        <f t="shared" si="0"/>
        <v>3.72</v>
      </c>
      <c r="Q141" s="138" t="s">
        <v>15</v>
      </c>
      <c r="R141" s="244"/>
    </row>
    <row r="142" spans="1:18" s="1" customFormat="1" ht="22.5" customHeight="1" hidden="1" outlineLevel="2" collapsed="1">
      <c r="A142" s="115"/>
      <c r="B142" s="70" t="s">
        <v>81</v>
      </c>
      <c r="C142" s="70" t="s">
        <v>67</v>
      </c>
      <c r="D142" s="71" t="s">
        <v>1293</v>
      </c>
      <c r="E142" s="72" t="s">
        <v>1294</v>
      </c>
      <c r="F142" s="73" t="s">
        <v>104</v>
      </c>
      <c r="G142" s="74">
        <v>1.86</v>
      </c>
      <c r="H142" s="100">
        <v>69.7</v>
      </c>
      <c r="I142" s="234">
        <f>ROUND(H142*G142,2)</f>
        <v>129.64</v>
      </c>
      <c r="J142" s="235"/>
      <c r="K142" s="100">
        <v>69.7</v>
      </c>
      <c r="L142" s="236">
        <f>ROUND(K142*J142,2)</f>
        <v>0</v>
      </c>
      <c r="M142" s="235"/>
      <c r="N142" s="100">
        <v>69.7</v>
      </c>
      <c r="O142" s="236">
        <f>ROUND(N142*M142,2)</f>
        <v>0</v>
      </c>
      <c r="P142" s="235">
        <f t="shared" si="0"/>
        <v>1.86</v>
      </c>
      <c r="Q142" s="100">
        <v>69.7</v>
      </c>
      <c r="R142" s="236">
        <f>ROUND(Q142*P142,2)</f>
        <v>129.64</v>
      </c>
    </row>
    <row r="143" spans="1:18" s="8" customFormat="1" ht="13.5" hidden="1" outlineLevel="3">
      <c r="A143" s="135"/>
      <c r="B143" s="77"/>
      <c r="C143" s="79" t="s">
        <v>70</v>
      </c>
      <c r="D143" s="83" t="s">
        <v>15</v>
      </c>
      <c r="E143" s="84" t="s">
        <v>3062</v>
      </c>
      <c r="F143" s="77"/>
      <c r="G143" s="85">
        <v>1.86</v>
      </c>
      <c r="H143" s="136" t="s">
        <v>15</v>
      </c>
      <c r="I143" s="77"/>
      <c r="J143" s="239"/>
      <c r="K143" s="136" t="s">
        <v>15</v>
      </c>
      <c r="L143" s="240"/>
      <c r="M143" s="239"/>
      <c r="N143" s="136" t="s">
        <v>15</v>
      </c>
      <c r="O143" s="240"/>
      <c r="P143" s="239">
        <f t="shared" si="0"/>
        <v>1.86</v>
      </c>
      <c r="Q143" s="136" t="s">
        <v>15</v>
      </c>
      <c r="R143" s="240"/>
    </row>
    <row r="144" spans="1:18" s="9" customFormat="1" ht="13.5" hidden="1" outlineLevel="3">
      <c r="A144" s="137"/>
      <c r="B144" s="78"/>
      <c r="C144" s="79" t="s">
        <v>70</v>
      </c>
      <c r="D144" s="241" t="s">
        <v>1296</v>
      </c>
      <c r="E144" s="242" t="s">
        <v>71</v>
      </c>
      <c r="F144" s="78"/>
      <c r="G144" s="82">
        <v>1.86</v>
      </c>
      <c r="H144" s="138" t="s">
        <v>15</v>
      </c>
      <c r="I144" s="78"/>
      <c r="J144" s="243"/>
      <c r="K144" s="138" t="s">
        <v>15</v>
      </c>
      <c r="L144" s="244"/>
      <c r="M144" s="243"/>
      <c r="N144" s="138" t="s">
        <v>15</v>
      </c>
      <c r="O144" s="244"/>
      <c r="P144" s="243">
        <f t="shared" si="0"/>
        <v>1.86</v>
      </c>
      <c r="Q144" s="138" t="s">
        <v>15</v>
      </c>
      <c r="R144" s="244"/>
    </row>
    <row r="145" spans="1:18" s="1" customFormat="1" ht="22.5" customHeight="1" hidden="1" outlineLevel="2" collapsed="1">
      <c r="A145" s="115"/>
      <c r="B145" s="70" t="s">
        <v>83</v>
      </c>
      <c r="C145" s="70" t="s">
        <v>67</v>
      </c>
      <c r="D145" s="71" t="s">
        <v>1297</v>
      </c>
      <c r="E145" s="72" t="s">
        <v>1298</v>
      </c>
      <c r="F145" s="73" t="s">
        <v>68</v>
      </c>
      <c r="G145" s="74">
        <v>16.098</v>
      </c>
      <c r="H145" s="100">
        <v>111.5</v>
      </c>
      <c r="I145" s="234">
        <f>ROUND(H145*G145,2)</f>
        <v>1794.93</v>
      </c>
      <c r="J145" s="235"/>
      <c r="K145" s="100">
        <v>111.5</v>
      </c>
      <c r="L145" s="236">
        <f>ROUND(K145*J145,2)</f>
        <v>0</v>
      </c>
      <c r="M145" s="235"/>
      <c r="N145" s="100">
        <v>111.5</v>
      </c>
      <c r="O145" s="236">
        <f>ROUND(N145*M145,2)</f>
        <v>0</v>
      </c>
      <c r="P145" s="235">
        <f t="shared" si="0"/>
        <v>16.098</v>
      </c>
      <c r="Q145" s="100">
        <v>111.5</v>
      </c>
      <c r="R145" s="236">
        <f>ROUND(Q145*P145,2)</f>
        <v>1794.93</v>
      </c>
    </row>
    <row r="146" spans="1:18" s="8" customFormat="1" ht="13.5" hidden="1" outlineLevel="3">
      <c r="A146" s="135"/>
      <c r="B146" s="77"/>
      <c r="C146" s="79" t="s">
        <v>70</v>
      </c>
      <c r="D146" s="83" t="s">
        <v>15</v>
      </c>
      <c r="E146" s="84" t="s">
        <v>3063</v>
      </c>
      <c r="F146" s="77"/>
      <c r="G146" s="85">
        <v>2.79</v>
      </c>
      <c r="H146" s="136" t="s">
        <v>15</v>
      </c>
      <c r="I146" s="77"/>
      <c r="J146" s="239"/>
      <c r="K146" s="136" t="s">
        <v>15</v>
      </c>
      <c r="L146" s="240"/>
      <c r="M146" s="239"/>
      <c r="N146" s="136" t="s">
        <v>15</v>
      </c>
      <c r="O146" s="240"/>
      <c r="P146" s="239">
        <f t="shared" si="0"/>
        <v>2.79</v>
      </c>
      <c r="Q146" s="136" t="s">
        <v>15</v>
      </c>
      <c r="R146" s="240"/>
    </row>
    <row r="147" spans="1:18" s="8" customFormat="1" ht="13.5" hidden="1" outlineLevel="3">
      <c r="A147" s="135"/>
      <c r="B147" s="77"/>
      <c r="C147" s="79" t="s">
        <v>70</v>
      </c>
      <c r="D147" s="83" t="s">
        <v>15</v>
      </c>
      <c r="E147" s="84" t="s">
        <v>3064</v>
      </c>
      <c r="F147" s="77"/>
      <c r="G147" s="85">
        <v>10.518</v>
      </c>
      <c r="H147" s="136" t="s">
        <v>15</v>
      </c>
      <c r="I147" s="77"/>
      <c r="J147" s="239"/>
      <c r="K147" s="136" t="s">
        <v>15</v>
      </c>
      <c r="L147" s="240"/>
      <c r="M147" s="239"/>
      <c r="N147" s="136" t="s">
        <v>15</v>
      </c>
      <c r="O147" s="240"/>
      <c r="P147" s="239">
        <f t="shared" si="0"/>
        <v>10.518</v>
      </c>
      <c r="Q147" s="136" t="s">
        <v>15</v>
      </c>
      <c r="R147" s="240"/>
    </row>
    <row r="148" spans="1:18" s="8" customFormat="1" ht="13.5" hidden="1" outlineLevel="3">
      <c r="A148" s="135"/>
      <c r="B148" s="77"/>
      <c r="C148" s="79" t="s">
        <v>70</v>
      </c>
      <c r="D148" s="83" t="s">
        <v>15</v>
      </c>
      <c r="E148" s="84" t="s">
        <v>3065</v>
      </c>
      <c r="F148" s="77"/>
      <c r="G148" s="85">
        <v>2.79</v>
      </c>
      <c r="H148" s="136" t="s">
        <v>15</v>
      </c>
      <c r="I148" s="77"/>
      <c r="J148" s="239"/>
      <c r="K148" s="136" t="s">
        <v>15</v>
      </c>
      <c r="L148" s="240"/>
      <c r="M148" s="239"/>
      <c r="N148" s="136" t="s">
        <v>15</v>
      </c>
      <c r="O148" s="240"/>
      <c r="P148" s="239">
        <f t="shared" si="0"/>
        <v>2.79</v>
      </c>
      <c r="Q148" s="136" t="s">
        <v>15</v>
      </c>
      <c r="R148" s="240"/>
    </row>
    <row r="149" spans="1:18" s="9" customFormat="1" ht="13.5" hidden="1" outlineLevel="3">
      <c r="A149" s="137"/>
      <c r="B149" s="78"/>
      <c r="C149" s="79" t="s">
        <v>70</v>
      </c>
      <c r="D149" s="241" t="s">
        <v>15</v>
      </c>
      <c r="E149" s="242" t="s">
        <v>71</v>
      </c>
      <c r="F149" s="78"/>
      <c r="G149" s="82">
        <v>16.098</v>
      </c>
      <c r="H149" s="138" t="s">
        <v>15</v>
      </c>
      <c r="I149" s="78"/>
      <c r="J149" s="243"/>
      <c r="K149" s="138" t="s">
        <v>15</v>
      </c>
      <c r="L149" s="244"/>
      <c r="M149" s="243"/>
      <c r="N149" s="138" t="s">
        <v>15</v>
      </c>
      <c r="O149" s="244"/>
      <c r="P149" s="243">
        <f t="shared" si="0"/>
        <v>16.098</v>
      </c>
      <c r="Q149" s="138" t="s">
        <v>15</v>
      </c>
      <c r="R149" s="244"/>
    </row>
    <row r="150" spans="1:18" s="1" customFormat="1" ht="22.5" customHeight="1" hidden="1" outlineLevel="2" collapsed="1">
      <c r="A150" s="115"/>
      <c r="B150" s="70" t="s">
        <v>84</v>
      </c>
      <c r="C150" s="70" t="s">
        <v>67</v>
      </c>
      <c r="D150" s="71" t="s">
        <v>1302</v>
      </c>
      <c r="E150" s="72" t="s">
        <v>1303</v>
      </c>
      <c r="F150" s="73" t="s">
        <v>68</v>
      </c>
      <c r="G150" s="74">
        <v>364.435</v>
      </c>
      <c r="H150" s="100">
        <v>250.8</v>
      </c>
      <c r="I150" s="234">
        <f>ROUND(H150*G150,2)</f>
        <v>91400.3</v>
      </c>
      <c r="J150" s="235"/>
      <c r="K150" s="100">
        <v>250.8</v>
      </c>
      <c r="L150" s="236">
        <f>ROUND(K150*J150,2)</f>
        <v>0</v>
      </c>
      <c r="M150" s="235"/>
      <c r="N150" s="100">
        <v>250.8</v>
      </c>
      <c r="O150" s="236">
        <f>ROUND(N150*M150,2)</f>
        <v>0</v>
      </c>
      <c r="P150" s="235">
        <f t="shared" si="0"/>
        <v>364.435</v>
      </c>
      <c r="Q150" s="100">
        <v>250.8</v>
      </c>
      <c r="R150" s="236">
        <f>ROUND(Q150*P150,2)</f>
        <v>91400.3</v>
      </c>
    </row>
    <row r="151" spans="1:18" s="7" customFormat="1" ht="13.5" hidden="1" outlineLevel="3">
      <c r="A151" s="140"/>
      <c r="B151" s="76"/>
      <c r="C151" s="79" t="s">
        <v>70</v>
      </c>
      <c r="D151" s="143" t="s">
        <v>15</v>
      </c>
      <c r="E151" s="201" t="s">
        <v>3066</v>
      </c>
      <c r="F151" s="76"/>
      <c r="G151" s="143" t="s">
        <v>15</v>
      </c>
      <c r="H151" s="144" t="s">
        <v>15</v>
      </c>
      <c r="I151" s="76"/>
      <c r="J151" s="237"/>
      <c r="K151" s="144" t="s">
        <v>15</v>
      </c>
      <c r="L151" s="238"/>
      <c r="M151" s="237"/>
      <c r="N151" s="144" t="s">
        <v>15</v>
      </c>
      <c r="O151" s="238"/>
      <c r="P151" s="237" t="e">
        <f t="shared" si="0"/>
        <v>#VALUE!</v>
      </c>
      <c r="Q151" s="144" t="s">
        <v>15</v>
      </c>
      <c r="R151" s="238"/>
    </row>
    <row r="152" spans="1:18" s="8" customFormat="1" ht="13.5" hidden="1" outlineLevel="3">
      <c r="A152" s="135"/>
      <c r="B152" s="77"/>
      <c r="C152" s="79" t="s">
        <v>70</v>
      </c>
      <c r="D152" s="83" t="s">
        <v>15</v>
      </c>
      <c r="E152" s="84" t="s">
        <v>3067</v>
      </c>
      <c r="F152" s="77"/>
      <c r="G152" s="85">
        <v>301.668</v>
      </c>
      <c r="H152" s="136" t="s">
        <v>15</v>
      </c>
      <c r="I152" s="77"/>
      <c r="J152" s="239"/>
      <c r="K152" s="136" t="s">
        <v>15</v>
      </c>
      <c r="L152" s="240"/>
      <c r="M152" s="239"/>
      <c r="N152" s="136" t="s">
        <v>15</v>
      </c>
      <c r="O152" s="240"/>
      <c r="P152" s="239">
        <f t="shared" si="0"/>
        <v>301.668</v>
      </c>
      <c r="Q152" s="136" t="s">
        <v>15</v>
      </c>
      <c r="R152" s="240"/>
    </row>
    <row r="153" spans="1:18" s="8" customFormat="1" ht="13.5" hidden="1" outlineLevel="3">
      <c r="A153" s="135"/>
      <c r="B153" s="77"/>
      <c r="C153" s="79" t="s">
        <v>70</v>
      </c>
      <c r="D153" s="83" t="s">
        <v>15</v>
      </c>
      <c r="E153" s="84" t="s">
        <v>3068</v>
      </c>
      <c r="F153" s="77"/>
      <c r="G153" s="85">
        <v>74.232</v>
      </c>
      <c r="H153" s="136" t="s">
        <v>15</v>
      </c>
      <c r="I153" s="77"/>
      <c r="J153" s="239"/>
      <c r="K153" s="136" t="s">
        <v>15</v>
      </c>
      <c r="L153" s="240"/>
      <c r="M153" s="239"/>
      <c r="N153" s="136" t="s">
        <v>15</v>
      </c>
      <c r="O153" s="240"/>
      <c r="P153" s="239">
        <f t="shared" si="0"/>
        <v>74.232</v>
      </c>
      <c r="Q153" s="136" t="s">
        <v>15</v>
      </c>
      <c r="R153" s="240"/>
    </row>
    <row r="154" spans="1:18" s="8" customFormat="1" ht="13.5" hidden="1" outlineLevel="3">
      <c r="A154" s="135"/>
      <c r="B154" s="77"/>
      <c r="C154" s="79" t="s">
        <v>70</v>
      </c>
      <c r="D154" s="83" t="s">
        <v>15</v>
      </c>
      <c r="E154" s="84" t="s">
        <v>3069</v>
      </c>
      <c r="F154" s="77"/>
      <c r="G154" s="85">
        <v>226.416</v>
      </c>
      <c r="H154" s="136" t="s">
        <v>15</v>
      </c>
      <c r="I154" s="77"/>
      <c r="J154" s="239"/>
      <c r="K154" s="136" t="s">
        <v>15</v>
      </c>
      <c r="L154" s="240"/>
      <c r="M154" s="239"/>
      <c r="N154" s="136" t="s">
        <v>15</v>
      </c>
      <c r="O154" s="240"/>
      <c r="P154" s="239">
        <f t="shared" si="0"/>
        <v>226.416</v>
      </c>
      <c r="Q154" s="136" t="s">
        <v>15</v>
      </c>
      <c r="R154" s="240"/>
    </row>
    <row r="155" spans="1:18" s="7" customFormat="1" ht="13.5" hidden="1" outlineLevel="3">
      <c r="A155" s="140"/>
      <c r="B155" s="76"/>
      <c r="C155" s="79" t="s">
        <v>70</v>
      </c>
      <c r="D155" s="143" t="s">
        <v>15</v>
      </c>
      <c r="E155" s="201" t="s">
        <v>1308</v>
      </c>
      <c r="F155" s="76"/>
      <c r="G155" s="143" t="s">
        <v>15</v>
      </c>
      <c r="H155" s="144" t="s">
        <v>15</v>
      </c>
      <c r="I155" s="76"/>
      <c r="J155" s="237"/>
      <c r="K155" s="144" t="s">
        <v>15</v>
      </c>
      <c r="L155" s="238"/>
      <c r="M155" s="237"/>
      <c r="N155" s="144" t="s">
        <v>15</v>
      </c>
      <c r="O155" s="238"/>
      <c r="P155" s="237" t="e">
        <f t="shared" si="0"/>
        <v>#VALUE!</v>
      </c>
      <c r="Q155" s="144" t="s">
        <v>15</v>
      </c>
      <c r="R155" s="238"/>
    </row>
    <row r="156" spans="1:18" s="8" customFormat="1" ht="13.5" hidden="1" outlineLevel="3">
      <c r="A156" s="135"/>
      <c r="B156" s="77"/>
      <c r="C156" s="79" t="s">
        <v>70</v>
      </c>
      <c r="D156" s="83" t="s">
        <v>15</v>
      </c>
      <c r="E156" s="84" t="s">
        <v>3070</v>
      </c>
      <c r="F156" s="77"/>
      <c r="G156" s="85">
        <v>20.526</v>
      </c>
      <c r="H156" s="136" t="s">
        <v>15</v>
      </c>
      <c r="I156" s="77"/>
      <c r="J156" s="239"/>
      <c r="K156" s="136" t="s">
        <v>15</v>
      </c>
      <c r="L156" s="240"/>
      <c r="M156" s="239"/>
      <c r="N156" s="136" t="s">
        <v>15</v>
      </c>
      <c r="O156" s="240"/>
      <c r="P156" s="239">
        <f t="shared" si="0"/>
        <v>20.526</v>
      </c>
      <c r="Q156" s="136" t="s">
        <v>15</v>
      </c>
      <c r="R156" s="240"/>
    </row>
    <row r="157" spans="1:18" s="8" customFormat="1" ht="13.5" hidden="1" outlineLevel="3">
      <c r="A157" s="135"/>
      <c r="B157" s="77"/>
      <c r="C157" s="79" t="s">
        <v>70</v>
      </c>
      <c r="D157" s="83" t="s">
        <v>15</v>
      </c>
      <c r="E157" s="84" t="s">
        <v>3071</v>
      </c>
      <c r="F157" s="77"/>
      <c r="G157" s="85">
        <v>29.068</v>
      </c>
      <c r="H157" s="136" t="s">
        <v>15</v>
      </c>
      <c r="I157" s="77"/>
      <c r="J157" s="239"/>
      <c r="K157" s="136" t="s">
        <v>15</v>
      </c>
      <c r="L157" s="240"/>
      <c r="M157" s="239"/>
      <c r="N157" s="136" t="s">
        <v>15</v>
      </c>
      <c r="O157" s="240"/>
      <c r="P157" s="239">
        <f t="shared" si="0"/>
        <v>29.068</v>
      </c>
      <c r="Q157" s="136" t="s">
        <v>15</v>
      </c>
      <c r="R157" s="240"/>
    </row>
    <row r="158" spans="1:18" s="494" customFormat="1" ht="13.5" hidden="1" outlineLevel="3">
      <c r="A158" s="486"/>
      <c r="B158" s="487"/>
      <c r="C158" s="79" t="s">
        <v>70</v>
      </c>
      <c r="D158" s="488" t="s">
        <v>1099</v>
      </c>
      <c r="E158" s="489" t="s">
        <v>1096</v>
      </c>
      <c r="F158" s="487"/>
      <c r="G158" s="490">
        <v>651.91</v>
      </c>
      <c r="H158" s="491" t="s">
        <v>15</v>
      </c>
      <c r="I158" s="487"/>
      <c r="J158" s="492"/>
      <c r="K158" s="491" t="s">
        <v>15</v>
      </c>
      <c r="L158" s="493"/>
      <c r="M158" s="492"/>
      <c r="N158" s="491" t="s">
        <v>15</v>
      </c>
      <c r="O158" s="493"/>
      <c r="P158" s="492">
        <f t="shared" si="0"/>
        <v>651.91</v>
      </c>
      <c r="Q158" s="491" t="s">
        <v>15</v>
      </c>
      <c r="R158" s="493"/>
    </row>
    <row r="159" spans="1:18" s="7" customFormat="1" ht="13.5" hidden="1" outlineLevel="3">
      <c r="A159" s="140"/>
      <c r="B159" s="76"/>
      <c r="C159" s="79" t="s">
        <v>70</v>
      </c>
      <c r="D159" s="143" t="s">
        <v>15</v>
      </c>
      <c r="E159" s="201" t="s">
        <v>3072</v>
      </c>
      <c r="F159" s="76"/>
      <c r="G159" s="143" t="s">
        <v>15</v>
      </c>
      <c r="H159" s="144" t="s">
        <v>15</v>
      </c>
      <c r="I159" s="76"/>
      <c r="J159" s="237"/>
      <c r="K159" s="144" t="s">
        <v>15</v>
      </c>
      <c r="L159" s="238"/>
      <c r="M159" s="237"/>
      <c r="N159" s="144" t="s">
        <v>15</v>
      </c>
      <c r="O159" s="238"/>
      <c r="P159" s="237" t="e">
        <f t="shared" si="0"/>
        <v>#VALUE!</v>
      </c>
      <c r="Q159" s="144" t="s">
        <v>15</v>
      </c>
      <c r="R159" s="238"/>
    </row>
    <row r="160" spans="1:18" s="8" customFormat="1" ht="13.5" hidden="1" outlineLevel="3">
      <c r="A160" s="135"/>
      <c r="B160" s="77"/>
      <c r="C160" s="79" t="s">
        <v>70</v>
      </c>
      <c r="D160" s="83" t="s">
        <v>15</v>
      </c>
      <c r="E160" s="84" t="s">
        <v>3073</v>
      </c>
      <c r="F160" s="77"/>
      <c r="G160" s="85">
        <v>1.635</v>
      </c>
      <c r="H160" s="136" t="s">
        <v>15</v>
      </c>
      <c r="I160" s="77"/>
      <c r="J160" s="239"/>
      <c r="K160" s="136" t="s">
        <v>15</v>
      </c>
      <c r="L160" s="240"/>
      <c r="M160" s="239"/>
      <c r="N160" s="136" t="s">
        <v>15</v>
      </c>
      <c r="O160" s="240"/>
      <c r="P160" s="239">
        <f t="shared" si="0"/>
        <v>1.635</v>
      </c>
      <c r="Q160" s="136" t="s">
        <v>15</v>
      </c>
      <c r="R160" s="240"/>
    </row>
    <row r="161" spans="1:18" s="7" customFormat="1" ht="13.5" hidden="1" outlineLevel="3">
      <c r="A161" s="140"/>
      <c r="B161" s="76"/>
      <c r="C161" s="79" t="s">
        <v>70</v>
      </c>
      <c r="D161" s="143" t="s">
        <v>15</v>
      </c>
      <c r="E161" s="201" t="s">
        <v>1311</v>
      </c>
      <c r="F161" s="76"/>
      <c r="G161" s="143" t="s">
        <v>15</v>
      </c>
      <c r="H161" s="144" t="s">
        <v>15</v>
      </c>
      <c r="I161" s="76"/>
      <c r="J161" s="237"/>
      <c r="K161" s="144" t="s">
        <v>15</v>
      </c>
      <c r="L161" s="238"/>
      <c r="M161" s="237"/>
      <c r="N161" s="144" t="s">
        <v>15</v>
      </c>
      <c r="O161" s="238"/>
      <c r="P161" s="237" t="e">
        <f t="shared" si="0"/>
        <v>#VALUE!</v>
      </c>
      <c r="Q161" s="144" t="s">
        <v>15</v>
      </c>
      <c r="R161" s="238"/>
    </row>
    <row r="162" spans="1:18" s="8" customFormat="1" ht="13.5" hidden="1" outlineLevel="3">
      <c r="A162" s="135"/>
      <c r="B162" s="77"/>
      <c r="C162" s="79" t="s">
        <v>70</v>
      </c>
      <c r="D162" s="83" t="s">
        <v>15</v>
      </c>
      <c r="E162" s="84" t="s">
        <v>3074</v>
      </c>
      <c r="F162" s="77"/>
      <c r="G162" s="85">
        <v>-51.119</v>
      </c>
      <c r="H162" s="136" t="s">
        <v>15</v>
      </c>
      <c r="I162" s="77"/>
      <c r="J162" s="239"/>
      <c r="K162" s="136" t="s">
        <v>15</v>
      </c>
      <c r="L162" s="240"/>
      <c r="M162" s="239"/>
      <c r="N162" s="136" t="s">
        <v>15</v>
      </c>
      <c r="O162" s="240"/>
      <c r="P162" s="239">
        <f t="shared" si="0"/>
        <v>-51.119</v>
      </c>
      <c r="Q162" s="136" t="s">
        <v>15</v>
      </c>
      <c r="R162" s="240"/>
    </row>
    <row r="163" spans="1:18" s="8" customFormat="1" ht="13.5" hidden="1" outlineLevel="3">
      <c r="A163" s="135"/>
      <c r="B163" s="77"/>
      <c r="C163" s="79" t="s">
        <v>70</v>
      </c>
      <c r="D163" s="83" t="s">
        <v>15</v>
      </c>
      <c r="E163" s="84" t="s">
        <v>3075</v>
      </c>
      <c r="F163" s="77"/>
      <c r="G163" s="85">
        <v>-12.421</v>
      </c>
      <c r="H163" s="136" t="s">
        <v>15</v>
      </c>
      <c r="I163" s="77"/>
      <c r="J163" s="239"/>
      <c r="K163" s="136" t="s">
        <v>15</v>
      </c>
      <c r="L163" s="240"/>
      <c r="M163" s="239"/>
      <c r="N163" s="136" t="s">
        <v>15</v>
      </c>
      <c r="O163" s="240"/>
      <c r="P163" s="239">
        <f t="shared" si="0"/>
        <v>-12.421</v>
      </c>
      <c r="Q163" s="136" t="s">
        <v>15</v>
      </c>
      <c r="R163" s="240"/>
    </row>
    <row r="164" spans="1:18" s="7" customFormat="1" ht="13.5" hidden="1" outlineLevel="3">
      <c r="A164" s="140"/>
      <c r="B164" s="76"/>
      <c r="C164" s="79" t="s">
        <v>70</v>
      </c>
      <c r="D164" s="143" t="s">
        <v>15</v>
      </c>
      <c r="E164" s="201" t="s">
        <v>3076</v>
      </c>
      <c r="F164" s="76"/>
      <c r="G164" s="143" t="s">
        <v>15</v>
      </c>
      <c r="H164" s="144" t="s">
        <v>15</v>
      </c>
      <c r="I164" s="76"/>
      <c r="J164" s="237"/>
      <c r="K164" s="144" t="s">
        <v>15</v>
      </c>
      <c r="L164" s="238"/>
      <c r="M164" s="237"/>
      <c r="N164" s="144" t="s">
        <v>15</v>
      </c>
      <c r="O164" s="238"/>
      <c r="P164" s="237" t="e">
        <f t="shared" si="0"/>
        <v>#VALUE!</v>
      </c>
      <c r="Q164" s="144" t="s">
        <v>15</v>
      </c>
      <c r="R164" s="238"/>
    </row>
    <row r="165" spans="1:18" s="8" customFormat="1" ht="13.5" hidden="1" outlineLevel="3">
      <c r="A165" s="135"/>
      <c r="B165" s="77"/>
      <c r="C165" s="79" t="s">
        <v>70</v>
      </c>
      <c r="D165" s="83" t="s">
        <v>15</v>
      </c>
      <c r="E165" s="84" t="s">
        <v>3077</v>
      </c>
      <c r="F165" s="77"/>
      <c r="G165" s="85">
        <v>-2.206</v>
      </c>
      <c r="H165" s="136" t="s">
        <v>15</v>
      </c>
      <c r="I165" s="77"/>
      <c r="J165" s="239"/>
      <c r="K165" s="136" t="s">
        <v>15</v>
      </c>
      <c r="L165" s="240"/>
      <c r="M165" s="239"/>
      <c r="N165" s="136" t="s">
        <v>15</v>
      </c>
      <c r="O165" s="240"/>
      <c r="P165" s="239">
        <f t="shared" si="0"/>
        <v>-2.206</v>
      </c>
      <c r="Q165" s="136" t="s">
        <v>15</v>
      </c>
      <c r="R165" s="240"/>
    </row>
    <row r="166" spans="1:18" s="9" customFormat="1" ht="13.5" hidden="1" outlineLevel="3">
      <c r="A166" s="137"/>
      <c r="B166" s="78"/>
      <c r="C166" s="79" t="s">
        <v>70</v>
      </c>
      <c r="D166" s="241" t="s">
        <v>3078</v>
      </c>
      <c r="E166" s="242" t="s">
        <v>71</v>
      </c>
      <c r="F166" s="78"/>
      <c r="G166" s="82">
        <v>587.799</v>
      </c>
      <c r="H166" s="138" t="s">
        <v>15</v>
      </c>
      <c r="I166" s="78"/>
      <c r="J166" s="243"/>
      <c r="K166" s="138" t="s">
        <v>15</v>
      </c>
      <c r="L166" s="244"/>
      <c r="M166" s="243"/>
      <c r="N166" s="138" t="s">
        <v>15</v>
      </c>
      <c r="O166" s="244"/>
      <c r="P166" s="243">
        <f t="shared" si="0"/>
        <v>587.799</v>
      </c>
      <c r="Q166" s="138" t="s">
        <v>15</v>
      </c>
      <c r="R166" s="244"/>
    </row>
    <row r="167" spans="1:18" s="7" customFormat="1" ht="13.5" hidden="1" outlineLevel="3">
      <c r="A167" s="140"/>
      <c r="B167" s="76"/>
      <c r="C167" s="79" t="s">
        <v>70</v>
      </c>
      <c r="D167" s="143" t="s">
        <v>15</v>
      </c>
      <c r="E167" s="201" t="s">
        <v>1100</v>
      </c>
      <c r="F167" s="76"/>
      <c r="G167" s="143" t="s">
        <v>15</v>
      </c>
      <c r="H167" s="144" t="s">
        <v>15</v>
      </c>
      <c r="I167" s="76"/>
      <c r="J167" s="237"/>
      <c r="K167" s="144" t="s">
        <v>15</v>
      </c>
      <c r="L167" s="238"/>
      <c r="M167" s="237"/>
      <c r="N167" s="144" t="s">
        <v>15</v>
      </c>
      <c r="O167" s="238"/>
      <c r="P167" s="237" t="e">
        <f t="shared" si="0"/>
        <v>#VALUE!</v>
      </c>
      <c r="Q167" s="144" t="s">
        <v>15</v>
      </c>
      <c r="R167" s="238"/>
    </row>
    <row r="168" spans="1:18" s="8" customFormat="1" ht="13.5" hidden="1" outlineLevel="3">
      <c r="A168" s="135"/>
      <c r="B168" s="77"/>
      <c r="C168" s="79" t="s">
        <v>70</v>
      </c>
      <c r="D168" s="83" t="s">
        <v>15</v>
      </c>
      <c r="E168" s="84" t="s">
        <v>3079</v>
      </c>
      <c r="F168" s="77"/>
      <c r="G168" s="85">
        <v>364.435</v>
      </c>
      <c r="H168" s="136" t="s">
        <v>15</v>
      </c>
      <c r="I168" s="77"/>
      <c r="J168" s="239"/>
      <c r="K168" s="136" t="s">
        <v>15</v>
      </c>
      <c r="L168" s="240"/>
      <c r="M168" s="239"/>
      <c r="N168" s="136" t="s">
        <v>15</v>
      </c>
      <c r="O168" s="240"/>
      <c r="P168" s="239">
        <f t="shared" si="0"/>
        <v>364.435</v>
      </c>
      <c r="Q168" s="136" t="s">
        <v>15</v>
      </c>
      <c r="R168" s="240"/>
    </row>
    <row r="169" spans="1:18" s="1" customFormat="1" ht="22.5" customHeight="1" hidden="1" outlineLevel="2" collapsed="1">
      <c r="A169" s="115"/>
      <c r="B169" s="70" t="s">
        <v>85</v>
      </c>
      <c r="C169" s="70" t="s">
        <v>67</v>
      </c>
      <c r="D169" s="71" t="s">
        <v>1102</v>
      </c>
      <c r="E169" s="72" t="s">
        <v>1103</v>
      </c>
      <c r="F169" s="73" t="s">
        <v>68</v>
      </c>
      <c r="G169" s="74">
        <v>182.218</v>
      </c>
      <c r="H169" s="100">
        <v>12.4</v>
      </c>
      <c r="I169" s="234">
        <f>ROUND(H169*G169,2)</f>
        <v>2259.5</v>
      </c>
      <c r="J169" s="235"/>
      <c r="K169" s="100">
        <v>12.4</v>
      </c>
      <c r="L169" s="236">
        <f>ROUND(K169*J169,2)</f>
        <v>0</v>
      </c>
      <c r="M169" s="235"/>
      <c r="N169" s="100">
        <v>12.4</v>
      </c>
      <c r="O169" s="236">
        <f>ROUND(N169*M169,2)</f>
        <v>0</v>
      </c>
      <c r="P169" s="235">
        <f aca="true" t="shared" si="1" ref="P169:P232">M169+J169+G169</f>
        <v>182.218</v>
      </c>
      <c r="Q169" s="100">
        <v>12.4</v>
      </c>
      <c r="R169" s="236">
        <f>ROUND(Q169*P169,2)</f>
        <v>2259.5</v>
      </c>
    </row>
    <row r="170" spans="1:18" s="7" customFormat="1" ht="13.5" hidden="1" outlineLevel="3">
      <c r="A170" s="140"/>
      <c r="B170" s="76"/>
      <c r="C170" s="79" t="s">
        <v>70</v>
      </c>
      <c r="D170" s="143" t="s">
        <v>15</v>
      </c>
      <c r="E170" s="201" t="s">
        <v>1104</v>
      </c>
      <c r="F170" s="76"/>
      <c r="G170" s="143" t="s">
        <v>15</v>
      </c>
      <c r="H170" s="144" t="s">
        <v>15</v>
      </c>
      <c r="I170" s="76"/>
      <c r="J170" s="237"/>
      <c r="K170" s="144" t="s">
        <v>15</v>
      </c>
      <c r="L170" s="238"/>
      <c r="M170" s="237"/>
      <c r="N170" s="144" t="s">
        <v>15</v>
      </c>
      <c r="O170" s="238"/>
      <c r="P170" s="237" t="e">
        <f t="shared" si="1"/>
        <v>#VALUE!</v>
      </c>
      <c r="Q170" s="144" t="s">
        <v>15</v>
      </c>
      <c r="R170" s="238"/>
    </row>
    <row r="171" spans="1:18" s="8" customFormat="1" ht="13.5" hidden="1" outlineLevel="3">
      <c r="A171" s="135"/>
      <c r="B171" s="77"/>
      <c r="C171" s="79" t="s">
        <v>70</v>
      </c>
      <c r="D171" s="83" t="s">
        <v>15</v>
      </c>
      <c r="E171" s="84" t="s">
        <v>3080</v>
      </c>
      <c r="F171" s="77"/>
      <c r="G171" s="85">
        <v>182.218</v>
      </c>
      <c r="H171" s="136" t="s">
        <v>15</v>
      </c>
      <c r="I171" s="77"/>
      <c r="J171" s="239"/>
      <c r="K171" s="136" t="s">
        <v>15</v>
      </c>
      <c r="L171" s="240"/>
      <c r="M171" s="239"/>
      <c r="N171" s="136" t="s">
        <v>15</v>
      </c>
      <c r="O171" s="240"/>
      <c r="P171" s="239">
        <f t="shared" si="1"/>
        <v>182.218</v>
      </c>
      <c r="Q171" s="136" t="s">
        <v>15</v>
      </c>
      <c r="R171" s="240"/>
    </row>
    <row r="172" spans="1:18" s="1" customFormat="1" ht="22.5" customHeight="1" hidden="1" outlineLevel="2" collapsed="1">
      <c r="A172" s="115"/>
      <c r="B172" s="70" t="s">
        <v>1</v>
      </c>
      <c r="C172" s="70" t="s">
        <v>67</v>
      </c>
      <c r="D172" s="71" t="s">
        <v>1106</v>
      </c>
      <c r="E172" s="72" t="s">
        <v>1107</v>
      </c>
      <c r="F172" s="73" t="s">
        <v>68</v>
      </c>
      <c r="G172" s="74">
        <v>176.34</v>
      </c>
      <c r="H172" s="100">
        <v>250.8</v>
      </c>
      <c r="I172" s="234">
        <f>ROUND(H172*G172,2)</f>
        <v>44226.07</v>
      </c>
      <c r="J172" s="235"/>
      <c r="K172" s="100">
        <v>250.8</v>
      </c>
      <c r="L172" s="236">
        <f>ROUND(K172*J172,2)</f>
        <v>0</v>
      </c>
      <c r="M172" s="235"/>
      <c r="N172" s="100">
        <v>250.8</v>
      </c>
      <c r="O172" s="236">
        <f>ROUND(N172*M172,2)</f>
        <v>0</v>
      </c>
      <c r="P172" s="235">
        <f t="shared" si="1"/>
        <v>176.34</v>
      </c>
      <c r="Q172" s="100">
        <v>250.8</v>
      </c>
      <c r="R172" s="236">
        <f>ROUND(Q172*P172,2)</f>
        <v>44226.07</v>
      </c>
    </row>
    <row r="173" spans="1:18" s="7" customFormat="1" ht="13.5" hidden="1" outlineLevel="3">
      <c r="A173" s="140"/>
      <c r="B173" s="76"/>
      <c r="C173" s="79" t="s">
        <v>70</v>
      </c>
      <c r="D173" s="143" t="s">
        <v>15</v>
      </c>
      <c r="E173" s="201" t="s">
        <v>1108</v>
      </c>
      <c r="F173" s="76"/>
      <c r="G173" s="143" t="s">
        <v>15</v>
      </c>
      <c r="H173" s="144" t="s">
        <v>15</v>
      </c>
      <c r="I173" s="76"/>
      <c r="J173" s="237"/>
      <c r="K173" s="144" t="s">
        <v>15</v>
      </c>
      <c r="L173" s="238"/>
      <c r="M173" s="237"/>
      <c r="N173" s="144" t="s">
        <v>15</v>
      </c>
      <c r="O173" s="238"/>
      <c r="P173" s="237" t="e">
        <f t="shared" si="1"/>
        <v>#VALUE!</v>
      </c>
      <c r="Q173" s="144" t="s">
        <v>15</v>
      </c>
      <c r="R173" s="238"/>
    </row>
    <row r="174" spans="1:18" s="8" customFormat="1" ht="13.5" hidden="1" outlineLevel="3">
      <c r="A174" s="135"/>
      <c r="B174" s="77"/>
      <c r="C174" s="79" t="s">
        <v>70</v>
      </c>
      <c r="D174" s="83" t="s">
        <v>15</v>
      </c>
      <c r="E174" s="84" t="s">
        <v>3081</v>
      </c>
      <c r="F174" s="77"/>
      <c r="G174" s="85">
        <v>176.34</v>
      </c>
      <c r="H174" s="136" t="s">
        <v>15</v>
      </c>
      <c r="I174" s="77"/>
      <c r="J174" s="239"/>
      <c r="K174" s="136" t="s">
        <v>15</v>
      </c>
      <c r="L174" s="240"/>
      <c r="M174" s="239"/>
      <c r="N174" s="136" t="s">
        <v>15</v>
      </c>
      <c r="O174" s="240"/>
      <c r="P174" s="239">
        <f t="shared" si="1"/>
        <v>176.34</v>
      </c>
      <c r="Q174" s="136" t="s">
        <v>15</v>
      </c>
      <c r="R174" s="240"/>
    </row>
    <row r="175" spans="1:18" s="1" customFormat="1" ht="22.5" customHeight="1" hidden="1" outlineLevel="2" collapsed="1">
      <c r="A175" s="115"/>
      <c r="B175" s="70" t="s">
        <v>86</v>
      </c>
      <c r="C175" s="70" t="s">
        <v>67</v>
      </c>
      <c r="D175" s="71" t="s">
        <v>1110</v>
      </c>
      <c r="E175" s="72" t="s">
        <v>1111</v>
      </c>
      <c r="F175" s="73" t="s">
        <v>68</v>
      </c>
      <c r="G175" s="74">
        <v>88.17</v>
      </c>
      <c r="H175" s="100">
        <v>12.4</v>
      </c>
      <c r="I175" s="234">
        <f>ROUND(H175*G175,2)</f>
        <v>1093.31</v>
      </c>
      <c r="J175" s="235"/>
      <c r="K175" s="100">
        <v>12.4</v>
      </c>
      <c r="L175" s="236">
        <f>ROUND(K175*J175,2)</f>
        <v>0</v>
      </c>
      <c r="M175" s="235"/>
      <c r="N175" s="100">
        <v>12.4</v>
      </c>
      <c r="O175" s="236">
        <f>ROUND(N175*M175,2)</f>
        <v>0</v>
      </c>
      <c r="P175" s="235">
        <f t="shared" si="1"/>
        <v>88.17</v>
      </c>
      <c r="Q175" s="100">
        <v>12.4</v>
      </c>
      <c r="R175" s="236">
        <f>ROUND(Q175*P175,2)</f>
        <v>1093.31</v>
      </c>
    </row>
    <row r="176" spans="1:18" s="7" customFormat="1" ht="13.5" hidden="1" outlineLevel="3">
      <c r="A176" s="140"/>
      <c r="B176" s="76"/>
      <c r="C176" s="79" t="s">
        <v>70</v>
      </c>
      <c r="D176" s="143" t="s">
        <v>15</v>
      </c>
      <c r="E176" s="201" t="s">
        <v>3082</v>
      </c>
      <c r="F176" s="76"/>
      <c r="G176" s="143" t="s">
        <v>15</v>
      </c>
      <c r="H176" s="144" t="s">
        <v>15</v>
      </c>
      <c r="I176" s="76"/>
      <c r="J176" s="237"/>
      <c r="K176" s="144" t="s">
        <v>15</v>
      </c>
      <c r="L176" s="238"/>
      <c r="M176" s="237"/>
      <c r="N176" s="144" t="s">
        <v>15</v>
      </c>
      <c r="O176" s="238"/>
      <c r="P176" s="237" t="e">
        <f t="shared" si="1"/>
        <v>#VALUE!</v>
      </c>
      <c r="Q176" s="144" t="s">
        <v>15</v>
      </c>
      <c r="R176" s="238"/>
    </row>
    <row r="177" spans="1:18" s="8" customFormat="1" ht="13.5" hidden="1" outlineLevel="3">
      <c r="A177" s="135"/>
      <c r="B177" s="77"/>
      <c r="C177" s="79" t="s">
        <v>70</v>
      </c>
      <c r="D177" s="83" t="s">
        <v>15</v>
      </c>
      <c r="E177" s="84" t="s">
        <v>3083</v>
      </c>
      <c r="F177" s="77"/>
      <c r="G177" s="85">
        <v>88.17</v>
      </c>
      <c r="H177" s="136" t="s">
        <v>15</v>
      </c>
      <c r="I177" s="77"/>
      <c r="J177" s="239"/>
      <c r="K177" s="136" t="s">
        <v>15</v>
      </c>
      <c r="L177" s="240"/>
      <c r="M177" s="239"/>
      <c r="N177" s="136" t="s">
        <v>15</v>
      </c>
      <c r="O177" s="240"/>
      <c r="P177" s="239">
        <f t="shared" si="1"/>
        <v>88.17</v>
      </c>
      <c r="Q177" s="136" t="s">
        <v>15</v>
      </c>
      <c r="R177" s="240"/>
    </row>
    <row r="178" spans="1:18" s="1" customFormat="1" ht="22.5" customHeight="1" hidden="1" outlineLevel="2" collapsed="1">
      <c r="A178" s="115"/>
      <c r="B178" s="70" t="s">
        <v>87</v>
      </c>
      <c r="C178" s="70" t="s">
        <v>67</v>
      </c>
      <c r="D178" s="71" t="s">
        <v>1113</v>
      </c>
      <c r="E178" s="72" t="s">
        <v>1114</v>
      </c>
      <c r="F178" s="73" t="s">
        <v>68</v>
      </c>
      <c r="G178" s="74">
        <v>47.024</v>
      </c>
      <c r="H178" s="100">
        <v>585.1</v>
      </c>
      <c r="I178" s="234">
        <f>ROUND(H178*G178,2)</f>
        <v>27513.74</v>
      </c>
      <c r="J178" s="235"/>
      <c r="K178" s="100">
        <v>585.1</v>
      </c>
      <c r="L178" s="236">
        <f>ROUND(K178*J178,2)</f>
        <v>0</v>
      </c>
      <c r="M178" s="235"/>
      <c r="N178" s="100">
        <v>585.1</v>
      </c>
      <c r="O178" s="236">
        <f>ROUND(N178*M178,2)</f>
        <v>0</v>
      </c>
      <c r="P178" s="235">
        <f t="shared" si="1"/>
        <v>47.024</v>
      </c>
      <c r="Q178" s="100">
        <v>585.1</v>
      </c>
      <c r="R178" s="236">
        <f>ROUND(Q178*P178,2)</f>
        <v>27513.74</v>
      </c>
    </row>
    <row r="179" spans="1:18" s="7" customFormat="1" ht="13.5" hidden="1" outlineLevel="3">
      <c r="A179" s="140"/>
      <c r="B179" s="76"/>
      <c r="C179" s="79" t="s">
        <v>70</v>
      </c>
      <c r="D179" s="143" t="s">
        <v>15</v>
      </c>
      <c r="E179" s="201" t="s">
        <v>3084</v>
      </c>
      <c r="F179" s="76"/>
      <c r="G179" s="143" t="s">
        <v>15</v>
      </c>
      <c r="H179" s="144" t="s">
        <v>15</v>
      </c>
      <c r="I179" s="76"/>
      <c r="J179" s="237"/>
      <c r="K179" s="144" t="s">
        <v>15</v>
      </c>
      <c r="L179" s="238"/>
      <c r="M179" s="237"/>
      <c r="N179" s="144" t="s">
        <v>15</v>
      </c>
      <c r="O179" s="238"/>
      <c r="P179" s="237" t="e">
        <f t="shared" si="1"/>
        <v>#VALUE!</v>
      </c>
      <c r="Q179" s="144" t="s">
        <v>15</v>
      </c>
      <c r="R179" s="238"/>
    </row>
    <row r="180" spans="1:18" s="8" customFormat="1" ht="13.5" hidden="1" outlineLevel="3">
      <c r="A180" s="135"/>
      <c r="B180" s="77"/>
      <c r="C180" s="79" t="s">
        <v>70</v>
      </c>
      <c r="D180" s="83" t="s">
        <v>15</v>
      </c>
      <c r="E180" s="84" t="s">
        <v>3085</v>
      </c>
      <c r="F180" s="77"/>
      <c r="G180" s="85">
        <v>47.024</v>
      </c>
      <c r="H180" s="136" t="s">
        <v>15</v>
      </c>
      <c r="I180" s="77"/>
      <c r="J180" s="239"/>
      <c r="K180" s="136" t="s">
        <v>15</v>
      </c>
      <c r="L180" s="240"/>
      <c r="M180" s="239"/>
      <c r="N180" s="136" t="s">
        <v>15</v>
      </c>
      <c r="O180" s="240"/>
      <c r="P180" s="239">
        <f t="shared" si="1"/>
        <v>47.024</v>
      </c>
      <c r="Q180" s="136" t="s">
        <v>15</v>
      </c>
      <c r="R180" s="240"/>
    </row>
    <row r="181" spans="1:18" s="1" customFormat="1" ht="22.5" customHeight="1" hidden="1" outlineLevel="2" collapsed="1">
      <c r="A181" s="115"/>
      <c r="B181" s="70" t="s">
        <v>88</v>
      </c>
      <c r="C181" s="70" t="s">
        <v>67</v>
      </c>
      <c r="D181" s="71" t="s">
        <v>1117</v>
      </c>
      <c r="E181" s="72" t="s">
        <v>1118</v>
      </c>
      <c r="F181" s="73" t="s">
        <v>77</v>
      </c>
      <c r="G181" s="74">
        <v>647.652</v>
      </c>
      <c r="H181" s="100">
        <v>585.1</v>
      </c>
      <c r="I181" s="234">
        <f>ROUND(H181*G181,2)</f>
        <v>378941.19</v>
      </c>
      <c r="J181" s="235"/>
      <c r="K181" s="100">
        <v>585.1</v>
      </c>
      <c r="L181" s="236">
        <f>ROUND(K181*J181,2)</f>
        <v>0</v>
      </c>
      <c r="M181" s="235"/>
      <c r="N181" s="100">
        <v>585.1</v>
      </c>
      <c r="O181" s="236">
        <f>ROUND(N181*M181,2)</f>
        <v>0</v>
      </c>
      <c r="P181" s="235">
        <f t="shared" si="1"/>
        <v>647.652</v>
      </c>
      <c r="Q181" s="100">
        <v>585.1</v>
      </c>
      <c r="R181" s="236">
        <f>ROUND(Q181*P181,2)</f>
        <v>378941.19</v>
      </c>
    </row>
    <row r="182" spans="1:18" s="7" customFormat="1" ht="13.5" hidden="1" outlineLevel="3">
      <c r="A182" s="140"/>
      <c r="B182" s="76"/>
      <c r="C182" s="79" t="s">
        <v>70</v>
      </c>
      <c r="D182" s="143" t="s">
        <v>15</v>
      </c>
      <c r="E182" s="201" t="s">
        <v>3066</v>
      </c>
      <c r="F182" s="76"/>
      <c r="G182" s="143" t="s">
        <v>15</v>
      </c>
      <c r="H182" s="144" t="s">
        <v>15</v>
      </c>
      <c r="I182" s="76"/>
      <c r="J182" s="237"/>
      <c r="K182" s="144" t="s">
        <v>15</v>
      </c>
      <c r="L182" s="238"/>
      <c r="M182" s="237"/>
      <c r="N182" s="144" t="s">
        <v>15</v>
      </c>
      <c r="O182" s="238"/>
      <c r="P182" s="237" t="e">
        <f t="shared" si="1"/>
        <v>#VALUE!</v>
      </c>
      <c r="Q182" s="144" t="s">
        <v>15</v>
      </c>
      <c r="R182" s="238"/>
    </row>
    <row r="183" spans="1:18" s="8" customFormat="1" ht="13.5" hidden="1" outlineLevel="3">
      <c r="A183" s="135"/>
      <c r="B183" s="77"/>
      <c r="C183" s="79" t="s">
        <v>70</v>
      </c>
      <c r="D183" s="83" t="s">
        <v>15</v>
      </c>
      <c r="E183" s="84" t="s">
        <v>3086</v>
      </c>
      <c r="F183" s="77"/>
      <c r="G183" s="85">
        <v>324.375</v>
      </c>
      <c r="H183" s="136" t="s">
        <v>15</v>
      </c>
      <c r="I183" s="77"/>
      <c r="J183" s="239"/>
      <c r="K183" s="136" t="s">
        <v>15</v>
      </c>
      <c r="L183" s="240"/>
      <c r="M183" s="239"/>
      <c r="N183" s="136" t="s">
        <v>15</v>
      </c>
      <c r="O183" s="240"/>
      <c r="P183" s="239">
        <f t="shared" si="1"/>
        <v>324.375</v>
      </c>
      <c r="Q183" s="136" t="s">
        <v>15</v>
      </c>
      <c r="R183" s="240"/>
    </row>
    <row r="184" spans="1:18" s="8" customFormat="1" ht="13.5" hidden="1" outlineLevel="3">
      <c r="A184" s="135"/>
      <c r="B184" s="77"/>
      <c r="C184" s="79" t="s">
        <v>70</v>
      </c>
      <c r="D184" s="83" t="s">
        <v>15</v>
      </c>
      <c r="E184" s="84" t="s">
        <v>3087</v>
      </c>
      <c r="F184" s="77"/>
      <c r="G184" s="85">
        <v>79.819</v>
      </c>
      <c r="H184" s="136" t="s">
        <v>15</v>
      </c>
      <c r="I184" s="77"/>
      <c r="J184" s="239"/>
      <c r="K184" s="136" t="s">
        <v>15</v>
      </c>
      <c r="L184" s="240"/>
      <c r="M184" s="239"/>
      <c r="N184" s="136" t="s">
        <v>15</v>
      </c>
      <c r="O184" s="240"/>
      <c r="P184" s="239">
        <f t="shared" si="1"/>
        <v>79.819</v>
      </c>
      <c r="Q184" s="136" t="s">
        <v>15</v>
      </c>
      <c r="R184" s="240"/>
    </row>
    <row r="185" spans="1:18" s="8" customFormat="1" ht="13.5" hidden="1" outlineLevel="3">
      <c r="A185" s="135"/>
      <c r="B185" s="77"/>
      <c r="C185" s="79" t="s">
        <v>70</v>
      </c>
      <c r="D185" s="83" t="s">
        <v>15</v>
      </c>
      <c r="E185" s="84" t="s">
        <v>3088</v>
      </c>
      <c r="F185" s="77"/>
      <c r="G185" s="85">
        <v>243.458</v>
      </c>
      <c r="H185" s="136" t="s">
        <v>15</v>
      </c>
      <c r="I185" s="77"/>
      <c r="J185" s="239"/>
      <c r="K185" s="136" t="s">
        <v>15</v>
      </c>
      <c r="L185" s="240"/>
      <c r="M185" s="239"/>
      <c r="N185" s="136" t="s">
        <v>15</v>
      </c>
      <c r="O185" s="240"/>
      <c r="P185" s="239">
        <f t="shared" si="1"/>
        <v>243.458</v>
      </c>
      <c r="Q185" s="136" t="s">
        <v>15</v>
      </c>
      <c r="R185" s="240"/>
    </row>
    <row r="186" spans="1:18" s="9" customFormat="1" ht="13.5" hidden="1" outlineLevel="3">
      <c r="A186" s="137"/>
      <c r="B186" s="78"/>
      <c r="C186" s="79" t="s">
        <v>70</v>
      </c>
      <c r="D186" s="241" t="s">
        <v>15</v>
      </c>
      <c r="E186" s="242" t="s">
        <v>71</v>
      </c>
      <c r="F186" s="78"/>
      <c r="G186" s="82">
        <v>647.652</v>
      </c>
      <c r="H186" s="138" t="s">
        <v>15</v>
      </c>
      <c r="I186" s="78"/>
      <c r="J186" s="243"/>
      <c r="K186" s="138" t="s">
        <v>15</v>
      </c>
      <c r="L186" s="244"/>
      <c r="M186" s="243"/>
      <c r="N186" s="138" t="s">
        <v>15</v>
      </c>
      <c r="O186" s="244"/>
      <c r="P186" s="243">
        <f t="shared" si="1"/>
        <v>647.652</v>
      </c>
      <c r="Q186" s="138" t="s">
        <v>15</v>
      </c>
      <c r="R186" s="244"/>
    </row>
    <row r="187" spans="1:18" s="1" customFormat="1" ht="22.5" customHeight="1" hidden="1" outlineLevel="2">
      <c r="A187" s="115"/>
      <c r="B187" s="70" t="s">
        <v>89</v>
      </c>
      <c r="C187" s="70" t="s">
        <v>67</v>
      </c>
      <c r="D187" s="71" t="s">
        <v>1120</v>
      </c>
      <c r="E187" s="72" t="s">
        <v>1121</v>
      </c>
      <c r="F187" s="73" t="s">
        <v>77</v>
      </c>
      <c r="G187" s="74">
        <v>647.652</v>
      </c>
      <c r="H187" s="100">
        <v>111.5</v>
      </c>
      <c r="I187" s="234">
        <f>ROUND(H187*G187,2)</f>
        <v>72213.2</v>
      </c>
      <c r="J187" s="235"/>
      <c r="K187" s="100">
        <v>111.5</v>
      </c>
      <c r="L187" s="236">
        <f>ROUND(K187*J187,2)</f>
        <v>0</v>
      </c>
      <c r="M187" s="235"/>
      <c r="N187" s="100">
        <v>111.5</v>
      </c>
      <c r="O187" s="236">
        <f>ROUND(N187*M187,2)</f>
        <v>0</v>
      </c>
      <c r="P187" s="235">
        <f t="shared" si="1"/>
        <v>647.652</v>
      </c>
      <c r="Q187" s="100">
        <v>111.5</v>
      </c>
      <c r="R187" s="236">
        <f>ROUND(Q187*P187,2)</f>
        <v>72213.2</v>
      </c>
    </row>
    <row r="188" spans="1:18" s="1" customFormat="1" ht="22.5" customHeight="1" hidden="1" outlineLevel="2" collapsed="1">
      <c r="A188" s="115"/>
      <c r="B188" s="70" t="s">
        <v>92</v>
      </c>
      <c r="C188" s="70" t="s">
        <v>67</v>
      </c>
      <c r="D188" s="71" t="s">
        <v>1437</v>
      </c>
      <c r="E188" s="72" t="s">
        <v>1438</v>
      </c>
      <c r="F188" s="73" t="s">
        <v>77</v>
      </c>
      <c r="G188" s="74">
        <v>44.492</v>
      </c>
      <c r="H188" s="100">
        <v>1003.1</v>
      </c>
      <c r="I188" s="234">
        <f>ROUND(H188*G188,2)</f>
        <v>44629.93</v>
      </c>
      <c r="J188" s="235"/>
      <c r="K188" s="100">
        <v>1003.1</v>
      </c>
      <c r="L188" s="236">
        <f>ROUND(K188*J188,2)</f>
        <v>0</v>
      </c>
      <c r="M188" s="235"/>
      <c r="N188" s="100">
        <v>1003.1</v>
      </c>
      <c r="O188" s="236">
        <f>ROUND(N188*M188,2)</f>
        <v>0</v>
      </c>
      <c r="P188" s="235">
        <f t="shared" si="1"/>
        <v>44.492</v>
      </c>
      <c r="Q188" s="100">
        <v>1003.1</v>
      </c>
      <c r="R188" s="236">
        <f>ROUND(Q188*P188,2)</f>
        <v>44629.93</v>
      </c>
    </row>
    <row r="189" spans="1:18" s="7" customFormat="1" ht="13.5" hidden="1" outlineLevel="3">
      <c r="A189" s="140"/>
      <c r="B189" s="76"/>
      <c r="C189" s="79" t="s">
        <v>70</v>
      </c>
      <c r="D189" s="143" t="s">
        <v>15</v>
      </c>
      <c r="E189" s="201" t="s">
        <v>1308</v>
      </c>
      <c r="F189" s="76"/>
      <c r="G189" s="143" t="s">
        <v>15</v>
      </c>
      <c r="H189" s="144" t="s">
        <v>15</v>
      </c>
      <c r="I189" s="76"/>
      <c r="J189" s="237"/>
      <c r="K189" s="144" t="s">
        <v>15</v>
      </c>
      <c r="L189" s="238"/>
      <c r="M189" s="237"/>
      <c r="N189" s="144" t="s">
        <v>15</v>
      </c>
      <c r="O189" s="238"/>
      <c r="P189" s="237" t="e">
        <f t="shared" si="1"/>
        <v>#VALUE!</v>
      </c>
      <c r="Q189" s="144" t="s">
        <v>15</v>
      </c>
      <c r="R189" s="238"/>
    </row>
    <row r="190" spans="1:18" s="8" customFormat="1" ht="13.5" hidden="1" outlineLevel="3">
      <c r="A190" s="135"/>
      <c r="B190" s="77"/>
      <c r="C190" s="79" t="s">
        <v>70</v>
      </c>
      <c r="D190" s="83" t="s">
        <v>15</v>
      </c>
      <c r="E190" s="84" t="s">
        <v>3089</v>
      </c>
      <c r="F190" s="77"/>
      <c r="G190" s="85">
        <v>21.092</v>
      </c>
      <c r="H190" s="136" t="s">
        <v>15</v>
      </c>
      <c r="I190" s="77"/>
      <c r="J190" s="239"/>
      <c r="K190" s="136" t="s">
        <v>15</v>
      </c>
      <c r="L190" s="240"/>
      <c r="M190" s="239"/>
      <c r="N190" s="136" t="s">
        <v>15</v>
      </c>
      <c r="O190" s="240"/>
      <c r="P190" s="239">
        <f t="shared" si="1"/>
        <v>21.092</v>
      </c>
      <c r="Q190" s="136" t="s">
        <v>15</v>
      </c>
      <c r="R190" s="240"/>
    </row>
    <row r="191" spans="1:18" s="8" customFormat="1" ht="13.5" hidden="1" outlineLevel="3">
      <c r="A191" s="135"/>
      <c r="B191" s="77"/>
      <c r="C191" s="79" t="s">
        <v>70</v>
      </c>
      <c r="D191" s="83" t="s">
        <v>15</v>
      </c>
      <c r="E191" s="84" t="s">
        <v>3090</v>
      </c>
      <c r="F191" s="77"/>
      <c r="G191" s="85">
        <v>23.4</v>
      </c>
      <c r="H191" s="136" t="s">
        <v>15</v>
      </c>
      <c r="I191" s="77"/>
      <c r="J191" s="239"/>
      <c r="K191" s="136" t="s">
        <v>15</v>
      </c>
      <c r="L191" s="240"/>
      <c r="M191" s="239"/>
      <c r="N191" s="136" t="s">
        <v>15</v>
      </c>
      <c r="O191" s="240"/>
      <c r="P191" s="239">
        <f t="shared" si="1"/>
        <v>23.4</v>
      </c>
      <c r="Q191" s="136" t="s">
        <v>15</v>
      </c>
      <c r="R191" s="240"/>
    </row>
    <row r="192" spans="1:18" s="9" customFormat="1" ht="13.5" hidden="1" outlineLevel="3">
      <c r="A192" s="137"/>
      <c r="B192" s="78"/>
      <c r="C192" s="79" t="s">
        <v>70</v>
      </c>
      <c r="D192" s="241" t="s">
        <v>15</v>
      </c>
      <c r="E192" s="242" t="s">
        <v>71</v>
      </c>
      <c r="F192" s="78"/>
      <c r="G192" s="82">
        <v>44.492</v>
      </c>
      <c r="H192" s="138" t="s">
        <v>15</v>
      </c>
      <c r="I192" s="78"/>
      <c r="J192" s="243"/>
      <c r="K192" s="138" t="s">
        <v>15</v>
      </c>
      <c r="L192" s="244"/>
      <c r="M192" s="243"/>
      <c r="N192" s="138" t="s">
        <v>15</v>
      </c>
      <c r="O192" s="244"/>
      <c r="P192" s="243">
        <f t="shared" si="1"/>
        <v>44.492</v>
      </c>
      <c r="Q192" s="138" t="s">
        <v>15</v>
      </c>
      <c r="R192" s="244"/>
    </row>
    <row r="193" spans="1:18" s="1" customFormat="1" ht="22.5" customHeight="1" hidden="1" outlineLevel="2">
      <c r="A193" s="115"/>
      <c r="B193" s="70" t="s">
        <v>93</v>
      </c>
      <c r="C193" s="70" t="s">
        <v>67</v>
      </c>
      <c r="D193" s="71" t="s">
        <v>1443</v>
      </c>
      <c r="E193" s="72" t="s">
        <v>1444</v>
      </c>
      <c r="F193" s="73" t="s">
        <v>77</v>
      </c>
      <c r="G193" s="74">
        <v>44.492</v>
      </c>
      <c r="H193" s="100">
        <v>501.6</v>
      </c>
      <c r="I193" s="234">
        <f>ROUND(H193*G193,2)</f>
        <v>22317.19</v>
      </c>
      <c r="J193" s="235"/>
      <c r="K193" s="100">
        <v>501.6</v>
      </c>
      <c r="L193" s="236">
        <f>ROUND(K193*J193,2)</f>
        <v>0</v>
      </c>
      <c r="M193" s="235"/>
      <c r="N193" s="100">
        <v>501.6</v>
      </c>
      <c r="O193" s="236">
        <f>ROUND(N193*M193,2)</f>
        <v>0</v>
      </c>
      <c r="P193" s="235">
        <f t="shared" si="1"/>
        <v>44.492</v>
      </c>
      <c r="Q193" s="100">
        <v>501.6</v>
      </c>
      <c r="R193" s="236">
        <f>ROUND(Q193*P193,2)</f>
        <v>22317.19</v>
      </c>
    </row>
    <row r="194" spans="1:18" s="1" customFormat="1" ht="22.5" customHeight="1" hidden="1" outlineLevel="2" collapsed="1">
      <c r="A194" s="115"/>
      <c r="B194" s="70" t="s">
        <v>94</v>
      </c>
      <c r="C194" s="70" t="s">
        <v>67</v>
      </c>
      <c r="D194" s="71" t="s">
        <v>1445</v>
      </c>
      <c r="E194" s="72" t="s">
        <v>1446</v>
      </c>
      <c r="F194" s="73" t="s">
        <v>77</v>
      </c>
      <c r="G194" s="74">
        <v>43.97</v>
      </c>
      <c r="H194" s="100">
        <v>1671.8</v>
      </c>
      <c r="I194" s="234">
        <f>ROUND(H194*G194,2)</f>
        <v>73509.05</v>
      </c>
      <c r="J194" s="235"/>
      <c r="K194" s="100">
        <v>1671.8</v>
      </c>
      <c r="L194" s="236">
        <f>ROUND(K194*J194,2)</f>
        <v>0</v>
      </c>
      <c r="M194" s="235"/>
      <c r="N194" s="100">
        <v>1671.8</v>
      </c>
      <c r="O194" s="236">
        <f>ROUND(N194*M194,2)</f>
        <v>0</v>
      </c>
      <c r="P194" s="235">
        <f t="shared" si="1"/>
        <v>43.97</v>
      </c>
      <c r="Q194" s="100">
        <v>1671.8</v>
      </c>
      <c r="R194" s="236">
        <f>ROUND(Q194*P194,2)</f>
        <v>73509.05</v>
      </c>
    </row>
    <row r="195" spans="1:18" s="7" customFormat="1" ht="13.5" hidden="1" outlineLevel="3">
      <c r="A195" s="140"/>
      <c r="B195" s="76"/>
      <c r="C195" s="79" t="s">
        <v>70</v>
      </c>
      <c r="D195" s="143" t="s">
        <v>15</v>
      </c>
      <c r="E195" s="201" t="s">
        <v>1308</v>
      </c>
      <c r="F195" s="76"/>
      <c r="G195" s="143" t="s">
        <v>15</v>
      </c>
      <c r="H195" s="144">
        <v>1003.1</v>
      </c>
      <c r="I195" s="76"/>
      <c r="J195" s="237"/>
      <c r="K195" s="144">
        <v>1003.1</v>
      </c>
      <c r="L195" s="238"/>
      <c r="M195" s="237"/>
      <c r="N195" s="144">
        <v>1003.1</v>
      </c>
      <c r="O195" s="238"/>
      <c r="P195" s="237" t="e">
        <f t="shared" si="1"/>
        <v>#VALUE!</v>
      </c>
      <c r="Q195" s="144">
        <v>1003.1</v>
      </c>
      <c r="R195" s="238"/>
    </row>
    <row r="196" spans="1:18" s="8" customFormat="1" ht="13.5" hidden="1" outlineLevel="3">
      <c r="A196" s="135"/>
      <c r="B196" s="77"/>
      <c r="C196" s="79" t="s">
        <v>70</v>
      </c>
      <c r="D196" s="83" t="s">
        <v>15</v>
      </c>
      <c r="E196" s="84" t="s">
        <v>3091</v>
      </c>
      <c r="F196" s="77"/>
      <c r="G196" s="85">
        <v>19.53</v>
      </c>
      <c r="H196" s="136" t="s">
        <v>15</v>
      </c>
      <c r="I196" s="77"/>
      <c r="J196" s="239"/>
      <c r="K196" s="136" t="s">
        <v>15</v>
      </c>
      <c r="L196" s="240"/>
      <c r="M196" s="239"/>
      <c r="N196" s="136" t="s">
        <v>15</v>
      </c>
      <c r="O196" s="240"/>
      <c r="P196" s="239">
        <f t="shared" si="1"/>
        <v>19.53</v>
      </c>
      <c r="Q196" s="136" t="s">
        <v>15</v>
      </c>
      <c r="R196" s="240"/>
    </row>
    <row r="197" spans="1:18" s="8" customFormat="1" ht="13.5" hidden="1" outlineLevel="3">
      <c r="A197" s="135"/>
      <c r="B197" s="77"/>
      <c r="C197" s="79" t="s">
        <v>70</v>
      </c>
      <c r="D197" s="83" t="s">
        <v>15</v>
      </c>
      <c r="E197" s="84" t="s">
        <v>3092</v>
      </c>
      <c r="F197" s="77"/>
      <c r="G197" s="85">
        <v>24.44</v>
      </c>
      <c r="H197" s="136" t="s">
        <v>15</v>
      </c>
      <c r="I197" s="77"/>
      <c r="J197" s="239"/>
      <c r="K197" s="136" t="s">
        <v>15</v>
      </c>
      <c r="L197" s="240"/>
      <c r="M197" s="239"/>
      <c r="N197" s="136" t="s">
        <v>15</v>
      </c>
      <c r="O197" s="240"/>
      <c r="P197" s="239">
        <f t="shared" si="1"/>
        <v>24.44</v>
      </c>
      <c r="Q197" s="136" t="s">
        <v>15</v>
      </c>
      <c r="R197" s="240"/>
    </row>
    <row r="198" spans="1:18" s="9" customFormat="1" ht="13.5" hidden="1" outlineLevel="3">
      <c r="A198" s="137"/>
      <c r="B198" s="78"/>
      <c r="C198" s="79" t="s">
        <v>70</v>
      </c>
      <c r="D198" s="241" t="s">
        <v>15</v>
      </c>
      <c r="E198" s="242" t="s">
        <v>71</v>
      </c>
      <c r="F198" s="78"/>
      <c r="G198" s="82">
        <v>43.97</v>
      </c>
      <c r="H198" s="138" t="s">
        <v>15</v>
      </c>
      <c r="I198" s="78"/>
      <c r="J198" s="243"/>
      <c r="K198" s="138" t="s">
        <v>15</v>
      </c>
      <c r="L198" s="244"/>
      <c r="M198" s="243"/>
      <c r="N198" s="138" t="s">
        <v>15</v>
      </c>
      <c r="O198" s="244"/>
      <c r="P198" s="243">
        <f t="shared" si="1"/>
        <v>43.97</v>
      </c>
      <c r="Q198" s="138" t="s">
        <v>15</v>
      </c>
      <c r="R198" s="244"/>
    </row>
    <row r="199" spans="1:18" s="1" customFormat="1" ht="22.5" customHeight="1" hidden="1" outlineLevel="2" collapsed="1">
      <c r="A199" s="115"/>
      <c r="B199" s="70" t="s">
        <v>95</v>
      </c>
      <c r="C199" s="70" t="s">
        <v>67</v>
      </c>
      <c r="D199" s="71" t="s">
        <v>1451</v>
      </c>
      <c r="E199" s="72" t="s">
        <v>1452</v>
      </c>
      <c r="F199" s="73" t="s">
        <v>91</v>
      </c>
      <c r="G199" s="74">
        <v>2481.49</v>
      </c>
      <c r="H199" s="100">
        <v>20.9</v>
      </c>
      <c r="I199" s="234">
        <f>ROUND(H199*G199,2)</f>
        <v>51863.14</v>
      </c>
      <c r="J199" s="235"/>
      <c r="K199" s="100">
        <v>20.9</v>
      </c>
      <c r="L199" s="236">
        <f>ROUND(K199*J199,2)</f>
        <v>0</v>
      </c>
      <c r="M199" s="235"/>
      <c r="N199" s="100">
        <v>20.9</v>
      </c>
      <c r="O199" s="236">
        <f>ROUND(N199*M199,2)</f>
        <v>0</v>
      </c>
      <c r="P199" s="235">
        <f t="shared" si="1"/>
        <v>2481.49</v>
      </c>
      <c r="Q199" s="100">
        <v>20.9</v>
      </c>
      <c r="R199" s="236">
        <f>ROUND(Q199*P199,2)</f>
        <v>51863.14</v>
      </c>
    </row>
    <row r="200" spans="1:18" s="7" customFormat="1" ht="13.5" hidden="1" outlineLevel="3">
      <c r="A200" s="140"/>
      <c r="B200" s="76"/>
      <c r="C200" s="79" t="s">
        <v>70</v>
      </c>
      <c r="D200" s="143" t="s">
        <v>15</v>
      </c>
      <c r="E200" s="201" t="s">
        <v>3093</v>
      </c>
      <c r="F200" s="76"/>
      <c r="G200" s="143" t="s">
        <v>15</v>
      </c>
      <c r="H200" s="144" t="s">
        <v>15</v>
      </c>
      <c r="I200" s="76"/>
      <c r="J200" s="237"/>
      <c r="K200" s="144" t="s">
        <v>15</v>
      </c>
      <c r="L200" s="238"/>
      <c r="M200" s="237"/>
      <c r="N200" s="144" t="s">
        <v>15</v>
      </c>
      <c r="O200" s="238"/>
      <c r="P200" s="237" t="e">
        <f t="shared" si="1"/>
        <v>#VALUE!</v>
      </c>
      <c r="Q200" s="144" t="s">
        <v>15</v>
      </c>
      <c r="R200" s="238"/>
    </row>
    <row r="201" spans="1:18" s="8" customFormat="1" ht="13.5" hidden="1" outlineLevel="3">
      <c r="A201" s="135"/>
      <c r="B201" s="77"/>
      <c r="C201" s="79" t="s">
        <v>70</v>
      </c>
      <c r="D201" s="83" t="s">
        <v>3094</v>
      </c>
      <c r="E201" s="84" t="s">
        <v>3095</v>
      </c>
      <c r="F201" s="77"/>
      <c r="G201" s="85">
        <v>788.45</v>
      </c>
      <c r="H201" s="136" t="s">
        <v>15</v>
      </c>
      <c r="I201" s="77"/>
      <c r="J201" s="239"/>
      <c r="K201" s="136" t="s">
        <v>15</v>
      </c>
      <c r="L201" s="240"/>
      <c r="M201" s="239"/>
      <c r="N201" s="136" t="s">
        <v>15</v>
      </c>
      <c r="O201" s="240"/>
      <c r="P201" s="239">
        <f t="shared" si="1"/>
        <v>788.45</v>
      </c>
      <c r="Q201" s="136" t="s">
        <v>15</v>
      </c>
      <c r="R201" s="240"/>
    </row>
    <row r="202" spans="1:18" s="8" customFormat="1" ht="13.5" hidden="1" outlineLevel="3">
      <c r="A202" s="135"/>
      <c r="B202" s="77"/>
      <c r="C202" s="79" t="s">
        <v>70</v>
      </c>
      <c r="D202" s="83" t="s">
        <v>1854</v>
      </c>
      <c r="E202" s="84" t="s">
        <v>3096</v>
      </c>
      <c r="F202" s="77"/>
      <c r="G202" s="85">
        <v>1451.76</v>
      </c>
      <c r="H202" s="136" t="s">
        <v>15</v>
      </c>
      <c r="I202" s="77"/>
      <c r="J202" s="239"/>
      <c r="K202" s="136" t="s">
        <v>15</v>
      </c>
      <c r="L202" s="240"/>
      <c r="M202" s="239"/>
      <c r="N202" s="136" t="s">
        <v>15</v>
      </c>
      <c r="O202" s="240"/>
      <c r="P202" s="239">
        <f t="shared" si="1"/>
        <v>1451.76</v>
      </c>
      <c r="Q202" s="136" t="s">
        <v>15</v>
      </c>
      <c r="R202" s="240"/>
    </row>
    <row r="203" spans="1:18" s="8" customFormat="1" ht="13.5" hidden="1" outlineLevel="3">
      <c r="A203" s="135"/>
      <c r="B203" s="77"/>
      <c r="C203" s="79" t="s">
        <v>70</v>
      </c>
      <c r="D203" s="83" t="s">
        <v>1461</v>
      </c>
      <c r="E203" s="84" t="s">
        <v>3097</v>
      </c>
      <c r="F203" s="77"/>
      <c r="G203" s="85">
        <v>241.28</v>
      </c>
      <c r="H203" s="136" t="s">
        <v>15</v>
      </c>
      <c r="I203" s="77"/>
      <c r="J203" s="239"/>
      <c r="K203" s="136" t="s">
        <v>15</v>
      </c>
      <c r="L203" s="240"/>
      <c r="M203" s="239"/>
      <c r="N203" s="136" t="s">
        <v>15</v>
      </c>
      <c r="O203" s="240"/>
      <c r="P203" s="239">
        <f t="shared" si="1"/>
        <v>241.28</v>
      </c>
      <c r="Q203" s="136" t="s">
        <v>15</v>
      </c>
      <c r="R203" s="240"/>
    </row>
    <row r="204" spans="1:18" s="9" customFormat="1" ht="13.5" hidden="1" outlineLevel="3">
      <c r="A204" s="137"/>
      <c r="B204" s="78"/>
      <c r="C204" s="79" t="s">
        <v>70</v>
      </c>
      <c r="D204" s="241" t="s">
        <v>1856</v>
      </c>
      <c r="E204" s="242" t="s">
        <v>71</v>
      </c>
      <c r="F204" s="78"/>
      <c r="G204" s="82">
        <v>2481.49</v>
      </c>
      <c r="H204" s="138" t="s">
        <v>15</v>
      </c>
      <c r="I204" s="78"/>
      <c r="J204" s="243"/>
      <c r="K204" s="138" t="s">
        <v>15</v>
      </c>
      <c r="L204" s="244"/>
      <c r="M204" s="243"/>
      <c r="N204" s="138" t="s">
        <v>15</v>
      </c>
      <c r="O204" s="244"/>
      <c r="P204" s="243">
        <f t="shared" si="1"/>
        <v>2481.49</v>
      </c>
      <c r="Q204" s="138" t="s">
        <v>15</v>
      </c>
      <c r="R204" s="244"/>
    </row>
    <row r="205" spans="1:18" s="1" customFormat="1" ht="22.5" customHeight="1" hidden="1" outlineLevel="2" collapsed="1">
      <c r="A205" s="115"/>
      <c r="B205" s="86" t="s">
        <v>46</v>
      </c>
      <c r="C205" s="86" t="s">
        <v>90</v>
      </c>
      <c r="D205" s="87" t="s">
        <v>3098</v>
      </c>
      <c r="E205" s="88" t="s">
        <v>3099</v>
      </c>
      <c r="F205" s="89" t="s">
        <v>82</v>
      </c>
      <c r="G205" s="90">
        <v>0.406</v>
      </c>
      <c r="H205" s="101">
        <v>20062.1</v>
      </c>
      <c r="I205" s="245">
        <f>ROUND(H205*G205,2)</f>
        <v>8145.21</v>
      </c>
      <c r="J205" s="246"/>
      <c r="K205" s="101">
        <v>20062.1</v>
      </c>
      <c r="L205" s="247">
        <f>ROUND(K205*J205,2)</f>
        <v>0</v>
      </c>
      <c r="M205" s="246"/>
      <c r="N205" s="101">
        <v>20062.1</v>
      </c>
      <c r="O205" s="247">
        <f>ROUND(N205*M205,2)</f>
        <v>0</v>
      </c>
      <c r="P205" s="246">
        <f t="shared" si="1"/>
        <v>0.406</v>
      </c>
      <c r="Q205" s="101">
        <v>20062.1</v>
      </c>
      <c r="R205" s="247">
        <f>ROUND(Q205*P205,2)</f>
        <v>8145.21</v>
      </c>
    </row>
    <row r="206" spans="1:18" s="8" customFormat="1" ht="13.5" hidden="1" outlineLevel="3">
      <c r="A206" s="135"/>
      <c r="B206" s="77"/>
      <c r="C206" s="79" t="s">
        <v>70</v>
      </c>
      <c r="D206" s="83" t="s">
        <v>15</v>
      </c>
      <c r="E206" s="84" t="s">
        <v>3100</v>
      </c>
      <c r="F206" s="77"/>
      <c r="G206" s="85">
        <v>0.406</v>
      </c>
      <c r="H206" s="136" t="s">
        <v>15</v>
      </c>
      <c r="I206" s="77"/>
      <c r="J206" s="239"/>
      <c r="K206" s="136" t="s">
        <v>15</v>
      </c>
      <c r="L206" s="240"/>
      <c r="M206" s="239"/>
      <c r="N206" s="136" t="s">
        <v>15</v>
      </c>
      <c r="O206" s="240"/>
      <c r="P206" s="239">
        <f t="shared" si="1"/>
        <v>0.406</v>
      </c>
      <c r="Q206" s="136" t="s">
        <v>15</v>
      </c>
      <c r="R206" s="240"/>
    </row>
    <row r="207" spans="1:18" s="1" customFormat="1" ht="22.5" customHeight="1" hidden="1" outlineLevel="2" collapsed="1">
      <c r="A207" s="115"/>
      <c r="B207" s="86" t="s">
        <v>96</v>
      </c>
      <c r="C207" s="86" t="s">
        <v>90</v>
      </c>
      <c r="D207" s="87" t="s">
        <v>3101</v>
      </c>
      <c r="E207" s="88" t="s">
        <v>3102</v>
      </c>
      <c r="F207" s="89" t="s">
        <v>82</v>
      </c>
      <c r="G207" s="90">
        <v>0.406</v>
      </c>
      <c r="H207" s="101">
        <v>10031</v>
      </c>
      <c r="I207" s="245">
        <f>ROUND(H207*G207,2)</f>
        <v>4072.59</v>
      </c>
      <c r="J207" s="246"/>
      <c r="K207" s="101">
        <v>10031</v>
      </c>
      <c r="L207" s="247">
        <f>ROUND(K207*J207,2)</f>
        <v>0</v>
      </c>
      <c r="M207" s="246"/>
      <c r="N207" s="101">
        <v>10031</v>
      </c>
      <c r="O207" s="247">
        <f>ROUND(N207*M207,2)</f>
        <v>0</v>
      </c>
      <c r="P207" s="246">
        <f t="shared" si="1"/>
        <v>0.406</v>
      </c>
      <c r="Q207" s="101">
        <v>10031</v>
      </c>
      <c r="R207" s="247">
        <f>ROUND(Q207*P207,2)</f>
        <v>4072.59</v>
      </c>
    </row>
    <row r="208" spans="1:18" s="8" customFormat="1" ht="13.5" hidden="1" outlineLevel="3">
      <c r="A208" s="135"/>
      <c r="B208" s="77"/>
      <c r="C208" s="79" t="s">
        <v>70</v>
      </c>
      <c r="D208" s="83" t="s">
        <v>15</v>
      </c>
      <c r="E208" s="84" t="s">
        <v>3103</v>
      </c>
      <c r="F208" s="77"/>
      <c r="G208" s="85">
        <v>0.406</v>
      </c>
      <c r="H208" s="136" t="s">
        <v>15</v>
      </c>
      <c r="I208" s="77"/>
      <c r="J208" s="239"/>
      <c r="K208" s="136" t="s">
        <v>15</v>
      </c>
      <c r="L208" s="240"/>
      <c r="M208" s="239"/>
      <c r="N208" s="136" t="s">
        <v>15</v>
      </c>
      <c r="O208" s="240"/>
      <c r="P208" s="239">
        <f t="shared" si="1"/>
        <v>0.406</v>
      </c>
      <c r="Q208" s="136" t="s">
        <v>15</v>
      </c>
      <c r="R208" s="240"/>
    </row>
    <row r="209" spans="1:18" s="1" customFormat="1" ht="22.5" customHeight="1" hidden="1" outlineLevel="2" collapsed="1">
      <c r="A209" s="115"/>
      <c r="B209" s="86" t="s">
        <v>97</v>
      </c>
      <c r="C209" s="86" t="s">
        <v>90</v>
      </c>
      <c r="D209" s="87" t="s">
        <v>3104</v>
      </c>
      <c r="E209" s="88" t="s">
        <v>3105</v>
      </c>
      <c r="F209" s="89" t="s">
        <v>82</v>
      </c>
      <c r="G209" s="90">
        <v>0.748</v>
      </c>
      <c r="H209" s="101">
        <v>20062.1</v>
      </c>
      <c r="I209" s="245">
        <f>ROUND(H209*G209,2)</f>
        <v>15006.45</v>
      </c>
      <c r="J209" s="246"/>
      <c r="K209" s="101">
        <v>20062.1</v>
      </c>
      <c r="L209" s="247">
        <f>ROUND(K209*J209,2)</f>
        <v>0</v>
      </c>
      <c r="M209" s="246"/>
      <c r="N209" s="101">
        <v>20062.1</v>
      </c>
      <c r="O209" s="247">
        <f>ROUND(N209*M209,2)</f>
        <v>0</v>
      </c>
      <c r="P209" s="246">
        <f t="shared" si="1"/>
        <v>0.748</v>
      </c>
      <c r="Q209" s="101">
        <v>20062.1</v>
      </c>
      <c r="R209" s="247">
        <f>ROUND(Q209*P209,2)</f>
        <v>15006.45</v>
      </c>
    </row>
    <row r="210" spans="1:18" s="8" customFormat="1" ht="13.5" hidden="1" outlineLevel="3">
      <c r="A210" s="135"/>
      <c r="B210" s="77"/>
      <c r="C210" s="79" t="s">
        <v>70</v>
      </c>
      <c r="D210" s="83" t="s">
        <v>15</v>
      </c>
      <c r="E210" s="84" t="s">
        <v>3106</v>
      </c>
      <c r="F210" s="77"/>
      <c r="G210" s="85">
        <v>0.748</v>
      </c>
      <c r="H210" s="136" t="s">
        <v>15</v>
      </c>
      <c r="I210" s="77"/>
      <c r="J210" s="239"/>
      <c r="K210" s="136" t="s">
        <v>15</v>
      </c>
      <c r="L210" s="240"/>
      <c r="M210" s="239"/>
      <c r="N210" s="136" t="s">
        <v>15</v>
      </c>
      <c r="O210" s="240"/>
      <c r="P210" s="239">
        <f t="shared" si="1"/>
        <v>0.748</v>
      </c>
      <c r="Q210" s="136" t="s">
        <v>15</v>
      </c>
      <c r="R210" s="240"/>
    </row>
    <row r="211" spans="1:18" s="1" customFormat="1" ht="22.5" customHeight="1" hidden="1" outlineLevel="2" collapsed="1">
      <c r="A211" s="115"/>
      <c r="B211" s="86" t="s">
        <v>98</v>
      </c>
      <c r="C211" s="86" t="s">
        <v>90</v>
      </c>
      <c r="D211" s="87" t="s">
        <v>3107</v>
      </c>
      <c r="E211" s="88" t="s">
        <v>3108</v>
      </c>
      <c r="F211" s="89" t="s">
        <v>82</v>
      </c>
      <c r="G211" s="90">
        <v>0.748</v>
      </c>
      <c r="H211" s="101">
        <v>10031</v>
      </c>
      <c r="I211" s="245">
        <f>ROUND(H211*G211,2)</f>
        <v>7503.19</v>
      </c>
      <c r="J211" s="246"/>
      <c r="K211" s="101">
        <v>10031</v>
      </c>
      <c r="L211" s="247">
        <f>ROUND(K211*J211,2)</f>
        <v>0</v>
      </c>
      <c r="M211" s="246"/>
      <c r="N211" s="101">
        <v>10031</v>
      </c>
      <c r="O211" s="247">
        <f>ROUND(N211*M211,2)</f>
        <v>0</v>
      </c>
      <c r="P211" s="246">
        <f t="shared" si="1"/>
        <v>0.748</v>
      </c>
      <c r="Q211" s="101">
        <v>10031</v>
      </c>
      <c r="R211" s="247">
        <f>ROUND(Q211*P211,2)</f>
        <v>7503.19</v>
      </c>
    </row>
    <row r="212" spans="1:18" s="8" customFormat="1" ht="13.5" hidden="1" outlineLevel="3">
      <c r="A212" s="135"/>
      <c r="B212" s="77"/>
      <c r="C212" s="79" t="s">
        <v>70</v>
      </c>
      <c r="D212" s="83" t="s">
        <v>15</v>
      </c>
      <c r="E212" s="84" t="s">
        <v>3109</v>
      </c>
      <c r="F212" s="77"/>
      <c r="G212" s="85">
        <v>0.748</v>
      </c>
      <c r="H212" s="136" t="s">
        <v>15</v>
      </c>
      <c r="I212" s="77"/>
      <c r="J212" s="239"/>
      <c r="K212" s="136" t="s">
        <v>15</v>
      </c>
      <c r="L212" s="240"/>
      <c r="M212" s="239"/>
      <c r="N212" s="136" t="s">
        <v>15</v>
      </c>
      <c r="O212" s="240"/>
      <c r="P212" s="239">
        <f t="shared" si="1"/>
        <v>0.748</v>
      </c>
      <c r="Q212" s="136" t="s">
        <v>15</v>
      </c>
      <c r="R212" s="240"/>
    </row>
    <row r="213" spans="1:18" s="1" customFormat="1" ht="22.5" customHeight="1" hidden="1" outlineLevel="2" collapsed="1">
      <c r="A213" s="115"/>
      <c r="B213" s="86" t="s">
        <v>99</v>
      </c>
      <c r="C213" s="86" t="s">
        <v>90</v>
      </c>
      <c r="D213" s="87" t="s">
        <v>1484</v>
      </c>
      <c r="E213" s="88" t="s">
        <v>1485</v>
      </c>
      <c r="F213" s="89" t="s">
        <v>82</v>
      </c>
      <c r="G213" s="90">
        <v>0.124</v>
      </c>
      <c r="H213" s="101">
        <v>20062.1</v>
      </c>
      <c r="I213" s="245">
        <f>ROUND(H213*G213,2)</f>
        <v>2487.7</v>
      </c>
      <c r="J213" s="246"/>
      <c r="K213" s="101">
        <v>20062.1</v>
      </c>
      <c r="L213" s="247">
        <f>ROUND(K213*J213,2)</f>
        <v>0</v>
      </c>
      <c r="M213" s="246"/>
      <c r="N213" s="101">
        <v>20062.1</v>
      </c>
      <c r="O213" s="247">
        <f>ROUND(N213*M213,2)</f>
        <v>0</v>
      </c>
      <c r="P213" s="246">
        <f t="shared" si="1"/>
        <v>0.124</v>
      </c>
      <c r="Q213" s="101">
        <v>20062.1</v>
      </c>
      <c r="R213" s="247">
        <f>ROUND(Q213*P213,2)</f>
        <v>2487.7</v>
      </c>
    </row>
    <row r="214" spans="1:18" s="8" customFormat="1" ht="13.5" hidden="1" outlineLevel="3">
      <c r="A214" s="135"/>
      <c r="B214" s="77"/>
      <c r="C214" s="79" t="s">
        <v>70</v>
      </c>
      <c r="D214" s="83" t="s">
        <v>15</v>
      </c>
      <c r="E214" s="84" t="s">
        <v>3110</v>
      </c>
      <c r="F214" s="77"/>
      <c r="G214" s="85">
        <v>0.124</v>
      </c>
      <c r="H214" s="136" t="s">
        <v>15</v>
      </c>
      <c r="I214" s="77"/>
      <c r="J214" s="239"/>
      <c r="K214" s="136" t="s">
        <v>15</v>
      </c>
      <c r="L214" s="240"/>
      <c r="M214" s="239"/>
      <c r="N214" s="136" t="s">
        <v>15</v>
      </c>
      <c r="O214" s="240"/>
      <c r="P214" s="239">
        <f t="shared" si="1"/>
        <v>0.124</v>
      </c>
      <c r="Q214" s="136" t="s">
        <v>15</v>
      </c>
      <c r="R214" s="240"/>
    </row>
    <row r="215" spans="1:18" s="1" customFormat="1" ht="22.5" customHeight="1" hidden="1" outlineLevel="2" collapsed="1">
      <c r="A215" s="115"/>
      <c r="B215" s="86" t="s">
        <v>100</v>
      </c>
      <c r="C215" s="86" t="s">
        <v>90</v>
      </c>
      <c r="D215" s="87" t="s">
        <v>1492</v>
      </c>
      <c r="E215" s="88" t="s">
        <v>1493</v>
      </c>
      <c r="F215" s="89" t="s">
        <v>82</v>
      </c>
      <c r="G215" s="90">
        <v>0.124</v>
      </c>
      <c r="H215" s="101">
        <v>10031</v>
      </c>
      <c r="I215" s="245">
        <f>ROUND(H215*G215,2)</f>
        <v>1243.84</v>
      </c>
      <c r="J215" s="246"/>
      <c r="K215" s="101">
        <v>10031</v>
      </c>
      <c r="L215" s="247">
        <f>ROUND(K215*J215,2)</f>
        <v>0</v>
      </c>
      <c r="M215" s="246"/>
      <c r="N215" s="101">
        <v>10031</v>
      </c>
      <c r="O215" s="247">
        <f>ROUND(N215*M215,2)</f>
        <v>0</v>
      </c>
      <c r="P215" s="246">
        <f t="shared" si="1"/>
        <v>0.124</v>
      </c>
      <c r="Q215" s="101">
        <v>10031</v>
      </c>
      <c r="R215" s="247">
        <f>ROUND(Q215*P215,2)</f>
        <v>1243.84</v>
      </c>
    </row>
    <row r="216" spans="1:18" s="8" customFormat="1" ht="13.5" hidden="1" outlineLevel="3">
      <c r="A216" s="135"/>
      <c r="B216" s="77"/>
      <c r="C216" s="79" t="s">
        <v>70</v>
      </c>
      <c r="D216" s="83" t="s">
        <v>15</v>
      </c>
      <c r="E216" s="84" t="s">
        <v>3111</v>
      </c>
      <c r="F216" s="77"/>
      <c r="G216" s="85">
        <v>0.124</v>
      </c>
      <c r="H216" s="136" t="s">
        <v>15</v>
      </c>
      <c r="I216" s="77"/>
      <c r="J216" s="239"/>
      <c r="K216" s="136" t="s">
        <v>15</v>
      </c>
      <c r="L216" s="240"/>
      <c r="M216" s="239"/>
      <c r="N216" s="136" t="s">
        <v>15</v>
      </c>
      <c r="O216" s="240"/>
      <c r="P216" s="239">
        <f t="shared" si="1"/>
        <v>0.124</v>
      </c>
      <c r="Q216" s="136" t="s">
        <v>15</v>
      </c>
      <c r="R216" s="240"/>
    </row>
    <row r="217" spans="1:18" s="1" customFormat="1" ht="22.5" customHeight="1" hidden="1" outlineLevel="2" collapsed="1">
      <c r="A217" s="115"/>
      <c r="B217" s="70" t="s">
        <v>101</v>
      </c>
      <c r="C217" s="70" t="s">
        <v>67</v>
      </c>
      <c r="D217" s="71" t="s">
        <v>1500</v>
      </c>
      <c r="E217" s="72" t="s">
        <v>1501</v>
      </c>
      <c r="F217" s="73" t="s">
        <v>91</v>
      </c>
      <c r="G217" s="74">
        <v>1240.745</v>
      </c>
      <c r="H217" s="100">
        <v>20.9</v>
      </c>
      <c r="I217" s="234">
        <f>ROUND(H217*G217,2)</f>
        <v>25931.57</v>
      </c>
      <c r="J217" s="235"/>
      <c r="K217" s="100">
        <v>20.9</v>
      </c>
      <c r="L217" s="236">
        <f>ROUND(K217*J217,2)</f>
        <v>0</v>
      </c>
      <c r="M217" s="235"/>
      <c r="N217" s="100">
        <v>20.9</v>
      </c>
      <c r="O217" s="236">
        <f>ROUND(N217*M217,2)</f>
        <v>0</v>
      </c>
      <c r="P217" s="235">
        <f t="shared" si="1"/>
        <v>1240.745</v>
      </c>
      <c r="Q217" s="100">
        <v>20.9</v>
      </c>
      <c r="R217" s="236">
        <f>ROUND(Q217*P217,2)</f>
        <v>25931.57</v>
      </c>
    </row>
    <row r="218" spans="1:18" s="8" customFormat="1" ht="13.5" hidden="1" outlineLevel="3">
      <c r="A218" s="135"/>
      <c r="B218" s="77"/>
      <c r="C218" s="79" t="s">
        <v>70</v>
      </c>
      <c r="D218" s="83" t="s">
        <v>15</v>
      </c>
      <c r="E218" s="84" t="s">
        <v>3112</v>
      </c>
      <c r="F218" s="77"/>
      <c r="G218" s="85">
        <v>1240.745</v>
      </c>
      <c r="H218" s="136" t="s">
        <v>15</v>
      </c>
      <c r="I218" s="77"/>
      <c r="J218" s="239"/>
      <c r="K218" s="136" t="s">
        <v>15</v>
      </c>
      <c r="L218" s="240"/>
      <c r="M218" s="239"/>
      <c r="N218" s="136" t="s">
        <v>15</v>
      </c>
      <c r="O218" s="240"/>
      <c r="P218" s="239">
        <f t="shared" si="1"/>
        <v>1240.745</v>
      </c>
      <c r="Q218" s="136" t="s">
        <v>15</v>
      </c>
      <c r="R218" s="240"/>
    </row>
    <row r="219" spans="1:18" s="1" customFormat="1" ht="22.5" customHeight="1" hidden="1" outlineLevel="2" collapsed="1">
      <c r="A219" s="115"/>
      <c r="B219" s="70" t="s">
        <v>102</v>
      </c>
      <c r="C219" s="70" t="s">
        <v>67</v>
      </c>
      <c r="D219" s="71" t="s">
        <v>1122</v>
      </c>
      <c r="E219" s="72" t="s">
        <v>1123</v>
      </c>
      <c r="F219" s="73" t="s">
        <v>68</v>
      </c>
      <c r="G219" s="74">
        <v>324.465</v>
      </c>
      <c r="H219" s="100">
        <v>36.1</v>
      </c>
      <c r="I219" s="234">
        <f>ROUND(H219*G219,2)</f>
        <v>11713.19</v>
      </c>
      <c r="J219" s="235"/>
      <c r="K219" s="100">
        <v>36.1</v>
      </c>
      <c r="L219" s="236">
        <f>ROUND(K219*J219,2)</f>
        <v>0</v>
      </c>
      <c r="M219" s="235"/>
      <c r="N219" s="100">
        <v>36.1</v>
      </c>
      <c r="O219" s="236">
        <f>ROUND(N219*M219,2)</f>
        <v>0</v>
      </c>
      <c r="P219" s="235">
        <f t="shared" si="1"/>
        <v>324.465</v>
      </c>
      <c r="Q219" s="100">
        <v>36.1</v>
      </c>
      <c r="R219" s="236">
        <f>ROUND(Q219*P219,2)</f>
        <v>11713.19</v>
      </c>
    </row>
    <row r="220" spans="1:18" s="8" customFormat="1" ht="13.5" hidden="1" outlineLevel="3">
      <c r="A220" s="135"/>
      <c r="B220" s="77"/>
      <c r="C220" s="79" t="s">
        <v>70</v>
      </c>
      <c r="D220" s="83" t="s">
        <v>15</v>
      </c>
      <c r="E220" s="84" t="s">
        <v>3113</v>
      </c>
      <c r="F220" s="77"/>
      <c r="G220" s="85">
        <v>324.465</v>
      </c>
      <c r="H220" s="136" t="s">
        <v>15</v>
      </c>
      <c r="I220" s="77"/>
      <c r="J220" s="239"/>
      <c r="K220" s="136" t="s">
        <v>15</v>
      </c>
      <c r="L220" s="240"/>
      <c r="M220" s="239"/>
      <c r="N220" s="136" t="s">
        <v>15</v>
      </c>
      <c r="O220" s="240"/>
      <c r="P220" s="239">
        <f t="shared" si="1"/>
        <v>324.465</v>
      </c>
      <c r="Q220" s="136" t="s">
        <v>15</v>
      </c>
      <c r="R220" s="240"/>
    </row>
    <row r="221" spans="1:18" s="1" customFormat="1" ht="22.5" customHeight="1" hidden="1" outlineLevel="2" collapsed="1">
      <c r="A221" s="115"/>
      <c r="B221" s="70" t="s">
        <v>103</v>
      </c>
      <c r="C221" s="70" t="s">
        <v>67</v>
      </c>
      <c r="D221" s="71" t="s">
        <v>1125</v>
      </c>
      <c r="E221" s="72" t="s">
        <v>1126</v>
      </c>
      <c r="F221" s="73" t="s">
        <v>68</v>
      </c>
      <c r="G221" s="74">
        <v>28.214</v>
      </c>
      <c r="H221" s="100">
        <v>72.2</v>
      </c>
      <c r="I221" s="234">
        <f>ROUND(H221*G221,2)</f>
        <v>2037.05</v>
      </c>
      <c r="J221" s="235"/>
      <c r="K221" s="100">
        <v>72.2</v>
      </c>
      <c r="L221" s="236">
        <f>ROUND(K221*J221,2)</f>
        <v>0</v>
      </c>
      <c r="M221" s="235"/>
      <c r="N221" s="100">
        <v>72.2</v>
      </c>
      <c r="O221" s="236">
        <f>ROUND(N221*M221,2)</f>
        <v>0</v>
      </c>
      <c r="P221" s="235">
        <f t="shared" si="1"/>
        <v>28.214</v>
      </c>
      <c r="Q221" s="100">
        <v>72.2</v>
      </c>
      <c r="R221" s="236">
        <f>ROUND(Q221*P221,2)</f>
        <v>2037.05</v>
      </c>
    </row>
    <row r="222" spans="1:18" s="8" customFormat="1" ht="13.5" hidden="1" outlineLevel="3">
      <c r="A222" s="135"/>
      <c r="B222" s="77"/>
      <c r="C222" s="79" t="s">
        <v>70</v>
      </c>
      <c r="D222" s="83" t="s">
        <v>15</v>
      </c>
      <c r="E222" s="84" t="s">
        <v>3114</v>
      </c>
      <c r="F222" s="77"/>
      <c r="G222" s="85">
        <v>28.214</v>
      </c>
      <c r="H222" s="136" t="s">
        <v>15</v>
      </c>
      <c r="I222" s="77"/>
      <c r="J222" s="239"/>
      <c r="K222" s="136" t="s">
        <v>15</v>
      </c>
      <c r="L222" s="240"/>
      <c r="M222" s="239"/>
      <c r="N222" s="136" t="s">
        <v>15</v>
      </c>
      <c r="O222" s="240"/>
      <c r="P222" s="239">
        <f t="shared" si="1"/>
        <v>28.214</v>
      </c>
      <c r="Q222" s="136" t="s">
        <v>15</v>
      </c>
      <c r="R222" s="240"/>
    </row>
    <row r="223" spans="1:18" s="1" customFormat="1" ht="22.5" customHeight="1" hidden="1" outlineLevel="2" collapsed="1">
      <c r="A223" s="115"/>
      <c r="B223" s="70" t="s">
        <v>105</v>
      </c>
      <c r="C223" s="70" t="s">
        <v>67</v>
      </c>
      <c r="D223" s="71" t="s">
        <v>1151</v>
      </c>
      <c r="E223" s="72" t="s">
        <v>1152</v>
      </c>
      <c r="F223" s="73" t="s">
        <v>68</v>
      </c>
      <c r="G223" s="74">
        <v>98.541</v>
      </c>
      <c r="H223" s="100">
        <v>36.1</v>
      </c>
      <c r="I223" s="234">
        <f>ROUND(H223*G223,2)</f>
        <v>3557.33</v>
      </c>
      <c r="J223" s="235"/>
      <c r="K223" s="100">
        <v>36.1</v>
      </c>
      <c r="L223" s="236">
        <f>ROUND(K223*J223,2)</f>
        <v>0</v>
      </c>
      <c r="M223" s="235"/>
      <c r="N223" s="100">
        <v>36.1</v>
      </c>
      <c r="O223" s="236">
        <f>ROUND(N223*M223,2)</f>
        <v>0</v>
      </c>
      <c r="P223" s="235">
        <f t="shared" si="1"/>
        <v>98.541</v>
      </c>
      <c r="Q223" s="100">
        <v>36.1</v>
      </c>
      <c r="R223" s="236">
        <f>ROUND(Q223*P223,2)</f>
        <v>3557.33</v>
      </c>
    </row>
    <row r="224" spans="1:18" s="7" customFormat="1" ht="13.5" hidden="1" outlineLevel="3">
      <c r="A224" s="140"/>
      <c r="B224" s="76"/>
      <c r="C224" s="79" t="s">
        <v>70</v>
      </c>
      <c r="D224" s="143" t="s">
        <v>15</v>
      </c>
      <c r="E224" s="201" t="s">
        <v>3115</v>
      </c>
      <c r="F224" s="76"/>
      <c r="G224" s="143" t="s">
        <v>15</v>
      </c>
      <c r="H224" s="144" t="s">
        <v>15</v>
      </c>
      <c r="I224" s="76"/>
      <c r="J224" s="237"/>
      <c r="K224" s="144" t="s">
        <v>15</v>
      </c>
      <c r="L224" s="238"/>
      <c r="M224" s="237"/>
      <c r="N224" s="144" t="s">
        <v>15</v>
      </c>
      <c r="O224" s="238"/>
      <c r="P224" s="237" t="e">
        <f t="shared" si="1"/>
        <v>#VALUE!</v>
      </c>
      <c r="Q224" s="144" t="s">
        <v>15</v>
      </c>
      <c r="R224" s="238"/>
    </row>
    <row r="225" spans="1:18" s="8" customFormat="1" ht="13.5" hidden="1" outlineLevel="3">
      <c r="A225" s="135"/>
      <c r="B225" s="77"/>
      <c r="C225" s="79" t="s">
        <v>70</v>
      </c>
      <c r="D225" s="83" t="s">
        <v>15</v>
      </c>
      <c r="E225" s="84" t="s">
        <v>3116</v>
      </c>
      <c r="F225" s="77"/>
      <c r="G225" s="85">
        <v>98.541</v>
      </c>
      <c r="H225" s="136" t="s">
        <v>15</v>
      </c>
      <c r="I225" s="77"/>
      <c r="J225" s="239"/>
      <c r="K225" s="136" t="s">
        <v>15</v>
      </c>
      <c r="L225" s="240"/>
      <c r="M225" s="239"/>
      <c r="N225" s="136" t="s">
        <v>15</v>
      </c>
      <c r="O225" s="240"/>
      <c r="P225" s="239">
        <f t="shared" si="1"/>
        <v>98.541</v>
      </c>
      <c r="Q225" s="136" t="s">
        <v>15</v>
      </c>
      <c r="R225" s="240"/>
    </row>
    <row r="226" spans="1:18" s="1" customFormat="1" ht="22.5" customHeight="1" hidden="1" outlineLevel="2">
      <c r="A226" s="115"/>
      <c r="B226" s="70" t="s">
        <v>106</v>
      </c>
      <c r="C226" s="70" t="s">
        <v>67</v>
      </c>
      <c r="D226" s="71" t="s">
        <v>1087</v>
      </c>
      <c r="E226" s="72" t="s">
        <v>1088</v>
      </c>
      <c r="F226" s="73" t="s">
        <v>68</v>
      </c>
      <c r="G226" s="74">
        <v>98.541</v>
      </c>
      <c r="H226" s="100">
        <v>68.1</v>
      </c>
      <c r="I226" s="234">
        <f>ROUND(H226*G226,2)</f>
        <v>6710.64</v>
      </c>
      <c r="J226" s="235"/>
      <c r="K226" s="100">
        <v>68.1</v>
      </c>
      <c r="L226" s="236">
        <f>ROUND(K226*J226,2)</f>
        <v>0</v>
      </c>
      <c r="M226" s="235"/>
      <c r="N226" s="100">
        <v>68.1</v>
      </c>
      <c r="O226" s="236">
        <f>ROUND(N226*M226,2)</f>
        <v>0</v>
      </c>
      <c r="P226" s="235">
        <f t="shared" si="1"/>
        <v>98.541</v>
      </c>
      <c r="Q226" s="100">
        <v>68.1</v>
      </c>
      <c r="R226" s="236">
        <f>ROUND(Q226*P226,2)</f>
        <v>6710.64</v>
      </c>
    </row>
    <row r="227" spans="1:18" s="1" customFormat="1" ht="22.5" customHeight="1" hidden="1" outlineLevel="2" collapsed="1">
      <c r="A227" s="115"/>
      <c r="B227" s="70" t="s">
        <v>107</v>
      </c>
      <c r="C227" s="70" t="s">
        <v>67</v>
      </c>
      <c r="D227" s="71" t="s">
        <v>1166</v>
      </c>
      <c r="E227" s="72" t="s">
        <v>1167</v>
      </c>
      <c r="F227" s="73" t="s">
        <v>68</v>
      </c>
      <c r="G227" s="74">
        <v>453.926</v>
      </c>
      <c r="H227" s="100">
        <v>181.1</v>
      </c>
      <c r="I227" s="234">
        <f>ROUND(H227*G227,2)</f>
        <v>82206</v>
      </c>
      <c r="J227" s="235"/>
      <c r="K227" s="100">
        <v>181.1</v>
      </c>
      <c r="L227" s="236">
        <f>ROUND(K227*J227,2)</f>
        <v>0</v>
      </c>
      <c r="M227" s="235"/>
      <c r="N227" s="100">
        <v>181.1</v>
      </c>
      <c r="O227" s="236">
        <f>ROUND(N227*M227,2)</f>
        <v>0</v>
      </c>
      <c r="P227" s="235">
        <f t="shared" si="1"/>
        <v>453.926</v>
      </c>
      <c r="Q227" s="100">
        <v>181.1</v>
      </c>
      <c r="R227" s="236">
        <f>ROUND(Q227*P227,2)</f>
        <v>82206</v>
      </c>
    </row>
    <row r="228" spans="1:18" s="8" customFormat="1" ht="13.5" hidden="1" outlineLevel="3">
      <c r="A228" s="135"/>
      <c r="B228" s="77"/>
      <c r="C228" s="79" t="s">
        <v>70</v>
      </c>
      <c r="D228" s="83" t="s">
        <v>15</v>
      </c>
      <c r="E228" s="84" t="s">
        <v>3117</v>
      </c>
      <c r="F228" s="77"/>
      <c r="G228" s="85">
        <v>591.939</v>
      </c>
      <c r="H228" s="136" t="s">
        <v>15</v>
      </c>
      <c r="I228" s="77"/>
      <c r="J228" s="239"/>
      <c r="K228" s="136" t="s">
        <v>15</v>
      </c>
      <c r="L228" s="240"/>
      <c r="M228" s="239"/>
      <c r="N228" s="136" t="s">
        <v>15</v>
      </c>
      <c r="O228" s="240"/>
      <c r="P228" s="239">
        <f t="shared" si="1"/>
        <v>591.939</v>
      </c>
      <c r="Q228" s="136" t="s">
        <v>15</v>
      </c>
      <c r="R228" s="240"/>
    </row>
    <row r="229" spans="1:18" s="8" customFormat="1" ht="13.5" hidden="1" outlineLevel="3">
      <c r="A229" s="135"/>
      <c r="B229" s="77"/>
      <c r="C229" s="79" t="s">
        <v>70</v>
      </c>
      <c r="D229" s="83" t="s">
        <v>15</v>
      </c>
      <c r="E229" s="84" t="s">
        <v>3118</v>
      </c>
      <c r="F229" s="77"/>
      <c r="G229" s="85">
        <v>-98.541</v>
      </c>
      <c r="H229" s="136" t="s">
        <v>15</v>
      </c>
      <c r="I229" s="77"/>
      <c r="J229" s="239"/>
      <c r="K229" s="136" t="s">
        <v>15</v>
      </c>
      <c r="L229" s="240"/>
      <c r="M229" s="239"/>
      <c r="N229" s="136" t="s">
        <v>15</v>
      </c>
      <c r="O229" s="240"/>
      <c r="P229" s="239">
        <f t="shared" si="1"/>
        <v>-98.541</v>
      </c>
      <c r="Q229" s="136" t="s">
        <v>15</v>
      </c>
      <c r="R229" s="240"/>
    </row>
    <row r="230" spans="1:18" s="9" customFormat="1" ht="13.5" hidden="1" outlineLevel="3">
      <c r="A230" s="137"/>
      <c r="B230" s="78"/>
      <c r="C230" s="79" t="s">
        <v>70</v>
      </c>
      <c r="D230" s="241" t="s">
        <v>3119</v>
      </c>
      <c r="E230" s="242" t="s">
        <v>71</v>
      </c>
      <c r="F230" s="78"/>
      <c r="G230" s="82">
        <v>493.398</v>
      </c>
      <c r="H230" s="138" t="s">
        <v>15</v>
      </c>
      <c r="I230" s="78"/>
      <c r="J230" s="243"/>
      <c r="K230" s="138" t="s">
        <v>15</v>
      </c>
      <c r="L230" s="244"/>
      <c r="M230" s="243"/>
      <c r="N230" s="138" t="s">
        <v>15</v>
      </c>
      <c r="O230" s="244"/>
      <c r="P230" s="243">
        <f t="shared" si="1"/>
        <v>493.398</v>
      </c>
      <c r="Q230" s="138" t="s">
        <v>15</v>
      </c>
      <c r="R230" s="244"/>
    </row>
    <row r="231" spans="1:18" s="7" customFormat="1" ht="13.5" hidden="1" outlineLevel="3">
      <c r="A231" s="140"/>
      <c r="B231" s="76"/>
      <c r="C231" s="79" t="s">
        <v>70</v>
      </c>
      <c r="D231" s="143" t="s">
        <v>15</v>
      </c>
      <c r="E231" s="201" t="s">
        <v>3120</v>
      </c>
      <c r="F231" s="76"/>
      <c r="G231" s="143" t="s">
        <v>15</v>
      </c>
      <c r="H231" s="144" t="s">
        <v>15</v>
      </c>
      <c r="I231" s="76"/>
      <c r="J231" s="237"/>
      <c r="K231" s="144" t="s">
        <v>15</v>
      </c>
      <c r="L231" s="238"/>
      <c r="M231" s="237"/>
      <c r="N231" s="144" t="s">
        <v>15</v>
      </c>
      <c r="O231" s="238"/>
      <c r="P231" s="237" t="e">
        <f t="shared" si="1"/>
        <v>#VALUE!</v>
      </c>
      <c r="Q231" s="144" t="s">
        <v>15</v>
      </c>
      <c r="R231" s="238"/>
    </row>
    <row r="232" spans="1:18" s="8" customFormat="1" ht="13.5" hidden="1" outlineLevel="3">
      <c r="A232" s="135"/>
      <c r="B232" s="77"/>
      <c r="C232" s="79" t="s">
        <v>70</v>
      </c>
      <c r="D232" s="83" t="s">
        <v>15</v>
      </c>
      <c r="E232" s="84" t="s">
        <v>3121</v>
      </c>
      <c r="F232" s="77"/>
      <c r="G232" s="85">
        <v>453.926</v>
      </c>
      <c r="H232" s="136" t="s">
        <v>15</v>
      </c>
      <c r="I232" s="77"/>
      <c r="J232" s="239"/>
      <c r="K232" s="136" t="s">
        <v>15</v>
      </c>
      <c r="L232" s="240"/>
      <c r="M232" s="239"/>
      <c r="N232" s="136" t="s">
        <v>15</v>
      </c>
      <c r="O232" s="240"/>
      <c r="P232" s="239">
        <f t="shared" si="1"/>
        <v>453.926</v>
      </c>
      <c r="Q232" s="136" t="s">
        <v>15</v>
      </c>
      <c r="R232" s="240"/>
    </row>
    <row r="233" spans="1:18" s="1" customFormat="1" ht="31.5" customHeight="1" hidden="1" outlineLevel="2" collapsed="1">
      <c r="A233" s="115"/>
      <c r="B233" s="70" t="s">
        <v>108</v>
      </c>
      <c r="C233" s="70" t="s">
        <v>67</v>
      </c>
      <c r="D233" s="71" t="s">
        <v>1168</v>
      </c>
      <c r="E233" s="72" t="s">
        <v>1169</v>
      </c>
      <c r="F233" s="73" t="s">
        <v>68</v>
      </c>
      <c r="G233" s="74">
        <v>5901.038</v>
      </c>
      <c r="H233" s="100">
        <v>6.2</v>
      </c>
      <c r="I233" s="234">
        <f>ROUND(H233*G233,2)</f>
        <v>36586.44</v>
      </c>
      <c r="J233" s="235"/>
      <c r="K233" s="100">
        <v>6.2</v>
      </c>
      <c r="L233" s="236">
        <f>ROUND(K233*J233,2)</f>
        <v>0</v>
      </c>
      <c r="M233" s="235"/>
      <c r="N233" s="100">
        <v>6.2</v>
      </c>
      <c r="O233" s="236">
        <f>ROUND(N233*M233,2)</f>
        <v>0</v>
      </c>
      <c r="P233" s="235">
        <f aca="true" t="shared" si="2" ref="P233:P296">M233+J233+G233</f>
        <v>5901.038</v>
      </c>
      <c r="Q233" s="100">
        <v>6.2</v>
      </c>
      <c r="R233" s="236">
        <f>ROUND(Q233*P233,2)</f>
        <v>36586.44</v>
      </c>
    </row>
    <row r="234" spans="1:18" s="8" customFormat="1" ht="13.5" hidden="1" outlineLevel="3">
      <c r="A234" s="135"/>
      <c r="B234" s="77"/>
      <c r="C234" s="79" t="s">
        <v>70</v>
      </c>
      <c r="D234" s="77"/>
      <c r="E234" s="84" t="s">
        <v>3122</v>
      </c>
      <c r="F234" s="77"/>
      <c r="G234" s="85">
        <v>5901.038</v>
      </c>
      <c r="H234" s="136" t="s">
        <v>15</v>
      </c>
      <c r="I234" s="77"/>
      <c r="J234" s="239"/>
      <c r="K234" s="136" t="s">
        <v>15</v>
      </c>
      <c r="L234" s="240"/>
      <c r="M234" s="239"/>
      <c r="N234" s="136" t="s">
        <v>15</v>
      </c>
      <c r="O234" s="240"/>
      <c r="P234" s="239">
        <f t="shared" si="2"/>
        <v>5901.038</v>
      </c>
      <c r="Q234" s="136" t="s">
        <v>15</v>
      </c>
      <c r="R234" s="240"/>
    </row>
    <row r="235" spans="1:18" s="1" customFormat="1" ht="22.5" customHeight="1" hidden="1" outlineLevel="2" collapsed="1">
      <c r="A235" s="115"/>
      <c r="B235" s="70" t="s">
        <v>109</v>
      </c>
      <c r="C235" s="70" t="s">
        <v>67</v>
      </c>
      <c r="D235" s="71" t="s">
        <v>1186</v>
      </c>
      <c r="E235" s="72" t="s">
        <v>1187</v>
      </c>
      <c r="F235" s="73" t="s">
        <v>68</v>
      </c>
      <c r="G235" s="74">
        <v>39.472</v>
      </c>
      <c r="H235" s="100">
        <v>181.1</v>
      </c>
      <c r="I235" s="234">
        <f>ROUND(H235*G235,2)</f>
        <v>7148.38</v>
      </c>
      <c r="J235" s="235"/>
      <c r="K235" s="100">
        <v>181.1</v>
      </c>
      <c r="L235" s="236">
        <f>ROUND(K235*J235,2)</f>
        <v>0</v>
      </c>
      <c r="M235" s="235"/>
      <c r="N235" s="100">
        <v>181.1</v>
      </c>
      <c r="O235" s="236">
        <f>ROUND(N235*M235,2)</f>
        <v>0</v>
      </c>
      <c r="P235" s="235">
        <f t="shared" si="2"/>
        <v>39.472</v>
      </c>
      <c r="Q235" s="100">
        <v>181.1</v>
      </c>
      <c r="R235" s="236">
        <f>ROUND(Q235*P235,2)</f>
        <v>7148.38</v>
      </c>
    </row>
    <row r="236" spans="1:18" s="7" customFormat="1" ht="13.5" hidden="1" outlineLevel="3">
      <c r="A236" s="140"/>
      <c r="B236" s="76"/>
      <c r="C236" s="79" t="s">
        <v>70</v>
      </c>
      <c r="D236" s="143" t="s">
        <v>15</v>
      </c>
      <c r="E236" s="201" t="s">
        <v>3084</v>
      </c>
      <c r="F236" s="76"/>
      <c r="G236" s="143" t="s">
        <v>15</v>
      </c>
      <c r="H236" s="144" t="s">
        <v>15</v>
      </c>
      <c r="I236" s="76"/>
      <c r="J236" s="237"/>
      <c r="K236" s="144" t="s">
        <v>15</v>
      </c>
      <c r="L236" s="238"/>
      <c r="M236" s="237"/>
      <c r="N236" s="144" t="s">
        <v>15</v>
      </c>
      <c r="O236" s="238"/>
      <c r="P236" s="237" t="e">
        <f t="shared" si="2"/>
        <v>#VALUE!</v>
      </c>
      <c r="Q236" s="144" t="s">
        <v>15</v>
      </c>
      <c r="R236" s="238"/>
    </row>
    <row r="237" spans="1:18" s="8" customFormat="1" ht="13.5" hidden="1" outlineLevel="3">
      <c r="A237" s="135"/>
      <c r="B237" s="77"/>
      <c r="C237" s="79" t="s">
        <v>70</v>
      </c>
      <c r="D237" s="83" t="s">
        <v>15</v>
      </c>
      <c r="E237" s="84" t="s">
        <v>3123</v>
      </c>
      <c r="F237" s="77"/>
      <c r="G237" s="85">
        <v>39.472</v>
      </c>
      <c r="H237" s="136" t="s">
        <v>15</v>
      </c>
      <c r="I237" s="77"/>
      <c r="J237" s="239"/>
      <c r="K237" s="136" t="s">
        <v>15</v>
      </c>
      <c r="L237" s="240"/>
      <c r="M237" s="239"/>
      <c r="N237" s="136" t="s">
        <v>15</v>
      </c>
      <c r="O237" s="240"/>
      <c r="P237" s="239">
        <f t="shared" si="2"/>
        <v>39.472</v>
      </c>
      <c r="Q237" s="136" t="s">
        <v>15</v>
      </c>
      <c r="R237" s="240"/>
    </row>
    <row r="238" spans="1:18" s="1" customFormat="1" ht="31.5" customHeight="1" hidden="1" outlineLevel="2" collapsed="1">
      <c r="A238" s="115"/>
      <c r="B238" s="70" t="s">
        <v>110</v>
      </c>
      <c r="C238" s="70" t="s">
        <v>67</v>
      </c>
      <c r="D238" s="71" t="s">
        <v>1188</v>
      </c>
      <c r="E238" s="72" t="s">
        <v>1189</v>
      </c>
      <c r="F238" s="73" t="s">
        <v>68</v>
      </c>
      <c r="G238" s="74">
        <v>513.136</v>
      </c>
      <c r="H238" s="100">
        <v>6.2</v>
      </c>
      <c r="I238" s="234">
        <f>ROUND(H238*G238,2)</f>
        <v>3181.44</v>
      </c>
      <c r="J238" s="235"/>
      <c r="K238" s="100">
        <v>6.2</v>
      </c>
      <c r="L238" s="236">
        <f>ROUND(K238*J238,2)</f>
        <v>0</v>
      </c>
      <c r="M238" s="235"/>
      <c r="N238" s="100">
        <v>6.2</v>
      </c>
      <c r="O238" s="236">
        <f>ROUND(N238*M238,2)</f>
        <v>0</v>
      </c>
      <c r="P238" s="235">
        <f t="shared" si="2"/>
        <v>513.136</v>
      </c>
      <c r="Q238" s="100">
        <v>6.2</v>
      </c>
      <c r="R238" s="236">
        <f>ROUND(Q238*P238,2)</f>
        <v>3181.44</v>
      </c>
    </row>
    <row r="239" spans="1:18" s="8" customFormat="1" ht="13.5" hidden="1" outlineLevel="3">
      <c r="A239" s="135"/>
      <c r="B239" s="77"/>
      <c r="C239" s="79" t="s">
        <v>70</v>
      </c>
      <c r="D239" s="77"/>
      <c r="E239" s="84" t="s">
        <v>3124</v>
      </c>
      <c r="F239" s="77"/>
      <c r="G239" s="85">
        <v>513.136</v>
      </c>
      <c r="H239" s="136" t="s">
        <v>15</v>
      </c>
      <c r="I239" s="77"/>
      <c r="J239" s="239"/>
      <c r="K239" s="136" t="s">
        <v>15</v>
      </c>
      <c r="L239" s="240"/>
      <c r="M239" s="239"/>
      <c r="N239" s="136" t="s">
        <v>15</v>
      </c>
      <c r="O239" s="240"/>
      <c r="P239" s="239">
        <f t="shared" si="2"/>
        <v>513.136</v>
      </c>
      <c r="Q239" s="136" t="s">
        <v>15</v>
      </c>
      <c r="R239" s="240"/>
    </row>
    <row r="240" spans="1:18" s="1" customFormat="1" ht="22.5" customHeight="1" hidden="1" outlineLevel="2" collapsed="1">
      <c r="A240" s="115"/>
      <c r="B240" s="70" t="s">
        <v>111</v>
      </c>
      <c r="C240" s="70" t="s">
        <v>67</v>
      </c>
      <c r="D240" s="71" t="s">
        <v>1171</v>
      </c>
      <c r="E240" s="72" t="s">
        <v>1172</v>
      </c>
      <c r="F240" s="73" t="s">
        <v>68</v>
      </c>
      <c r="G240" s="74">
        <v>493.398</v>
      </c>
      <c r="H240" s="100">
        <v>167.2</v>
      </c>
      <c r="I240" s="234">
        <f>ROUND(H240*G240,2)</f>
        <v>82496.15</v>
      </c>
      <c r="J240" s="235"/>
      <c r="K240" s="100">
        <v>167.2</v>
      </c>
      <c r="L240" s="236">
        <f>ROUND(K240*J240,2)</f>
        <v>0</v>
      </c>
      <c r="M240" s="235"/>
      <c r="N240" s="100">
        <v>167.2</v>
      </c>
      <c r="O240" s="236">
        <f>ROUND(N240*M240,2)</f>
        <v>0</v>
      </c>
      <c r="P240" s="235">
        <f t="shared" si="2"/>
        <v>493.398</v>
      </c>
      <c r="Q240" s="100">
        <v>167.2</v>
      </c>
      <c r="R240" s="236">
        <f>ROUND(Q240*P240,2)</f>
        <v>82496.15</v>
      </c>
    </row>
    <row r="241" spans="1:18" s="8" customFormat="1" ht="13.5" hidden="1" outlineLevel="3">
      <c r="A241" s="135"/>
      <c r="B241" s="77"/>
      <c r="C241" s="79" t="s">
        <v>70</v>
      </c>
      <c r="D241" s="83" t="s">
        <v>15</v>
      </c>
      <c r="E241" s="84" t="s">
        <v>3119</v>
      </c>
      <c r="F241" s="77"/>
      <c r="G241" s="85">
        <v>493.398</v>
      </c>
      <c r="H241" s="136" t="s">
        <v>15</v>
      </c>
      <c r="I241" s="77"/>
      <c r="J241" s="239"/>
      <c r="K241" s="136" t="s">
        <v>15</v>
      </c>
      <c r="L241" s="240"/>
      <c r="M241" s="239"/>
      <c r="N241" s="136" t="s">
        <v>15</v>
      </c>
      <c r="O241" s="240"/>
      <c r="P241" s="239">
        <f t="shared" si="2"/>
        <v>493.398</v>
      </c>
      <c r="Q241" s="136" t="s">
        <v>15</v>
      </c>
      <c r="R241" s="240"/>
    </row>
    <row r="242" spans="1:18" s="1" customFormat="1" ht="22.5" customHeight="1" hidden="1" outlineLevel="2" collapsed="1">
      <c r="A242" s="115"/>
      <c r="B242" s="70" t="s">
        <v>112</v>
      </c>
      <c r="C242" s="70" t="s">
        <v>67</v>
      </c>
      <c r="D242" s="71" t="s">
        <v>1127</v>
      </c>
      <c r="E242" s="72" t="s">
        <v>1128</v>
      </c>
      <c r="F242" s="73" t="s">
        <v>68</v>
      </c>
      <c r="G242" s="74">
        <v>321.018</v>
      </c>
      <c r="H242" s="100">
        <v>75.2</v>
      </c>
      <c r="I242" s="234">
        <f>ROUND(H242*G242,2)</f>
        <v>24140.55</v>
      </c>
      <c r="J242" s="235"/>
      <c r="K242" s="100">
        <v>75.2</v>
      </c>
      <c r="L242" s="236">
        <f>ROUND(K242*J242,2)</f>
        <v>0</v>
      </c>
      <c r="M242" s="235"/>
      <c r="N242" s="100">
        <v>75.2</v>
      </c>
      <c r="O242" s="236">
        <f>ROUND(N242*M242,2)</f>
        <v>0</v>
      </c>
      <c r="P242" s="235">
        <f t="shared" si="2"/>
        <v>321.018</v>
      </c>
      <c r="Q242" s="100">
        <v>75.2</v>
      </c>
      <c r="R242" s="236">
        <f>ROUND(Q242*P242,2)</f>
        <v>24140.55</v>
      </c>
    </row>
    <row r="243" spans="1:18" s="7" customFormat="1" ht="13.5" hidden="1" outlineLevel="3">
      <c r="A243" s="140"/>
      <c r="B243" s="76"/>
      <c r="C243" s="79" t="s">
        <v>70</v>
      </c>
      <c r="D243" s="143" t="s">
        <v>15</v>
      </c>
      <c r="E243" s="201" t="s">
        <v>1526</v>
      </c>
      <c r="F243" s="76"/>
      <c r="G243" s="143" t="s">
        <v>15</v>
      </c>
      <c r="H243" s="144" t="s">
        <v>15</v>
      </c>
      <c r="I243" s="76"/>
      <c r="J243" s="237"/>
      <c r="K243" s="144" t="s">
        <v>15</v>
      </c>
      <c r="L243" s="238"/>
      <c r="M243" s="237"/>
      <c r="N243" s="144" t="s">
        <v>15</v>
      </c>
      <c r="O243" s="238"/>
      <c r="P243" s="237" t="e">
        <f t="shared" si="2"/>
        <v>#VALUE!</v>
      </c>
      <c r="Q243" s="144" t="s">
        <v>15</v>
      </c>
      <c r="R243" s="238"/>
    </row>
    <row r="244" spans="1:18" s="8" customFormat="1" ht="13.5" hidden="1" outlineLevel="3">
      <c r="A244" s="135"/>
      <c r="B244" s="77"/>
      <c r="C244" s="79" t="s">
        <v>70</v>
      </c>
      <c r="D244" s="83" t="s">
        <v>15</v>
      </c>
      <c r="E244" s="84" t="s">
        <v>1099</v>
      </c>
      <c r="F244" s="77"/>
      <c r="G244" s="85">
        <v>651.91</v>
      </c>
      <c r="H244" s="136" t="s">
        <v>15</v>
      </c>
      <c r="I244" s="77"/>
      <c r="J244" s="239"/>
      <c r="K244" s="136" t="s">
        <v>15</v>
      </c>
      <c r="L244" s="240"/>
      <c r="M244" s="239"/>
      <c r="N244" s="136" t="s">
        <v>15</v>
      </c>
      <c r="O244" s="240"/>
      <c r="P244" s="239">
        <f t="shared" si="2"/>
        <v>651.91</v>
      </c>
      <c r="Q244" s="136" t="s">
        <v>15</v>
      </c>
      <c r="R244" s="240"/>
    </row>
    <row r="245" spans="1:18" s="7" customFormat="1" ht="13.5" hidden="1" outlineLevel="3">
      <c r="A245" s="140"/>
      <c r="B245" s="76"/>
      <c r="C245" s="79" t="s">
        <v>70</v>
      </c>
      <c r="D245" s="143" t="s">
        <v>15</v>
      </c>
      <c r="E245" s="201" t="s">
        <v>3125</v>
      </c>
      <c r="F245" s="76"/>
      <c r="G245" s="143" t="s">
        <v>15</v>
      </c>
      <c r="H245" s="144" t="s">
        <v>15</v>
      </c>
      <c r="I245" s="76"/>
      <c r="J245" s="237"/>
      <c r="K245" s="144" t="s">
        <v>15</v>
      </c>
      <c r="L245" s="238"/>
      <c r="M245" s="237"/>
      <c r="N245" s="144" t="s">
        <v>15</v>
      </c>
      <c r="O245" s="238"/>
      <c r="P245" s="237" t="e">
        <f t="shared" si="2"/>
        <v>#VALUE!</v>
      </c>
      <c r="Q245" s="144" t="s">
        <v>15</v>
      </c>
      <c r="R245" s="238"/>
    </row>
    <row r="246" spans="1:18" s="7" customFormat="1" ht="13.5" hidden="1" outlineLevel="3">
      <c r="A246" s="140"/>
      <c r="B246" s="76"/>
      <c r="C246" s="79" t="s">
        <v>70</v>
      </c>
      <c r="D246" s="143" t="s">
        <v>15</v>
      </c>
      <c r="E246" s="201" t="s">
        <v>3066</v>
      </c>
      <c r="F246" s="76"/>
      <c r="G246" s="143" t="s">
        <v>15</v>
      </c>
      <c r="H246" s="144" t="s">
        <v>15</v>
      </c>
      <c r="I246" s="76"/>
      <c r="J246" s="237"/>
      <c r="K246" s="144" t="s">
        <v>15</v>
      </c>
      <c r="L246" s="238"/>
      <c r="M246" s="237"/>
      <c r="N246" s="144" t="s">
        <v>15</v>
      </c>
      <c r="O246" s="238"/>
      <c r="P246" s="237" t="e">
        <f t="shared" si="2"/>
        <v>#VALUE!</v>
      </c>
      <c r="Q246" s="144" t="s">
        <v>15</v>
      </c>
      <c r="R246" s="238"/>
    </row>
    <row r="247" spans="1:18" s="8" customFormat="1" ht="13.5" hidden="1" outlineLevel="3">
      <c r="A247" s="135"/>
      <c r="B247" s="77"/>
      <c r="C247" s="79" t="s">
        <v>70</v>
      </c>
      <c r="D247" s="83" t="s">
        <v>15</v>
      </c>
      <c r="E247" s="84" t="s">
        <v>3126</v>
      </c>
      <c r="F247" s="77"/>
      <c r="G247" s="85">
        <v>-235.643</v>
      </c>
      <c r="H247" s="136" t="s">
        <v>15</v>
      </c>
      <c r="I247" s="77"/>
      <c r="J247" s="239"/>
      <c r="K247" s="136" t="s">
        <v>15</v>
      </c>
      <c r="L247" s="240"/>
      <c r="M247" s="239"/>
      <c r="N247" s="136" t="s">
        <v>15</v>
      </c>
      <c r="O247" s="240"/>
      <c r="P247" s="239">
        <f t="shared" si="2"/>
        <v>-235.643</v>
      </c>
      <c r="Q247" s="136" t="s">
        <v>15</v>
      </c>
      <c r="R247" s="240"/>
    </row>
    <row r="248" spans="1:18" s="7" customFormat="1" ht="13.5" hidden="1" outlineLevel="3">
      <c r="A248" s="140"/>
      <c r="B248" s="76"/>
      <c r="C248" s="79" t="s">
        <v>70</v>
      </c>
      <c r="D248" s="143" t="s">
        <v>15</v>
      </c>
      <c r="E248" s="201" t="s">
        <v>1308</v>
      </c>
      <c r="F248" s="76"/>
      <c r="G248" s="143" t="s">
        <v>15</v>
      </c>
      <c r="H248" s="144" t="s">
        <v>15</v>
      </c>
      <c r="I248" s="76"/>
      <c r="J248" s="237"/>
      <c r="K248" s="144" t="s">
        <v>15</v>
      </c>
      <c r="L248" s="238"/>
      <c r="M248" s="237"/>
      <c r="N248" s="144" t="s">
        <v>15</v>
      </c>
      <c r="O248" s="238"/>
      <c r="P248" s="237" t="e">
        <f t="shared" si="2"/>
        <v>#VALUE!</v>
      </c>
      <c r="Q248" s="144" t="s">
        <v>15</v>
      </c>
      <c r="R248" s="238"/>
    </row>
    <row r="249" spans="1:18" s="7" customFormat="1" ht="13.5" hidden="1" outlineLevel="3">
      <c r="A249" s="140"/>
      <c r="B249" s="76"/>
      <c r="C249" s="79" t="s">
        <v>70</v>
      </c>
      <c r="D249" s="143" t="s">
        <v>15</v>
      </c>
      <c r="E249" s="201" t="s">
        <v>3127</v>
      </c>
      <c r="F249" s="76"/>
      <c r="G249" s="143" t="s">
        <v>15</v>
      </c>
      <c r="H249" s="144" t="s">
        <v>15</v>
      </c>
      <c r="I249" s="76"/>
      <c r="J249" s="237"/>
      <c r="K249" s="144" t="s">
        <v>15</v>
      </c>
      <c r="L249" s="238"/>
      <c r="M249" s="237"/>
      <c r="N249" s="144" t="s">
        <v>15</v>
      </c>
      <c r="O249" s="238"/>
      <c r="P249" s="237" t="e">
        <f t="shared" si="2"/>
        <v>#VALUE!</v>
      </c>
      <c r="Q249" s="144" t="s">
        <v>15</v>
      </c>
      <c r="R249" s="238"/>
    </row>
    <row r="250" spans="1:18" s="8" customFormat="1" ht="13.5" hidden="1" outlineLevel="3">
      <c r="A250" s="135"/>
      <c r="B250" s="77"/>
      <c r="C250" s="79" t="s">
        <v>70</v>
      </c>
      <c r="D250" s="83" t="s">
        <v>15</v>
      </c>
      <c r="E250" s="84" t="s">
        <v>3128</v>
      </c>
      <c r="F250" s="77"/>
      <c r="G250" s="85">
        <v>-11.482</v>
      </c>
      <c r="H250" s="136" t="s">
        <v>15</v>
      </c>
      <c r="I250" s="77"/>
      <c r="J250" s="239"/>
      <c r="K250" s="136" t="s">
        <v>15</v>
      </c>
      <c r="L250" s="240"/>
      <c r="M250" s="239"/>
      <c r="N250" s="136" t="s">
        <v>15</v>
      </c>
      <c r="O250" s="240"/>
      <c r="P250" s="239">
        <f t="shared" si="2"/>
        <v>-11.482</v>
      </c>
      <c r="Q250" s="136" t="s">
        <v>15</v>
      </c>
      <c r="R250" s="240"/>
    </row>
    <row r="251" spans="1:18" s="8" customFormat="1" ht="13.5" hidden="1" outlineLevel="3">
      <c r="A251" s="135"/>
      <c r="B251" s="77"/>
      <c r="C251" s="79" t="s">
        <v>70</v>
      </c>
      <c r="D251" s="83" t="s">
        <v>15</v>
      </c>
      <c r="E251" s="84" t="s">
        <v>3129</v>
      </c>
      <c r="F251" s="77"/>
      <c r="G251" s="85">
        <v>-1.208</v>
      </c>
      <c r="H251" s="136" t="s">
        <v>15</v>
      </c>
      <c r="I251" s="77"/>
      <c r="J251" s="239"/>
      <c r="K251" s="136" t="s">
        <v>15</v>
      </c>
      <c r="L251" s="240"/>
      <c r="M251" s="239"/>
      <c r="N251" s="136" t="s">
        <v>15</v>
      </c>
      <c r="O251" s="240"/>
      <c r="P251" s="239">
        <f t="shared" si="2"/>
        <v>-1.208</v>
      </c>
      <c r="Q251" s="136" t="s">
        <v>15</v>
      </c>
      <c r="R251" s="240"/>
    </row>
    <row r="252" spans="1:18" s="8" customFormat="1" ht="13.5" hidden="1" outlineLevel="3">
      <c r="A252" s="135"/>
      <c r="B252" s="77"/>
      <c r="C252" s="79" t="s">
        <v>70</v>
      </c>
      <c r="D252" s="83" t="s">
        <v>15</v>
      </c>
      <c r="E252" s="84" t="s">
        <v>3130</v>
      </c>
      <c r="F252" s="77"/>
      <c r="G252" s="85">
        <v>-0.408</v>
      </c>
      <c r="H252" s="136" t="s">
        <v>15</v>
      </c>
      <c r="I252" s="77"/>
      <c r="J252" s="239"/>
      <c r="K252" s="136" t="s">
        <v>15</v>
      </c>
      <c r="L252" s="240"/>
      <c r="M252" s="239"/>
      <c r="N252" s="136" t="s">
        <v>15</v>
      </c>
      <c r="O252" s="240"/>
      <c r="P252" s="239">
        <f t="shared" si="2"/>
        <v>-0.408</v>
      </c>
      <c r="Q252" s="136" t="s">
        <v>15</v>
      </c>
      <c r="R252" s="240"/>
    </row>
    <row r="253" spans="1:18" s="7" customFormat="1" ht="13.5" hidden="1" outlineLevel="3">
      <c r="A253" s="140"/>
      <c r="B253" s="76"/>
      <c r="C253" s="79" t="s">
        <v>70</v>
      </c>
      <c r="D253" s="143" t="s">
        <v>15</v>
      </c>
      <c r="E253" s="201" t="s">
        <v>3131</v>
      </c>
      <c r="F253" s="76"/>
      <c r="G253" s="143" t="s">
        <v>15</v>
      </c>
      <c r="H253" s="144" t="s">
        <v>15</v>
      </c>
      <c r="I253" s="76"/>
      <c r="J253" s="237"/>
      <c r="K253" s="144" t="s">
        <v>15</v>
      </c>
      <c r="L253" s="238"/>
      <c r="M253" s="237"/>
      <c r="N253" s="144" t="s">
        <v>15</v>
      </c>
      <c r="O253" s="238"/>
      <c r="P253" s="237" t="e">
        <f t="shared" si="2"/>
        <v>#VALUE!</v>
      </c>
      <c r="Q253" s="144" t="s">
        <v>15</v>
      </c>
      <c r="R253" s="238"/>
    </row>
    <row r="254" spans="1:18" s="8" customFormat="1" ht="13.5" hidden="1" outlineLevel="3">
      <c r="A254" s="135"/>
      <c r="B254" s="77"/>
      <c r="C254" s="79" t="s">
        <v>70</v>
      </c>
      <c r="D254" s="83" t="s">
        <v>15</v>
      </c>
      <c r="E254" s="84" t="s">
        <v>3132</v>
      </c>
      <c r="F254" s="77"/>
      <c r="G254" s="85">
        <v>-17.238</v>
      </c>
      <c r="H254" s="136" t="s">
        <v>15</v>
      </c>
      <c r="I254" s="77"/>
      <c r="J254" s="239"/>
      <c r="K254" s="136" t="s">
        <v>15</v>
      </c>
      <c r="L254" s="240"/>
      <c r="M254" s="239"/>
      <c r="N254" s="136" t="s">
        <v>15</v>
      </c>
      <c r="O254" s="240"/>
      <c r="P254" s="239">
        <f t="shared" si="2"/>
        <v>-17.238</v>
      </c>
      <c r="Q254" s="136" t="s">
        <v>15</v>
      </c>
      <c r="R254" s="240"/>
    </row>
    <row r="255" spans="1:18" s="8" customFormat="1" ht="13.5" hidden="1" outlineLevel="3">
      <c r="A255" s="135"/>
      <c r="B255" s="77"/>
      <c r="C255" s="79" t="s">
        <v>70</v>
      </c>
      <c r="D255" s="83" t="s">
        <v>15</v>
      </c>
      <c r="E255" s="84" t="s">
        <v>2324</v>
      </c>
      <c r="F255" s="77"/>
      <c r="G255" s="85">
        <v>-0.906</v>
      </c>
      <c r="H255" s="136" t="s">
        <v>15</v>
      </c>
      <c r="I255" s="77"/>
      <c r="J255" s="239"/>
      <c r="K255" s="136" t="s">
        <v>15</v>
      </c>
      <c r="L255" s="240"/>
      <c r="M255" s="239"/>
      <c r="N255" s="136" t="s">
        <v>15</v>
      </c>
      <c r="O255" s="240"/>
      <c r="P255" s="239">
        <f t="shared" si="2"/>
        <v>-0.906</v>
      </c>
      <c r="Q255" s="136" t="s">
        <v>15</v>
      </c>
      <c r="R255" s="240"/>
    </row>
    <row r="256" spans="1:18" s="8" customFormat="1" ht="13.5" hidden="1" outlineLevel="3">
      <c r="A256" s="135"/>
      <c r="B256" s="77"/>
      <c r="C256" s="79" t="s">
        <v>70</v>
      </c>
      <c r="D256" s="83" t="s">
        <v>15</v>
      </c>
      <c r="E256" s="84" t="s">
        <v>3133</v>
      </c>
      <c r="F256" s="77"/>
      <c r="G256" s="85">
        <v>-0.467</v>
      </c>
      <c r="H256" s="136" t="s">
        <v>15</v>
      </c>
      <c r="I256" s="77"/>
      <c r="J256" s="239"/>
      <c r="K256" s="136" t="s">
        <v>15</v>
      </c>
      <c r="L256" s="240"/>
      <c r="M256" s="239"/>
      <c r="N256" s="136" t="s">
        <v>15</v>
      </c>
      <c r="O256" s="240"/>
      <c r="P256" s="239">
        <f t="shared" si="2"/>
        <v>-0.467</v>
      </c>
      <c r="Q256" s="136" t="s">
        <v>15</v>
      </c>
      <c r="R256" s="240"/>
    </row>
    <row r="257" spans="1:18" s="7" customFormat="1" ht="13.5" hidden="1" outlineLevel="3">
      <c r="A257" s="140"/>
      <c r="B257" s="76"/>
      <c r="C257" s="79" t="s">
        <v>70</v>
      </c>
      <c r="D257" s="143" t="s">
        <v>15</v>
      </c>
      <c r="E257" s="201" t="s">
        <v>1311</v>
      </c>
      <c r="F257" s="76"/>
      <c r="G257" s="143" t="s">
        <v>15</v>
      </c>
      <c r="H257" s="144" t="s">
        <v>15</v>
      </c>
      <c r="I257" s="76"/>
      <c r="J257" s="237"/>
      <c r="K257" s="144" t="s">
        <v>15</v>
      </c>
      <c r="L257" s="238"/>
      <c r="M257" s="237"/>
      <c r="N257" s="144" t="s">
        <v>15</v>
      </c>
      <c r="O257" s="238"/>
      <c r="P257" s="237" t="e">
        <f t="shared" si="2"/>
        <v>#VALUE!</v>
      </c>
      <c r="Q257" s="144" t="s">
        <v>15</v>
      </c>
      <c r="R257" s="238"/>
    </row>
    <row r="258" spans="1:18" s="8" customFormat="1" ht="13.5" hidden="1" outlineLevel="3">
      <c r="A258" s="135"/>
      <c r="B258" s="77"/>
      <c r="C258" s="79" t="s">
        <v>70</v>
      </c>
      <c r="D258" s="83" t="s">
        <v>15</v>
      </c>
      <c r="E258" s="84" t="s">
        <v>3074</v>
      </c>
      <c r="F258" s="77"/>
      <c r="G258" s="85">
        <v>-51.119</v>
      </c>
      <c r="H258" s="136" t="s">
        <v>15</v>
      </c>
      <c r="I258" s="77"/>
      <c r="J258" s="239"/>
      <c r="K258" s="136" t="s">
        <v>15</v>
      </c>
      <c r="L258" s="240"/>
      <c r="M258" s="239"/>
      <c r="N258" s="136" t="s">
        <v>15</v>
      </c>
      <c r="O258" s="240"/>
      <c r="P258" s="239">
        <f t="shared" si="2"/>
        <v>-51.119</v>
      </c>
      <c r="Q258" s="136" t="s">
        <v>15</v>
      </c>
      <c r="R258" s="240"/>
    </row>
    <row r="259" spans="1:18" s="8" customFormat="1" ht="13.5" hidden="1" outlineLevel="3">
      <c r="A259" s="135"/>
      <c r="B259" s="77"/>
      <c r="C259" s="79" t="s">
        <v>70</v>
      </c>
      <c r="D259" s="83" t="s">
        <v>15</v>
      </c>
      <c r="E259" s="84" t="s">
        <v>3075</v>
      </c>
      <c r="F259" s="77"/>
      <c r="G259" s="85">
        <v>-12.421</v>
      </c>
      <c r="H259" s="136" t="s">
        <v>15</v>
      </c>
      <c r="I259" s="77"/>
      <c r="J259" s="239"/>
      <c r="K259" s="136" t="s">
        <v>15</v>
      </c>
      <c r="L259" s="240"/>
      <c r="M259" s="239"/>
      <c r="N259" s="136" t="s">
        <v>15</v>
      </c>
      <c r="O259" s="240"/>
      <c r="P259" s="239">
        <f t="shared" si="2"/>
        <v>-12.421</v>
      </c>
      <c r="Q259" s="136" t="s">
        <v>15</v>
      </c>
      <c r="R259" s="240"/>
    </row>
    <row r="260" spans="1:18" s="9" customFormat="1" ht="13.5" hidden="1" outlineLevel="3">
      <c r="A260" s="137"/>
      <c r="B260" s="78"/>
      <c r="C260" s="79" t="s">
        <v>70</v>
      </c>
      <c r="D260" s="241" t="s">
        <v>3134</v>
      </c>
      <c r="E260" s="242" t="s">
        <v>71</v>
      </c>
      <c r="F260" s="78"/>
      <c r="G260" s="82">
        <v>321.018</v>
      </c>
      <c r="H260" s="138" t="s">
        <v>15</v>
      </c>
      <c r="I260" s="78"/>
      <c r="J260" s="243"/>
      <c r="K260" s="138" t="s">
        <v>15</v>
      </c>
      <c r="L260" s="244"/>
      <c r="M260" s="243"/>
      <c r="N260" s="138" t="s">
        <v>15</v>
      </c>
      <c r="O260" s="244"/>
      <c r="P260" s="243">
        <f t="shared" si="2"/>
        <v>321.018</v>
      </c>
      <c r="Q260" s="138" t="s">
        <v>15</v>
      </c>
      <c r="R260" s="244"/>
    </row>
    <row r="261" spans="1:18" s="1" customFormat="1" ht="22.5" customHeight="1" hidden="1" outlineLevel="2" collapsed="1">
      <c r="A261" s="115"/>
      <c r="B261" s="70" t="s">
        <v>113</v>
      </c>
      <c r="C261" s="70" t="s">
        <v>67</v>
      </c>
      <c r="D261" s="71" t="s">
        <v>1151</v>
      </c>
      <c r="E261" s="72" t="s">
        <v>1152</v>
      </c>
      <c r="F261" s="73" t="s">
        <v>68</v>
      </c>
      <c r="G261" s="74">
        <v>98.541</v>
      </c>
      <c r="H261" s="100">
        <v>36.1</v>
      </c>
      <c r="I261" s="234">
        <f>ROUND(H261*G261,2)</f>
        <v>3557.33</v>
      </c>
      <c r="J261" s="235"/>
      <c r="K261" s="100">
        <v>36.1</v>
      </c>
      <c r="L261" s="236">
        <f>ROUND(K261*J261,2)</f>
        <v>0</v>
      </c>
      <c r="M261" s="235"/>
      <c r="N261" s="100">
        <v>36.1</v>
      </c>
      <c r="O261" s="236">
        <f>ROUND(N261*M261,2)</f>
        <v>0</v>
      </c>
      <c r="P261" s="235">
        <f t="shared" si="2"/>
        <v>98.541</v>
      </c>
      <c r="Q261" s="100">
        <v>36.1</v>
      </c>
      <c r="R261" s="236">
        <f>ROUND(Q261*P261,2)</f>
        <v>3557.33</v>
      </c>
    </row>
    <row r="262" spans="1:18" s="7" customFormat="1" ht="13.5" hidden="1" outlineLevel="3">
      <c r="A262" s="140"/>
      <c r="B262" s="76"/>
      <c r="C262" s="79" t="s">
        <v>70</v>
      </c>
      <c r="D262" s="143" t="s">
        <v>15</v>
      </c>
      <c r="E262" s="201" t="s">
        <v>3135</v>
      </c>
      <c r="F262" s="76"/>
      <c r="G262" s="143" t="s">
        <v>15</v>
      </c>
      <c r="H262" s="144" t="s">
        <v>15</v>
      </c>
      <c r="I262" s="76"/>
      <c r="J262" s="237"/>
      <c r="K262" s="144" t="s">
        <v>15</v>
      </c>
      <c r="L262" s="238"/>
      <c r="M262" s="237"/>
      <c r="N262" s="144" t="s">
        <v>15</v>
      </c>
      <c r="O262" s="238"/>
      <c r="P262" s="237" t="e">
        <f t="shared" si="2"/>
        <v>#VALUE!</v>
      </c>
      <c r="Q262" s="144" t="s">
        <v>15</v>
      </c>
      <c r="R262" s="238"/>
    </row>
    <row r="263" spans="1:18" s="8" customFormat="1" ht="13.5" hidden="1" outlineLevel="3">
      <c r="A263" s="135"/>
      <c r="B263" s="77"/>
      <c r="C263" s="79" t="s">
        <v>70</v>
      </c>
      <c r="D263" s="83" t="s">
        <v>15</v>
      </c>
      <c r="E263" s="84" t="s">
        <v>3116</v>
      </c>
      <c r="F263" s="77"/>
      <c r="G263" s="85">
        <v>98.541</v>
      </c>
      <c r="H263" s="136" t="s">
        <v>15</v>
      </c>
      <c r="I263" s="77"/>
      <c r="J263" s="239"/>
      <c r="K263" s="136" t="s">
        <v>15</v>
      </c>
      <c r="L263" s="240"/>
      <c r="M263" s="239"/>
      <c r="N263" s="136" t="s">
        <v>15</v>
      </c>
      <c r="O263" s="240"/>
      <c r="P263" s="239">
        <f t="shared" si="2"/>
        <v>98.541</v>
      </c>
      <c r="Q263" s="136" t="s">
        <v>15</v>
      </c>
      <c r="R263" s="240"/>
    </row>
    <row r="264" spans="1:18" s="1" customFormat="1" ht="22.5" customHeight="1" hidden="1" outlineLevel="2">
      <c r="A264" s="115"/>
      <c r="B264" s="70" t="s">
        <v>114</v>
      </c>
      <c r="C264" s="70" t="s">
        <v>67</v>
      </c>
      <c r="D264" s="71" t="s">
        <v>1087</v>
      </c>
      <c r="E264" s="72" t="s">
        <v>1088</v>
      </c>
      <c r="F264" s="73" t="s">
        <v>68</v>
      </c>
      <c r="G264" s="74">
        <v>98.541</v>
      </c>
      <c r="H264" s="100">
        <v>68.1</v>
      </c>
      <c r="I264" s="234">
        <f>ROUND(H264*G264,2)</f>
        <v>6710.64</v>
      </c>
      <c r="J264" s="235"/>
      <c r="K264" s="100">
        <v>68.1</v>
      </c>
      <c r="L264" s="236">
        <f>ROUND(K264*J264,2)</f>
        <v>0</v>
      </c>
      <c r="M264" s="235"/>
      <c r="N264" s="100">
        <v>68.1</v>
      </c>
      <c r="O264" s="236">
        <f>ROUND(N264*M264,2)</f>
        <v>0</v>
      </c>
      <c r="P264" s="235">
        <f t="shared" si="2"/>
        <v>98.541</v>
      </c>
      <c r="Q264" s="100">
        <v>68.1</v>
      </c>
      <c r="R264" s="236">
        <f>ROUND(Q264*P264,2)</f>
        <v>6710.64</v>
      </c>
    </row>
    <row r="265" spans="1:18" s="1" customFormat="1" ht="22.5" customHeight="1" hidden="1" outlineLevel="2" collapsed="1">
      <c r="A265" s="115"/>
      <c r="B265" s="86" t="s">
        <v>115</v>
      </c>
      <c r="C265" s="86" t="s">
        <v>90</v>
      </c>
      <c r="D265" s="87" t="s">
        <v>1557</v>
      </c>
      <c r="E265" s="88" t="s">
        <v>1558</v>
      </c>
      <c r="F265" s="89" t="s">
        <v>68</v>
      </c>
      <c r="G265" s="90">
        <v>222.477</v>
      </c>
      <c r="H265" s="101">
        <v>473.7</v>
      </c>
      <c r="I265" s="245">
        <f>ROUND(H265*G265,2)</f>
        <v>105387.35</v>
      </c>
      <c r="J265" s="246"/>
      <c r="K265" s="101">
        <v>473.7</v>
      </c>
      <c r="L265" s="247">
        <f>ROUND(K265*J265,2)</f>
        <v>0</v>
      </c>
      <c r="M265" s="246"/>
      <c r="N265" s="101">
        <v>473.7</v>
      </c>
      <c r="O265" s="247">
        <f>ROUND(N265*M265,2)</f>
        <v>0</v>
      </c>
      <c r="P265" s="246">
        <f t="shared" si="2"/>
        <v>222.477</v>
      </c>
      <c r="Q265" s="101">
        <v>473.7</v>
      </c>
      <c r="R265" s="247">
        <f>ROUND(Q265*P265,2)</f>
        <v>105387.35</v>
      </c>
    </row>
    <row r="266" spans="1:18" s="8" customFormat="1" ht="13.5" hidden="1" outlineLevel="3">
      <c r="A266" s="135"/>
      <c r="B266" s="77"/>
      <c r="C266" s="79" t="s">
        <v>70</v>
      </c>
      <c r="D266" s="83" t="s">
        <v>15</v>
      </c>
      <c r="E266" s="84" t="s">
        <v>3134</v>
      </c>
      <c r="F266" s="77"/>
      <c r="G266" s="85">
        <v>321.018</v>
      </c>
      <c r="H266" s="136" t="s">
        <v>15</v>
      </c>
      <c r="I266" s="77"/>
      <c r="J266" s="239"/>
      <c r="K266" s="136" t="s">
        <v>15</v>
      </c>
      <c r="L266" s="240"/>
      <c r="M266" s="239"/>
      <c r="N266" s="136" t="s">
        <v>15</v>
      </c>
      <c r="O266" s="240"/>
      <c r="P266" s="239">
        <f t="shared" si="2"/>
        <v>321.018</v>
      </c>
      <c r="Q266" s="136" t="s">
        <v>15</v>
      </c>
      <c r="R266" s="240"/>
    </row>
    <row r="267" spans="1:18" s="7" customFormat="1" ht="13.5" hidden="1" outlineLevel="3">
      <c r="A267" s="140"/>
      <c r="B267" s="76"/>
      <c r="C267" s="79" t="s">
        <v>70</v>
      </c>
      <c r="D267" s="143" t="s">
        <v>15</v>
      </c>
      <c r="E267" s="201" t="s">
        <v>3136</v>
      </c>
      <c r="F267" s="76"/>
      <c r="G267" s="143" t="s">
        <v>15</v>
      </c>
      <c r="H267" s="144" t="s">
        <v>15</v>
      </c>
      <c r="I267" s="76"/>
      <c r="J267" s="237"/>
      <c r="K267" s="144" t="s">
        <v>15</v>
      </c>
      <c r="L267" s="238"/>
      <c r="M267" s="237"/>
      <c r="N267" s="144" t="s">
        <v>15</v>
      </c>
      <c r="O267" s="238"/>
      <c r="P267" s="237" t="e">
        <f t="shared" si="2"/>
        <v>#VALUE!</v>
      </c>
      <c r="Q267" s="144" t="s">
        <v>15</v>
      </c>
      <c r="R267" s="238"/>
    </row>
    <row r="268" spans="1:18" s="8" customFormat="1" ht="13.5" hidden="1" outlineLevel="3">
      <c r="A268" s="135"/>
      <c r="B268" s="77"/>
      <c r="C268" s="79" t="s">
        <v>70</v>
      </c>
      <c r="D268" s="83" t="s">
        <v>15</v>
      </c>
      <c r="E268" s="84" t="s">
        <v>3137</v>
      </c>
      <c r="F268" s="77"/>
      <c r="G268" s="85">
        <v>-178.864</v>
      </c>
      <c r="H268" s="136" t="s">
        <v>15</v>
      </c>
      <c r="I268" s="77"/>
      <c r="J268" s="239"/>
      <c r="K268" s="136" t="s">
        <v>15</v>
      </c>
      <c r="L268" s="240"/>
      <c r="M268" s="239"/>
      <c r="N268" s="136" t="s">
        <v>15</v>
      </c>
      <c r="O268" s="240"/>
      <c r="P268" s="239">
        <f t="shared" si="2"/>
        <v>-178.864</v>
      </c>
      <c r="Q268" s="136" t="s">
        <v>15</v>
      </c>
      <c r="R268" s="240"/>
    </row>
    <row r="269" spans="1:18" s="8" customFormat="1" ht="13.5" hidden="1" outlineLevel="3">
      <c r="A269" s="135"/>
      <c r="B269" s="77"/>
      <c r="C269" s="79" t="s">
        <v>70</v>
      </c>
      <c r="D269" s="83" t="s">
        <v>15</v>
      </c>
      <c r="E269" s="84" t="s">
        <v>3138</v>
      </c>
      <c r="F269" s="77"/>
      <c r="G269" s="85">
        <v>67.902</v>
      </c>
      <c r="H269" s="136" t="s">
        <v>15</v>
      </c>
      <c r="I269" s="77"/>
      <c r="J269" s="239"/>
      <c r="K269" s="136" t="s">
        <v>15</v>
      </c>
      <c r="L269" s="240"/>
      <c r="M269" s="239"/>
      <c r="N269" s="136" t="s">
        <v>15</v>
      </c>
      <c r="O269" s="240"/>
      <c r="P269" s="239">
        <f t="shared" si="2"/>
        <v>67.902</v>
      </c>
      <c r="Q269" s="136" t="s">
        <v>15</v>
      </c>
      <c r="R269" s="240"/>
    </row>
    <row r="270" spans="1:18" s="8" customFormat="1" ht="13.5" hidden="1" outlineLevel="3">
      <c r="A270" s="135"/>
      <c r="B270" s="77"/>
      <c r="C270" s="79" t="s">
        <v>70</v>
      </c>
      <c r="D270" s="83" t="s">
        <v>15</v>
      </c>
      <c r="E270" s="84" t="s">
        <v>3139</v>
      </c>
      <c r="F270" s="77"/>
      <c r="G270" s="85">
        <v>12.421</v>
      </c>
      <c r="H270" s="136" t="s">
        <v>15</v>
      </c>
      <c r="I270" s="77"/>
      <c r="J270" s="239"/>
      <c r="K270" s="136" t="s">
        <v>15</v>
      </c>
      <c r="L270" s="240"/>
      <c r="M270" s="239"/>
      <c r="N270" s="136" t="s">
        <v>15</v>
      </c>
      <c r="O270" s="240"/>
      <c r="P270" s="239">
        <f t="shared" si="2"/>
        <v>12.421</v>
      </c>
      <c r="Q270" s="136" t="s">
        <v>15</v>
      </c>
      <c r="R270" s="240"/>
    </row>
    <row r="271" spans="1:18" s="9" customFormat="1" ht="13.5" hidden="1" outlineLevel="3">
      <c r="A271" s="137"/>
      <c r="B271" s="78"/>
      <c r="C271" s="79" t="s">
        <v>70</v>
      </c>
      <c r="D271" s="241" t="s">
        <v>1565</v>
      </c>
      <c r="E271" s="242" t="s">
        <v>71</v>
      </c>
      <c r="F271" s="78"/>
      <c r="G271" s="82">
        <v>222.477</v>
      </c>
      <c r="H271" s="138" t="s">
        <v>15</v>
      </c>
      <c r="I271" s="78"/>
      <c r="J271" s="243"/>
      <c r="K271" s="138" t="s">
        <v>15</v>
      </c>
      <c r="L271" s="244"/>
      <c r="M271" s="243"/>
      <c r="N271" s="138" t="s">
        <v>15</v>
      </c>
      <c r="O271" s="244"/>
      <c r="P271" s="243">
        <f t="shared" si="2"/>
        <v>222.477</v>
      </c>
      <c r="Q271" s="138" t="s">
        <v>15</v>
      </c>
      <c r="R271" s="244"/>
    </row>
    <row r="272" spans="1:18" s="1" customFormat="1" ht="22.5" customHeight="1" hidden="1" outlineLevel="2" collapsed="1">
      <c r="A272" s="115"/>
      <c r="B272" s="70" t="s">
        <v>116</v>
      </c>
      <c r="C272" s="70" t="s">
        <v>67</v>
      </c>
      <c r="D272" s="71" t="s">
        <v>1151</v>
      </c>
      <c r="E272" s="72" t="s">
        <v>1152</v>
      </c>
      <c r="F272" s="73" t="s">
        <v>68</v>
      </c>
      <c r="G272" s="74">
        <v>222.477</v>
      </c>
      <c r="H272" s="100">
        <v>36.1</v>
      </c>
      <c r="I272" s="234">
        <f>ROUND(H272*G272,2)</f>
        <v>8031.42</v>
      </c>
      <c r="J272" s="235"/>
      <c r="K272" s="100">
        <v>36.1</v>
      </c>
      <c r="L272" s="236">
        <f>ROUND(K272*J272,2)</f>
        <v>0</v>
      </c>
      <c r="M272" s="235"/>
      <c r="N272" s="100">
        <v>36.1</v>
      </c>
      <c r="O272" s="236">
        <f>ROUND(N272*M272,2)</f>
        <v>0</v>
      </c>
      <c r="P272" s="235">
        <f t="shared" si="2"/>
        <v>222.477</v>
      </c>
      <c r="Q272" s="100">
        <v>36.1</v>
      </c>
      <c r="R272" s="236">
        <f>ROUND(Q272*P272,2)</f>
        <v>8031.42</v>
      </c>
    </row>
    <row r="273" spans="1:18" s="8" customFormat="1" ht="13.5" hidden="1" outlineLevel="3">
      <c r="A273" s="135"/>
      <c r="B273" s="77"/>
      <c r="C273" s="79" t="s">
        <v>70</v>
      </c>
      <c r="D273" s="83" t="s">
        <v>15</v>
      </c>
      <c r="E273" s="84" t="s">
        <v>3140</v>
      </c>
      <c r="F273" s="77"/>
      <c r="G273" s="85">
        <v>222.477</v>
      </c>
      <c r="H273" s="136" t="s">
        <v>15</v>
      </c>
      <c r="I273" s="77"/>
      <c r="J273" s="239"/>
      <c r="K273" s="136" t="s">
        <v>15</v>
      </c>
      <c r="L273" s="240"/>
      <c r="M273" s="239"/>
      <c r="N273" s="136" t="s">
        <v>15</v>
      </c>
      <c r="O273" s="240"/>
      <c r="P273" s="239">
        <f t="shared" si="2"/>
        <v>222.477</v>
      </c>
      <c r="Q273" s="136" t="s">
        <v>15</v>
      </c>
      <c r="R273" s="240"/>
    </row>
    <row r="274" spans="1:18" s="1" customFormat="1" ht="22.5" customHeight="1" hidden="1" outlineLevel="2">
      <c r="A274" s="115"/>
      <c r="B274" s="70" t="s">
        <v>117</v>
      </c>
      <c r="C274" s="70" t="s">
        <v>67</v>
      </c>
      <c r="D274" s="71" t="s">
        <v>1588</v>
      </c>
      <c r="E274" s="72" t="s">
        <v>1589</v>
      </c>
      <c r="F274" s="73" t="s">
        <v>68</v>
      </c>
      <c r="G274" s="74">
        <v>222.477</v>
      </c>
      <c r="H274" s="100">
        <v>10.3</v>
      </c>
      <c r="I274" s="234">
        <f>ROUND(H274*G274,2)</f>
        <v>2291.51</v>
      </c>
      <c r="J274" s="235"/>
      <c r="K274" s="100">
        <v>10.3</v>
      </c>
      <c r="L274" s="236">
        <f>ROUND(K274*J274,2)</f>
        <v>0</v>
      </c>
      <c r="M274" s="235"/>
      <c r="N274" s="100">
        <v>10.3</v>
      </c>
      <c r="O274" s="236">
        <f>ROUND(N274*M274,2)</f>
        <v>0</v>
      </c>
      <c r="P274" s="235">
        <f t="shared" si="2"/>
        <v>222.477</v>
      </c>
      <c r="Q274" s="100">
        <v>10.3</v>
      </c>
      <c r="R274" s="236">
        <f>ROUND(Q274*P274,2)</f>
        <v>2291.51</v>
      </c>
    </row>
    <row r="275" spans="1:18" s="1" customFormat="1" ht="22.5" customHeight="1" hidden="1" outlineLevel="2" collapsed="1">
      <c r="A275" s="115"/>
      <c r="B275" s="70" t="s">
        <v>118</v>
      </c>
      <c r="C275" s="70" t="s">
        <v>67</v>
      </c>
      <c r="D275" s="71" t="s">
        <v>3141</v>
      </c>
      <c r="E275" s="72" t="s">
        <v>1786</v>
      </c>
      <c r="F275" s="73" t="s">
        <v>68</v>
      </c>
      <c r="G275" s="74">
        <v>98.541</v>
      </c>
      <c r="H275" s="100">
        <v>76.7</v>
      </c>
      <c r="I275" s="234">
        <f>ROUND(H275*G275,2)</f>
        <v>7558.09</v>
      </c>
      <c r="J275" s="235"/>
      <c r="K275" s="100">
        <v>76.7</v>
      </c>
      <c r="L275" s="236">
        <f>ROUND(K275*J275,2)</f>
        <v>0</v>
      </c>
      <c r="M275" s="235"/>
      <c r="N275" s="100">
        <v>76.7</v>
      </c>
      <c r="O275" s="236">
        <f>ROUND(N275*M275,2)</f>
        <v>0</v>
      </c>
      <c r="P275" s="235">
        <f t="shared" si="2"/>
        <v>98.541</v>
      </c>
      <c r="Q275" s="100">
        <v>76.7</v>
      </c>
      <c r="R275" s="236">
        <f>ROUND(Q275*P275,2)</f>
        <v>7558.09</v>
      </c>
    </row>
    <row r="276" spans="1:18" s="8" customFormat="1" ht="13.5" hidden="1" outlineLevel="3">
      <c r="A276" s="135"/>
      <c r="B276" s="77"/>
      <c r="C276" s="79" t="s">
        <v>70</v>
      </c>
      <c r="D276" s="83" t="s">
        <v>15</v>
      </c>
      <c r="E276" s="84" t="s">
        <v>3116</v>
      </c>
      <c r="F276" s="77"/>
      <c r="G276" s="85">
        <v>98.541</v>
      </c>
      <c r="H276" s="136" t="s">
        <v>15</v>
      </c>
      <c r="I276" s="77"/>
      <c r="J276" s="239"/>
      <c r="K276" s="136" t="s">
        <v>15</v>
      </c>
      <c r="L276" s="240"/>
      <c r="M276" s="239"/>
      <c r="N276" s="136" t="s">
        <v>15</v>
      </c>
      <c r="O276" s="240"/>
      <c r="P276" s="239">
        <f t="shared" si="2"/>
        <v>98.541</v>
      </c>
      <c r="Q276" s="136" t="s">
        <v>15</v>
      </c>
      <c r="R276" s="240"/>
    </row>
    <row r="277" spans="1:18" s="1" customFormat="1" ht="22.5" customHeight="1" hidden="1" outlineLevel="2" collapsed="1">
      <c r="A277" s="115"/>
      <c r="B277" s="70" t="s">
        <v>119</v>
      </c>
      <c r="C277" s="70" t="s">
        <v>67</v>
      </c>
      <c r="D277" s="71" t="s">
        <v>1573</v>
      </c>
      <c r="E277" s="72" t="s">
        <v>1574</v>
      </c>
      <c r="F277" s="73" t="s">
        <v>68</v>
      </c>
      <c r="G277" s="74">
        <v>102.511</v>
      </c>
      <c r="H277" s="100">
        <v>250.8</v>
      </c>
      <c r="I277" s="234">
        <f>ROUND(H277*G277,2)</f>
        <v>25709.76</v>
      </c>
      <c r="J277" s="235"/>
      <c r="K277" s="100">
        <v>250.8</v>
      </c>
      <c r="L277" s="236">
        <f>ROUND(K277*J277,2)</f>
        <v>0</v>
      </c>
      <c r="M277" s="235"/>
      <c r="N277" s="100">
        <v>250.8</v>
      </c>
      <c r="O277" s="236">
        <f>ROUND(N277*M277,2)</f>
        <v>0</v>
      </c>
      <c r="P277" s="235">
        <f t="shared" si="2"/>
        <v>102.511</v>
      </c>
      <c r="Q277" s="100">
        <v>250.8</v>
      </c>
      <c r="R277" s="236">
        <f>ROUND(Q277*P277,2)</f>
        <v>25709.76</v>
      </c>
    </row>
    <row r="278" spans="1:18" s="7" customFormat="1" ht="13.5" hidden="1" outlineLevel="3">
      <c r="A278" s="140"/>
      <c r="B278" s="76"/>
      <c r="C278" s="79" t="s">
        <v>70</v>
      </c>
      <c r="D278" s="143" t="s">
        <v>15</v>
      </c>
      <c r="E278" s="201" t="s">
        <v>3142</v>
      </c>
      <c r="F278" s="76"/>
      <c r="G278" s="143" t="s">
        <v>15</v>
      </c>
      <c r="H278" s="144" t="s">
        <v>15</v>
      </c>
      <c r="I278" s="76"/>
      <c r="J278" s="237"/>
      <c r="K278" s="144" t="s">
        <v>15</v>
      </c>
      <c r="L278" s="238"/>
      <c r="M278" s="237"/>
      <c r="N278" s="144" t="s">
        <v>15</v>
      </c>
      <c r="O278" s="238"/>
      <c r="P278" s="237" t="e">
        <f t="shared" si="2"/>
        <v>#VALUE!</v>
      </c>
      <c r="Q278" s="144" t="s">
        <v>15</v>
      </c>
      <c r="R278" s="238"/>
    </row>
    <row r="279" spans="1:18" s="8" customFormat="1" ht="13.5" hidden="1" outlineLevel="3">
      <c r="A279" s="135"/>
      <c r="B279" s="77"/>
      <c r="C279" s="79" t="s">
        <v>70</v>
      </c>
      <c r="D279" s="83" t="s">
        <v>15</v>
      </c>
      <c r="E279" s="84" t="s">
        <v>3143</v>
      </c>
      <c r="F279" s="77"/>
      <c r="G279" s="85">
        <v>102.511</v>
      </c>
      <c r="H279" s="136" t="s">
        <v>15</v>
      </c>
      <c r="I279" s="77"/>
      <c r="J279" s="239"/>
      <c r="K279" s="136" t="s">
        <v>15</v>
      </c>
      <c r="L279" s="240"/>
      <c r="M279" s="239"/>
      <c r="N279" s="136" t="s">
        <v>15</v>
      </c>
      <c r="O279" s="240"/>
      <c r="P279" s="239">
        <f t="shared" si="2"/>
        <v>102.511</v>
      </c>
      <c r="Q279" s="136" t="s">
        <v>15</v>
      </c>
      <c r="R279" s="240"/>
    </row>
    <row r="280" spans="1:18" s="9" customFormat="1" ht="13.5" hidden="1" outlineLevel="3">
      <c r="A280" s="137"/>
      <c r="B280" s="78"/>
      <c r="C280" s="79" t="s">
        <v>70</v>
      </c>
      <c r="D280" s="241" t="s">
        <v>3144</v>
      </c>
      <c r="E280" s="242" t="s">
        <v>71</v>
      </c>
      <c r="F280" s="78"/>
      <c r="G280" s="82">
        <v>102.511</v>
      </c>
      <c r="H280" s="138" t="s">
        <v>15</v>
      </c>
      <c r="I280" s="78"/>
      <c r="J280" s="243"/>
      <c r="K280" s="138" t="s">
        <v>15</v>
      </c>
      <c r="L280" s="244"/>
      <c r="M280" s="243"/>
      <c r="N280" s="138" t="s">
        <v>15</v>
      </c>
      <c r="O280" s="244"/>
      <c r="P280" s="243">
        <f t="shared" si="2"/>
        <v>102.511</v>
      </c>
      <c r="Q280" s="138" t="s">
        <v>15</v>
      </c>
      <c r="R280" s="244"/>
    </row>
    <row r="281" spans="1:18" s="1" customFormat="1" ht="22.5" customHeight="1" hidden="1" outlineLevel="2" collapsed="1">
      <c r="A281" s="115"/>
      <c r="B281" s="86" t="s">
        <v>45</v>
      </c>
      <c r="C281" s="86" t="s">
        <v>90</v>
      </c>
      <c r="D281" s="87" t="s">
        <v>3145</v>
      </c>
      <c r="E281" s="88" t="s">
        <v>3146</v>
      </c>
      <c r="F281" s="89" t="s">
        <v>82</v>
      </c>
      <c r="G281" s="90">
        <v>193.773</v>
      </c>
      <c r="H281" s="101">
        <v>222.9</v>
      </c>
      <c r="I281" s="245">
        <f>ROUND(H281*G281,2)</f>
        <v>43192</v>
      </c>
      <c r="J281" s="246"/>
      <c r="K281" s="101">
        <v>222.9</v>
      </c>
      <c r="L281" s="247">
        <f>ROUND(K281*J281,2)</f>
        <v>0</v>
      </c>
      <c r="M281" s="246"/>
      <c r="N281" s="101">
        <v>222.9</v>
      </c>
      <c r="O281" s="247">
        <f>ROUND(N281*M281,2)</f>
        <v>0</v>
      </c>
      <c r="P281" s="246">
        <f t="shared" si="2"/>
        <v>193.773</v>
      </c>
      <c r="Q281" s="101">
        <v>222.9</v>
      </c>
      <c r="R281" s="247">
        <f>ROUND(Q281*P281,2)</f>
        <v>43192</v>
      </c>
    </row>
    <row r="282" spans="1:18" s="8" customFormat="1" ht="13.5" hidden="1" outlineLevel="3">
      <c r="A282" s="135"/>
      <c r="B282" s="77"/>
      <c r="C282" s="79" t="s">
        <v>70</v>
      </c>
      <c r="D282" s="83" t="s">
        <v>15</v>
      </c>
      <c r="E282" s="84" t="s">
        <v>3147</v>
      </c>
      <c r="F282" s="77"/>
      <c r="G282" s="85">
        <v>193.773</v>
      </c>
      <c r="H282" s="136" t="s">
        <v>15</v>
      </c>
      <c r="I282" s="77"/>
      <c r="J282" s="239"/>
      <c r="K282" s="136" t="s">
        <v>15</v>
      </c>
      <c r="L282" s="240"/>
      <c r="M282" s="239"/>
      <c r="N282" s="136" t="s">
        <v>15</v>
      </c>
      <c r="O282" s="240"/>
      <c r="P282" s="239">
        <f t="shared" si="2"/>
        <v>193.773</v>
      </c>
      <c r="Q282" s="136" t="s">
        <v>15</v>
      </c>
      <c r="R282" s="240"/>
    </row>
    <row r="283" spans="1:18" s="1" customFormat="1" ht="22.5" customHeight="1" hidden="1" outlineLevel="2" collapsed="1">
      <c r="A283" s="115"/>
      <c r="B283" s="70" t="s">
        <v>120</v>
      </c>
      <c r="C283" s="70" t="s">
        <v>67</v>
      </c>
      <c r="D283" s="71" t="s">
        <v>1151</v>
      </c>
      <c r="E283" s="72" t="s">
        <v>1152</v>
      </c>
      <c r="F283" s="73" t="s">
        <v>68</v>
      </c>
      <c r="G283" s="74">
        <v>102.511</v>
      </c>
      <c r="H283" s="100">
        <v>36.1</v>
      </c>
      <c r="I283" s="234">
        <f>ROUND(H283*G283,2)</f>
        <v>3700.65</v>
      </c>
      <c r="J283" s="235"/>
      <c r="K283" s="100">
        <v>36.1</v>
      </c>
      <c r="L283" s="236">
        <f>ROUND(K283*J283,2)</f>
        <v>0</v>
      </c>
      <c r="M283" s="235"/>
      <c r="N283" s="100">
        <v>36.1</v>
      </c>
      <c r="O283" s="236">
        <f>ROUND(N283*M283,2)</f>
        <v>0</v>
      </c>
      <c r="P283" s="235">
        <f t="shared" si="2"/>
        <v>102.511</v>
      </c>
      <c r="Q283" s="100">
        <v>36.1</v>
      </c>
      <c r="R283" s="236">
        <f>ROUND(Q283*P283,2)</f>
        <v>3700.65</v>
      </c>
    </row>
    <row r="284" spans="1:18" s="8" customFormat="1" ht="13.5" hidden="1" outlineLevel="3">
      <c r="A284" s="135"/>
      <c r="B284" s="77"/>
      <c r="C284" s="79" t="s">
        <v>70</v>
      </c>
      <c r="D284" s="83" t="s">
        <v>15</v>
      </c>
      <c r="E284" s="84" t="s">
        <v>3148</v>
      </c>
      <c r="F284" s="77"/>
      <c r="G284" s="85">
        <v>102.511</v>
      </c>
      <c r="H284" s="136" t="s">
        <v>15</v>
      </c>
      <c r="I284" s="77"/>
      <c r="J284" s="239"/>
      <c r="K284" s="136" t="s">
        <v>15</v>
      </c>
      <c r="L284" s="240"/>
      <c r="M284" s="239"/>
      <c r="N284" s="136" t="s">
        <v>15</v>
      </c>
      <c r="O284" s="240"/>
      <c r="P284" s="239">
        <f t="shared" si="2"/>
        <v>102.511</v>
      </c>
      <c r="Q284" s="136" t="s">
        <v>15</v>
      </c>
      <c r="R284" s="240"/>
    </row>
    <row r="285" spans="1:18" s="1" customFormat="1" ht="22.5" customHeight="1" hidden="1" outlineLevel="2">
      <c r="A285" s="115"/>
      <c r="B285" s="70" t="s">
        <v>121</v>
      </c>
      <c r="C285" s="70" t="s">
        <v>67</v>
      </c>
      <c r="D285" s="71" t="s">
        <v>1588</v>
      </c>
      <c r="E285" s="72" t="s">
        <v>1589</v>
      </c>
      <c r="F285" s="73" t="s">
        <v>68</v>
      </c>
      <c r="G285" s="74">
        <v>102.511</v>
      </c>
      <c r="H285" s="100">
        <v>10.3</v>
      </c>
      <c r="I285" s="234">
        <f>ROUND(H285*G285,2)</f>
        <v>1055.86</v>
      </c>
      <c r="J285" s="235"/>
      <c r="K285" s="100">
        <v>10.3</v>
      </c>
      <c r="L285" s="236">
        <f>ROUND(K285*J285,2)</f>
        <v>0</v>
      </c>
      <c r="M285" s="235"/>
      <c r="N285" s="100">
        <v>10.3</v>
      </c>
      <c r="O285" s="236">
        <f>ROUND(N285*M285,2)</f>
        <v>0</v>
      </c>
      <c r="P285" s="235">
        <f t="shared" si="2"/>
        <v>102.511</v>
      </c>
      <c r="Q285" s="100">
        <v>10.3</v>
      </c>
      <c r="R285" s="236">
        <f>ROUND(Q285*P285,2)</f>
        <v>1055.86</v>
      </c>
    </row>
    <row r="286" spans="1:18" s="1" customFormat="1" ht="22.5" customHeight="1" hidden="1" outlineLevel="2" collapsed="1">
      <c r="A286" s="115"/>
      <c r="B286" s="70" t="s">
        <v>122</v>
      </c>
      <c r="C286" s="70" t="s">
        <v>67</v>
      </c>
      <c r="D286" s="71" t="s">
        <v>1591</v>
      </c>
      <c r="E286" s="72" t="s">
        <v>1592</v>
      </c>
      <c r="F286" s="73" t="s">
        <v>77</v>
      </c>
      <c r="G286" s="74">
        <v>41.404</v>
      </c>
      <c r="H286" s="100">
        <v>34.9</v>
      </c>
      <c r="I286" s="234">
        <f>ROUND(H286*G286,2)</f>
        <v>1445</v>
      </c>
      <c r="J286" s="235"/>
      <c r="K286" s="100">
        <v>34.9</v>
      </c>
      <c r="L286" s="236">
        <f>ROUND(K286*J286,2)</f>
        <v>0</v>
      </c>
      <c r="M286" s="235"/>
      <c r="N286" s="100">
        <v>34.9</v>
      </c>
      <c r="O286" s="236">
        <f>ROUND(N286*M286,2)</f>
        <v>0</v>
      </c>
      <c r="P286" s="235">
        <f t="shared" si="2"/>
        <v>41.404</v>
      </c>
      <c r="Q286" s="100">
        <v>34.9</v>
      </c>
      <c r="R286" s="236">
        <f>ROUND(Q286*P286,2)</f>
        <v>1445</v>
      </c>
    </row>
    <row r="287" spans="1:18" s="8" customFormat="1" ht="13.5" hidden="1" outlineLevel="3">
      <c r="A287" s="135"/>
      <c r="B287" s="77"/>
      <c r="C287" s="79" t="s">
        <v>70</v>
      </c>
      <c r="D287" s="83" t="s">
        <v>15</v>
      </c>
      <c r="E287" s="84" t="s">
        <v>3035</v>
      </c>
      <c r="F287" s="77"/>
      <c r="G287" s="85">
        <v>41.404</v>
      </c>
      <c r="H287" s="136" t="s">
        <v>15</v>
      </c>
      <c r="I287" s="77"/>
      <c r="J287" s="239"/>
      <c r="K287" s="136" t="s">
        <v>15</v>
      </c>
      <c r="L287" s="240"/>
      <c r="M287" s="239"/>
      <c r="N287" s="136" t="s">
        <v>15</v>
      </c>
      <c r="O287" s="240"/>
      <c r="P287" s="239">
        <f t="shared" si="2"/>
        <v>41.404</v>
      </c>
      <c r="Q287" s="136" t="s">
        <v>15</v>
      </c>
      <c r="R287" s="240"/>
    </row>
    <row r="288" spans="1:18" s="1" customFormat="1" ht="22.5" customHeight="1" hidden="1" outlineLevel="2" collapsed="1">
      <c r="A288" s="115"/>
      <c r="B288" s="70" t="s">
        <v>123</v>
      </c>
      <c r="C288" s="70" t="s">
        <v>67</v>
      </c>
      <c r="D288" s="71" t="s">
        <v>1151</v>
      </c>
      <c r="E288" s="72" t="s">
        <v>1152</v>
      </c>
      <c r="F288" s="73" t="s">
        <v>68</v>
      </c>
      <c r="G288" s="74">
        <v>8.281</v>
      </c>
      <c r="H288" s="100">
        <v>36.1</v>
      </c>
      <c r="I288" s="234">
        <f>ROUND(H288*G288,2)</f>
        <v>298.94</v>
      </c>
      <c r="J288" s="235"/>
      <c r="K288" s="100">
        <v>36.1</v>
      </c>
      <c r="L288" s="236">
        <f>ROUND(K288*J288,2)</f>
        <v>0</v>
      </c>
      <c r="M288" s="235"/>
      <c r="N288" s="100">
        <v>36.1</v>
      </c>
      <c r="O288" s="236">
        <f>ROUND(N288*M288,2)</f>
        <v>0</v>
      </c>
      <c r="P288" s="235">
        <f t="shared" si="2"/>
        <v>8.281</v>
      </c>
      <c r="Q288" s="100">
        <v>36.1</v>
      </c>
      <c r="R288" s="236">
        <f>ROUND(Q288*P288,2)</f>
        <v>298.94</v>
      </c>
    </row>
    <row r="289" spans="1:18" s="7" customFormat="1" ht="13.5" hidden="1" outlineLevel="3">
      <c r="A289" s="140"/>
      <c r="B289" s="76"/>
      <c r="C289" s="79" t="s">
        <v>70</v>
      </c>
      <c r="D289" s="143" t="s">
        <v>15</v>
      </c>
      <c r="E289" s="201" t="s">
        <v>3149</v>
      </c>
      <c r="F289" s="76"/>
      <c r="G289" s="143" t="s">
        <v>15</v>
      </c>
      <c r="H289" s="144" t="s">
        <v>15</v>
      </c>
      <c r="I289" s="76"/>
      <c r="J289" s="237"/>
      <c r="K289" s="144" t="s">
        <v>15</v>
      </c>
      <c r="L289" s="238"/>
      <c r="M289" s="237"/>
      <c r="N289" s="144" t="s">
        <v>15</v>
      </c>
      <c r="O289" s="238"/>
      <c r="P289" s="237" t="e">
        <f t="shared" si="2"/>
        <v>#VALUE!</v>
      </c>
      <c r="Q289" s="144" t="s">
        <v>15</v>
      </c>
      <c r="R289" s="238"/>
    </row>
    <row r="290" spans="1:18" s="8" customFormat="1" ht="13.5" hidden="1" outlineLevel="3">
      <c r="A290" s="135"/>
      <c r="B290" s="77"/>
      <c r="C290" s="79" t="s">
        <v>70</v>
      </c>
      <c r="D290" s="83" t="s">
        <v>15</v>
      </c>
      <c r="E290" s="84" t="s">
        <v>3150</v>
      </c>
      <c r="F290" s="77"/>
      <c r="G290" s="85">
        <v>8.281</v>
      </c>
      <c r="H290" s="136" t="s">
        <v>15</v>
      </c>
      <c r="I290" s="77"/>
      <c r="J290" s="239"/>
      <c r="K290" s="136" t="s">
        <v>15</v>
      </c>
      <c r="L290" s="240"/>
      <c r="M290" s="239"/>
      <c r="N290" s="136" t="s">
        <v>15</v>
      </c>
      <c r="O290" s="240"/>
      <c r="P290" s="239">
        <f t="shared" si="2"/>
        <v>8.281</v>
      </c>
      <c r="Q290" s="136" t="s">
        <v>15</v>
      </c>
      <c r="R290" s="240"/>
    </row>
    <row r="291" spans="1:18" s="1" customFormat="1" ht="22.5" customHeight="1" hidden="1" outlineLevel="2">
      <c r="A291" s="115"/>
      <c r="B291" s="70" t="s">
        <v>124</v>
      </c>
      <c r="C291" s="70" t="s">
        <v>67</v>
      </c>
      <c r="D291" s="71" t="s">
        <v>1087</v>
      </c>
      <c r="E291" s="72" t="s">
        <v>1088</v>
      </c>
      <c r="F291" s="73" t="s">
        <v>68</v>
      </c>
      <c r="G291" s="74">
        <v>8.281</v>
      </c>
      <c r="H291" s="100">
        <v>68.1</v>
      </c>
      <c r="I291" s="234">
        <f>ROUND(H291*G291,2)</f>
        <v>563.94</v>
      </c>
      <c r="J291" s="235"/>
      <c r="K291" s="100">
        <v>68.1</v>
      </c>
      <c r="L291" s="236">
        <f>ROUND(K291*J291,2)</f>
        <v>0</v>
      </c>
      <c r="M291" s="235"/>
      <c r="N291" s="100">
        <v>68.1</v>
      </c>
      <c r="O291" s="236">
        <f>ROUND(N291*M291,2)</f>
        <v>0</v>
      </c>
      <c r="P291" s="235">
        <f t="shared" si="2"/>
        <v>8.281</v>
      </c>
      <c r="Q291" s="100">
        <v>68.1</v>
      </c>
      <c r="R291" s="236">
        <f>ROUND(Q291*P291,2)</f>
        <v>563.94</v>
      </c>
    </row>
    <row r="292" spans="1:18" s="1" customFormat="1" ht="22.5" customHeight="1" hidden="1" outlineLevel="2" collapsed="1">
      <c r="A292" s="115"/>
      <c r="B292" s="70" t="s">
        <v>125</v>
      </c>
      <c r="C292" s="70" t="s">
        <v>67</v>
      </c>
      <c r="D292" s="71" t="s">
        <v>1602</v>
      </c>
      <c r="E292" s="72" t="s">
        <v>1603</v>
      </c>
      <c r="F292" s="73" t="s">
        <v>77</v>
      </c>
      <c r="G292" s="74">
        <v>41.404</v>
      </c>
      <c r="H292" s="100">
        <v>27.9</v>
      </c>
      <c r="I292" s="234">
        <f>ROUND(H292*G292,2)</f>
        <v>1155.17</v>
      </c>
      <c r="J292" s="235"/>
      <c r="K292" s="100">
        <v>27.9</v>
      </c>
      <c r="L292" s="236">
        <f>ROUND(K292*J292,2)</f>
        <v>0</v>
      </c>
      <c r="M292" s="235"/>
      <c r="N292" s="100">
        <v>27.9</v>
      </c>
      <c r="O292" s="236">
        <f>ROUND(N292*M292,2)</f>
        <v>0</v>
      </c>
      <c r="P292" s="235">
        <f t="shared" si="2"/>
        <v>41.404</v>
      </c>
      <c r="Q292" s="100">
        <v>27.9</v>
      </c>
      <c r="R292" s="236">
        <f>ROUND(Q292*P292,2)</f>
        <v>1155.17</v>
      </c>
    </row>
    <row r="293" spans="1:18" s="8" customFormat="1" ht="13.5" hidden="1" outlineLevel="3">
      <c r="A293" s="135"/>
      <c r="B293" s="77"/>
      <c r="C293" s="79" t="s">
        <v>70</v>
      </c>
      <c r="D293" s="83" t="s">
        <v>15</v>
      </c>
      <c r="E293" s="84" t="s">
        <v>3035</v>
      </c>
      <c r="F293" s="77"/>
      <c r="G293" s="85">
        <v>41.404</v>
      </c>
      <c r="H293" s="136" t="s">
        <v>15</v>
      </c>
      <c r="I293" s="77"/>
      <c r="J293" s="239"/>
      <c r="K293" s="136" t="s">
        <v>15</v>
      </c>
      <c r="L293" s="240"/>
      <c r="M293" s="239"/>
      <c r="N293" s="136" t="s">
        <v>15</v>
      </c>
      <c r="O293" s="240"/>
      <c r="P293" s="239">
        <f t="shared" si="2"/>
        <v>41.404</v>
      </c>
      <c r="Q293" s="136" t="s">
        <v>15</v>
      </c>
      <c r="R293" s="240"/>
    </row>
    <row r="294" spans="1:18" s="1" customFormat="1" ht="22.5" customHeight="1" hidden="1" outlineLevel="2" collapsed="1">
      <c r="A294" s="115"/>
      <c r="B294" s="86" t="s">
        <v>127</v>
      </c>
      <c r="C294" s="86" t="s">
        <v>90</v>
      </c>
      <c r="D294" s="87" t="s">
        <v>1606</v>
      </c>
      <c r="E294" s="88" t="s">
        <v>1607</v>
      </c>
      <c r="F294" s="89" t="s">
        <v>68</v>
      </c>
      <c r="G294" s="90">
        <v>4.347</v>
      </c>
      <c r="H294" s="101">
        <v>668.7</v>
      </c>
      <c r="I294" s="245">
        <f>ROUND(H294*G294,2)</f>
        <v>2906.84</v>
      </c>
      <c r="J294" s="246"/>
      <c r="K294" s="101">
        <v>668.7</v>
      </c>
      <c r="L294" s="247">
        <f>ROUND(K294*J294,2)</f>
        <v>0</v>
      </c>
      <c r="M294" s="246"/>
      <c r="N294" s="101">
        <v>668.7</v>
      </c>
      <c r="O294" s="247">
        <f>ROUND(N294*M294,2)</f>
        <v>0</v>
      </c>
      <c r="P294" s="246">
        <f t="shared" si="2"/>
        <v>4.347</v>
      </c>
      <c r="Q294" s="101">
        <v>668.7</v>
      </c>
      <c r="R294" s="247">
        <f>ROUND(Q294*P294,2)</f>
        <v>2906.84</v>
      </c>
    </row>
    <row r="295" spans="1:18" s="8" customFormat="1" ht="13.5" hidden="1" outlineLevel="3">
      <c r="A295" s="135"/>
      <c r="B295" s="77"/>
      <c r="C295" s="79" t="s">
        <v>70</v>
      </c>
      <c r="D295" s="83" t="s">
        <v>15</v>
      </c>
      <c r="E295" s="84" t="s">
        <v>3151</v>
      </c>
      <c r="F295" s="77"/>
      <c r="G295" s="85">
        <v>4.347</v>
      </c>
      <c r="H295" s="136" t="s">
        <v>15</v>
      </c>
      <c r="I295" s="77"/>
      <c r="J295" s="239"/>
      <c r="K295" s="136" t="s">
        <v>15</v>
      </c>
      <c r="L295" s="240"/>
      <c r="M295" s="239"/>
      <c r="N295" s="136" t="s">
        <v>15</v>
      </c>
      <c r="O295" s="240"/>
      <c r="P295" s="239">
        <f t="shared" si="2"/>
        <v>4.347</v>
      </c>
      <c r="Q295" s="136" t="s">
        <v>15</v>
      </c>
      <c r="R295" s="240"/>
    </row>
    <row r="296" spans="1:18" s="1" customFormat="1" ht="22.5" customHeight="1" hidden="1" outlineLevel="2" collapsed="1">
      <c r="A296" s="115"/>
      <c r="B296" s="70" t="s">
        <v>128</v>
      </c>
      <c r="C296" s="70" t="s">
        <v>67</v>
      </c>
      <c r="D296" s="71" t="s">
        <v>1597</v>
      </c>
      <c r="E296" s="72" t="s">
        <v>1598</v>
      </c>
      <c r="F296" s="73" t="s">
        <v>68</v>
      </c>
      <c r="G296" s="74">
        <v>4.347</v>
      </c>
      <c r="H296" s="100">
        <v>36.1</v>
      </c>
      <c r="I296" s="234">
        <f>ROUND(H296*G296,2)</f>
        <v>156.93</v>
      </c>
      <c r="J296" s="235"/>
      <c r="K296" s="100">
        <v>36.1</v>
      </c>
      <c r="L296" s="236">
        <f>ROUND(K296*J296,2)</f>
        <v>0</v>
      </c>
      <c r="M296" s="235"/>
      <c r="N296" s="100">
        <v>36.1</v>
      </c>
      <c r="O296" s="236">
        <f>ROUND(N296*M296,2)</f>
        <v>0</v>
      </c>
      <c r="P296" s="235">
        <f t="shared" si="2"/>
        <v>4.347</v>
      </c>
      <c r="Q296" s="100">
        <v>36.1</v>
      </c>
      <c r="R296" s="236">
        <f>ROUND(Q296*P296,2)</f>
        <v>156.93</v>
      </c>
    </row>
    <row r="297" spans="1:18" s="7" customFormat="1" ht="13.5" hidden="1" outlineLevel="3">
      <c r="A297" s="140"/>
      <c r="B297" s="76"/>
      <c r="C297" s="79" t="s">
        <v>70</v>
      </c>
      <c r="D297" s="143" t="s">
        <v>15</v>
      </c>
      <c r="E297" s="201" t="s">
        <v>2459</v>
      </c>
      <c r="F297" s="76"/>
      <c r="G297" s="143" t="s">
        <v>15</v>
      </c>
      <c r="H297" s="144" t="s">
        <v>15</v>
      </c>
      <c r="I297" s="76"/>
      <c r="J297" s="237"/>
      <c r="K297" s="144" t="s">
        <v>15</v>
      </c>
      <c r="L297" s="238"/>
      <c r="M297" s="237"/>
      <c r="N297" s="144" t="s">
        <v>15</v>
      </c>
      <c r="O297" s="238"/>
      <c r="P297" s="237" t="e">
        <f aca="true" t="shared" si="3" ref="P297:P360">M297+J297+G297</f>
        <v>#VALUE!</v>
      </c>
      <c r="Q297" s="144" t="s">
        <v>15</v>
      </c>
      <c r="R297" s="238"/>
    </row>
    <row r="298" spans="1:18" s="8" customFormat="1" ht="13.5" hidden="1" outlineLevel="3">
      <c r="A298" s="135"/>
      <c r="B298" s="77"/>
      <c r="C298" s="79" t="s">
        <v>70</v>
      </c>
      <c r="D298" s="83" t="s">
        <v>15</v>
      </c>
      <c r="E298" s="84" t="s">
        <v>3151</v>
      </c>
      <c r="F298" s="77"/>
      <c r="G298" s="85">
        <v>4.347</v>
      </c>
      <c r="H298" s="136" t="s">
        <v>15</v>
      </c>
      <c r="I298" s="77"/>
      <c r="J298" s="239"/>
      <c r="K298" s="136" t="s">
        <v>15</v>
      </c>
      <c r="L298" s="240"/>
      <c r="M298" s="239"/>
      <c r="N298" s="136" t="s">
        <v>15</v>
      </c>
      <c r="O298" s="240"/>
      <c r="P298" s="239">
        <f t="shared" si="3"/>
        <v>4.347</v>
      </c>
      <c r="Q298" s="136" t="s">
        <v>15</v>
      </c>
      <c r="R298" s="240"/>
    </row>
    <row r="299" spans="1:18" s="1" customFormat="1" ht="22.5" customHeight="1" hidden="1" outlineLevel="2">
      <c r="A299" s="115"/>
      <c r="B299" s="70" t="s">
        <v>129</v>
      </c>
      <c r="C299" s="70" t="s">
        <v>67</v>
      </c>
      <c r="D299" s="71" t="s">
        <v>1588</v>
      </c>
      <c r="E299" s="72" t="s">
        <v>1589</v>
      </c>
      <c r="F299" s="73" t="s">
        <v>68</v>
      </c>
      <c r="G299" s="74">
        <v>4.347</v>
      </c>
      <c r="H299" s="100">
        <v>10.3</v>
      </c>
      <c r="I299" s="234">
        <f>ROUND(H299*G299,2)</f>
        <v>44.77</v>
      </c>
      <c r="J299" s="235"/>
      <c r="K299" s="100">
        <v>10.3</v>
      </c>
      <c r="L299" s="236">
        <f>ROUND(K299*J299,2)</f>
        <v>0</v>
      </c>
      <c r="M299" s="235"/>
      <c r="N299" s="100">
        <v>10.3</v>
      </c>
      <c r="O299" s="236">
        <f>ROUND(N299*M299,2)</f>
        <v>0</v>
      </c>
      <c r="P299" s="235">
        <f t="shared" si="3"/>
        <v>4.347</v>
      </c>
      <c r="Q299" s="100">
        <v>10.3</v>
      </c>
      <c r="R299" s="236">
        <f>ROUND(Q299*P299,2)</f>
        <v>44.77</v>
      </c>
    </row>
    <row r="300" spans="1:18" s="1" customFormat="1" ht="22.5" customHeight="1" hidden="1" outlineLevel="2" collapsed="1">
      <c r="A300" s="115"/>
      <c r="B300" s="70" t="s">
        <v>130</v>
      </c>
      <c r="C300" s="70" t="s">
        <v>67</v>
      </c>
      <c r="D300" s="71" t="s">
        <v>1613</v>
      </c>
      <c r="E300" s="72" t="s">
        <v>1614</v>
      </c>
      <c r="F300" s="73" t="s">
        <v>77</v>
      </c>
      <c r="G300" s="74">
        <v>41.404</v>
      </c>
      <c r="H300" s="100">
        <v>13.9</v>
      </c>
      <c r="I300" s="234">
        <f>ROUND(H300*G300,2)</f>
        <v>575.52</v>
      </c>
      <c r="J300" s="235"/>
      <c r="K300" s="100">
        <v>13.9</v>
      </c>
      <c r="L300" s="236">
        <f>ROUND(K300*J300,2)</f>
        <v>0</v>
      </c>
      <c r="M300" s="235"/>
      <c r="N300" s="100">
        <v>13.9</v>
      </c>
      <c r="O300" s="236">
        <f>ROUND(N300*M300,2)</f>
        <v>0</v>
      </c>
      <c r="P300" s="235">
        <f t="shared" si="3"/>
        <v>41.404</v>
      </c>
      <c r="Q300" s="100">
        <v>13.9</v>
      </c>
      <c r="R300" s="236">
        <f>ROUND(Q300*P300,2)</f>
        <v>575.52</v>
      </c>
    </row>
    <row r="301" spans="1:18" s="8" customFormat="1" ht="13.5" hidden="1" outlineLevel="3">
      <c r="A301" s="135"/>
      <c r="B301" s="77"/>
      <c r="C301" s="79" t="s">
        <v>70</v>
      </c>
      <c r="D301" s="83" t="s">
        <v>15</v>
      </c>
      <c r="E301" s="84" t="s">
        <v>3035</v>
      </c>
      <c r="F301" s="77"/>
      <c r="G301" s="85">
        <v>41.404</v>
      </c>
      <c r="H301" s="136" t="s">
        <v>15</v>
      </c>
      <c r="I301" s="77"/>
      <c r="J301" s="239"/>
      <c r="K301" s="136" t="s">
        <v>15</v>
      </c>
      <c r="L301" s="240"/>
      <c r="M301" s="239"/>
      <c r="N301" s="136" t="s">
        <v>15</v>
      </c>
      <c r="O301" s="240"/>
      <c r="P301" s="239">
        <f t="shared" si="3"/>
        <v>41.404</v>
      </c>
      <c r="Q301" s="136" t="s">
        <v>15</v>
      </c>
      <c r="R301" s="240"/>
    </row>
    <row r="302" spans="1:18" s="1" customFormat="1" ht="22.5" customHeight="1" hidden="1" outlineLevel="2" collapsed="1">
      <c r="A302" s="115"/>
      <c r="B302" s="86" t="s">
        <v>131</v>
      </c>
      <c r="C302" s="86" t="s">
        <v>90</v>
      </c>
      <c r="D302" s="87" t="s">
        <v>1158</v>
      </c>
      <c r="E302" s="88" t="s">
        <v>1159</v>
      </c>
      <c r="F302" s="89" t="s">
        <v>91</v>
      </c>
      <c r="G302" s="90">
        <v>0.869</v>
      </c>
      <c r="H302" s="101">
        <v>111.5</v>
      </c>
      <c r="I302" s="245">
        <f>ROUND(H302*G302,2)</f>
        <v>96.89</v>
      </c>
      <c r="J302" s="246"/>
      <c r="K302" s="101">
        <v>111.5</v>
      </c>
      <c r="L302" s="247">
        <f>ROUND(K302*J302,2)</f>
        <v>0</v>
      </c>
      <c r="M302" s="246"/>
      <c r="N302" s="101">
        <v>111.5</v>
      </c>
      <c r="O302" s="247">
        <f>ROUND(N302*M302,2)</f>
        <v>0</v>
      </c>
      <c r="P302" s="246">
        <f t="shared" si="3"/>
        <v>0.869</v>
      </c>
      <c r="Q302" s="101">
        <v>111.5</v>
      </c>
      <c r="R302" s="247">
        <f>ROUND(Q302*P302,2)</f>
        <v>96.89</v>
      </c>
    </row>
    <row r="303" spans="1:18" s="8" customFormat="1" ht="13.5" hidden="1" outlineLevel="3">
      <c r="A303" s="135"/>
      <c r="B303" s="77"/>
      <c r="C303" s="79" t="s">
        <v>70</v>
      </c>
      <c r="D303" s="83" t="s">
        <v>15</v>
      </c>
      <c r="E303" s="84" t="s">
        <v>3152</v>
      </c>
      <c r="F303" s="77"/>
      <c r="G303" s="85">
        <v>0.869</v>
      </c>
      <c r="H303" s="136" t="s">
        <v>15</v>
      </c>
      <c r="I303" s="77"/>
      <c r="J303" s="239"/>
      <c r="K303" s="136" t="s">
        <v>15</v>
      </c>
      <c r="L303" s="240"/>
      <c r="M303" s="239"/>
      <c r="N303" s="136" t="s">
        <v>15</v>
      </c>
      <c r="O303" s="240"/>
      <c r="P303" s="239">
        <f t="shared" si="3"/>
        <v>0.869</v>
      </c>
      <c r="Q303" s="136" t="s">
        <v>15</v>
      </c>
      <c r="R303" s="240"/>
    </row>
    <row r="304" spans="1:18" s="1" customFormat="1" ht="22.5" customHeight="1" hidden="1" outlineLevel="2" collapsed="1">
      <c r="A304" s="115"/>
      <c r="B304" s="70" t="s">
        <v>132</v>
      </c>
      <c r="C304" s="70" t="s">
        <v>67</v>
      </c>
      <c r="D304" s="71" t="s">
        <v>1621</v>
      </c>
      <c r="E304" s="72" t="s">
        <v>1622</v>
      </c>
      <c r="F304" s="73" t="s">
        <v>77</v>
      </c>
      <c r="G304" s="74">
        <v>41.404</v>
      </c>
      <c r="H304" s="100">
        <v>16.7</v>
      </c>
      <c r="I304" s="234">
        <f>ROUND(H304*G304,2)</f>
        <v>691.45</v>
      </c>
      <c r="J304" s="235"/>
      <c r="K304" s="100">
        <v>16.7</v>
      </c>
      <c r="L304" s="236">
        <f>ROUND(K304*J304,2)</f>
        <v>0</v>
      </c>
      <c r="M304" s="235"/>
      <c r="N304" s="100">
        <v>16.7</v>
      </c>
      <c r="O304" s="236">
        <f>ROUND(N304*M304,2)</f>
        <v>0</v>
      </c>
      <c r="P304" s="235">
        <f t="shared" si="3"/>
        <v>41.404</v>
      </c>
      <c r="Q304" s="100">
        <v>16.7</v>
      </c>
      <c r="R304" s="236">
        <f>ROUND(Q304*P304,2)</f>
        <v>691.45</v>
      </c>
    </row>
    <row r="305" spans="1:18" s="8" customFormat="1" ht="13.5" hidden="1" outlineLevel="3">
      <c r="A305" s="135"/>
      <c r="B305" s="77"/>
      <c r="C305" s="79" t="s">
        <v>70</v>
      </c>
      <c r="D305" s="83" t="s">
        <v>15</v>
      </c>
      <c r="E305" s="84" t="s">
        <v>3035</v>
      </c>
      <c r="F305" s="77"/>
      <c r="G305" s="85">
        <v>41.404</v>
      </c>
      <c r="H305" s="136" t="s">
        <v>15</v>
      </c>
      <c r="I305" s="77"/>
      <c r="J305" s="239"/>
      <c r="K305" s="136" t="s">
        <v>15</v>
      </c>
      <c r="L305" s="240"/>
      <c r="M305" s="239"/>
      <c r="N305" s="136" t="s">
        <v>15</v>
      </c>
      <c r="O305" s="240"/>
      <c r="P305" s="239">
        <f t="shared" si="3"/>
        <v>41.404</v>
      </c>
      <c r="Q305" s="136" t="s">
        <v>15</v>
      </c>
      <c r="R305" s="240"/>
    </row>
    <row r="306" spans="1:18" s="6" customFormat="1" ht="29.85" customHeight="1" outlineLevel="1" collapsed="1">
      <c r="A306" s="131"/>
      <c r="B306" s="66"/>
      <c r="C306" s="67" t="s">
        <v>36</v>
      </c>
      <c r="D306" s="68" t="s">
        <v>37</v>
      </c>
      <c r="E306" s="68" t="s">
        <v>1026</v>
      </c>
      <c r="F306" s="66"/>
      <c r="G306" s="66"/>
      <c r="H306" s="132" t="s">
        <v>15</v>
      </c>
      <c r="I306" s="69">
        <f>I307</f>
        <v>13668.6</v>
      </c>
      <c r="J306" s="131"/>
      <c r="K306" s="132" t="s">
        <v>15</v>
      </c>
      <c r="L306" s="233">
        <f>L307</f>
        <v>0</v>
      </c>
      <c r="M306" s="131"/>
      <c r="N306" s="132" t="s">
        <v>15</v>
      </c>
      <c r="O306" s="233">
        <f>O307</f>
        <v>0</v>
      </c>
      <c r="P306" s="131"/>
      <c r="Q306" s="132" t="s">
        <v>15</v>
      </c>
      <c r="R306" s="233">
        <f>R307</f>
        <v>13668.6</v>
      </c>
    </row>
    <row r="307" spans="1:18" s="1" customFormat="1" ht="22.5" customHeight="1" hidden="1" outlineLevel="2" collapsed="1">
      <c r="A307" s="115"/>
      <c r="B307" s="70" t="s">
        <v>133</v>
      </c>
      <c r="C307" s="70" t="s">
        <v>67</v>
      </c>
      <c r="D307" s="71" t="s">
        <v>1929</v>
      </c>
      <c r="E307" s="72" t="s">
        <v>1930</v>
      </c>
      <c r="F307" s="73" t="s">
        <v>104</v>
      </c>
      <c r="G307" s="74">
        <v>81.75</v>
      </c>
      <c r="H307" s="100">
        <v>167.2</v>
      </c>
      <c r="I307" s="234">
        <f>ROUND(H307*G307,2)</f>
        <v>13668.6</v>
      </c>
      <c r="J307" s="235"/>
      <c r="K307" s="100">
        <v>167.2</v>
      </c>
      <c r="L307" s="236">
        <f>ROUND(K307*J307,2)</f>
        <v>0</v>
      </c>
      <c r="M307" s="235"/>
      <c r="N307" s="100">
        <v>167.2</v>
      </c>
      <c r="O307" s="236">
        <f>ROUND(N307*M307,2)</f>
        <v>0</v>
      </c>
      <c r="P307" s="235">
        <f t="shared" si="3"/>
        <v>81.75</v>
      </c>
      <c r="Q307" s="100">
        <v>167.2</v>
      </c>
      <c r="R307" s="236">
        <f>ROUND(Q307*P307,2)</f>
        <v>13668.6</v>
      </c>
    </row>
    <row r="308" spans="1:18" s="8" customFormat="1" ht="13.5" hidden="1" outlineLevel="3">
      <c r="A308" s="135"/>
      <c r="B308" s="77"/>
      <c r="C308" s="79" t="s">
        <v>70</v>
      </c>
      <c r="D308" s="83" t="s">
        <v>15</v>
      </c>
      <c r="E308" s="84" t="s">
        <v>3153</v>
      </c>
      <c r="F308" s="77"/>
      <c r="G308" s="85">
        <v>81.75</v>
      </c>
      <c r="H308" s="136" t="s">
        <v>15</v>
      </c>
      <c r="I308" s="77"/>
      <c r="J308" s="239"/>
      <c r="K308" s="136" t="s">
        <v>15</v>
      </c>
      <c r="L308" s="240"/>
      <c r="M308" s="239"/>
      <c r="N308" s="136" t="s">
        <v>15</v>
      </c>
      <c r="O308" s="240"/>
      <c r="P308" s="239">
        <f t="shared" si="3"/>
        <v>81.75</v>
      </c>
      <c r="Q308" s="136" t="s">
        <v>15</v>
      </c>
      <c r="R308" s="240"/>
    </row>
    <row r="309" spans="1:18" s="9" customFormat="1" ht="13.5" hidden="1" outlineLevel="3">
      <c r="A309" s="137"/>
      <c r="B309" s="78"/>
      <c r="C309" s="79" t="s">
        <v>70</v>
      </c>
      <c r="D309" s="241" t="s">
        <v>3154</v>
      </c>
      <c r="E309" s="242" t="s">
        <v>71</v>
      </c>
      <c r="F309" s="78"/>
      <c r="G309" s="82">
        <v>81.75</v>
      </c>
      <c r="H309" s="138" t="s">
        <v>15</v>
      </c>
      <c r="I309" s="78"/>
      <c r="J309" s="243"/>
      <c r="K309" s="138" t="s">
        <v>15</v>
      </c>
      <c r="L309" s="244"/>
      <c r="M309" s="243"/>
      <c r="N309" s="138" t="s">
        <v>15</v>
      </c>
      <c r="O309" s="244"/>
      <c r="P309" s="243">
        <f t="shared" si="3"/>
        <v>81.75</v>
      </c>
      <c r="Q309" s="138" t="s">
        <v>15</v>
      </c>
      <c r="R309" s="244"/>
    </row>
    <row r="310" spans="1:18" s="6" customFormat="1" ht="29.85" customHeight="1" outlineLevel="1" collapsed="1">
      <c r="A310" s="131"/>
      <c r="B310" s="66"/>
      <c r="C310" s="67" t="s">
        <v>36</v>
      </c>
      <c r="D310" s="68" t="s">
        <v>38</v>
      </c>
      <c r="E310" s="68" t="s">
        <v>2007</v>
      </c>
      <c r="F310" s="66"/>
      <c r="G310" s="66"/>
      <c r="H310" s="132" t="s">
        <v>15</v>
      </c>
      <c r="I310" s="69">
        <f>SUM(I311:I324)</f>
        <v>11953.21</v>
      </c>
      <c r="J310" s="131"/>
      <c r="K310" s="132" t="s">
        <v>15</v>
      </c>
      <c r="L310" s="233">
        <f>SUM(L311:L324)</f>
        <v>0</v>
      </c>
      <c r="M310" s="131"/>
      <c r="N310" s="132" t="s">
        <v>15</v>
      </c>
      <c r="O310" s="233">
        <f>SUM(O311:O324)</f>
        <v>0</v>
      </c>
      <c r="P310" s="131"/>
      <c r="Q310" s="132" t="s">
        <v>15</v>
      </c>
      <c r="R310" s="233">
        <f>SUM(R311:R324)</f>
        <v>11953.21</v>
      </c>
    </row>
    <row r="311" spans="1:18" s="1" customFormat="1" ht="22.5" customHeight="1" hidden="1" outlineLevel="2" collapsed="1">
      <c r="A311" s="115"/>
      <c r="B311" s="70" t="s">
        <v>134</v>
      </c>
      <c r="C311" s="70" t="s">
        <v>67</v>
      </c>
      <c r="D311" s="71" t="s">
        <v>3155</v>
      </c>
      <c r="E311" s="72" t="s">
        <v>3156</v>
      </c>
      <c r="F311" s="73" t="s">
        <v>68</v>
      </c>
      <c r="G311" s="74">
        <v>0.181</v>
      </c>
      <c r="H311" s="100">
        <v>4458.2</v>
      </c>
      <c r="I311" s="234">
        <f>ROUND(H311*G311,2)</f>
        <v>806.93</v>
      </c>
      <c r="J311" s="235"/>
      <c r="K311" s="100">
        <v>4458.2</v>
      </c>
      <c r="L311" s="236">
        <f>ROUND(K311*J311,2)</f>
        <v>0</v>
      </c>
      <c r="M311" s="235"/>
      <c r="N311" s="100">
        <v>4458.2</v>
      </c>
      <c r="O311" s="236">
        <f>ROUND(N311*M311,2)</f>
        <v>0</v>
      </c>
      <c r="P311" s="235">
        <f t="shared" si="3"/>
        <v>0.181</v>
      </c>
      <c r="Q311" s="100">
        <v>4458.2</v>
      </c>
      <c r="R311" s="236">
        <f>ROUND(Q311*P311,2)</f>
        <v>806.93</v>
      </c>
    </row>
    <row r="312" spans="1:18" s="7" customFormat="1" ht="13.5" hidden="1" outlineLevel="3">
      <c r="A312" s="140"/>
      <c r="B312" s="76"/>
      <c r="C312" s="79" t="s">
        <v>70</v>
      </c>
      <c r="D312" s="143" t="s">
        <v>15</v>
      </c>
      <c r="E312" s="201" t="s">
        <v>3157</v>
      </c>
      <c r="F312" s="76"/>
      <c r="G312" s="143" t="s">
        <v>15</v>
      </c>
      <c r="H312" s="144" t="s">
        <v>15</v>
      </c>
      <c r="I312" s="76"/>
      <c r="J312" s="237"/>
      <c r="K312" s="144" t="s">
        <v>15</v>
      </c>
      <c r="L312" s="238"/>
      <c r="M312" s="237"/>
      <c r="N312" s="144" t="s">
        <v>15</v>
      </c>
      <c r="O312" s="238"/>
      <c r="P312" s="237" t="e">
        <f t="shared" si="3"/>
        <v>#VALUE!</v>
      </c>
      <c r="Q312" s="144" t="s">
        <v>15</v>
      </c>
      <c r="R312" s="238"/>
    </row>
    <row r="313" spans="1:18" s="8" customFormat="1" ht="13.5" hidden="1" outlineLevel="3">
      <c r="A313" s="135"/>
      <c r="B313" s="77"/>
      <c r="C313" s="79" t="s">
        <v>70</v>
      </c>
      <c r="D313" s="83" t="s">
        <v>15</v>
      </c>
      <c r="E313" s="84" t="s">
        <v>3158</v>
      </c>
      <c r="F313" s="77"/>
      <c r="G313" s="85">
        <v>0.181</v>
      </c>
      <c r="H313" s="136" t="s">
        <v>15</v>
      </c>
      <c r="I313" s="77"/>
      <c r="J313" s="239"/>
      <c r="K313" s="136" t="s">
        <v>15</v>
      </c>
      <c r="L313" s="240"/>
      <c r="M313" s="239"/>
      <c r="N313" s="136" t="s">
        <v>15</v>
      </c>
      <c r="O313" s="240"/>
      <c r="P313" s="239">
        <f t="shared" si="3"/>
        <v>0.181</v>
      </c>
      <c r="Q313" s="136" t="s">
        <v>15</v>
      </c>
      <c r="R313" s="240"/>
    </row>
    <row r="314" spans="1:18" s="1" customFormat="1" ht="31.5" customHeight="1" hidden="1" outlineLevel="2" collapsed="1">
      <c r="A314" s="115"/>
      <c r="B314" s="70" t="s">
        <v>135</v>
      </c>
      <c r="C314" s="70" t="s">
        <v>67</v>
      </c>
      <c r="D314" s="71" t="s">
        <v>3159</v>
      </c>
      <c r="E314" s="72" t="s">
        <v>3160</v>
      </c>
      <c r="F314" s="73" t="s">
        <v>68</v>
      </c>
      <c r="G314" s="74">
        <v>5.027</v>
      </c>
      <c r="H314" s="100">
        <v>1741.5</v>
      </c>
      <c r="I314" s="234">
        <f>ROUND(H314*G314,2)</f>
        <v>8754.52</v>
      </c>
      <c r="J314" s="235"/>
      <c r="K314" s="100">
        <v>1741.5</v>
      </c>
      <c r="L314" s="236">
        <f>ROUND(K314*J314,2)</f>
        <v>0</v>
      </c>
      <c r="M314" s="235"/>
      <c r="N314" s="100">
        <v>1741.5</v>
      </c>
      <c r="O314" s="236">
        <f>ROUND(N314*M314,2)</f>
        <v>0</v>
      </c>
      <c r="P314" s="235">
        <f t="shared" si="3"/>
        <v>5.027</v>
      </c>
      <c r="Q314" s="100">
        <v>1741.5</v>
      </c>
      <c r="R314" s="236">
        <f>ROUND(Q314*P314,2)</f>
        <v>8754.52</v>
      </c>
    </row>
    <row r="315" spans="1:18" s="7" customFormat="1" ht="13.5" hidden="1" outlineLevel="3">
      <c r="A315" s="140"/>
      <c r="B315" s="76"/>
      <c r="C315" s="79" t="s">
        <v>70</v>
      </c>
      <c r="D315" s="143" t="s">
        <v>15</v>
      </c>
      <c r="E315" s="201" t="s">
        <v>3161</v>
      </c>
      <c r="F315" s="76"/>
      <c r="G315" s="143" t="s">
        <v>15</v>
      </c>
      <c r="H315" s="144" t="s">
        <v>15</v>
      </c>
      <c r="I315" s="76"/>
      <c r="J315" s="237"/>
      <c r="K315" s="144" t="s">
        <v>15</v>
      </c>
      <c r="L315" s="238"/>
      <c r="M315" s="237"/>
      <c r="N315" s="144" t="s">
        <v>15</v>
      </c>
      <c r="O315" s="238"/>
      <c r="P315" s="237" t="e">
        <f t="shared" si="3"/>
        <v>#VALUE!</v>
      </c>
      <c r="Q315" s="144" t="s">
        <v>15</v>
      </c>
      <c r="R315" s="238"/>
    </row>
    <row r="316" spans="1:18" s="8" customFormat="1" ht="13.5" hidden="1" outlineLevel="3">
      <c r="A316" s="135"/>
      <c r="B316" s="77"/>
      <c r="C316" s="79" t="s">
        <v>70</v>
      </c>
      <c r="D316" s="83" t="s">
        <v>15</v>
      </c>
      <c r="E316" s="84" t="s">
        <v>3162</v>
      </c>
      <c r="F316" s="77"/>
      <c r="G316" s="85">
        <v>5.027</v>
      </c>
      <c r="H316" s="136" t="s">
        <v>15</v>
      </c>
      <c r="I316" s="77"/>
      <c r="J316" s="239"/>
      <c r="K316" s="136" t="s">
        <v>15</v>
      </c>
      <c r="L316" s="240"/>
      <c r="M316" s="239"/>
      <c r="N316" s="136" t="s">
        <v>15</v>
      </c>
      <c r="O316" s="240"/>
      <c r="P316" s="239">
        <f t="shared" si="3"/>
        <v>5.027</v>
      </c>
      <c r="Q316" s="136" t="s">
        <v>15</v>
      </c>
      <c r="R316" s="240"/>
    </row>
    <row r="317" spans="1:18" s="1" customFormat="1" ht="22.5" customHeight="1" hidden="1" outlineLevel="2" collapsed="1">
      <c r="A317" s="115"/>
      <c r="B317" s="70" t="s">
        <v>136</v>
      </c>
      <c r="C317" s="70" t="s">
        <v>67</v>
      </c>
      <c r="D317" s="71" t="s">
        <v>3163</v>
      </c>
      <c r="E317" s="72" t="s">
        <v>3164</v>
      </c>
      <c r="F317" s="73" t="s">
        <v>68</v>
      </c>
      <c r="G317" s="74">
        <v>0.95</v>
      </c>
      <c r="H317" s="100">
        <v>1114.6</v>
      </c>
      <c r="I317" s="234">
        <f>ROUND(H317*G317,2)</f>
        <v>1058.87</v>
      </c>
      <c r="J317" s="235"/>
      <c r="K317" s="100">
        <v>1114.6</v>
      </c>
      <c r="L317" s="236">
        <f>ROUND(K317*J317,2)</f>
        <v>0</v>
      </c>
      <c r="M317" s="235"/>
      <c r="N317" s="100">
        <v>1114.6</v>
      </c>
      <c r="O317" s="236">
        <f>ROUND(N317*M317,2)</f>
        <v>0</v>
      </c>
      <c r="P317" s="235">
        <f t="shared" si="3"/>
        <v>0.95</v>
      </c>
      <c r="Q317" s="100">
        <v>1114.6</v>
      </c>
      <c r="R317" s="236">
        <f>ROUND(Q317*P317,2)</f>
        <v>1058.87</v>
      </c>
    </row>
    <row r="318" spans="1:18" s="7" customFormat="1" ht="13.5" hidden="1" outlineLevel="3">
      <c r="A318" s="140"/>
      <c r="B318" s="76"/>
      <c r="C318" s="79" t="s">
        <v>70</v>
      </c>
      <c r="D318" s="143" t="s">
        <v>15</v>
      </c>
      <c r="E318" s="201" t="s">
        <v>3165</v>
      </c>
      <c r="F318" s="76"/>
      <c r="G318" s="143" t="s">
        <v>15</v>
      </c>
      <c r="H318" s="144" t="s">
        <v>15</v>
      </c>
      <c r="I318" s="76"/>
      <c r="J318" s="237"/>
      <c r="K318" s="144" t="s">
        <v>15</v>
      </c>
      <c r="L318" s="238"/>
      <c r="M318" s="237"/>
      <c r="N318" s="144" t="s">
        <v>15</v>
      </c>
      <c r="O318" s="238"/>
      <c r="P318" s="237" t="e">
        <f t="shared" si="3"/>
        <v>#VALUE!</v>
      </c>
      <c r="Q318" s="144" t="s">
        <v>15</v>
      </c>
      <c r="R318" s="238"/>
    </row>
    <row r="319" spans="1:18" s="8" customFormat="1" ht="13.5" hidden="1" outlineLevel="3">
      <c r="A319" s="135"/>
      <c r="B319" s="77"/>
      <c r="C319" s="79" t="s">
        <v>70</v>
      </c>
      <c r="D319" s="83" t="s">
        <v>15</v>
      </c>
      <c r="E319" s="84" t="s">
        <v>3166</v>
      </c>
      <c r="F319" s="77"/>
      <c r="G319" s="85">
        <v>0.95</v>
      </c>
      <c r="H319" s="136" t="s">
        <v>15</v>
      </c>
      <c r="I319" s="77"/>
      <c r="J319" s="239"/>
      <c r="K319" s="136" t="s">
        <v>15</v>
      </c>
      <c r="L319" s="240"/>
      <c r="M319" s="239"/>
      <c r="N319" s="136" t="s">
        <v>15</v>
      </c>
      <c r="O319" s="240"/>
      <c r="P319" s="239">
        <f t="shared" si="3"/>
        <v>0.95</v>
      </c>
      <c r="Q319" s="136" t="s">
        <v>15</v>
      </c>
      <c r="R319" s="240"/>
    </row>
    <row r="320" spans="1:18" s="1" customFormat="1" ht="22.5" customHeight="1" hidden="1" outlineLevel="2">
      <c r="A320" s="115"/>
      <c r="B320" s="70" t="s">
        <v>137</v>
      </c>
      <c r="C320" s="70" t="s">
        <v>67</v>
      </c>
      <c r="D320" s="71" t="s">
        <v>3167</v>
      </c>
      <c r="E320" s="72" t="s">
        <v>3168</v>
      </c>
      <c r="F320" s="73" t="s">
        <v>82</v>
      </c>
      <c r="G320" s="74">
        <v>2.28</v>
      </c>
      <c r="H320" s="100">
        <v>62.7</v>
      </c>
      <c r="I320" s="234">
        <f>ROUND(H320*G320,2)</f>
        <v>142.96</v>
      </c>
      <c r="J320" s="235"/>
      <c r="K320" s="100">
        <v>62.7</v>
      </c>
      <c r="L320" s="236">
        <f>ROUND(K320*J320,2)</f>
        <v>0</v>
      </c>
      <c r="M320" s="235"/>
      <c r="N320" s="100">
        <v>62.7</v>
      </c>
      <c r="O320" s="236">
        <f>ROUND(N320*M320,2)</f>
        <v>0</v>
      </c>
      <c r="P320" s="235">
        <f t="shared" si="3"/>
        <v>2.28</v>
      </c>
      <c r="Q320" s="100">
        <v>62.7</v>
      </c>
      <c r="R320" s="236">
        <f>ROUND(Q320*P320,2)</f>
        <v>142.96</v>
      </c>
    </row>
    <row r="321" spans="1:18" s="1" customFormat="1" ht="22.5" customHeight="1" hidden="1" outlineLevel="2">
      <c r="A321" s="115"/>
      <c r="B321" s="70" t="s">
        <v>138</v>
      </c>
      <c r="C321" s="70" t="s">
        <v>67</v>
      </c>
      <c r="D321" s="71" t="s">
        <v>1210</v>
      </c>
      <c r="E321" s="72" t="s">
        <v>1211</v>
      </c>
      <c r="F321" s="73" t="s">
        <v>82</v>
      </c>
      <c r="G321" s="74">
        <v>2.28</v>
      </c>
      <c r="H321" s="100">
        <v>37.2</v>
      </c>
      <c r="I321" s="234">
        <f>ROUND(H321*G321,2)</f>
        <v>84.82</v>
      </c>
      <c r="J321" s="235"/>
      <c r="K321" s="100">
        <v>37.2</v>
      </c>
      <c r="L321" s="236">
        <f>ROUND(K321*J321,2)</f>
        <v>0</v>
      </c>
      <c r="M321" s="235"/>
      <c r="N321" s="100">
        <v>37.2</v>
      </c>
      <c r="O321" s="236">
        <f>ROUND(N321*M321,2)</f>
        <v>0</v>
      </c>
      <c r="P321" s="235">
        <f t="shared" si="3"/>
        <v>2.28</v>
      </c>
      <c r="Q321" s="100">
        <v>37.2</v>
      </c>
      <c r="R321" s="236">
        <f>ROUND(Q321*P321,2)</f>
        <v>84.82</v>
      </c>
    </row>
    <row r="322" spans="1:18" s="1" customFormat="1" ht="22.5" customHeight="1" hidden="1" outlineLevel="2" collapsed="1">
      <c r="A322" s="115"/>
      <c r="B322" s="70" t="s">
        <v>139</v>
      </c>
      <c r="C322" s="70" t="s">
        <v>67</v>
      </c>
      <c r="D322" s="71" t="s">
        <v>1212</v>
      </c>
      <c r="E322" s="72" t="s">
        <v>1213</v>
      </c>
      <c r="F322" s="73" t="s">
        <v>82</v>
      </c>
      <c r="G322" s="74">
        <v>50.16</v>
      </c>
      <c r="H322" s="100">
        <v>6.2</v>
      </c>
      <c r="I322" s="234">
        <f>ROUND(H322*G322,2)</f>
        <v>310.99</v>
      </c>
      <c r="J322" s="235"/>
      <c r="K322" s="100">
        <v>6.2</v>
      </c>
      <c r="L322" s="236">
        <f>ROUND(K322*J322,2)</f>
        <v>0</v>
      </c>
      <c r="M322" s="235"/>
      <c r="N322" s="100">
        <v>6.2</v>
      </c>
      <c r="O322" s="236">
        <f>ROUND(N322*M322,2)</f>
        <v>0</v>
      </c>
      <c r="P322" s="235">
        <f t="shared" si="3"/>
        <v>50.16</v>
      </c>
      <c r="Q322" s="100">
        <v>6.2</v>
      </c>
      <c r="R322" s="236">
        <f>ROUND(Q322*P322,2)</f>
        <v>310.99</v>
      </c>
    </row>
    <row r="323" spans="1:18" s="8" customFormat="1" ht="13.5" hidden="1" outlineLevel="3">
      <c r="A323" s="135"/>
      <c r="B323" s="77"/>
      <c r="C323" s="79" t="s">
        <v>70</v>
      </c>
      <c r="D323" s="77"/>
      <c r="E323" s="84" t="s">
        <v>3169</v>
      </c>
      <c r="F323" s="77"/>
      <c r="G323" s="85">
        <v>50.16</v>
      </c>
      <c r="H323" s="136" t="s">
        <v>15</v>
      </c>
      <c r="I323" s="77"/>
      <c r="J323" s="239"/>
      <c r="K323" s="136" t="s">
        <v>15</v>
      </c>
      <c r="L323" s="240"/>
      <c r="M323" s="239"/>
      <c r="N323" s="136" t="s">
        <v>15</v>
      </c>
      <c r="O323" s="240"/>
      <c r="P323" s="239">
        <f t="shared" si="3"/>
        <v>50.16</v>
      </c>
      <c r="Q323" s="136" t="s">
        <v>15</v>
      </c>
      <c r="R323" s="240"/>
    </row>
    <row r="324" spans="1:18" s="1" customFormat="1" ht="22.5" customHeight="1" hidden="1" outlineLevel="2">
      <c r="A324" s="115"/>
      <c r="B324" s="70" t="s">
        <v>140</v>
      </c>
      <c r="C324" s="70" t="s">
        <v>67</v>
      </c>
      <c r="D324" s="71" t="s">
        <v>3045</v>
      </c>
      <c r="E324" s="72" t="s">
        <v>3046</v>
      </c>
      <c r="F324" s="73" t="s">
        <v>82</v>
      </c>
      <c r="G324" s="74">
        <v>2.28</v>
      </c>
      <c r="H324" s="100">
        <v>348.3</v>
      </c>
      <c r="I324" s="234">
        <f>ROUND(H324*G324,2)</f>
        <v>794.12</v>
      </c>
      <c r="J324" s="235"/>
      <c r="K324" s="100">
        <v>348.3</v>
      </c>
      <c r="L324" s="236">
        <f>ROUND(K324*J324,2)</f>
        <v>0</v>
      </c>
      <c r="M324" s="235"/>
      <c r="N324" s="100">
        <v>348.3</v>
      </c>
      <c r="O324" s="236">
        <f>ROUND(N324*M324,2)</f>
        <v>0</v>
      </c>
      <c r="P324" s="235">
        <f t="shared" si="3"/>
        <v>2.28</v>
      </c>
      <c r="Q324" s="100">
        <v>348.3</v>
      </c>
      <c r="R324" s="236">
        <f>ROUND(Q324*P324,2)</f>
        <v>794.12</v>
      </c>
    </row>
    <row r="325" spans="1:18" s="6" customFormat="1" ht="29.85" customHeight="1" outlineLevel="1" collapsed="1">
      <c r="A325" s="131"/>
      <c r="B325" s="66"/>
      <c r="C325" s="67" t="s">
        <v>36</v>
      </c>
      <c r="D325" s="68" t="s">
        <v>69</v>
      </c>
      <c r="E325" s="68" t="s">
        <v>183</v>
      </c>
      <c r="F325" s="66"/>
      <c r="G325" s="66"/>
      <c r="H325" s="132" t="s">
        <v>15</v>
      </c>
      <c r="I325" s="69">
        <f>SUM(I326:I348)</f>
        <v>162243.41999999998</v>
      </c>
      <c r="J325" s="131"/>
      <c r="K325" s="132" t="s">
        <v>15</v>
      </c>
      <c r="L325" s="233">
        <f>SUM(L326:L348)</f>
        <v>0</v>
      </c>
      <c r="M325" s="131"/>
      <c r="N325" s="132" t="s">
        <v>15</v>
      </c>
      <c r="O325" s="233">
        <f>SUM(O326:O348)</f>
        <v>0</v>
      </c>
      <c r="P325" s="131"/>
      <c r="Q325" s="132" t="s">
        <v>15</v>
      </c>
      <c r="R325" s="233">
        <f>SUM(R326:R348)</f>
        <v>162243.41999999998</v>
      </c>
    </row>
    <row r="326" spans="1:18" s="1" customFormat="1" ht="22.5" customHeight="1" hidden="1" outlineLevel="2" collapsed="1">
      <c r="A326" s="115"/>
      <c r="B326" s="70" t="s">
        <v>141</v>
      </c>
      <c r="C326" s="70" t="s">
        <v>67</v>
      </c>
      <c r="D326" s="71" t="s">
        <v>3170</v>
      </c>
      <c r="E326" s="72" t="s">
        <v>3171</v>
      </c>
      <c r="F326" s="73" t="s">
        <v>68</v>
      </c>
      <c r="G326" s="74">
        <v>14.215</v>
      </c>
      <c r="H326" s="100">
        <v>626.9</v>
      </c>
      <c r="I326" s="234">
        <f>ROUND(H326*G326,2)</f>
        <v>8911.38</v>
      </c>
      <c r="J326" s="235"/>
      <c r="K326" s="100">
        <v>626.9</v>
      </c>
      <c r="L326" s="236">
        <f>ROUND(K326*J326,2)</f>
        <v>0</v>
      </c>
      <c r="M326" s="235"/>
      <c r="N326" s="100">
        <v>626.9</v>
      </c>
      <c r="O326" s="236">
        <f>ROUND(N326*M326,2)</f>
        <v>0</v>
      </c>
      <c r="P326" s="235">
        <f t="shared" si="3"/>
        <v>14.215</v>
      </c>
      <c r="Q326" s="100">
        <v>626.9</v>
      </c>
      <c r="R326" s="236">
        <f>ROUND(Q326*P326,2)</f>
        <v>8911.38</v>
      </c>
    </row>
    <row r="327" spans="1:18" s="8" customFormat="1" ht="13.5" hidden="1" outlineLevel="3">
      <c r="A327" s="135"/>
      <c r="B327" s="77"/>
      <c r="C327" s="79" t="s">
        <v>70</v>
      </c>
      <c r="D327" s="83" t="s">
        <v>15</v>
      </c>
      <c r="E327" s="84" t="s">
        <v>3172</v>
      </c>
      <c r="F327" s="77"/>
      <c r="G327" s="85">
        <v>11.495</v>
      </c>
      <c r="H327" s="136" t="s">
        <v>15</v>
      </c>
      <c r="I327" s="77"/>
      <c r="J327" s="239"/>
      <c r="K327" s="136" t="s">
        <v>15</v>
      </c>
      <c r="L327" s="240"/>
      <c r="M327" s="239"/>
      <c r="N327" s="136" t="s">
        <v>15</v>
      </c>
      <c r="O327" s="240"/>
      <c r="P327" s="239">
        <f t="shared" si="3"/>
        <v>11.495</v>
      </c>
      <c r="Q327" s="136" t="s">
        <v>15</v>
      </c>
      <c r="R327" s="240"/>
    </row>
    <row r="328" spans="1:18" s="8" customFormat="1" ht="13.5" hidden="1" outlineLevel="3">
      <c r="A328" s="135"/>
      <c r="B328" s="77"/>
      <c r="C328" s="79" t="s">
        <v>70</v>
      </c>
      <c r="D328" s="83" t="s">
        <v>15</v>
      </c>
      <c r="E328" s="84" t="s">
        <v>3173</v>
      </c>
      <c r="F328" s="77"/>
      <c r="G328" s="85">
        <v>0.46</v>
      </c>
      <c r="H328" s="136" t="s">
        <v>15</v>
      </c>
      <c r="I328" s="77"/>
      <c r="J328" s="239"/>
      <c r="K328" s="136" t="s">
        <v>15</v>
      </c>
      <c r="L328" s="240"/>
      <c r="M328" s="239"/>
      <c r="N328" s="136" t="s">
        <v>15</v>
      </c>
      <c r="O328" s="240"/>
      <c r="P328" s="239">
        <f t="shared" si="3"/>
        <v>0.46</v>
      </c>
      <c r="Q328" s="136" t="s">
        <v>15</v>
      </c>
      <c r="R328" s="240"/>
    </row>
    <row r="329" spans="1:18" s="8" customFormat="1" ht="13.5" hidden="1" outlineLevel="3">
      <c r="A329" s="135"/>
      <c r="B329" s="77"/>
      <c r="C329" s="79" t="s">
        <v>70</v>
      </c>
      <c r="D329" s="83" t="s">
        <v>15</v>
      </c>
      <c r="E329" s="84" t="s">
        <v>3174</v>
      </c>
      <c r="F329" s="77"/>
      <c r="G329" s="85">
        <v>0.625</v>
      </c>
      <c r="H329" s="136" t="s">
        <v>15</v>
      </c>
      <c r="I329" s="77"/>
      <c r="J329" s="239"/>
      <c r="K329" s="136" t="s">
        <v>15</v>
      </c>
      <c r="L329" s="240"/>
      <c r="M329" s="239"/>
      <c r="N329" s="136" t="s">
        <v>15</v>
      </c>
      <c r="O329" s="240"/>
      <c r="P329" s="239">
        <f t="shared" si="3"/>
        <v>0.625</v>
      </c>
      <c r="Q329" s="136" t="s">
        <v>15</v>
      </c>
      <c r="R329" s="240"/>
    </row>
    <row r="330" spans="1:18" s="8" customFormat="1" ht="13.5" hidden="1" outlineLevel="3">
      <c r="A330" s="135"/>
      <c r="B330" s="77"/>
      <c r="C330" s="79" t="s">
        <v>70</v>
      </c>
      <c r="D330" s="83" t="s">
        <v>15</v>
      </c>
      <c r="E330" s="84" t="s">
        <v>3175</v>
      </c>
      <c r="F330" s="77"/>
      <c r="G330" s="85">
        <v>1.635</v>
      </c>
      <c r="H330" s="136" t="s">
        <v>15</v>
      </c>
      <c r="I330" s="77"/>
      <c r="J330" s="239"/>
      <c r="K330" s="136" t="s">
        <v>15</v>
      </c>
      <c r="L330" s="240"/>
      <c r="M330" s="239"/>
      <c r="N330" s="136" t="s">
        <v>15</v>
      </c>
      <c r="O330" s="240"/>
      <c r="P330" s="239">
        <f t="shared" si="3"/>
        <v>1.635</v>
      </c>
      <c r="Q330" s="136" t="s">
        <v>15</v>
      </c>
      <c r="R330" s="240"/>
    </row>
    <row r="331" spans="1:18" s="9" customFormat="1" ht="13.5" hidden="1" outlineLevel="3">
      <c r="A331" s="137"/>
      <c r="B331" s="78"/>
      <c r="C331" s="79" t="s">
        <v>70</v>
      </c>
      <c r="D331" s="241" t="s">
        <v>3176</v>
      </c>
      <c r="E331" s="242" t="s">
        <v>71</v>
      </c>
      <c r="F331" s="78"/>
      <c r="G331" s="82">
        <v>14.215</v>
      </c>
      <c r="H331" s="138" t="s">
        <v>15</v>
      </c>
      <c r="I331" s="78"/>
      <c r="J331" s="243"/>
      <c r="K331" s="138" t="s">
        <v>15</v>
      </c>
      <c r="L331" s="244"/>
      <c r="M331" s="243"/>
      <c r="N331" s="138" t="s">
        <v>15</v>
      </c>
      <c r="O331" s="244"/>
      <c r="P331" s="243">
        <f t="shared" si="3"/>
        <v>14.215</v>
      </c>
      <c r="Q331" s="138" t="s">
        <v>15</v>
      </c>
      <c r="R331" s="244"/>
    </row>
    <row r="332" spans="1:18" s="1" customFormat="1" ht="22.5" customHeight="1" hidden="1" outlineLevel="2" collapsed="1">
      <c r="A332" s="115"/>
      <c r="B332" s="70" t="s">
        <v>142</v>
      </c>
      <c r="C332" s="70" t="s">
        <v>67</v>
      </c>
      <c r="D332" s="71" t="s">
        <v>1597</v>
      </c>
      <c r="E332" s="72" t="s">
        <v>1598</v>
      </c>
      <c r="F332" s="73" t="s">
        <v>68</v>
      </c>
      <c r="G332" s="74">
        <v>14.215</v>
      </c>
      <c r="H332" s="100">
        <v>36.1</v>
      </c>
      <c r="I332" s="234">
        <f>ROUND(H332*G332,2)</f>
        <v>513.16</v>
      </c>
      <c r="J332" s="235"/>
      <c r="K332" s="100">
        <v>36.1</v>
      </c>
      <c r="L332" s="236">
        <f>ROUND(K332*J332,2)</f>
        <v>0</v>
      </c>
      <c r="M332" s="235"/>
      <c r="N332" s="100">
        <v>36.1</v>
      </c>
      <c r="O332" s="236">
        <f>ROUND(N332*M332,2)</f>
        <v>0</v>
      </c>
      <c r="P332" s="235">
        <f t="shared" si="3"/>
        <v>14.215</v>
      </c>
      <c r="Q332" s="100">
        <v>36.1</v>
      </c>
      <c r="R332" s="236">
        <f>ROUND(Q332*P332,2)</f>
        <v>513.16</v>
      </c>
    </row>
    <row r="333" spans="1:18" s="8" customFormat="1" ht="13.5" hidden="1" outlineLevel="3">
      <c r="A333" s="135"/>
      <c r="B333" s="77"/>
      <c r="C333" s="79" t="s">
        <v>70</v>
      </c>
      <c r="D333" s="83" t="s">
        <v>15</v>
      </c>
      <c r="E333" s="84" t="s">
        <v>3177</v>
      </c>
      <c r="F333" s="77"/>
      <c r="G333" s="85">
        <v>14.215</v>
      </c>
      <c r="H333" s="136" t="s">
        <v>15</v>
      </c>
      <c r="I333" s="77"/>
      <c r="J333" s="239"/>
      <c r="K333" s="136" t="s">
        <v>15</v>
      </c>
      <c r="L333" s="240"/>
      <c r="M333" s="239"/>
      <c r="N333" s="136" t="s">
        <v>15</v>
      </c>
      <c r="O333" s="240"/>
      <c r="P333" s="239">
        <f t="shared" si="3"/>
        <v>14.215</v>
      </c>
      <c r="Q333" s="136" t="s">
        <v>15</v>
      </c>
      <c r="R333" s="240"/>
    </row>
    <row r="334" spans="1:18" s="1" customFormat="1" ht="22.5" customHeight="1" hidden="1" outlineLevel="2">
      <c r="A334" s="115"/>
      <c r="B334" s="70" t="s">
        <v>143</v>
      </c>
      <c r="C334" s="70" t="s">
        <v>67</v>
      </c>
      <c r="D334" s="71" t="s">
        <v>1588</v>
      </c>
      <c r="E334" s="72" t="s">
        <v>1589</v>
      </c>
      <c r="F334" s="73" t="s">
        <v>68</v>
      </c>
      <c r="G334" s="74">
        <v>14.215</v>
      </c>
      <c r="H334" s="100">
        <v>10.3</v>
      </c>
      <c r="I334" s="234">
        <f>ROUND(H334*G334,2)</f>
        <v>146.41</v>
      </c>
      <c r="J334" s="235"/>
      <c r="K334" s="100">
        <v>10.3</v>
      </c>
      <c r="L334" s="236">
        <f>ROUND(K334*J334,2)</f>
        <v>0</v>
      </c>
      <c r="M334" s="235"/>
      <c r="N334" s="100">
        <v>10.3</v>
      </c>
      <c r="O334" s="236">
        <f>ROUND(N334*M334,2)</f>
        <v>0</v>
      </c>
      <c r="P334" s="235">
        <f t="shared" si="3"/>
        <v>14.215</v>
      </c>
      <c r="Q334" s="100">
        <v>10.3</v>
      </c>
      <c r="R334" s="236">
        <f>ROUND(Q334*P334,2)</f>
        <v>146.41</v>
      </c>
    </row>
    <row r="335" spans="1:18" s="1" customFormat="1" ht="22.5" customHeight="1" hidden="1" outlineLevel="2" collapsed="1">
      <c r="A335" s="115"/>
      <c r="B335" s="70" t="s">
        <v>144</v>
      </c>
      <c r="C335" s="70" t="s">
        <v>67</v>
      </c>
      <c r="D335" s="71" t="s">
        <v>2255</v>
      </c>
      <c r="E335" s="72" t="s">
        <v>2256</v>
      </c>
      <c r="F335" s="73" t="s">
        <v>182</v>
      </c>
      <c r="G335" s="74">
        <v>62</v>
      </c>
      <c r="H335" s="100">
        <v>41.8</v>
      </c>
      <c r="I335" s="234">
        <f>ROUND(H335*G335,2)</f>
        <v>2591.6</v>
      </c>
      <c r="J335" s="235"/>
      <c r="K335" s="100">
        <v>41.8</v>
      </c>
      <c r="L335" s="236">
        <f>ROUND(K335*J335,2)</f>
        <v>0</v>
      </c>
      <c r="M335" s="235"/>
      <c r="N335" s="100">
        <v>41.8</v>
      </c>
      <c r="O335" s="236">
        <f>ROUND(N335*M335,2)</f>
        <v>0</v>
      </c>
      <c r="P335" s="235">
        <f t="shared" si="3"/>
        <v>62</v>
      </c>
      <c r="Q335" s="100">
        <v>41.8</v>
      </c>
      <c r="R335" s="236">
        <f>ROUND(Q335*P335,2)</f>
        <v>2591.6</v>
      </c>
    </row>
    <row r="336" spans="1:18" s="8" customFormat="1" ht="13.5" hidden="1" outlineLevel="3">
      <c r="A336" s="135"/>
      <c r="B336" s="77"/>
      <c r="C336" s="79" t="s">
        <v>70</v>
      </c>
      <c r="D336" s="83" t="s">
        <v>15</v>
      </c>
      <c r="E336" s="84" t="s">
        <v>3178</v>
      </c>
      <c r="F336" s="77"/>
      <c r="G336" s="85">
        <v>62</v>
      </c>
      <c r="H336" s="136" t="s">
        <v>15</v>
      </c>
      <c r="I336" s="77"/>
      <c r="J336" s="239"/>
      <c r="K336" s="136" t="s">
        <v>15</v>
      </c>
      <c r="L336" s="240"/>
      <c r="M336" s="239"/>
      <c r="N336" s="136" t="s">
        <v>15</v>
      </c>
      <c r="O336" s="240"/>
      <c r="P336" s="239">
        <f t="shared" si="3"/>
        <v>62</v>
      </c>
      <c r="Q336" s="136" t="s">
        <v>15</v>
      </c>
      <c r="R336" s="240"/>
    </row>
    <row r="337" spans="1:18" s="1" customFormat="1" ht="22.5" customHeight="1" hidden="1" outlineLevel="2" collapsed="1">
      <c r="A337" s="115"/>
      <c r="B337" s="86" t="s">
        <v>145</v>
      </c>
      <c r="C337" s="86" t="s">
        <v>90</v>
      </c>
      <c r="D337" s="87" t="s">
        <v>3179</v>
      </c>
      <c r="E337" s="88" t="s">
        <v>3180</v>
      </c>
      <c r="F337" s="89" t="s">
        <v>182</v>
      </c>
      <c r="G337" s="90">
        <v>62.62</v>
      </c>
      <c r="H337" s="101">
        <v>222.9</v>
      </c>
      <c r="I337" s="245">
        <f>ROUND(H337*G337,2)</f>
        <v>13958</v>
      </c>
      <c r="J337" s="246"/>
      <c r="K337" s="101">
        <v>222.9</v>
      </c>
      <c r="L337" s="247">
        <f>ROUND(K337*J337,2)</f>
        <v>0</v>
      </c>
      <c r="M337" s="246"/>
      <c r="N337" s="101">
        <v>222.9</v>
      </c>
      <c r="O337" s="247">
        <f>ROUND(N337*M337,2)</f>
        <v>0</v>
      </c>
      <c r="P337" s="246">
        <f t="shared" si="3"/>
        <v>62.62</v>
      </c>
      <c r="Q337" s="101">
        <v>222.9</v>
      </c>
      <c r="R337" s="247">
        <f>ROUND(Q337*P337,2)</f>
        <v>13958</v>
      </c>
    </row>
    <row r="338" spans="1:18" s="8" customFormat="1" ht="13.5" hidden="1" outlineLevel="3">
      <c r="A338" s="135"/>
      <c r="B338" s="77"/>
      <c r="C338" s="79" t="s">
        <v>70</v>
      </c>
      <c r="D338" s="77"/>
      <c r="E338" s="84" t="s">
        <v>3181</v>
      </c>
      <c r="F338" s="77"/>
      <c r="G338" s="85">
        <v>62.62</v>
      </c>
      <c r="H338" s="136" t="s">
        <v>15</v>
      </c>
      <c r="I338" s="77"/>
      <c r="J338" s="239"/>
      <c r="K338" s="136" t="s">
        <v>15</v>
      </c>
      <c r="L338" s="240"/>
      <c r="M338" s="239"/>
      <c r="N338" s="136" t="s">
        <v>15</v>
      </c>
      <c r="O338" s="240"/>
      <c r="P338" s="239">
        <f t="shared" si="3"/>
        <v>62.62</v>
      </c>
      <c r="Q338" s="136" t="s">
        <v>15</v>
      </c>
      <c r="R338" s="240"/>
    </row>
    <row r="339" spans="1:18" s="1" customFormat="1" ht="22.5" customHeight="1" hidden="1" outlineLevel="2">
      <c r="A339" s="115"/>
      <c r="B339" s="70" t="s">
        <v>146</v>
      </c>
      <c r="C339" s="70" t="s">
        <v>67</v>
      </c>
      <c r="D339" s="71" t="s">
        <v>2284</v>
      </c>
      <c r="E339" s="72" t="s">
        <v>2285</v>
      </c>
      <c r="F339" s="73" t="s">
        <v>182</v>
      </c>
      <c r="G339" s="74">
        <v>4</v>
      </c>
      <c r="H339" s="100">
        <v>69.7</v>
      </c>
      <c r="I339" s="234">
        <f>ROUND(H339*G339,2)</f>
        <v>278.8</v>
      </c>
      <c r="J339" s="235"/>
      <c r="K339" s="100">
        <v>69.7</v>
      </c>
      <c r="L339" s="236">
        <f>ROUND(K339*J339,2)</f>
        <v>0</v>
      </c>
      <c r="M339" s="235"/>
      <c r="N339" s="100">
        <v>69.7</v>
      </c>
      <c r="O339" s="236">
        <f>ROUND(N339*M339,2)</f>
        <v>0</v>
      </c>
      <c r="P339" s="235">
        <f t="shared" si="3"/>
        <v>4</v>
      </c>
      <c r="Q339" s="100">
        <v>69.7</v>
      </c>
      <c r="R339" s="236">
        <f>ROUND(Q339*P339,2)</f>
        <v>278.8</v>
      </c>
    </row>
    <row r="340" spans="1:18" s="1" customFormat="1" ht="22.5" customHeight="1" hidden="1" outlineLevel="2" collapsed="1">
      <c r="A340" s="115"/>
      <c r="B340" s="86" t="s">
        <v>147</v>
      </c>
      <c r="C340" s="86" t="s">
        <v>90</v>
      </c>
      <c r="D340" s="87" t="s">
        <v>3182</v>
      </c>
      <c r="E340" s="88" t="s">
        <v>3183</v>
      </c>
      <c r="F340" s="89" t="s">
        <v>182</v>
      </c>
      <c r="G340" s="90">
        <v>1.01</v>
      </c>
      <c r="H340" s="101">
        <v>182.6</v>
      </c>
      <c r="I340" s="245">
        <f>ROUND(H340*G340,2)</f>
        <v>184.43</v>
      </c>
      <c r="J340" s="246"/>
      <c r="K340" s="101">
        <v>182.6</v>
      </c>
      <c r="L340" s="247">
        <f>ROUND(K340*J340,2)</f>
        <v>0</v>
      </c>
      <c r="M340" s="246"/>
      <c r="N340" s="101">
        <v>182.6</v>
      </c>
      <c r="O340" s="247">
        <f>ROUND(N340*M340,2)</f>
        <v>0</v>
      </c>
      <c r="P340" s="246">
        <f t="shared" si="3"/>
        <v>1.01</v>
      </c>
      <c r="Q340" s="101">
        <v>182.6</v>
      </c>
      <c r="R340" s="247">
        <f>ROUND(Q340*P340,2)</f>
        <v>184.43</v>
      </c>
    </row>
    <row r="341" spans="1:18" s="8" customFormat="1" ht="13.5" hidden="1" outlineLevel="3">
      <c r="A341" s="135"/>
      <c r="B341" s="77"/>
      <c r="C341" s="79" t="s">
        <v>70</v>
      </c>
      <c r="D341" s="77"/>
      <c r="E341" s="84" t="s">
        <v>2291</v>
      </c>
      <c r="F341" s="77"/>
      <c r="G341" s="85">
        <v>1.01</v>
      </c>
      <c r="H341" s="136" t="s">
        <v>15</v>
      </c>
      <c r="I341" s="77"/>
      <c r="J341" s="239"/>
      <c r="K341" s="136" t="s">
        <v>15</v>
      </c>
      <c r="L341" s="240"/>
      <c r="M341" s="239"/>
      <c r="N341" s="136" t="s">
        <v>15</v>
      </c>
      <c r="O341" s="240"/>
      <c r="P341" s="239">
        <f t="shared" si="3"/>
        <v>1.01</v>
      </c>
      <c r="Q341" s="136" t="s">
        <v>15</v>
      </c>
      <c r="R341" s="240"/>
    </row>
    <row r="342" spans="1:18" s="1" customFormat="1" ht="22.5" customHeight="1" hidden="1" outlineLevel="2" collapsed="1">
      <c r="A342" s="115"/>
      <c r="B342" s="86" t="s">
        <v>148</v>
      </c>
      <c r="C342" s="86" t="s">
        <v>90</v>
      </c>
      <c r="D342" s="87" t="s">
        <v>3184</v>
      </c>
      <c r="E342" s="88" t="s">
        <v>3185</v>
      </c>
      <c r="F342" s="89" t="s">
        <v>182</v>
      </c>
      <c r="G342" s="90">
        <v>3.03</v>
      </c>
      <c r="H342" s="101">
        <v>229.9</v>
      </c>
      <c r="I342" s="245">
        <f>ROUND(H342*G342,2)</f>
        <v>696.6</v>
      </c>
      <c r="J342" s="246"/>
      <c r="K342" s="101">
        <v>229.9</v>
      </c>
      <c r="L342" s="247">
        <f>ROUND(K342*J342,2)</f>
        <v>0</v>
      </c>
      <c r="M342" s="246"/>
      <c r="N342" s="101">
        <v>229.9</v>
      </c>
      <c r="O342" s="247">
        <f>ROUND(N342*M342,2)</f>
        <v>0</v>
      </c>
      <c r="P342" s="246">
        <f t="shared" si="3"/>
        <v>3.03</v>
      </c>
      <c r="Q342" s="101">
        <v>229.9</v>
      </c>
      <c r="R342" s="247">
        <f>ROUND(Q342*P342,2)</f>
        <v>696.6</v>
      </c>
    </row>
    <row r="343" spans="1:18" s="8" customFormat="1" ht="13.5" hidden="1" outlineLevel="3">
      <c r="A343" s="135"/>
      <c r="B343" s="77"/>
      <c r="C343" s="79" t="s">
        <v>70</v>
      </c>
      <c r="D343" s="77"/>
      <c r="E343" s="84" t="s">
        <v>2709</v>
      </c>
      <c r="F343" s="77"/>
      <c r="G343" s="85">
        <v>3.03</v>
      </c>
      <c r="H343" s="136" t="s">
        <v>15</v>
      </c>
      <c r="I343" s="77"/>
      <c r="J343" s="239"/>
      <c r="K343" s="136" t="s">
        <v>15</v>
      </c>
      <c r="L343" s="240"/>
      <c r="M343" s="239"/>
      <c r="N343" s="136" t="s">
        <v>15</v>
      </c>
      <c r="O343" s="240"/>
      <c r="P343" s="239">
        <f t="shared" si="3"/>
        <v>3.03</v>
      </c>
      <c r="Q343" s="136" t="s">
        <v>15</v>
      </c>
      <c r="R343" s="240"/>
    </row>
    <row r="344" spans="1:18" s="1" customFormat="1" ht="22.5" customHeight="1" hidden="1" outlineLevel="2" collapsed="1">
      <c r="A344" s="115"/>
      <c r="B344" s="70" t="s">
        <v>149</v>
      </c>
      <c r="C344" s="70" t="s">
        <v>67</v>
      </c>
      <c r="D344" s="71" t="s">
        <v>2315</v>
      </c>
      <c r="E344" s="72" t="s">
        <v>2316</v>
      </c>
      <c r="F344" s="73" t="s">
        <v>182</v>
      </c>
      <c r="G344" s="74">
        <v>2</v>
      </c>
      <c r="H344" s="100">
        <v>167.2</v>
      </c>
      <c r="I344" s="234">
        <f>ROUND(H344*G344,2)</f>
        <v>334.4</v>
      </c>
      <c r="J344" s="235"/>
      <c r="K344" s="100">
        <v>167.2</v>
      </c>
      <c r="L344" s="236">
        <f>ROUND(K344*J344,2)</f>
        <v>0</v>
      </c>
      <c r="M344" s="235"/>
      <c r="N344" s="100">
        <v>167.2</v>
      </c>
      <c r="O344" s="236">
        <f>ROUND(N344*M344,2)</f>
        <v>0</v>
      </c>
      <c r="P344" s="235">
        <f t="shared" si="3"/>
        <v>2</v>
      </c>
      <c r="Q344" s="100">
        <v>167.2</v>
      </c>
      <c r="R344" s="236">
        <f>ROUND(Q344*P344,2)</f>
        <v>334.4</v>
      </c>
    </row>
    <row r="345" spans="1:18" s="8" customFormat="1" ht="13.5" hidden="1" outlineLevel="3">
      <c r="A345" s="135"/>
      <c r="B345" s="77"/>
      <c r="C345" s="79" t="s">
        <v>70</v>
      </c>
      <c r="D345" s="83" t="s">
        <v>15</v>
      </c>
      <c r="E345" s="84" t="s">
        <v>3186</v>
      </c>
      <c r="F345" s="77"/>
      <c r="G345" s="85">
        <v>2</v>
      </c>
      <c r="H345" s="136" t="s">
        <v>15</v>
      </c>
      <c r="I345" s="77"/>
      <c r="J345" s="239"/>
      <c r="K345" s="136" t="s">
        <v>15</v>
      </c>
      <c r="L345" s="240"/>
      <c r="M345" s="239"/>
      <c r="N345" s="136" t="s">
        <v>15</v>
      </c>
      <c r="O345" s="240"/>
      <c r="P345" s="239">
        <f t="shared" si="3"/>
        <v>2</v>
      </c>
      <c r="Q345" s="136" t="s">
        <v>15</v>
      </c>
      <c r="R345" s="240"/>
    </row>
    <row r="346" spans="1:18" s="1" customFormat="1" ht="22.5" customHeight="1" hidden="1" outlineLevel="2" collapsed="1">
      <c r="A346" s="115"/>
      <c r="B346" s="70" t="s">
        <v>150</v>
      </c>
      <c r="C346" s="70" t="s">
        <v>67</v>
      </c>
      <c r="D346" s="71" t="s">
        <v>2278</v>
      </c>
      <c r="E346" s="72" t="s">
        <v>2279</v>
      </c>
      <c r="F346" s="73" t="s">
        <v>68</v>
      </c>
      <c r="G346" s="74">
        <v>39.089</v>
      </c>
      <c r="H346" s="100">
        <v>2507.8</v>
      </c>
      <c r="I346" s="234">
        <f>ROUND(H346*G346,2)</f>
        <v>98027.39</v>
      </c>
      <c r="J346" s="235"/>
      <c r="K346" s="100">
        <v>2507.8</v>
      </c>
      <c r="L346" s="236">
        <f>ROUND(K346*J346,2)</f>
        <v>0</v>
      </c>
      <c r="M346" s="235"/>
      <c r="N346" s="100">
        <v>2507.8</v>
      </c>
      <c r="O346" s="236">
        <f>ROUND(N346*M346,2)</f>
        <v>0</v>
      </c>
      <c r="P346" s="235">
        <f t="shared" si="3"/>
        <v>39.089</v>
      </c>
      <c r="Q346" s="100">
        <v>2507.8</v>
      </c>
      <c r="R346" s="236">
        <f>ROUND(Q346*P346,2)</f>
        <v>98027.39</v>
      </c>
    </row>
    <row r="347" spans="1:18" s="8" customFormat="1" ht="13.5" hidden="1" outlineLevel="3">
      <c r="A347" s="135"/>
      <c r="B347" s="77"/>
      <c r="C347" s="79" t="s">
        <v>70</v>
      </c>
      <c r="D347" s="83" t="s">
        <v>15</v>
      </c>
      <c r="E347" s="84" t="s">
        <v>3187</v>
      </c>
      <c r="F347" s="77"/>
      <c r="G347" s="85">
        <v>39.089</v>
      </c>
      <c r="H347" s="136" t="s">
        <v>15</v>
      </c>
      <c r="I347" s="77"/>
      <c r="J347" s="239"/>
      <c r="K347" s="136" t="s">
        <v>15</v>
      </c>
      <c r="L347" s="240"/>
      <c r="M347" s="239"/>
      <c r="N347" s="136" t="s">
        <v>15</v>
      </c>
      <c r="O347" s="240"/>
      <c r="P347" s="239">
        <f t="shared" si="3"/>
        <v>39.089</v>
      </c>
      <c r="Q347" s="136" t="s">
        <v>15</v>
      </c>
      <c r="R347" s="240"/>
    </row>
    <row r="348" spans="1:18" s="1" customFormat="1" ht="22.5" customHeight="1" hidden="1" outlineLevel="2" collapsed="1">
      <c r="A348" s="115"/>
      <c r="B348" s="180" t="s">
        <v>151</v>
      </c>
      <c r="C348" s="180" t="s">
        <v>67</v>
      </c>
      <c r="D348" s="181" t="s">
        <v>2272</v>
      </c>
      <c r="E348" s="182" t="s">
        <v>2273</v>
      </c>
      <c r="F348" s="183" t="s">
        <v>68</v>
      </c>
      <c r="G348" s="184">
        <v>15.454</v>
      </c>
      <c r="H348" s="185">
        <v>2368.4</v>
      </c>
      <c r="I348" s="316">
        <f>ROUND(H348*G348,2)</f>
        <v>36601.25</v>
      </c>
      <c r="J348" s="317"/>
      <c r="K348" s="185">
        <v>2368.4</v>
      </c>
      <c r="L348" s="318">
        <f>ROUND(K348*J348,2)</f>
        <v>0</v>
      </c>
      <c r="M348" s="317"/>
      <c r="N348" s="185">
        <v>2368.4</v>
      </c>
      <c r="O348" s="318">
        <f>ROUND(N348*M348,2)</f>
        <v>0</v>
      </c>
      <c r="P348" s="317">
        <f t="shared" si="3"/>
        <v>15.454</v>
      </c>
      <c r="Q348" s="185">
        <v>2368.4</v>
      </c>
      <c r="R348" s="318">
        <f>ROUND(Q348*P348,2)</f>
        <v>36601.25</v>
      </c>
    </row>
    <row r="349" spans="1:18" s="7" customFormat="1" ht="13.5" hidden="1" outlineLevel="3">
      <c r="A349" s="140"/>
      <c r="B349" s="76"/>
      <c r="C349" s="79" t="s">
        <v>70</v>
      </c>
      <c r="D349" s="143" t="s">
        <v>15</v>
      </c>
      <c r="E349" s="201" t="s">
        <v>2232</v>
      </c>
      <c r="F349" s="76"/>
      <c r="G349" s="143" t="s">
        <v>15</v>
      </c>
      <c r="H349" s="144" t="s">
        <v>15</v>
      </c>
      <c r="I349" s="76"/>
      <c r="J349" s="237"/>
      <c r="K349" s="144" t="s">
        <v>15</v>
      </c>
      <c r="L349" s="238"/>
      <c r="M349" s="237"/>
      <c r="N349" s="144" t="s">
        <v>15</v>
      </c>
      <c r="O349" s="238"/>
      <c r="P349" s="237"/>
      <c r="Q349" s="144" t="s">
        <v>15</v>
      </c>
      <c r="R349" s="238"/>
    </row>
    <row r="350" spans="1:18" s="8" customFormat="1" ht="13.5" hidden="1" outlineLevel="3">
      <c r="A350" s="135"/>
      <c r="B350" s="77"/>
      <c r="C350" s="79" t="s">
        <v>70</v>
      </c>
      <c r="D350" s="83" t="s">
        <v>15</v>
      </c>
      <c r="E350" s="84" t="s">
        <v>3188</v>
      </c>
      <c r="F350" s="77"/>
      <c r="G350" s="85">
        <v>14.369</v>
      </c>
      <c r="H350" s="136" t="s">
        <v>15</v>
      </c>
      <c r="I350" s="77"/>
      <c r="J350" s="239"/>
      <c r="K350" s="136" t="s">
        <v>15</v>
      </c>
      <c r="L350" s="240"/>
      <c r="M350" s="239"/>
      <c r="N350" s="136" t="s">
        <v>15</v>
      </c>
      <c r="O350" s="240"/>
      <c r="P350" s="239"/>
      <c r="Q350" s="136" t="s">
        <v>15</v>
      </c>
      <c r="R350" s="240"/>
    </row>
    <row r="351" spans="1:18" s="7" customFormat="1" ht="13.5" hidden="1" outlineLevel="3">
      <c r="A351" s="140"/>
      <c r="B351" s="76"/>
      <c r="C351" s="79" t="s">
        <v>70</v>
      </c>
      <c r="D351" s="143" t="s">
        <v>15</v>
      </c>
      <c r="E351" s="201" t="s">
        <v>1308</v>
      </c>
      <c r="F351" s="76"/>
      <c r="G351" s="143" t="s">
        <v>15</v>
      </c>
      <c r="H351" s="144" t="s">
        <v>15</v>
      </c>
      <c r="I351" s="76"/>
      <c r="J351" s="237"/>
      <c r="K351" s="144" t="s">
        <v>15</v>
      </c>
      <c r="L351" s="238"/>
      <c r="M351" s="237"/>
      <c r="N351" s="144" t="s">
        <v>15</v>
      </c>
      <c r="O351" s="238"/>
      <c r="P351" s="237"/>
      <c r="Q351" s="144" t="s">
        <v>15</v>
      </c>
      <c r="R351" s="238"/>
    </row>
    <row r="352" spans="1:18" s="8" customFormat="1" ht="13.5" hidden="1" outlineLevel="3">
      <c r="A352" s="135"/>
      <c r="B352" s="77"/>
      <c r="C352" s="79" t="s">
        <v>70</v>
      </c>
      <c r="D352" s="83" t="s">
        <v>15</v>
      </c>
      <c r="E352" s="495" t="s">
        <v>3189</v>
      </c>
      <c r="F352" s="496"/>
      <c r="G352" s="497">
        <v>0.46</v>
      </c>
      <c r="H352" s="136" t="s">
        <v>15</v>
      </c>
      <c r="I352" s="77"/>
      <c r="J352" s="239"/>
      <c r="K352" s="136" t="s">
        <v>15</v>
      </c>
      <c r="L352" s="240"/>
      <c r="M352" s="239"/>
      <c r="N352" s="136" t="s">
        <v>15</v>
      </c>
      <c r="O352" s="240"/>
      <c r="P352" s="239"/>
      <c r="Q352" s="136" t="s">
        <v>15</v>
      </c>
      <c r="R352" s="240"/>
    </row>
    <row r="353" spans="1:18" s="8" customFormat="1" ht="13.5" hidden="1" outlineLevel="3">
      <c r="A353" s="135"/>
      <c r="B353" s="77"/>
      <c r="C353" s="79" t="s">
        <v>70</v>
      </c>
      <c r="D353" s="83" t="s">
        <v>15</v>
      </c>
      <c r="E353" s="495" t="s">
        <v>3190</v>
      </c>
      <c r="F353" s="496"/>
      <c r="G353" s="497">
        <v>0.625</v>
      </c>
      <c r="H353" s="136" t="s">
        <v>15</v>
      </c>
      <c r="I353" s="77"/>
      <c r="J353" s="239"/>
      <c r="K353" s="136" t="s">
        <v>15</v>
      </c>
      <c r="L353" s="240"/>
      <c r="M353" s="498"/>
      <c r="N353" s="136" t="s">
        <v>15</v>
      </c>
      <c r="O353" s="240"/>
      <c r="P353" s="239"/>
      <c r="Q353" s="136" t="s">
        <v>15</v>
      </c>
      <c r="R353" s="240"/>
    </row>
    <row r="354" spans="1:18" s="9" customFormat="1" ht="13.5" hidden="1" outlineLevel="3">
      <c r="A354" s="137"/>
      <c r="B354" s="78"/>
      <c r="C354" s="79" t="s">
        <v>70</v>
      </c>
      <c r="D354" s="241" t="s">
        <v>3191</v>
      </c>
      <c r="E354" s="242" t="s">
        <v>71</v>
      </c>
      <c r="F354" s="78"/>
      <c r="G354" s="82">
        <v>15.454</v>
      </c>
      <c r="H354" s="138" t="s">
        <v>15</v>
      </c>
      <c r="I354" s="78"/>
      <c r="J354" s="243"/>
      <c r="K354" s="138" t="s">
        <v>15</v>
      </c>
      <c r="L354" s="244"/>
      <c r="M354" s="498"/>
      <c r="N354" s="138" t="s">
        <v>15</v>
      </c>
      <c r="O354" s="244"/>
      <c r="P354" s="243"/>
      <c r="Q354" s="138" t="s">
        <v>15</v>
      </c>
      <c r="R354" s="244"/>
    </row>
    <row r="355" spans="1:18" s="6" customFormat="1" ht="29.85" customHeight="1" outlineLevel="1" collapsed="1">
      <c r="A355" s="131"/>
      <c r="B355" s="66"/>
      <c r="C355" s="67" t="s">
        <v>36</v>
      </c>
      <c r="D355" s="68" t="s">
        <v>72</v>
      </c>
      <c r="E355" s="68" t="s">
        <v>184</v>
      </c>
      <c r="F355" s="66"/>
      <c r="G355" s="66"/>
      <c r="H355" s="132" t="s">
        <v>15</v>
      </c>
      <c r="I355" s="69">
        <f>SUM(I356:I378)</f>
        <v>132956.24</v>
      </c>
      <c r="J355" s="131"/>
      <c r="K355" s="132" t="s">
        <v>15</v>
      </c>
      <c r="L355" s="233">
        <f>SUM(L356:L378)</f>
        <v>0</v>
      </c>
      <c r="M355" s="131"/>
      <c r="N355" s="132" t="s">
        <v>15</v>
      </c>
      <c r="O355" s="233">
        <f>SUM(O356:O378)</f>
        <v>0</v>
      </c>
      <c r="P355" s="131"/>
      <c r="Q355" s="132" t="s">
        <v>15</v>
      </c>
      <c r="R355" s="233">
        <f>SUM(R356:R378)</f>
        <v>132956.24</v>
      </c>
    </row>
    <row r="356" spans="1:18" s="1" customFormat="1" ht="22.5" customHeight="1" hidden="1" outlineLevel="2" collapsed="1">
      <c r="A356" s="115"/>
      <c r="B356" s="70" t="s">
        <v>152</v>
      </c>
      <c r="C356" s="70" t="s">
        <v>67</v>
      </c>
      <c r="D356" s="71" t="s">
        <v>3192</v>
      </c>
      <c r="E356" s="72" t="s">
        <v>3193</v>
      </c>
      <c r="F356" s="73" t="s">
        <v>77</v>
      </c>
      <c r="G356" s="74">
        <v>113.597</v>
      </c>
      <c r="H356" s="100">
        <v>153.3</v>
      </c>
      <c r="I356" s="234">
        <f>ROUND(H356*G356,2)</f>
        <v>17414.42</v>
      </c>
      <c r="J356" s="235"/>
      <c r="K356" s="100">
        <v>153.3</v>
      </c>
      <c r="L356" s="236">
        <f>ROUND(K356*J356,2)</f>
        <v>0</v>
      </c>
      <c r="M356" s="235"/>
      <c r="N356" s="100">
        <v>153.3</v>
      </c>
      <c r="O356" s="236">
        <f>ROUND(N356*M356,2)</f>
        <v>0</v>
      </c>
      <c r="P356" s="235">
        <f t="shared" si="3"/>
        <v>113.597</v>
      </c>
      <c r="Q356" s="100">
        <v>153.3</v>
      </c>
      <c r="R356" s="236">
        <f>ROUND(Q356*P356,2)</f>
        <v>17414.42</v>
      </c>
    </row>
    <row r="357" spans="1:18" s="8" customFormat="1" ht="13.5" hidden="1" outlineLevel="3">
      <c r="A357" s="135"/>
      <c r="B357" s="77"/>
      <c r="C357" s="79" t="s">
        <v>70</v>
      </c>
      <c r="D357" s="83" t="s">
        <v>15</v>
      </c>
      <c r="E357" s="84" t="s">
        <v>3194</v>
      </c>
      <c r="F357" s="77"/>
      <c r="G357" s="85">
        <v>113.597</v>
      </c>
      <c r="H357" s="136" t="s">
        <v>15</v>
      </c>
      <c r="I357" s="77"/>
      <c r="J357" s="239"/>
      <c r="K357" s="136" t="s">
        <v>15</v>
      </c>
      <c r="L357" s="240"/>
      <c r="M357" s="239"/>
      <c r="N357" s="136" t="s">
        <v>15</v>
      </c>
      <c r="O357" s="240"/>
      <c r="P357" s="239">
        <f t="shared" si="3"/>
        <v>113.597</v>
      </c>
      <c r="Q357" s="136" t="s">
        <v>15</v>
      </c>
      <c r="R357" s="240"/>
    </row>
    <row r="358" spans="1:18" s="9" customFormat="1" ht="13.5" hidden="1" outlineLevel="3">
      <c r="A358" s="137"/>
      <c r="B358" s="78"/>
      <c r="C358" s="79" t="s">
        <v>70</v>
      </c>
      <c r="D358" s="241" t="s">
        <v>3195</v>
      </c>
      <c r="E358" s="242" t="s">
        <v>71</v>
      </c>
      <c r="F358" s="78"/>
      <c r="G358" s="82">
        <v>113.597</v>
      </c>
      <c r="H358" s="138" t="s">
        <v>15</v>
      </c>
      <c r="I358" s="78"/>
      <c r="J358" s="243"/>
      <c r="K358" s="138" t="s">
        <v>15</v>
      </c>
      <c r="L358" s="244"/>
      <c r="M358" s="243"/>
      <c r="N358" s="138" t="s">
        <v>15</v>
      </c>
      <c r="O358" s="244"/>
      <c r="P358" s="243">
        <f t="shared" si="3"/>
        <v>113.597</v>
      </c>
      <c r="Q358" s="138" t="s">
        <v>15</v>
      </c>
      <c r="R358" s="244"/>
    </row>
    <row r="359" spans="1:18" s="1" customFormat="1" ht="22.5" customHeight="1" hidden="1" outlineLevel="2" collapsed="1">
      <c r="A359" s="115"/>
      <c r="B359" s="70" t="s">
        <v>153</v>
      </c>
      <c r="C359" s="70" t="s">
        <v>67</v>
      </c>
      <c r="D359" s="71" t="s">
        <v>2450</v>
      </c>
      <c r="E359" s="72" t="s">
        <v>2451</v>
      </c>
      <c r="F359" s="73" t="s">
        <v>77</v>
      </c>
      <c r="G359" s="74">
        <v>113.597</v>
      </c>
      <c r="H359" s="100">
        <v>153.3</v>
      </c>
      <c r="I359" s="234">
        <f>ROUND(H359*G359,2)</f>
        <v>17414.42</v>
      </c>
      <c r="J359" s="235"/>
      <c r="K359" s="100">
        <v>153.3</v>
      </c>
      <c r="L359" s="236">
        <f>ROUND(K359*J359,2)</f>
        <v>0</v>
      </c>
      <c r="M359" s="235"/>
      <c r="N359" s="100">
        <v>153.3</v>
      </c>
      <c r="O359" s="236">
        <f>ROUND(N359*M359,2)</f>
        <v>0</v>
      </c>
      <c r="P359" s="235">
        <f t="shared" si="3"/>
        <v>113.597</v>
      </c>
      <c r="Q359" s="100">
        <v>153.3</v>
      </c>
      <c r="R359" s="236">
        <f>ROUND(Q359*P359,2)</f>
        <v>17414.42</v>
      </c>
    </row>
    <row r="360" spans="1:18" s="8" customFormat="1" ht="13.5" hidden="1" outlineLevel="3">
      <c r="A360" s="135"/>
      <c r="B360" s="77"/>
      <c r="C360" s="79" t="s">
        <v>70</v>
      </c>
      <c r="D360" s="83" t="s">
        <v>15</v>
      </c>
      <c r="E360" s="84" t="s">
        <v>3194</v>
      </c>
      <c r="F360" s="77"/>
      <c r="G360" s="85">
        <v>113.597</v>
      </c>
      <c r="H360" s="136" t="s">
        <v>15</v>
      </c>
      <c r="I360" s="77"/>
      <c r="J360" s="239"/>
      <c r="K360" s="136" t="s">
        <v>15</v>
      </c>
      <c r="L360" s="240"/>
      <c r="M360" s="239"/>
      <c r="N360" s="136" t="s">
        <v>15</v>
      </c>
      <c r="O360" s="240"/>
      <c r="P360" s="239">
        <f t="shared" si="3"/>
        <v>113.597</v>
      </c>
      <c r="Q360" s="136" t="s">
        <v>15</v>
      </c>
      <c r="R360" s="240"/>
    </row>
    <row r="361" spans="1:18" s="9" customFormat="1" ht="13.5" hidden="1" outlineLevel="3">
      <c r="A361" s="137"/>
      <c r="B361" s="78"/>
      <c r="C361" s="79" t="s">
        <v>70</v>
      </c>
      <c r="D361" s="241" t="s">
        <v>3196</v>
      </c>
      <c r="E361" s="242" t="s">
        <v>71</v>
      </c>
      <c r="F361" s="78"/>
      <c r="G361" s="82">
        <v>113.597</v>
      </c>
      <c r="H361" s="138" t="s">
        <v>15</v>
      </c>
      <c r="I361" s="78"/>
      <c r="J361" s="243"/>
      <c r="K361" s="138" t="s">
        <v>15</v>
      </c>
      <c r="L361" s="244"/>
      <c r="M361" s="243"/>
      <c r="N361" s="138" t="s">
        <v>15</v>
      </c>
      <c r="O361" s="244"/>
      <c r="P361" s="243">
        <f aca="true" t="shared" si="4" ref="P361:P416">M361+J361+G361</f>
        <v>113.597</v>
      </c>
      <c r="Q361" s="138" t="s">
        <v>15</v>
      </c>
      <c r="R361" s="244"/>
    </row>
    <row r="362" spans="1:18" s="1" customFormat="1" ht="22.5" customHeight="1" hidden="1" outlineLevel="2" collapsed="1">
      <c r="A362" s="115"/>
      <c r="B362" s="70" t="s">
        <v>154</v>
      </c>
      <c r="C362" s="70" t="s">
        <v>67</v>
      </c>
      <c r="D362" s="71" t="s">
        <v>1597</v>
      </c>
      <c r="E362" s="72" t="s">
        <v>1598</v>
      </c>
      <c r="F362" s="73" t="s">
        <v>68</v>
      </c>
      <c r="G362" s="74">
        <v>34.08</v>
      </c>
      <c r="H362" s="100">
        <v>36.1</v>
      </c>
      <c r="I362" s="234">
        <f>ROUND(H362*G362,2)</f>
        <v>1230.29</v>
      </c>
      <c r="J362" s="235"/>
      <c r="K362" s="100">
        <v>36.1</v>
      </c>
      <c r="L362" s="236">
        <f>ROUND(K362*J362,2)</f>
        <v>0</v>
      </c>
      <c r="M362" s="235"/>
      <c r="N362" s="100">
        <v>36.1</v>
      </c>
      <c r="O362" s="236">
        <f>ROUND(N362*M362,2)</f>
        <v>0</v>
      </c>
      <c r="P362" s="235">
        <f t="shared" si="4"/>
        <v>34.08</v>
      </c>
      <c r="Q362" s="100">
        <v>36.1</v>
      </c>
      <c r="R362" s="236">
        <f>ROUND(Q362*P362,2)</f>
        <v>1230.29</v>
      </c>
    </row>
    <row r="363" spans="1:18" s="7" customFormat="1" ht="13.5" hidden="1" outlineLevel="3">
      <c r="A363" s="140"/>
      <c r="B363" s="76"/>
      <c r="C363" s="79" t="s">
        <v>70</v>
      </c>
      <c r="D363" s="143" t="s">
        <v>15</v>
      </c>
      <c r="E363" s="201" t="s">
        <v>3197</v>
      </c>
      <c r="F363" s="76"/>
      <c r="G363" s="143" t="s">
        <v>15</v>
      </c>
      <c r="H363" s="144" t="s">
        <v>15</v>
      </c>
      <c r="I363" s="76"/>
      <c r="J363" s="237"/>
      <c r="K363" s="144" t="s">
        <v>15</v>
      </c>
      <c r="L363" s="238"/>
      <c r="M363" s="237"/>
      <c r="N363" s="144" t="s">
        <v>15</v>
      </c>
      <c r="O363" s="238"/>
      <c r="P363" s="237" t="e">
        <f t="shared" si="4"/>
        <v>#VALUE!</v>
      </c>
      <c r="Q363" s="144" t="s">
        <v>15</v>
      </c>
      <c r="R363" s="238"/>
    </row>
    <row r="364" spans="1:18" s="8" customFormat="1" ht="13.5" hidden="1" outlineLevel="3">
      <c r="A364" s="135"/>
      <c r="B364" s="77"/>
      <c r="C364" s="79" t="s">
        <v>70</v>
      </c>
      <c r="D364" s="83" t="s">
        <v>15</v>
      </c>
      <c r="E364" s="84" t="s">
        <v>3198</v>
      </c>
      <c r="F364" s="77"/>
      <c r="G364" s="85">
        <v>17.04</v>
      </c>
      <c r="H364" s="136" t="s">
        <v>15</v>
      </c>
      <c r="I364" s="77"/>
      <c r="J364" s="239"/>
      <c r="K364" s="136" t="s">
        <v>15</v>
      </c>
      <c r="L364" s="240"/>
      <c r="M364" s="239"/>
      <c r="N364" s="136" t="s">
        <v>15</v>
      </c>
      <c r="O364" s="240"/>
      <c r="P364" s="239">
        <f t="shared" si="4"/>
        <v>17.04</v>
      </c>
      <c r="Q364" s="136" t="s">
        <v>15</v>
      </c>
      <c r="R364" s="240"/>
    </row>
    <row r="365" spans="1:18" s="8" customFormat="1" ht="13.5" hidden="1" outlineLevel="3">
      <c r="A365" s="135"/>
      <c r="B365" s="77"/>
      <c r="C365" s="79" t="s">
        <v>70</v>
      </c>
      <c r="D365" s="83" t="s">
        <v>15</v>
      </c>
      <c r="E365" s="84" t="s">
        <v>3199</v>
      </c>
      <c r="F365" s="77"/>
      <c r="G365" s="85">
        <v>17.04</v>
      </c>
      <c r="H365" s="136" t="s">
        <v>15</v>
      </c>
      <c r="I365" s="77"/>
      <c r="J365" s="239"/>
      <c r="K365" s="136" t="s">
        <v>15</v>
      </c>
      <c r="L365" s="240"/>
      <c r="M365" s="239"/>
      <c r="N365" s="136" t="s">
        <v>15</v>
      </c>
      <c r="O365" s="240"/>
      <c r="P365" s="239">
        <f t="shared" si="4"/>
        <v>17.04</v>
      </c>
      <c r="Q365" s="136" t="s">
        <v>15</v>
      </c>
      <c r="R365" s="240"/>
    </row>
    <row r="366" spans="1:18" s="9" customFormat="1" ht="13.5" hidden="1" outlineLevel="3">
      <c r="A366" s="137"/>
      <c r="B366" s="78"/>
      <c r="C366" s="79" t="s">
        <v>70</v>
      </c>
      <c r="D366" s="241" t="s">
        <v>15</v>
      </c>
      <c r="E366" s="242" t="s">
        <v>71</v>
      </c>
      <c r="F366" s="78"/>
      <c r="G366" s="82">
        <v>34.08</v>
      </c>
      <c r="H366" s="138" t="s">
        <v>15</v>
      </c>
      <c r="I366" s="78"/>
      <c r="J366" s="243"/>
      <c r="K366" s="138" t="s">
        <v>15</v>
      </c>
      <c r="L366" s="244"/>
      <c r="M366" s="243"/>
      <c r="N366" s="138" t="s">
        <v>15</v>
      </c>
      <c r="O366" s="244"/>
      <c r="P366" s="243">
        <f t="shared" si="4"/>
        <v>34.08</v>
      </c>
      <c r="Q366" s="138" t="s">
        <v>15</v>
      </c>
      <c r="R366" s="244"/>
    </row>
    <row r="367" spans="1:18" s="1" customFormat="1" ht="22.5" customHeight="1" hidden="1" outlineLevel="2">
      <c r="A367" s="115"/>
      <c r="B367" s="70" t="s">
        <v>155</v>
      </c>
      <c r="C367" s="70" t="s">
        <v>67</v>
      </c>
      <c r="D367" s="71" t="s">
        <v>1588</v>
      </c>
      <c r="E367" s="72" t="s">
        <v>1589</v>
      </c>
      <c r="F367" s="73" t="s">
        <v>68</v>
      </c>
      <c r="G367" s="74">
        <v>34.08</v>
      </c>
      <c r="H367" s="100">
        <v>10.3</v>
      </c>
      <c r="I367" s="234">
        <f>ROUND(H367*G367,2)</f>
        <v>351.02</v>
      </c>
      <c r="J367" s="235"/>
      <c r="K367" s="100">
        <v>10.3</v>
      </c>
      <c r="L367" s="236">
        <f>ROUND(K367*J367,2)</f>
        <v>0</v>
      </c>
      <c r="M367" s="235"/>
      <c r="N367" s="100">
        <v>10.3</v>
      </c>
      <c r="O367" s="236">
        <f>ROUND(N367*M367,2)</f>
        <v>0</v>
      </c>
      <c r="P367" s="235">
        <f t="shared" si="4"/>
        <v>34.08</v>
      </c>
      <c r="Q367" s="100">
        <v>10.3</v>
      </c>
      <c r="R367" s="236">
        <f>ROUND(Q367*P367,2)</f>
        <v>351.02</v>
      </c>
    </row>
    <row r="368" spans="1:18" s="1" customFormat="1" ht="22.5" customHeight="1" hidden="1" outlineLevel="2" collapsed="1">
      <c r="A368" s="115"/>
      <c r="B368" s="70" t="s">
        <v>156</v>
      </c>
      <c r="C368" s="70" t="s">
        <v>67</v>
      </c>
      <c r="D368" s="71" t="s">
        <v>3200</v>
      </c>
      <c r="E368" s="72" t="s">
        <v>3201</v>
      </c>
      <c r="F368" s="73" t="s">
        <v>77</v>
      </c>
      <c r="G368" s="74">
        <v>113.597</v>
      </c>
      <c r="H368" s="100">
        <v>257.8</v>
      </c>
      <c r="I368" s="234">
        <f>ROUND(H368*G368,2)</f>
        <v>29285.31</v>
      </c>
      <c r="J368" s="235"/>
      <c r="K368" s="100">
        <v>257.8</v>
      </c>
      <c r="L368" s="236">
        <f>ROUND(K368*J368,2)</f>
        <v>0</v>
      </c>
      <c r="M368" s="235"/>
      <c r="N368" s="100">
        <v>257.8</v>
      </c>
      <c r="O368" s="236">
        <f>ROUND(N368*M368,2)</f>
        <v>0</v>
      </c>
      <c r="P368" s="235">
        <f t="shared" si="4"/>
        <v>113.597</v>
      </c>
      <c r="Q368" s="100">
        <v>257.8</v>
      </c>
      <c r="R368" s="236">
        <f>ROUND(Q368*P368,2)</f>
        <v>29285.31</v>
      </c>
    </row>
    <row r="369" spans="1:18" s="8" customFormat="1" ht="13.5" hidden="1" outlineLevel="3">
      <c r="A369" s="135"/>
      <c r="B369" s="77"/>
      <c r="C369" s="79" t="s">
        <v>70</v>
      </c>
      <c r="D369" s="83" t="s">
        <v>15</v>
      </c>
      <c r="E369" s="84" t="s">
        <v>3194</v>
      </c>
      <c r="F369" s="77"/>
      <c r="G369" s="85">
        <v>113.597</v>
      </c>
      <c r="H369" s="136" t="s">
        <v>15</v>
      </c>
      <c r="I369" s="77"/>
      <c r="J369" s="239"/>
      <c r="K369" s="136" t="s">
        <v>15</v>
      </c>
      <c r="L369" s="240"/>
      <c r="M369" s="239"/>
      <c r="N369" s="136" t="s">
        <v>15</v>
      </c>
      <c r="O369" s="240"/>
      <c r="P369" s="239">
        <f t="shared" si="4"/>
        <v>113.597</v>
      </c>
      <c r="Q369" s="136" t="s">
        <v>15</v>
      </c>
      <c r="R369" s="240"/>
    </row>
    <row r="370" spans="1:18" s="1" customFormat="1" ht="22.5" customHeight="1" hidden="1" outlineLevel="2" collapsed="1">
      <c r="A370" s="115"/>
      <c r="B370" s="70" t="s">
        <v>157</v>
      </c>
      <c r="C370" s="70" t="s">
        <v>67</v>
      </c>
      <c r="D370" s="71" t="s">
        <v>2479</v>
      </c>
      <c r="E370" s="72" t="s">
        <v>2480</v>
      </c>
      <c r="F370" s="73" t="s">
        <v>77</v>
      </c>
      <c r="G370" s="74">
        <v>113.597</v>
      </c>
      <c r="H370" s="100">
        <v>22.3</v>
      </c>
      <c r="I370" s="234">
        <f>ROUND(H370*G370,2)</f>
        <v>2533.21</v>
      </c>
      <c r="J370" s="235"/>
      <c r="K370" s="100">
        <v>22.3</v>
      </c>
      <c r="L370" s="236">
        <f>ROUND(K370*J370,2)</f>
        <v>0</v>
      </c>
      <c r="M370" s="235"/>
      <c r="N370" s="100">
        <v>22.3</v>
      </c>
      <c r="O370" s="236">
        <f>ROUND(N370*M370,2)</f>
        <v>0</v>
      </c>
      <c r="P370" s="235">
        <f t="shared" si="4"/>
        <v>113.597</v>
      </c>
      <c r="Q370" s="100">
        <v>22.3</v>
      </c>
      <c r="R370" s="236">
        <f>ROUND(Q370*P370,2)</f>
        <v>2533.21</v>
      </c>
    </row>
    <row r="371" spans="1:18" s="8" customFormat="1" ht="13.5" hidden="1" outlineLevel="3">
      <c r="A371" s="135"/>
      <c r="B371" s="77"/>
      <c r="C371" s="79" t="s">
        <v>70</v>
      </c>
      <c r="D371" s="83" t="s">
        <v>15</v>
      </c>
      <c r="E371" s="84" t="s">
        <v>3041</v>
      </c>
      <c r="F371" s="77"/>
      <c r="G371" s="85">
        <v>113.597</v>
      </c>
      <c r="H371" s="136" t="s">
        <v>15</v>
      </c>
      <c r="I371" s="77"/>
      <c r="J371" s="239"/>
      <c r="K371" s="136" t="s">
        <v>15</v>
      </c>
      <c r="L371" s="240"/>
      <c r="M371" s="239"/>
      <c r="N371" s="136" t="s">
        <v>15</v>
      </c>
      <c r="O371" s="240"/>
      <c r="P371" s="239">
        <f t="shared" si="4"/>
        <v>113.597</v>
      </c>
      <c r="Q371" s="136" t="s">
        <v>15</v>
      </c>
      <c r="R371" s="240"/>
    </row>
    <row r="372" spans="1:18" s="1" customFormat="1" ht="22.5" customHeight="1" hidden="1" outlineLevel="2" collapsed="1">
      <c r="A372" s="115"/>
      <c r="B372" s="70" t="s">
        <v>158</v>
      </c>
      <c r="C372" s="70" t="s">
        <v>67</v>
      </c>
      <c r="D372" s="71" t="s">
        <v>3202</v>
      </c>
      <c r="E372" s="72" t="s">
        <v>3203</v>
      </c>
      <c r="F372" s="73" t="s">
        <v>77</v>
      </c>
      <c r="G372" s="74">
        <v>113.597</v>
      </c>
      <c r="H372" s="100">
        <v>257.8</v>
      </c>
      <c r="I372" s="234">
        <f>ROUND(H372*G372,2)</f>
        <v>29285.31</v>
      </c>
      <c r="J372" s="235"/>
      <c r="K372" s="100">
        <v>257.8</v>
      </c>
      <c r="L372" s="236">
        <f>ROUND(K372*J372,2)</f>
        <v>0</v>
      </c>
      <c r="M372" s="235"/>
      <c r="N372" s="100">
        <v>257.8</v>
      </c>
      <c r="O372" s="236">
        <f>ROUND(N372*M372,2)</f>
        <v>0</v>
      </c>
      <c r="P372" s="235">
        <f t="shared" si="4"/>
        <v>113.597</v>
      </c>
      <c r="Q372" s="100">
        <v>257.8</v>
      </c>
      <c r="R372" s="236">
        <f>ROUND(Q372*P372,2)</f>
        <v>29285.31</v>
      </c>
    </row>
    <row r="373" spans="1:18" s="8" customFormat="1" ht="13.5" hidden="1" outlineLevel="3">
      <c r="A373" s="135"/>
      <c r="B373" s="77"/>
      <c r="C373" s="79" t="s">
        <v>70</v>
      </c>
      <c r="D373" s="83" t="s">
        <v>15</v>
      </c>
      <c r="E373" s="84" t="s">
        <v>3194</v>
      </c>
      <c r="F373" s="77"/>
      <c r="G373" s="85">
        <v>113.597</v>
      </c>
      <c r="H373" s="136" t="s">
        <v>15</v>
      </c>
      <c r="I373" s="77"/>
      <c r="J373" s="239"/>
      <c r="K373" s="136" t="s">
        <v>15</v>
      </c>
      <c r="L373" s="240"/>
      <c r="M373" s="239"/>
      <c r="N373" s="136" t="s">
        <v>15</v>
      </c>
      <c r="O373" s="240"/>
      <c r="P373" s="239">
        <f t="shared" si="4"/>
        <v>113.597</v>
      </c>
      <c r="Q373" s="136" t="s">
        <v>15</v>
      </c>
      <c r="R373" s="240"/>
    </row>
    <row r="374" spans="1:18" s="1" customFormat="1" ht="22.5" customHeight="1" hidden="1" outlineLevel="2" collapsed="1">
      <c r="A374" s="115"/>
      <c r="B374" s="70" t="s">
        <v>159</v>
      </c>
      <c r="C374" s="70" t="s">
        <v>67</v>
      </c>
      <c r="D374" s="71" t="s">
        <v>2475</v>
      </c>
      <c r="E374" s="72" t="s">
        <v>2476</v>
      </c>
      <c r="F374" s="73" t="s">
        <v>77</v>
      </c>
      <c r="G374" s="74">
        <v>113.597</v>
      </c>
      <c r="H374" s="100">
        <v>16.7</v>
      </c>
      <c r="I374" s="234">
        <f>ROUND(H374*G374,2)</f>
        <v>1897.07</v>
      </c>
      <c r="J374" s="235"/>
      <c r="K374" s="100">
        <v>16.7</v>
      </c>
      <c r="L374" s="236">
        <f>ROUND(K374*J374,2)</f>
        <v>0</v>
      </c>
      <c r="M374" s="235"/>
      <c r="N374" s="100">
        <v>16.7</v>
      </c>
      <c r="O374" s="236">
        <f>ROUND(N374*M374,2)</f>
        <v>0</v>
      </c>
      <c r="P374" s="235">
        <f t="shared" si="4"/>
        <v>113.597</v>
      </c>
      <c r="Q374" s="100">
        <v>16.7</v>
      </c>
      <c r="R374" s="236">
        <f>ROUND(Q374*P374,2)</f>
        <v>1897.07</v>
      </c>
    </row>
    <row r="375" spans="1:18" s="8" customFormat="1" ht="13.5" hidden="1" outlineLevel="3">
      <c r="A375" s="135"/>
      <c r="B375" s="77"/>
      <c r="C375" s="79" t="s">
        <v>70</v>
      </c>
      <c r="D375" s="83" t="s">
        <v>15</v>
      </c>
      <c r="E375" s="84" t="s">
        <v>3041</v>
      </c>
      <c r="F375" s="77"/>
      <c r="G375" s="85">
        <v>113.597</v>
      </c>
      <c r="H375" s="136" t="s">
        <v>15</v>
      </c>
      <c r="I375" s="77"/>
      <c r="J375" s="239"/>
      <c r="K375" s="136" t="s">
        <v>15</v>
      </c>
      <c r="L375" s="240"/>
      <c r="M375" s="239"/>
      <c r="N375" s="136" t="s">
        <v>15</v>
      </c>
      <c r="O375" s="240"/>
      <c r="P375" s="239">
        <f t="shared" si="4"/>
        <v>113.597</v>
      </c>
      <c r="Q375" s="136" t="s">
        <v>15</v>
      </c>
      <c r="R375" s="240"/>
    </row>
    <row r="376" spans="1:18" s="1" customFormat="1" ht="31.5" customHeight="1" hidden="1" outlineLevel="2" collapsed="1">
      <c r="A376" s="115"/>
      <c r="B376" s="70" t="s">
        <v>160</v>
      </c>
      <c r="C376" s="70" t="s">
        <v>67</v>
      </c>
      <c r="D376" s="71" t="s">
        <v>2465</v>
      </c>
      <c r="E376" s="72" t="s">
        <v>2466</v>
      </c>
      <c r="F376" s="73" t="s">
        <v>77</v>
      </c>
      <c r="G376" s="74">
        <v>113.597</v>
      </c>
      <c r="H376" s="100">
        <v>278.6</v>
      </c>
      <c r="I376" s="234">
        <f>ROUND(H376*G376,2)</f>
        <v>31648.12</v>
      </c>
      <c r="J376" s="235"/>
      <c r="K376" s="100">
        <v>278.6</v>
      </c>
      <c r="L376" s="236">
        <f>ROUND(K376*J376,2)</f>
        <v>0</v>
      </c>
      <c r="M376" s="235"/>
      <c r="N376" s="100">
        <v>278.6</v>
      </c>
      <c r="O376" s="236">
        <f>ROUND(N376*M376,2)</f>
        <v>0</v>
      </c>
      <c r="P376" s="235">
        <f t="shared" si="4"/>
        <v>113.597</v>
      </c>
      <c r="Q376" s="100">
        <v>278.6</v>
      </c>
      <c r="R376" s="236">
        <f>ROUND(Q376*P376,2)</f>
        <v>31648.12</v>
      </c>
    </row>
    <row r="377" spans="1:18" s="8" customFormat="1" ht="13.5" hidden="1" outlineLevel="3">
      <c r="A377" s="135"/>
      <c r="B377" s="77"/>
      <c r="C377" s="79" t="s">
        <v>70</v>
      </c>
      <c r="D377" s="83" t="s">
        <v>15</v>
      </c>
      <c r="E377" s="84" t="s">
        <v>3194</v>
      </c>
      <c r="F377" s="77"/>
      <c r="G377" s="85">
        <v>113.597</v>
      </c>
      <c r="H377" s="136" t="s">
        <v>15</v>
      </c>
      <c r="I377" s="77"/>
      <c r="J377" s="239"/>
      <c r="K377" s="136" t="s">
        <v>15</v>
      </c>
      <c r="L377" s="240"/>
      <c r="M377" s="239"/>
      <c r="N377" s="136" t="s">
        <v>15</v>
      </c>
      <c r="O377" s="240"/>
      <c r="P377" s="239">
        <f t="shared" si="4"/>
        <v>113.597</v>
      </c>
      <c r="Q377" s="136" t="s">
        <v>15</v>
      </c>
      <c r="R377" s="240"/>
    </row>
    <row r="378" spans="1:18" s="1" customFormat="1" ht="22.5" customHeight="1" hidden="1" outlineLevel="2" collapsed="1">
      <c r="A378" s="115"/>
      <c r="B378" s="70" t="s">
        <v>161</v>
      </c>
      <c r="C378" s="70" t="s">
        <v>67</v>
      </c>
      <c r="D378" s="71" t="s">
        <v>2475</v>
      </c>
      <c r="E378" s="72" t="s">
        <v>2476</v>
      </c>
      <c r="F378" s="73" t="s">
        <v>77</v>
      </c>
      <c r="G378" s="74">
        <v>113.597</v>
      </c>
      <c r="H378" s="100">
        <v>16.7</v>
      </c>
      <c r="I378" s="234">
        <f>ROUND(H378*G378,2)</f>
        <v>1897.07</v>
      </c>
      <c r="J378" s="235"/>
      <c r="K378" s="100">
        <v>16.7</v>
      </c>
      <c r="L378" s="236">
        <f>ROUND(K378*J378,2)</f>
        <v>0</v>
      </c>
      <c r="M378" s="235"/>
      <c r="N378" s="100">
        <v>16.7</v>
      </c>
      <c r="O378" s="236">
        <f>ROUND(N378*M378,2)</f>
        <v>0</v>
      </c>
      <c r="P378" s="235">
        <f t="shared" si="4"/>
        <v>113.597</v>
      </c>
      <c r="Q378" s="100">
        <v>16.7</v>
      </c>
      <c r="R378" s="236">
        <f>ROUND(Q378*P378,2)</f>
        <v>1897.07</v>
      </c>
    </row>
    <row r="379" spans="1:18" s="8" customFormat="1" ht="13.5" hidden="1" outlineLevel="3">
      <c r="A379" s="135"/>
      <c r="B379" s="77"/>
      <c r="C379" s="79" t="s">
        <v>70</v>
      </c>
      <c r="D379" s="83" t="s">
        <v>15</v>
      </c>
      <c r="E379" s="84" t="s">
        <v>3041</v>
      </c>
      <c r="F379" s="77"/>
      <c r="G379" s="85">
        <v>113.597</v>
      </c>
      <c r="H379" s="136" t="s">
        <v>15</v>
      </c>
      <c r="I379" s="77"/>
      <c r="J379" s="239"/>
      <c r="K379" s="136" t="s">
        <v>15</v>
      </c>
      <c r="L379" s="240"/>
      <c r="M379" s="239"/>
      <c r="N379" s="136" t="s">
        <v>15</v>
      </c>
      <c r="O379" s="240"/>
      <c r="P379" s="239">
        <f t="shared" si="4"/>
        <v>113.597</v>
      </c>
      <c r="Q379" s="136" t="s">
        <v>15</v>
      </c>
      <c r="R379" s="240"/>
    </row>
    <row r="380" spans="1:18" s="6" customFormat="1" ht="29.85" customHeight="1" outlineLevel="1" collapsed="1">
      <c r="A380" s="131"/>
      <c r="B380" s="66"/>
      <c r="C380" s="67" t="s">
        <v>36</v>
      </c>
      <c r="D380" s="68" t="s">
        <v>73</v>
      </c>
      <c r="E380" s="68" t="s">
        <v>2505</v>
      </c>
      <c r="F380" s="66"/>
      <c r="G380" s="66"/>
      <c r="H380" s="132" t="s">
        <v>15</v>
      </c>
      <c r="I380" s="69">
        <f>I381</f>
        <v>268.82</v>
      </c>
      <c r="J380" s="131"/>
      <c r="K380" s="132" t="s">
        <v>15</v>
      </c>
      <c r="L380" s="233">
        <f>L381</f>
        <v>0</v>
      </c>
      <c r="M380" s="131"/>
      <c r="N380" s="132" t="s">
        <v>15</v>
      </c>
      <c r="O380" s="233">
        <f>O381</f>
        <v>0</v>
      </c>
      <c r="P380" s="131"/>
      <c r="Q380" s="132" t="s">
        <v>15</v>
      </c>
      <c r="R380" s="233">
        <f>R381</f>
        <v>268.82</v>
      </c>
    </row>
    <row r="381" spans="1:18" s="1" customFormat="1" ht="22.5" customHeight="1" hidden="1" outlineLevel="2" collapsed="1">
      <c r="A381" s="115"/>
      <c r="B381" s="70" t="s">
        <v>162</v>
      </c>
      <c r="C381" s="70" t="s">
        <v>67</v>
      </c>
      <c r="D381" s="71" t="s">
        <v>3204</v>
      </c>
      <c r="E381" s="72" t="s">
        <v>3205</v>
      </c>
      <c r="F381" s="73" t="s">
        <v>77</v>
      </c>
      <c r="G381" s="74">
        <v>0.603</v>
      </c>
      <c r="H381" s="100">
        <v>445.8</v>
      </c>
      <c r="I381" s="234">
        <f>ROUND(H381*G381,2)</f>
        <v>268.82</v>
      </c>
      <c r="J381" s="235"/>
      <c r="K381" s="100">
        <v>445.8</v>
      </c>
      <c r="L381" s="236">
        <f>ROUND(K381*J381,2)</f>
        <v>0</v>
      </c>
      <c r="M381" s="235"/>
      <c r="N381" s="100">
        <v>445.8</v>
      </c>
      <c r="O381" s="236">
        <f>ROUND(N381*M381,2)</f>
        <v>0</v>
      </c>
      <c r="P381" s="235">
        <f t="shared" si="4"/>
        <v>0.603</v>
      </c>
      <c r="Q381" s="100">
        <v>445.8</v>
      </c>
      <c r="R381" s="236">
        <f>ROUND(Q381*P381,2)</f>
        <v>268.82</v>
      </c>
    </row>
    <row r="382" spans="1:18" s="7" customFormat="1" ht="13.5" hidden="1" outlineLevel="3">
      <c r="A382" s="140"/>
      <c r="B382" s="76"/>
      <c r="C382" s="79" t="s">
        <v>70</v>
      </c>
      <c r="D382" s="143" t="s">
        <v>15</v>
      </c>
      <c r="E382" s="201" t="s">
        <v>3157</v>
      </c>
      <c r="F382" s="76"/>
      <c r="G382" s="143" t="s">
        <v>15</v>
      </c>
      <c r="H382" s="144" t="s">
        <v>15</v>
      </c>
      <c r="I382" s="76"/>
      <c r="J382" s="237"/>
      <c r="K382" s="144" t="s">
        <v>15</v>
      </c>
      <c r="L382" s="238"/>
      <c r="M382" s="237"/>
      <c r="N382" s="144" t="s">
        <v>15</v>
      </c>
      <c r="O382" s="238"/>
      <c r="P382" s="237" t="e">
        <f t="shared" si="4"/>
        <v>#VALUE!</v>
      </c>
      <c r="Q382" s="144" t="s">
        <v>15</v>
      </c>
      <c r="R382" s="238"/>
    </row>
    <row r="383" spans="1:18" s="8" customFormat="1" ht="13.5" hidden="1" outlineLevel="3">
      <c r="A383" s="135"/>
      <c r="B383" s="77"/>
      <c r="C383" s="79" t="s">
        <v>70</v>
      </c>
      <c r="D383" s="83" t="s">
        <v>15</v>
      </c>
      <c r="E383" s="84" t="s">
        <v>3206</v>
      </c>
      <c r="F383" s="77"/>
      <c r="G383" s="85">
        <v>0.603</v>
      </c>
      <c r="H383" s="136" t="s">
        <v>15</v>
      </c>
      <c r="I383" s="77"/>
      <c r="J383" s="239"/>
      <c r="K383" s="136" t="s">
        <v>15</v>
      </c>
      <c r="L383" s="240"/>
      <c r="M383" s="239"/>
      <c r="N383" s="136" t="s">
        <v>15</v>
      </c>
      <c r="O383" s="240"/>
      <c r="P383" s="239">
        <f t="shared" si="4"/>
        <v>0.603</v>
      </c>
      <c r="Q383" s="136" t="s">
        <v>15</v>
      </c>
      <c r="R383" s="240"/>
    </row>
    <row r="384" spans="1:18" s="6" customFormat="1" ht="29.85" customHeight="1" outlineLevel="1">
      <c r="A384" s="131"/>
      <c r="B384" s="66"/>
      <c r="C384" s="67" t="s">
        <v>36</v>
      </c>
      <c r="D384" s="68" t="s">
        <v>75</v>
      </c>
      <c r="E384" s="68" t="s">
        <v>185</v>
      </c>
      <c r="F384" s="66"/>
      <c r="G384" s="66"/>
      <c r="H384" s="132" t="s">
        <v>15</v>
      </c>
      <c r="I384" s="69">
        <f>SUM(I385:I473)</f>
        <v>574074.42</v>
      </c>
      <c r="J384" s="131"/>
      <c r="K384" s="132" t="s">
        <v>15</v>
      </c>
      <c r="L384" s="233">
        <f>SUM(L385:L473)</f>
        <v>8994.789999999999</v>
      </c>
      <c r="M384" s="131"/>
      <c r="N384" s="132" t="s">
        <v>15</v>
      </c>
      <c r="O384" s="233">
        <f>SUM(O385:O473)</f>
        <v>0</v>
      </c>
      <c r="P384" s="131"/>
      <c r="Q384" s="132" t="s">
        <v>15</v>
      </c>
      <c r="R384" s="233">
        <f>SUM(R385:R473)</f>
        <v>583069.2100000001</v>
      </c>
    </row>
    <row r="385" spans="1:18" s="1" customFormat="1" ht="31.5" customHeight="1" outlineLevel="2" collapsed="1">
      <c r="A385" s="115"/>
      <c r="B385" s="180" t="s">
        <v>163</v>
      </c>
      <c r="C385" s="180" t="s">
        <v>67</v>
      </c>
      <c r="D385" s="181" t="s">
        <v>3207</v>
      </c>
      <c r="E385" s="182" t="s">
        <v>3208</v>
      </c>
      <c r="F385" s="183" t="s">
        <v>104</v>
      </c>
      <c r="G385" s="184">
        <v>78.75</v>
      </c>
      <c r="H385" s="185">
        <v>738.4</v>
      </c>
      <c r="I385" s="316">
        <f>ROUND(H385*G385,2)</f>
        <v>58149</v>
      </c>
      <c r="J385" s="317">
        <v>0.95</v>
      </c>
      <c r="K385" s="185">
        <v>738.4</v>
      </c>
      <c r="L385" s="318">
        <f>ROUND(K385*J385,2)</f>
        <v>701.48</v>
      </c>
      <c r="M385" s="317"/>
      <c r="N385" s="185">
        <v>738.4</v>
      </c>
      <c r="O385" s="318">
        <f>ROUND(N385*M385,2)</f>
        <v>0</v>
      </c>
      <c r="P385" s="317">
        <f t="shared" si="4"/>
        <v>79.7</v>
      </c>
      <c r="Q385" s="185">
        <v>738.4</v>
      </c>
      <c r="R385" s="318">
        <f>ROUND(Q385*P385,2)</f>
        <v>58850.48</v>
      </c>
    </row>
    <row r="386" spans="1:18" s="8" customFormat="1" ht="13.5" hidden="1" outlineLevel="3">
      <c r="A386" s="135"/>
      <c r="B386" s="496"/>
      <c r="C386" s="595" t="s">
        <v>70</v>
      </c>
      <c r="D386" s="596" t="s">
        <v>15</v>
      </c>
      <c r="E386" s="495" t="s">
        <v>3209</v>
      </c>
      <c r="F386" s="496"/>
      <c r="G386" s="497">
        <v>77.25</v>
      </c>
      <c r="H386" s="597" t="s">
        <v>15</v>
      </c>
      <c r="I386" s="496"/>
      <c r="J386" s="498"/>
      <c r="K386" s="597" t="s">
        <v>15</v>
      </c>
      <c r="L386" s="598"/>
      <c r="M386" s="498"/>
      <c r="N386" s="597" t="s">
        <v>15</v>
      </c>
      <c r="O386" s="598"/>
      <c r="P386" s="498">
        <f t="shared" si="4"/>
        <v>77.25</v>
      </c>
      <c r="Q386" s="597" t="s">
        <v>15</v>
      </c>
      <c r="R386" s="598"/>
    </row>
    <row r="387" spans="1:18" s="494" customFormat="1" ht="13.5" hidden="1" outlineLevel="3">
      <c r="A387" s="486"/>
      <c r="B387" s="618"/>
      <c r="C387" s="595" t="s">
        <v>70</v>
      </c>
      <c r="D387" s="619" t="s">
        <v>3210</v>
      </c>
      <c r="E387" s="620" t="s">
        <v>1096</v>
      </c>
      <c r="F387" s="618"/>
      <c r="G387" s="621">
        <v>77.25</v>
      </c>
      <c r="H387" s="622" t="s">
        <v>15</v>
      </c>
      <c r="I387" s="618"/>
      <c r="J387" s="623"/>
      <c r="K387" s="622" t="s">
        <v>15</v>
      </c>
      <c r="L387" s="624"/>
      <c r="M387" s="623"/>
      <c r="N387" s="622" t="s">
        <v>15</v>
      </c>
      <c r="O387" s="624"/>
      <c r="P387" s="623">
        <f t="shared" si="4"/>
        <v>77.25</v>
      </c>
      <c r="Q387" s="622" t="s">
        <v>15</v>
      </c>
      <c r="R387" s="624"/>
    </row>
    <row r="388" spans="1:18" s="8" customFormat="1" ht="13.5" hidden="1" outlineLevel="3">
      <c r="A388" s="135"/>
      <c r="B388" s="496"/>
      <c r="C388" s="595" t="s">
        <v>70</v>
      </c>
      <c r="D388" s="596" t="s">
        <v>15</v>
      </c>
      <c r="E388" s="495" t="s">
        <v>3211</v>
      </c>
      <c r="F388" s="496"/>
      <c r="G388" s="497">
        <v>78.75</v>
      </c>
      <c r="H388" s="597" t="s">
        <v>15</v>
      </c>
      <c r="I388" s="496"/>
      <c r="J388" s="498"/>
      <c r="K388" s="597" t="s">
        <v>15</v>
      </c>
      <c r="L388" s="598"/>
      <c r="M388" s="498"/>
      <c r="N388" s="597" t="s">
        <v>15</v>
      </c>
      <c r="O388" s="598"/>
      <c r="P388" s="498">
        <f t="shared" si="4"/>
        <v>78.75</v>
      </c>
      <c r="Q388" s="597" t="s">
        <v>15</v>
      </c>
      <c r="R388" s="598"/>
    </row>
    <row r="389" spans="1:18" s="494" customFormat="1" ht="13.5" hidden="1" outlineLevel="3">
      <c r="A389" s="486"/>
      <c r="B389" s="618"/>
      <c r="C389" s="595" t="s">
        <v>70</v>
      </c>
      <c r="D389" s="619" t="s">
        <v>3212</v>
      </c>
      <c r="E389" s="620" t="s">
        <v>1096</v>
      </c>
      <c r="F389" s="618"/>
      <c r="G389" s="621">
        <v>78.75</v>
      </c>
      <c r="H389" s="622" t="s">
        <v>15</v>
      </c>
      <c r="I389" s="618"/>
      <c r="J389" s="623"/>
      <c r="K389" s="622" t="s">
        <v>15</v>
      </c>
      <c r="L389" s="624"/>
      <c r="M389" s="623"/>
      <c r="N389" s="622" t="s">
        <v>15</v>
      </c>
      <c r="O389" s="624"/>
      <c r="P389" s="623">
        <f t="shared" si="4"/>
        <v>78.75</v>
      </c>
      <c r="Q389" s="622" t="s">
        <v>15</v>
      </c>
      <c r="R389" s="624"/>
    </row>
    <row r="390" spans="1:18" s="1" customFormat="1" ht="31.5" customHeight="1" outlineLevel="2" collapsed="1">
      <c r="A390" s="115"/>
      <c r="B390" s="194" t="s">
        <v>164</v>
      </c>
      <c r="C390" s="194" t="s">
        <v>90</v>
      </c>
      <c r="D390" s="195" t="s">
        <v>3213</v>
      </c>
      <c r="E390" s="196" t="s">
        <v>3214</v>
      </c>
      <c r="F390" s="197" t="s">
        <v>182</v>
      </c>
      <c r="G390" s="198">
        <v>31.815</v>
      </c>
      <c r="H390" s="199">
        <v>8729.8</v>
      </c>
      <c r="I390" s="319">
        <f>ROUND(H390*G390,2)</f>
        <v>277738.59</v>
      </c>
      <c r="J390" s="320">
        <v>0.95</v>
      </c>
      <c r="K390" s="199">
        <v>8729.8</v>
      </c>
      <c r="L390" s="321">
        <f>ROUND(K390*J390,2)</f>
        <v>8293.31</v>
      </c>
      <c r="M390" s="320"/>
      <c r="N390" s="199">
        <v>8729.8</v>
      </c>
      <c r="O390" s="321">
        <f>ROUND(N390*M390,2)</f>
        <v>0</v>
      </c>
      <c r="P390" s="320">
        <f t="shared" si="4"/>
        <v>32.765</v>
      </c>
      <c r="Q390" s="199">
        <v>8729.8</v>
      </c>
      <c r="R390" s="321">
        <f>ROUND(Q390*P390,2)</f>
        <v>286031.9</v>
      </c>
    </row>
    <row r="391" spans="1:18" s="8" customFormat="1" ht="13.5" hidden="1" outlineLevel="3">
      <c r="A391" s="135"/>
      <c r="B391" s="77"/>
      <c r="C391" s="79" t="s">
        <v>70</v>
      </c>
      <c r="D391" s="83" t="s">
        <v>15</v>
      </c>
      <c r="E391" s="84" t="s">
        <v>3215</v>
      </c>
      <c r="F391" s="77"/>
      <c r="G391" s="85">
        <v>31.815</v>
      </c>
      <c r="H391" s="136" t="s">
        <v>15</v>
      </c>
      <c r="I391" s="77"/>
      <c r="J391" s="239"/>
      <c r="K391" s="136" t="s">
        <v>15</v>
      </c>
      <c r="L391" s="240"/>
      <c r="M391" s="239"/>
      <c r="N391" s="136" t="s">
        <v>15</v>
      </c>
      <c r="O391" s="240"/>
      <c r="P391" s="239">
        <f t="shared" si="4"/>
        <v>31.815</v>
      </c>
      <c r="Q391" s="136" t="s">
        <v>15</v>
      </c>
      <c r="R391" s="240"/>
    </row>
    <row r="392" spans="1:18" s="280" customFormat="1" ht="22.5" customHeight="1" outlineLevel="2" collapsed="1">
      <c r="A392" s="208"/>
      <c r="B392" s="202" t="s">
        <v>165</v>
      </c>
      <c r="C392" s="202" t="s">
        <v>67</v>
      </c>
      <c r="D392" s="203" t="s">
        <v>3216</v>
      </c>
      <c r="E392" s="204" t="s">
        <v>3217</v>
      </c>
      <c r="F392" s="205" t="s">
        <v>68</v>
      </c>
      <c r="G392" s="206">
        <v>3.369</v>
      </c>
      <c r="H392" s="100">
        <v>3099.9</v>
      </c>
      <c r="I392" s="605">
        <f>ROUND(H392*G392,2)</f>
        <v>10443.56</v>
      </c>
      <c r="J392" s="606"/>
      <c r="K392" s="100">
        <v>3099.9</v>
      </c>
      <c r="L392" s="607">
        <f>ROUND(K392*J392,2)</f>
        <v>0</v>
      </c>
      <c r="M392" s="606"/>
      <c r="N392" s="100">
        <v>3099.9</v>
      </c>
      <c r="O392" s="607">
        <f>ROUND(N392*M392,2)</f>
        <v>0</v>
      </c>
      <c r="P392" s="606">
        <f t="shared" si="4"/>
        <v>3.369</v>
      </c>
      <c r="Q392" s="100">
        <v>3099.9</v>
      </c>
      <c r="R392" s="607">
        <f>ROUND(Q392*P392,2)</f>
        <v>10443.56</v>
      </c>
    </row>
    <row r="393" spans="1:18" s="299" customFormat="1" ht="13.5" hidden="1" outlineLevel="3">
      <c r="A393" s="294"/>
      <c r="B393" s="295"/>
      <c r="C393" s="283" t="s">
        <v>70</v>
      </c>
      <c r="D393" s="298" t="s">
        <v>15</v>
      </c>
      <c r="E393" s="300" t="s">
        <v>1308</v>
      </c>
      <c r="F393" s="295"/>
      <c r="G393" s="298" t="s">
        <v>15</v>
      </c>
      <c r="H393" s="144" t="s">
        <v>15</v>
      </c>
      <c r="I393" s="295"/>
      <c r="J393" s="608"/>
      <c r="K393" s="144" t="s">
        <v>15</v>
      </c>
      <c r="L393" s="609"/>
      <c r="M393" s="608"/>
      <c r="N393" s="144" t="s">
        <v>15</v>
      </c>
      <c r="O393" s="609"/>
      <c r="P393" s="608"/>
      <c r="Q393" s="144" t="s">
        <v>15</v>
      </c>
      <c r="R393" s="609"/>
    </row>
    <row r="394" spans="1:18" s="287" customFormat="1" ht="13.5" hidden="1" outlineLevel="3">
      <c r="A394" s="281"/>
      <c r="B394" s="282"/>
      <c r="C394" s="283" t="s">
        <v>70</v>
      </c>
      <c r="D394" s="284" t="s">
        <v>15</v>
      </c>
      <c r="E394" s="285" t="s">
        <v>3218</v>
      </c>
      <c r="F394" s="282"/>
      <c r="G394" s="286">
        <v>1.428</v>
      </c>
      <c r="H394" s="136" t="s">
        <v>15</v>
      </c>
      <c r="I394" s="282"/>
      <c r="J394" s="610"/>
      <c r="K394" s="136" t="s">
        <v>15</v>
      </c>
      <c r="L394" s="611"/>
      <c r="M394" s="610"/>
      <c r="N394" s="136" t="s">
        <v>15</v>
      </c>
      <c r="O394" s="611"/>
      <c r="P394" s="610"/>
      <c r="Q394" s="136" t="s">
        <v>15</v>
      </c>
      <c r="R394" s="611"/>
    </row>
    <row r="395" spans="1:18" s="287" customFormat="1" ht="13.5" hidden="1" outlineLevel="3">
      <c r="A395" s="281"/>
      <c r="B395" s="282"/>
      <c r="C395" s="283" t="s">
        <v>70</v>
      </c>
      <c r="D395" s="284" t="s">
        <v>15</v>
      </c>
      <c r="E395" s="285" t="s">
        <v>3219</v>
      </c>
      <c r="F395" s="282"/>
      <c r="G395" s="286">
        <v>1.941</v>
      </c>
      <c r="H395" s="136" t="s">
        <v>15</v>
      </c>
      <c r="I395" s="282"/>
      <c r="J395" s="610"/>
      <c r="K395" s="136" t="s">
        <v>15</v>
      </c>
      <c r="L395" s="611"/>
      <c r="M395" s="610"/>
      <c r="N395" s="136" t="s">
        <v>15</v>
      </c>
      <c r="O395" s="611"/>
      <c r="P395" s="610"/>
      <c r="Q395" s="136" t="s">
        <v>15</v>
      </c>
      <c r="R395" s="611"/>
    </row>
    <row r="396" spans="1:18" s="293" customFormat="1" ht="13.5" hidden="1" outlineLevel="3">
      <c r="A396" s="288"/>
      <c r="B396" s="289"/>
      <c r="C396" s="283" t="s">
        <v>70</v>
      </c>
      <c r="D396" s="612" t="s">
        <v>15</v>
      </c>
      <c r="E396" s="613" t="s">
        <v>71</v>
      </c>
      <c r="F396" s="289"/>
      <c r="G396" s="292">
        <v>3.369</v>
      </c>
      <c r="H396" s="138" t="s">
        <v>15</v>
      </c>
      <c r="I396" s="289"/>
      <c r="J396" s="614"/>
      <c r="K396" s="138" t="s">
        <v>15</v>
      </c>
      <c r="L396" s="615"/>
      <c r="M396" s="614"/>
      <c r="N396" s="138" t="s">
        <v>15</v>
      </c>
      <c r="O396" s="615"/>
      <c r="P396" s="614"/>
      <c r="Q396" s="138" t="s">
        <v>15</v>
      </c>
      <c r="R396" s="615"/>
    </row>
    <row r="397" spans="1:18" s="280" customFormat="1" ht="22.5" customHeight="1" outlineLevel="2" collapsed="1">
      <c r="A397" s="208"/>
      <c r="B397" s="202" t="s">
        <v>12</v>
      </c>
      <c r="C397" s="202" t="s">
        <v>67</v>
      </c>
      <c r="D397" s="203" t="s">
        <v>3220</v>
      </c>
      <c r="E397" s="204" t="s">
        <v>3221</v>
      </c>
      <c r="F397" s="205" t="s">
        <v>68</v>
      </c>
      <c r="G397" s="206">
        <v>25.761</v>
      </c>
      <c r="H397" s="100">
        <v>3099.9</v>
      </c>
      <c r="I397" s="605">
        <f>ROUND(H397*G397,2)</f>
        <v>79856.52</v>
      </c>
      <c r="J397" s="606"/>
      <c r="K397" s="100">
        <v>3099.9</v>
      </c>
      <c r="L397" s="607">
        <f>ROUND(K397*J397,2)</f>
        <v>0</v>
      </c>
      <c r="M397" s="606"/>
      <c r="N397" s="100">
        <v>3099.9</v>
      </c>
      <c r="O397" s="607">
        <f>ROUND(N397*M397,2)</f>
        <v>0</v>
      </c>
      <c r="P397" s="606">
        <f t="shared" si="4"/>
        <v>25.761</v>
      </c>
      <c r="Q397" s="100">
        <v>3099.9</v>
      </c>
      <c r="R397" s="607">
        <f>ROUND(Q397*P397,2)</f>
        <v>79856.52</v>
      </c>
    </row>
    <row r="398" spans="1:18" s="299" customFormat="1" ht="13.5" hidden="1" outlineLevel="3">
      <c r="A398" s="294"/>
      <c r="B398" s="295"/>
      <c r="C398" s="283" t="s">
        <v>70</v>
      </c>
      <c r="D398" s="298" t="s">
        <v>15</v>
      </c>
      <c r="E398" s="300" t="s">
        <v>1308</v>
      </c>
      <c r="F398" s="295"/>
      <c r="G398" s="298" t="s">
        <v>15</v>
      </c>
      <c r="H398" s="144" t="s">
        <v>15</v>
      </c>
      <c r="I398" s="295"/>
      <c r="J398" s="608"/>
      <c r="K398" s="144" t="s">
        <v>15</v>
      </c>
      <c r="L398" s="609"/>
      <c r="M398" s="608"/>
      <c r="N398" s="144" t="s">
        <v>15</v>
      </c>
      <c r="O398" s="609"/>
      <c r="P398" s="608"/>
      <c r="Q398" s="144" t="s">
        <v>15</v>
      </c>
      <c r="R398" s="609"/>
    </row>
    <row r="399" spans="1:18" s="287" customFormat="1" ht="13.5" hidden="1" outlineLevel="3">
      <c r="A399" s="281"/>
      <c r="B399" s="282"/>
      <c r="C399" s="283" t="s">
        <v>70</v>
      </c>
      <c r="D399" s="284" t="s">
        <v>15</v>
      </c>
      <c r="E399" s="285" t="s">
        <v>3222</v>
      </c>
      <c r="F399" s="282"/>
      <c r="G399" s="286">
        <v>11.271</v>
      </c>
      <c r="H399" s="136" t="s">
        <v>15</v>
      </c>
      <c r="I399" s="282"/>
      <c r="J399" s="610"/>
      <c r="K399" s="136" t="s">
        <v>15</v>
      </c>
      <c r="L399" s="611"/>
      <c r="M399" s="610"/>
      <c r="N399" s="136" t="s">
        <v>15</v>
      </c>
      <c r="O399" s="611"/>
      <c r="P399" s="610"/>
      <c r="Q399" s="136" t="s">
        <v>15</v>
      </c>
      <c r="R399" s="611"/>
    </row>
    <row r="400" spans="1:18" s="287" customFormat="1" ht="13.5" hidden="1" outlineLevel="3">
      <c r="A400" s="281"/>
      <c r="B400" s="282"/>
      <c r="C400" s="283" t="s">
        <v>70</v>
      </c>
      <c r="D400" s="284" t="s">
        <v>15</v>
      </c>
      <c r="E400" s="285" t="s">
        <v>3223</v>
      </c>
      <c r="F400" s="282"/>
      <c r="G400" s="286">
        <v>14.49</v>
      </c>
      <c r="H400" s="136" t="s">
        <v>15</v>
      </c>
      <c r="I400" s="282"/>
      <c r="J400" s="610"/>
      <c r="K400" s="136" t="s">
        <v>15</v>
      </c>
      <c r="L400" s="611"/>
      <c r="M400" s="610"/>
      <c r="N400" s="136" t="s">
        <v>15</v>
      </c>
      <c r="O400" s="611"/>
      <c r="P400" s="610"/>
      <c r="Q400" s="136" t="s">
        <v>15</v>
      </c>
      <c r="R400" s="611"/>
    </row>
    <row r="401" spans="1:18" s="293" customFormat="1" ht="13.5" hidden="1" outlineLevel="3">
      <c r="A401" s="288"/>
      <c r="B401" s="289"/>
      <c r="C401" s="283" t="s">
        <v>70</v>
      </c>
      <c r="D401" s="612" t="s">
        <v>15</v>
      </c>
      <c r="E401" s="613" t="s">
        <v>71</v>
      </c>
      <c r="F401" s="289"/>
      <c r="G401" s="292">
        <v>25.761</v>
      </c>
      <c r="H401" s="138" t="s">
        <v>15</v>
      </c>
      <c r="I401" s="289"/>
      <c r="J401" s="614"/>
      <c r="K401" s="138" t="s">
        <v>15</v>
      </c>
      <c r="L401" s="615"/>
      <c r="M401" s="614"/>
      <c r="N401" s="138" t="s">
        <v>15</v>
      </c>
      <c r="O401" s="615"/>
      <c r="P401" s="614"/>
      <c r="Q401" s="138" t="s">
        <v>15</v>
      </c>
      <c r="R401" s="615"/>
    </row>
    <row r="402" spans="1:18" s="280" customFormat="1" ht="22.5" customHeight="1" outlineLevel="2" collapsed="1">
      <c r="A402" s="208"/>
      <c r="B402" s="202" t="s">
        <v>166</v>
      </c>
      <c r="C402" s="202" t="s">
        <v>67</v>
      </c>
      <c r="D402" s="203" t="s">
        <v>2604</v>
      </c>
      <c r="E402" s="204" t="s">
        <v>2605</v>
      </c>
      <c r="F402" s="205" t="s">
        <v>77</v>
      </c>
      <c r="G402" s="206">
        <v>18.09</v>
      </c>
      <c r="H402" s="100">
        <v>975.2</v>
      </c>
      <c r="I402" s="605">
        <f>ROUND(H402*G402,2)</f>
        <v>17641.37</v>
      </c>
      <c r="J402" s="606"/>
      <c r="K402" s="100">
        <v>975.2</v>
      </c>
      <c r="L402" s="607">
        <f>ROUND(K402*J402,2)</f>
        <v>0</v>
      </c>
      <c r="M402" s="606"/>
      <c r="N402" s="100">
        <v>975.2</v>
      </c>
      <c r="O402" s="607">
        <f>ROUND(N402*M402,2)</f>
        <v>0</v>
      </c>
      <c r="P402" s="606">
        <f t="shared" si="4"/>
        <v>18.09</v>
      </c>
      <c r="Q402" s="100">
        <v>975.2</v>
      </c>
      <c r="R402" s="607">
        <f>ROUND(Q402*P402,2)</f>
        <v>17641.37</v>
      </c>
    </row>
    <row r="403" spans="1:18" s="299" customFormat="1" ht="13.5" hidden="1" outlineLevel="3">
      <c r="A403" s="294"/>
      <c r="B403" s="295"/>
      <c r="C403" s="283" t="s">
        <v>70</v>
      </c>
      <c r="D403" s="298" t="s">
        <v>15</v>
      </c>
      <c r="E403" s="300" t="s">
        <v>1308</v>
      </c>
      <c r="F403" s="295"/>
      <c r="G403" s="298" t="s">
        <v>15</v>
      </c>
      <c r="H403" s="144" t="s">
        <v>15</v>
      </c>
      <c r="I403" s="295"/>
      <c r="J403" s="608"/>
      <c r="K403" s="144" t="s">
        <v>15</v>
      </c>
      <c r="L403" s="609"/>
      <c r="M403" s="608"/>
      <c r="N403" s="144" t="s">
        <v>15</v>
      </c>
      <c r="O403" s="609"/>
      <c r="P403" s="608"/>
      <c r="Q403" s="144" t="s">
        <v>15</v>
      </c>
      <c r="R403" s="609"/>
    </row>
    <row r="404" spans="1:18" s="287" customFormat="1" ht="13.5" hidden="1" outlineLevel="3">
      <c r="A404" s="281"/>
      <c r="B404" s="282"/>
      <c r="C404" s="283" t="s">
        <v>70</v>
      </c>
      <c r="D404" s="284" t="s">
        <v>15</v>
      </c>
      <c r="E404" s="285" t="s">
        <v>3224</v>
      </c>
      <c r="F404" s="282"/>
      <c r="G404" s="286">
        <v>7.59</v>
      </c>
      <c r="H404" s="136" t="s">
        <v>15</v>
      </c>
      <c r="I404" s="282"/>
      <c r="J404" s="610"/>
      <c r="K404" s="136" t="s">
        <v>15</v>
      </c>
      <c r="L404" s="611"/>
      <c r="M404" s="610"/>
      <c r="N404" s="136" t="s">
        <v>15</v>
      </c>
      <c r="O404" s="611"/>
      <c r="P404" s="610"/>
      <c r="Q404" s="136" t="s">
        <v>15</v>
      </c>
      <c r="R404" s="611"/>
    </row>
    <row r="405" spans="1:18" s="287" customFormat="1" ht="13.5" hidden="1" outlineLevel="3">
      <c r="A405" s="281"/>
      <c r="B405" s="282"/>
      <c r="C405" s="283" t="s">
        <v>70</v>
      </c>
      <c r="D405" s="284" t="s">
        <v>15</v>
      </c>
      <c r="E405" s="285" t="s">
        <v>3225</v>
      </c>
      <c r="F405" s="282"/>
      <c r="G405" s="286">
        <v>10.5</v>
      </c>
      <c r="H405" s="136" t="s">
        <v>15</v>
      </c>
      <c r="I405" s="282"/>
      <c r="J405" s="610"/>
      <c r="K405" s="136" t="s">
        <v>15</v>
      </c>
      <c r="L405" s="611"/>
      <c r="M405" s="610"/>
      <c r="N405" s="136" t="s">
        <v>15</v>
      </c>
      <c r="O405" s="611"/>
      <c r="P405" s="610"/>
      <c r="Q405" s="136" t="s">
        <v>15</v>
      </c>
      <c r="R405" s="611"/>
    </row>
    <row r="406" spans="1:18" s="293" customFormat="1" ht="13.5" hidden="1" outlineLevel="3">
      <c r="A406" s="288"/>
      <c r="B406" s="289"/>
      <c r="C406" s="283" t="s">
        <v>70</v>
      </c>
      <c r="D406" s="612" t="s">
        <v>15</v>
      </c>
      <c r="E406" s="613" t="s">
        <v>71</v>
      </c>
      <c r="F406" s="289"/>
      <c r="G406" s="292">
        <v>18.09</v>
      </c>
      <c r="H406" s="138" t="s">
        <v>15</v>
      </c>
      <c r="I406" s="289"/>
      <c r="J406" s="614"/>
      <c r="K406" s="138" t="s">
        <v>15</v>
      </c>
      <c r="L406" s="615"/>
      <c r="M406" s="614"/>
      <c r="N406" s="138" t="s">
        <v>15</v>
      </c>
      <c r="O406" s="615"/>
      <c r="P406" s="614"/>
      <c r="Q406" s="138" t="s">
        <v>15</v>
      </c>
      <c r="R406" s="615"/>
    </row>
    <row r="407" spans="1:18" s="280" customFormat="1" ht="22.5" customHeight="1" outlineLevel="2" collapsed="1">
      <c r="A407" s="208"/>
      <c r="B407" s="202" t="s">
        <v>167</v>
      </c>
      <c r="C407" s="202" t="s">
        <v>67</v>
      </c>
      <c r="D407" s="203" t="s">
        <v>2612</v>
      </c>
      <c r="E407" s="204" t="s">
        <v>2613</v>
      </c>
      <c r="F407" s="205" t="s">
        <v>82</v>
      </c>
      <c r="G407" s="206">
        <v>0.027</v>
      </c>
      <c r="H407" s="100">
        <v>28282</v>
      </c>
      <c r="I407" s="605">
        <f>ROUND(H407*G407,2)</f>
        <v>763.61</v>
      </c>
      <c r="J407" s="606"/>
      <c r="K407" s="100">
        <v>28282</v>
      </c>
      <c r="L407" s="607">
        <f>ROUND(K407*J407,2)</f>
        <v>0</v>
      </c>
      <c r="M407" s="606"/>
      <c r="N407" s="100">
        <v>28282</v>
      </c>
      <c r="O407" s="607">
        <f>ROUND(N407*M407,2)</f>
        <v>0</v>
      </c>
      <c r="P407" s="606">
        <f t="shared" si="4"/>
        <v>0.027</v>
      </c>
      <c r="Q407" s="100">
        <v>28282</v>
      </c>
      <c r="R407" s="607">
        <f>ROUND(Q407*P407,2)</f>
        <v>763.61</v>
      </c>
    </row>
    <row r="408" spans="1:18" s="299" customFormat="1" ht="13.5" hidden="1" outlineLevel="3">
      <c r="A408" s="294"/>
      <c r="B408" s="295"/>
      <c r="C408" s="283" t="s">
        <v>70</v>
      </c>
      <c r="D408" s="298" t="s">
        <v>15</v>
      </c>
      <c r="E408" s="300" t="s">
        <v>1308</v>
      </c>
      <c r="F408" s="295"/>
      <c r="G408" s="298" t="s">
        <v>15</v>
      </c>
      <c r="H408" s="144" t="s">
        <v>15</v>
      </c>
      <c r="I408" s="295"/>
      <c r="J408" s="608"/>
      <c r="K408" s="144" t="s">
        <v>15</v>
      </c>
      <c r="L408" s="609"/>
      <c r="M408" s="608"/>
      <c r="N408" s="144" t="s">
        <v>15</v>
      </c>
      <c r="O408" s="609"/>
      <c r="P408" s="608"/>
      <c r="Q408" s="144" t="s">
        <v>15</v>
      </c>
      <c r="R408" s="609"/>
    </row>
    <row r="409" spans="1:18" s="287" customFormat="1" ht="13.5" hidden="1" outlineLevel="3">
      <c r="A409" s="281"/>
      <c r="B409" s="282"/>
      <c r="C409" s="283" t="s">
        <v>70</v>
      </c>
      <c r="D409" s="284" t="s">
        <v>15</v>
      </c>
      <c r="E409" s="285" t="s">
        <v>3226</v>
      </c>
      <c r="F409" s="282"/>
      <c r="G409" s="286">
        <v>0.012</v>
      </c>
      <c r="H409" s="136" t="s">
        <v>15</v>
      </c>
      <c r="I409" s="282"/>
      <c r="J409" s="610"/>
      <c r="K409" s="136" t="s">
        <v>15</v>
      </c>
      <c r="L409" s="611"/>
      <c r="M409" s="610"/>
      <c r="N409" s="136" t="s">
        <v>15</v>
      </c>
      <c r="O409" s="611"/>
      <c r="P409" s="610"/>
      <c r="Q409" s="136" t="s">
        <v>15</v>
      </c>
      <c r="R409" s="611"/>
    </row>
    <row r="410" spans="1:18" s="287" customFormat="1" ht="13.5" hidden="1" outlineLevel="3">
      <c r="A410" s="281"/>
      <c r="B410" s="282"/>
      <c r="C410" s="283" t="s">
        <v>70</v>
      </c>
      <c r="D410" s="284" t="s">
        <v>15</v>
      </c>
      <c r="E410" s="285" t="s">
        <v>3227</v>
      </c>
      <c r="F410" s="282"/>
      <c r="G410" s="286">
        <v>0.015</v>
      </c>
      <c r="H410" s="136" t="s">
        <v>15</v>
      </c>
      <c r="I410" s="282"/>
      <c r="J410" s="610"/>
      <c r="K410" s="136" t="s">
        <v>15</v>
      </c>
      <c r="L410" s="611"/>
      <c r="M410" s="610"/>
      <c r="N410" s="136" t="s">
        <v>15</v>
      </c>
      <c r="O410" s="611"/>
      <c r="P410" s="610"/>
      <c r="Q410" s="136" t="s">
        <v>15</v>
      </c>
      <c r="R410" s="611"/>
    </row>
    <row r="411" spans="1:18" s="293" customFormat="1" ht="13.5" hidden="1" outlineLevel="3">
      <c r="A411" s="288"/>
      <c r="B411" s="289"/>
      <c r="C411" s="283" t="s">
        <v>70</v>
      </c>
      <c r="D411" s="612" t="s">
        <v>15</v>
      </c>
      <c r="E411" s="613" t="s">
        <v>71</v>
      </c>
      <c r="F411" s="289"/>
      <c r="G411" s="292">
        <v>0.027</v>
      </c>
      <c r="H411" s="138" t="s">
        <v>15</v>
      </c>
      <c r="I411" s="289"/>
      <c r="J411" s="614"/>
      <c r="K411" s="138" t="s">
        <v>15</v>
      </c>
      <c r="L411" s="615"/>
      <c r="M411" s="614"/>
      <c r="N411" s="138" t="s">
        <v>15</v>
      </c>
      <c r="O411" s="615"/>
      <c r="P411" s="614"/>
      <c r="Q411" s="138" t="s">
        <v>15</v>
      </c>
      <c r="R411" s="615"/>
    </row>
    <row r="412" spans="1:18" s="280" customFormat="1" ht="22.5" customHeight="1" outlineLevel="2" collapsed="1">
      <c r="A412" s="208"/>
      <c r="B412" s="202" t="s">
        <v>168</v>
      </c>
      <c r="C412" s="202" t="s">
        <v>67</v>
      </c>
      <c r="D412" s="203" t="s">
        <v>2624</v>
      </c>
      <c r="E412" s="204" t="s">
        <v>2625</v>
      </c>
      <c r="F412" s="205" t="s">
        <v>82</v>
      </c>
      <c r="G412" s="206">
        <v>0.968</v>
      </c>
      <c r="H412" s="100">
        <v>28282</v>
      </c>
      <c r="I412" s="605">
        <f>ROUND(H412*G412,2)</f>
        <v>27376.98</v>
      </c>
      <c r="J412" s="606"/>
      <c r="K412" s="100">
        <v>28282</v>
      </c>
      <c r="L412" s="607">
        <f>ROUND(K412*J412,2)</f>
        <v>0</v>
      </c>
      <c r="M412" s="606"/>
      <c r="N412" s="100">
        <v>28282</v>
      </c>
      <c r="O412" s="607">
        <f>ROUND(N412*M412,2)</f>
        <v>0</v>
      </c>
      <c r="P412" s="606">
        <f t="shared" si="4"/>
        <v>0.968</v>
      </c>
      <c r="Q412" s="100">
        <v>28282</v>
      </c>
      <c r="R412" s="607">
        <f>ROUND(Q412*P412,2)</f>
        <v>27376.98</v>
      </c>
    </row>
    <row r="413" spans="1:18" s="287" customFormat="1" ht="13.5" hidden="1" outlineLevel="3">
      <c r="A413" s="281"/>
      <c r="B413" s="282"/>
      <c r="C413" s="283" t="s">
        <v>70</v>
      </c>
      <c r="D413" s="284" t="s">
        <v>15</v>
      </c>
      <c r="E413" s="285" t="s">
        <v>3228</v>
      </c>
      <c r="F413" s="282"/>
      <c r="G413" s="286">
        <v>0.43</v>
      </c>
      <c r="H413" s="136" t="s">
        <v>15</v>
      </c>
      <c r="I413" s="282"/>
      <c r="J413" s="610"/>
      <c r="K413" s="136" t="s">
        <v>15</v>
      </c>
      <c r="L413" s="611"/>
      <c r="M413" s="610"/>
      <c r="N413" s="136" t="s">
        <v>15</v>
      </c>
      <c r="O413" s="611"/>
      <c r="P413" s="610"/>
      <c r="Q413" s="136" t="s">
        <v>15</v>
      </c>
      <c r="R413" s="611"/>
    </row>
    <row r="414" spans="1:18" s="287" customFormat="1" ht="13.5" hidden="1" outlineLevel="3">
      <c r="A414" s="281"/>
      <c r="B414" s="282"/>
      <c r="C414" s="283" t="s">
        <v>70</v>
      </c>
      <c r="D414" s="284" t="s">
        <v>15</v>
      </c>
      <c r="E414" s="285" t="s">
        <v>3229</v>
      </c>
      <c r="F414" s="282"/>
      <c r="G414" s="286">
        <v>0.538</v>
      </c>
      <c r="H414" s="136" t="s">
        <v>15</v>
      </c>
      <c r="I414" s="282"/>
      <c r="J414" s="610"/>
      <c r="K414" s="136" t="s">
        <v>15</v>
      </c>
      <c r="L414" s="611"/>
      <c r="M414" s="610"/>
      <c r="N414" s="136" t="s">
        <v>15</v>
      </c>
      <c r="O414" s="611"/>
      <c r="P414" s="610"/>
      <c r="Q414" s="136" t="s">
        <v>15</v>
      </c>
      <c r="R414" s="611"/>
    </row>
    <row r="415" spans="1:18" s="293" customFormat="1" ht="13.5" hidden="1" outlineLevel="3">
      <c r="A415" s="288"/>
      <c r="B415" s="289"/>
      <c r="C415" s="283" t="s">
        <v>70</v>
      </c>
      <c r="D415" s="612" t="s">
        <v>15</v>
      </c>
      <c r="E415" s="613" t="s">
        <v>71</v>
      </c>
      <c r="F415" s="289"/>
      <c r="G415" s="292">
        <v>0.968</v>
      </c>
      <c r="H415" s="138" t="s">
        <v>15</v>
      </c>
      <c r="I415" s="289"/>
      <c r="J415" s="614"/>
      <c r="K415" s="138" t="s">
        <v>15</v>
      </c>
      <c r="L415" s="615"/>
      <c r="M415" s="614"/>
      <c r="N415" s="138" t="s">
        <v>15</v>
      </c>
      <c r="O415" s="615"/>
      <c r="P415" s="614"/>
      <c r="Q415" s="138" t="s">
        <v>15</v>
      </c>
      <c r="R415" s="615"/>
    </row>
    <row r="416" spans="1:18" s="280" customFormat="1" ht="22.5" customHeight="1" outlineLevel="2" collapsed="1">
      <c r="A416" s="208"/>
      <c r="B416" s="202" t="s">
        <v>169</v>
      </c>
      <c r="C416" s="202" t="s">
        <v>67</v>
      </c>
      <c r="D416" s="203" t="s">
        <v>3230</v>
      </c>
      <c r="E416" s="204" t="s">
        <v>3231</v>
      </c>
      <c r="F416" s="205" t="s">
        <v>68</v>
      </c>
      <c r="G416" s="206">
        <v>1.635</v>
      </c>
      <c r="H416" s="100">
        <v>3483</v>
      </c>
      <c r="I416" s="605">
        <f>ROUND(H416*G416,2)</f>
        <v>5694.71</v>
      </c>
      <c r="J416" s="606"/>
      <c r="K416" s="100">
        <v>3483</v>
      </c>
      <c r="L416" s="607">
        <f>ROUND(K416*J416,2)</f>
        <v>0</v>
      </c>
      <c r="M416" s="606"/>
      <c r="N416" s="100">
        <v>3483</v>
      </c>
      <c r="O416" s="607">
        <f>ROUND(N416*M416,2)</f>
        <v>0</v>
      </c>
      <c r="P416" s="606">
        <f t="shared" si="4"/>
        <v>1.635</v>
      </c>
      <c r="Q416" s="100">
        <v>3483</v>
      </c>
      <c r="R416" s="607">
        <f>ROUND(Q416*P416,2)</f>
        <v>5694.71</v>
      </c>
    </row>
    <row r="417" spans="1:18" s="299" customFormat="1" ht="13.5" hidden="1" outlineLevel="3">
      <c r="A417" s="294"/>
      <c r="B417" s="295"/>
      <c r="C417" s="283" t="s">
        <v>70</v>
      </c>
      <c r="D417" s="298" t="s">
        <v>15</v>
      </c>
      <c r="E417" s="300" t="s">
        <v>3127</v>
      </c>
      <c r="F417" s="295"/>
      <c r="G417" s="298" t="s">
        <v>15</v>
      </c>
      <c r="H417" s="144" t="s">
        <v>15</v>
      </c>
      <c r="I417" s="295"/>
      <c r="J417" s="608"/>
      <c r="K417" s="144" t="s">
        <v>15</v>
      </c>
      <c r="L417" s="609"/>
      <c r="M417" s="608"/>
      <c r="N417" s="144" t="s">
        <v>15</v>
      </c>
      <c r="O417" s="609"/>
      <c r="P417" s="608"/>
      <c r="Q417" s="144" t="s">
        <v>15</v>
      </c>
      <c r="R417" s="609"/>
    </row>
    <row r="418" spans="1:18" s="287" customFormat="1" ht="13.5" hidden="1" outlineLevel="3">
      <c r="A418" s="281"/>
      <c r="B418" s="282"/>
      <c r="C418" s="283" t="s">
        <v>70</v>
      </c>
      <c r="D418" s="284" t="s">
        <v>15</v>
      </c>
      <c r="E418" s="285" t="s">
        <v>3232</v>
      </c>
      <c r="F418" s="282"/>
      <c r="G418" s="286">
        <v>0.975</v>
      </c>
      <c r="H418" s="136" t="s">
        <v>15</v>
      </c>
      <c r="I418" s="282"/>
      <c r="J418" s="610"/>
      <c r="K418" s="136" t="s">
        <v>15</v>
      </c>
      <c r="L418" s="611"/>
      <c r="M418" s="610"/>
      <c r="N418" s="136" t="s">
        <v>15</v>
      </c>
      <c r="O418" s="611"/>
      <c r="P418" s="610"/>
      <c r="Q418" s="136" t="s">
        <v>15</v>
      </c>
      <c r="R418" s="611"/>
    </row>
    <row r="419" spans="1:18" s="287" customFormat="1" ht="13.5" hidden="1" outlineLevel="3">
      <c r="A419" s="281"/>
      <c r="B419" s="282"/>
      <c r="C419" s="283" t="s">
        <v>70</v>
      </c>
      <c r="D419" s="284" t="s">
        <v>15</v>
      </c>
      <c r="E419" s="285" t="s">
        <v>3233</v>
      </c>
      <c r="F419" s="282"/>
      <c r="G419" s="286">
        <v>-0.251</v>
      </c>
      <c r="H419" s="136" t="s">
        <v>15</v>
      </c>
      <c r="I419" s="282"/>
      <c r="J419" s="610"/>
      <c r="K419" s="136" t="s">
        <v>15</v>
      </c>
      <c r="L419" s="611"/>
      <c r="M419" s="610"/>
      <c r="N419" s="136" t="s">
        <v>15</v>
      </c>
      <c r="O419" s="611"/>
      <c r="P419" s="610"/>
      <c r="Q419" s="136" t="s">
        <v>15</v>
      </c>
      <c r="R419" s="611"/>
    </row>
    <row r="420" spans="1:18" s="287" customFormat="1" ht="13.5" hidden="1" outlineLevel="3">
      <c r="A420" s="281"/>
      <c r="B420" s="282"/>
      <c r="C420" s="283" t="s">
        <v>70</v>
      </c>
      <c r="D420" s="284" t="s">
        <v>15</v>
      </c>
      <c r="E420" s="285" t="s">
        <v>3234</v>
      </c>
      <c r="F420" s="282"/>
      <c r="G420" s="286">
        <v>-0.16</v>
      </c>
      <c r="H420" s="136" t="s">
        <v>15</v>
      </c>
      <c r="I420" s="282"/>
      <c r="J420" s="610"/>
      <c r="K420" s="136" t="s">
        <v>15</v>
      </c>
      <c r="L420" s="611"/>
      <c r="M420" s="610"/>
      <c r="N420" s="136" t="s">
        <v>15</v>
      </c>
      <c r="O420" s="611"/>
      <c r="P420" s="610"/>
      <c r="Q420" s="136" t="s">
        <v>15</v>
      </c>
      <c r="R420" s="611"/>
    </row>
    <row r="421" spans="1:18" s="299" customFormat="1" ht="13.5" hidden="1" outlineLevel="3">
      <c r="A421" s="294"/>
      <c r="B421" s="295"/>
      <c r="C421" s="283" t="s">
        <v>70</v>
      </c>
      <c r="D421" s="298" t="s">
        <v>15</v>
      </c>
      <c r="E421" s="300" t="s">
        <v>3131</v>
      </c>
      <c r="F421" s="295"/>
      <c r="G421" s="298" t="s">
        <v>15</v>
      </c>
      <c r="H421" s="144" t="s">
        <v>15</v>
      </c>
      <c r="I421" s="295"/>
      <c r="J421" s="608"/>
      <c r="K421" s="144" t="s">
        <v>15</v>
      </c>
      <c r="L421" s="609"/>
      <c r="M421" s="608"/>
      <c r="N421" s="144" t="s">
        <v>15</v>
      </c>
      <c r="O421" s="609"/>
      <c r="P421" s="608"/>
      <c r="Q421" s="144" t="s">
        <v>15</v>
      </c>
      <c r="R421" s="609"/>
    </row>
    <row r="422" spans="1:18" s="287" customFormat="1" ht="13.5" hidden="1" outlineLevel="3">
      <c r="A422" s="281"/>
      <c r="B422" s="282"/>
      <c r="C422" s="283" t="s">
        <v>70</v>
      </c>
      <c r="D422" s="284" t="s">
        <v>15</v>
      </c>
      <c r="E422" s="285" t="s">
        <v>3235</v>
      </c>
      <c r="F422" s="282"/>
      <c r="G422" s="286">
        <v>1.688</v>
      </c>
      <c r="H422" s="136" t="s">
        <v>15</v>
      </c>
      <c r="I422" s="282"/>
      <c r="J422" s="610"/>
      <c r="K422" s="136" t="s">
        <v>15</v>
      </c>
      <c r="L422" s="611"/>
      <c r="M422" s="610"/>
      <c r="N422" s="136" t="s">
        <v>15</v>
      </c>
      <c r="O422" s="611"/>
      <c r="P422" s="610"/>
      <c r="Q422" s="136" t="s">
        <v>15</v>
      </c>
      <c r="R422" s="611"/>
    </row>
    <row r="423" spans="1:18" s="287" customFormat="1" ht="13.5" hidden="1" outlineLevel="3">
      <c r="A423" s="281"/>
      <c r="B423" s="282"/>
      <c r="C423" s="283" t="s">
        <v>70</v>
      </c>
      <c r="D423" s="284" t="s">
        <v>15</v>
      </c>
      <c r="E423" s="285" t="s">
        <v>3236</v>
      </c>
      <c r="F423" s="282"/>
      <c r="G423" s="286">
        <v>-0.377</v>
      </c>
      <c r="H423" s="136" t="s">
        <v>15</v>
      </c>
      <c r="I423" s="282"/>
      <c r="J423" s="610"/>
      <c r="K423" s="136" t="s">
        <v>15</v>
      </c>
      <c r="L423" s="611"/>
      <c r="M423" s="610"/>
      <c r="N423" s="136" t="s">
        <v>15</v>
      </c>
      <c r="O423" s="611"/>
      <c r="P423" s="610"/>
      <c r="Q423" s="136" t="s">
        <v>15</v>
      </c>
      <c r="R423" s="611"/>
    </row>
    <row r="424" spans="1:18" s="287" customFormat="1" ht="13.5" hidden="1" outlineLevel="3">
      <c r="A424" s="281"/>
      <c r="B424" s="282"/>
      <c r="C424" s="283" t="s">
        <v>70</v>
      </c>
      <c r="D424" s="284" t="s">
        <v>15</v>
      </c>
      <c r="E424" s="285" t="s">
        <v>3237</v>
      </c>
      <c r="F424" s="282"/>
      <c r="G424" s="286">
        <v>-0.24</v>
      </c>
      <c r="H424" s="136" t="s">
        <v>15</v>
      </c>
      <c r="I424" s="282"/>
      <c r="J424" s="610"/>
      <c r="K424" s="136" t="s">
        <v>15</v>
      </c>
      <c r="L424" s="611"/>
      <c r="M424" s="610"/>
      <c r="N424" s="136" t="s">
        <v>15</v>
      </c>
      <c r="O424" s="611"/>
      <c r="P424" s="610"/>
      <c r="Q424" s="136" t="s">
        <v>15</v>
      </c>
      <c r="R424" s="611"/>
    </row>
    <row r="425" spans="1:18" s="293" customFormat="1" ht="13.5" hidden="1" outlineLevel="3">
      <c r="A425" s="288"/>
      <c r="B425" s="289"/>
      <c r="C425" s="283" t="s">
        <v>70</v>
      </c>
      <c r="D425" s="612" t="s">
        <v>15</v>
      </c>
      <c r="E425" s="613" t="s">
        <v>71</v>
      </c>
      <c r="F425" s="289"/>
      <c r="G425" s="292">
        <v>1.635</v>
      </c>
      <c r="H425" s="138" t="s">
        <v>15</v>
      </c>
      <c r="I425" s="289"/>
      <c r="J425" s="614"/>
      <c r="K425" s="138" t="s">
        <v>15</v>
      </c>
      <c r="L425" s="615"/>
      <c r="M425" s="614"/>
      <c r="N425" s="138" t="s">
        <v>15</v>
      </c>
      <c r="O425" s="615"/>
      <c r="P425" s="614"/>
      <c r="Q425" s="138" t="s">
        <v>15</v>
      </c>
      <c r="R425" s="615"/>
    </row>
    <row r="426" spans="1:18" s="280" customFormat="1" ht="22.5" customHeight="1" outlineLevel="2" collapsed="1">
      <c r="A426" s="208"/>
      <c r="B426" s="202" t="s">
        <v>170</v>
      </c>
      <c r="C426" s="202" t="s">
        <v>67</v>
      </c>
      <c r="D426" s="203" t="s">
        <v>2651</v>
      </c>
      <c r="E426" s="204" t="s">
        <v>2652</v>
      </c>
      <c r="F426" s="205" t="s">
        <v>77</v>
      </c>
      <c r="G426" s="206">
        <v>3.232</v>
      </c>
      <c r="H426" s="100">
        <v>1253.9</v>
      </c>
      <c r="I426" s="605">
        <f>ROUND(H426*G426,2)</f>
        <v>4052.6</v>
      </c>
      <c r="J426" s="606"/>
      <c r="K426" s="100">
        <v>1253.9</v>
      </c>
      <c r="L426" s="607">
        <f>ROUND(K426*J426,2)</f>
        <v>0</v>
      </c>
      <c r="M426" s="606"/>
      <c r="N426" s="100">
        <v>1253.9</v>
      </c>
      <c r="O426" s="607">
        <f>ROUND(N426*M426,2)</f>
        <v>0</v>
      </c>
      <c r="P426" s="606">
        <f aca="true" t="shared" si="5" ref="P426:P478">M426+J426+G426</f>
        <v>3.232</v>
      </c>
      <c r="Q426" s="100">
        <v>1253.9</v>
      </c>
      <c r="R426" s="607">
        <f>ROUND(Q426*P426,2)</f>
        <v>4052.6</v>
      </c>
    </row>
    <row r="427" spans="1:18" s="299" customFormat="1" ht="13.5" hidden="1" outlineLevel="3">
      <c r="A427" s="294"/>
      <c r="B427" s="295"/>
      <c r="C427" s="283" t="s">
        <v>70</v>
      </c>
      <c r="D427" s="298" t="s">
        <v>15</v>
      </c>
      <c r="E427" s="300" t="s">
        <v>3127</v>
      </c>
      <c r="F427" s="295"/>
      <c r="G427" s="298" t="s">
        <v>15</v>
      </c>
      <c r="H427" s="144" t="s">
        <v>15</v>
      </c>
      <c r="I427" s="295"/>
      <c r="J427" s="608"/>
      <c r="K427" s="144" t="s">
        <v>15</v>
      </c>
      <c r="L427" s="609"/>
      <c r="M427" s="608"/>
      <c r="N427" s="144" t="s">
        <v>15</v>
      </c>
      <c r="O427" s="609"/>
      <c r="P427" s="608"/>
      <c r="Q427" s="144" t="s">
        <v>15</v>
      </c>
      <c r="R427" s="609"/>
    </row>
    <row r="428" spans="1:18" s="287" customFormat="1" ht="13.5" hidden="1" outlineLevel="3">
      <c r="A428" s="281"/>
      <c r="B428" s="282"/>
      <c r="C428" s="283" t="s">
        <v>70</v>
      </c>
      <c r="D428" s="284" t="s">
        <v>15</v>
      </c>
      <c r="E428" s="285" t="s">
        <v>3232</v>
      </c>
      <c r="F428" s="282"/>
      <c r="G428" s="286">
        <v>0.975</v>
      </c>
      <c r="H428" s="136" t="s">
        <v>15</v>
      </c>
      <c r="I428" s="282"/>
      <c r="J428" s="610"/>
      <c r="K428" s="136" t="s">
        <v>15</v>
      </c>
      <c r="L428" s="611"/>
      <c r="M428" s="610"/>
      <c r="N428" s="136" t="s">
        <v>15</v>
      </c>
      <c r="O428" s="611"/>
      <c r="P428" s="610"/>
      <c r="Q428" s="136" t="s">
        <v>15</v>
      </c>
      <c r="R428" s="611"/>
    </row>
    <row r="429" spans="1:18" s="287" customFormat="1" ht="13.5" hidden="1" outlineLevel="3">
      <c r="A429" s="281"/>
      <c r="B429" s="282"/>
      <c r="C429" s="283" t="s">
        <v>70</v>
      </c>
      <c r="D429" s="284" t="s">
        <v>15</v>
      </c>
      <c r="E429" s="285" t="s">
        <v>3238</v>
      </c>
      <c r="F429" s="282"/>
      <c r="G429" s="286">
        <v>1.257</v>
      </c>
      <c r="H429" s="136" t="s">
        <v>15</v>
      </c>
      <c r="I429" s="282"/>
      <c r="J429" s="610"/>
      <c r="K429" s="136" t="s">
        <v>15</v>
      </c>
      <c r="L429" s="611"/>
      <c r="M429" s="610"/>
      <c r="N429" s="136" t="s">
        <v>15</v>
      </c>
      <c r="O429" s="611"/>
      <c r="P429" s="610"/>
      <c r="Q429" s="136" t="s">
        <v>15</v>
      </c>
      <c r="R429" s="611"/>
    </row>
    <row r="430" spans="1:18" s="287" customFormat="1" ht="13.5" hidden="1" outlineLevel="3">
      <c r="A430" s="281"/>
      <c r="B430" s="282"/>
      <c r="C430" s="283" t="s">
        <v>70</v>
      </c>
      <c r="D430" s="284" t="s">
        <v>15</v>
      </c>
      <c r="E430" s="285" t="s">
        <v>3239</v>
      </c>
      <c r="F430" s="282"/>
      <c r="G430" s="286">
        <v>0.4</v>
      </c>
      <c r="H430" s="136" t="s">
        <v>15</v>
      </c>
      <c r="I430" s="282"/>
      <c r="J430" s="610"/>
      <c r="K430" s="136" t="s">
        <v>15</v>
      </c>
      <c r="L430" s="611"/>
      <c r="M430" s="610"/>
      <c r="N430" s="136" t="s">
        <v>15</v>
      </c>
      <c r="O430" s="611"/>
      <c r="P430" s="610"/>
      <c r="Q430" s="136" t="s">
        <v>15</v>
      </c>
      <c r="R430" s="611"/>
    </row>
    <row r="431" spans="1:18" s="299" customFormat="1" ht="13.5" hidden="1" outlineLevel="3">
      <c r="A431" s="294"/>
      <c r="B431" s="295"/>
      <c r="C431" s="283" t="s">
        <v>70</v>
      </c>
      <c r="D431" s="298" t="s">
        <v>15</v>
      </c>
      <c r="E431" s="300" t="s">
        <v>3131</v>
      </c>
      <c r="F431" s="295"/>
      <c r="G431" s="298" t="s">
        <v>15</v>
      </c>
      <c r="H431" s="144" t="s">
        <v>15</v>
      </c>
      <c r="I431" s="295"/>
      <c r="J431" s="608"/>
      <c r="K431" s="144" t="s">
        <v>15</v>
      </c>
      <c r="L431" s="609"/>
      <c r="M431" s="608"/>
      <c r="N431" s="144" t="s">
        <v>15</v>
      </c>
      <c r="O431" s="609"/>
      <c r="P431" s="608"/>
      <c r="Q431" s="144" t="s">
        <v>15</v>
      </c>
      <c r="R431" s="609"/>
    </row>
    <row r="432" spans="1:18" s="287" customFormat="1" ht="13.5" hidden="1" outlineLevel="3">
      <c r="A432" s="281"/>
      <c r="B432" s="282"/>
      <c r="C432" s="283" t="s">
        <v>70</v>
      </c>
      <c r="D432" s="284" t="s">
        <v>15</v>
      </c>
      <c r="E432" s="285" t="s">
        <v>3240</v>
      </c>
      <c r="F432" s="282"/>
      <c r="G432" s="286">
        <v>0.6</v>
      </c>
      <c r="H432" s="136" t="s">
        <v>15</v>
      </c>
      <c r="I432" s="282"/>
      <c r="J432" s="610"/>
      <c r="K432" s="136" t="s">
        <v>15</v>
      </c>
      <c r="L432" s="611"/>
      <c r="M432" s="610"/>
      <c r="N432" s="136" t="s">
        <v>15</v>
      </c>
      <c r="O432" s="611"/>
      <c r="P432" s="610"/>
      <c r="Q432" s="136" t="s">
        <v>15</v>
      </c>
      <c r="R432" s="611"/>
    </row>
    <row r="433" spans="1:18" s="293" customFormat="1" ht="13.5" hidden="1" outlineLevel="3">
      <c r="A433" s="288"/>
      <c r="B433" s="289"/>
      <c r="C433" s="283" t="s">
        <v>70</v>
      </c>
      <c r="D433" s="612" t="s">
        <v>15</v>
      </c>
      <c r="E433" s="613" t="s">
        <v>71</v>
      </c>
      <c r="F433" s="289"/>
      <c r="G433" s="292">
        <v>3.232</v>
      </c>
      <c r="H433" s="138" t="s">
        <v>15</v>
      </c>
      <c r="I433" s="289"/>
      <c r="J433" s="614"/>
      <c r="K433" s="138" t="s">
        <v>15</v>
      </c>
      <c r="L433" s="615"/>
      <c r="M433" s="614"/>
      <c r="N433" s="138" t="s">
        <v>15</v>
      </c>
      <c r="O433" s="615"/>
      <c r="P433" s="614"/>
      <c r="Q433" s="138" t="s">
        <v>15</v>
      </c>
      <c r="R433" s="615"/>
    </row>
    <row r="434" spans="1:18" s="280" customFormat="1" ht="22.5" customHeight="1" outlineLevel="2" collapsed="1">
      <c r="A434" s="208"/>
      <c r="B434" s="202" t="s">
        <v>171</v>
      </c>
      <c r="C434" s="202" t="s">
        <v>67</v>
      </c>
      <c r="D434" s="203" t="s">
        <v>2732</v>
      </c>
      <c r="E434" s="204" t="s">
        <v>2733</v>
      </c>
      <c r="F434" s="205" t="s">
        <v>104</v>
      </c>
      <c r="G434" s="206">
        <v>2.9</v>
      </c>
      <c r="H434" s="100">
        <v>7175</v>
      </c>
      <c r="I434" s="605">
        <f>ROUND(H434*G434,2)</f>
        <v>20807.5</v>
      </c>
      <c r="J434" s="606"/>
      <c r="K434" s="100">
        <v>7175</v>
      </c>
      <c r="L434" s="607">
        <f>ROUND(K434*J434,2)</f>
        <v>0</v>
      </c>
      <c r="M434" s="606"/>
      <c r="N434" s="100">
        <v>7175</v>
      </c>
      <c r="O434" s="607">
        <f>ROUND(N434*M434,2)</f>
        <v>0</v>
      </c>
      <c r="P434" s="606">
        <f t="shared" si="5"/>
        <v>2.9</v>
      </c>
      <c r="Q434" s="100">
        <v>7175</v>
      </c>
      <c r="R434" s="607">
        <f>ROUND(Q434*P434,2)</f>
        <v>20807.5</v>
      </c>
    </row>
    <row r="435" spans="1:18" s="287" customFormat="1" ht="13.5" hidden="1" outlineLevel="3">
      <c r="A435" s="281"/>
      <c r="B435" s="282"/>
      <c r="C435" s="283" t="s">
        <v>70</v>
      </c>
      <c r="D435" s="284" t="s">
        <v>15</v>
      </c>
      <c r="E435" s="285" t="s">
        <v>3241</v>
      </c>
      <c r="F435" s="282"/>
      <c r="G435" s="286">
        <v>1.9</v>
      </c>
      <c r="H435" s="136" t="s">
        <v>15</v>
      </c>
      <c r="I435" s="282"/>
      <c r="J435" s="610"/>
      <c r="K435" s="136" t="s">
        <v>15</v>
      </c>
      <c r="L435" s="611"/>
      <c r="M435" s="610"/>
      <c r="N435" s="136" t="s">
        <v>15</v>
      </c>
      <c r="O435" s="611"/>
      <c r="P435" s="610"/>
      <c r="Q435" s="136" t="s">
        <v>15</v>
      </c>
      <c r="R435" s="611"/>
    </row>
    <row r="436" spans="1:18" s="287" customFormat="1" ht="13.5" hidden="1" outlineLevel="3">
      <c r="A436" s="281"/>
      <c r="B436" s="282"/>
      <c r="C436" s="283" t="s">
        <v>70</v>
      </c>
      <c r="D436" s="284" t="s">
        <v>15</v>
      </c>
      <c r="E436" s="285" t="s">
        <v>3242</v>
      </c>
      <c r="F436" s="282"/>
      <c r="G436" s="286">
        <v>1</v>
      </c>
      <c r="H436" s="136" t="s">
        <v>15</v>
      </c>
      <c r="I436" s="282"/>
      <c r="J436" s="610"/>
      <c r="K436" s="136" t="s">
        <v>15</v>
      </c>
      <c r="L436" s="611"/>
      <c r="M436" s="610"/>
      <c r="N436" s="136" t="s">
        <v>15</v>
      </c>
      <c r="O436" s="611"/>
      <c r="P436" s="610"/>
      <c r="Q436" s="136" t="s">
        <v>15</v>
      </c>
      <c r="R436" s="611"/>
    </row>
    <row r="437" spans="1:18" s="293" customFormat="1" ht="13.5" hidden="1" outlineLevel="3">
      <c r="A437" s="288"/>
      <c r="B437" s="289"/>
      <c r="C437" s="283" t="s">
        <v>70</v>
      </c>
      <c r="D437" s="612" t="s">
        <v>15</v>
      </c>
      <c r="E437" s="613" t="s">
        <v>71</v>
      </c>
      <c r="F437" s="289"/>
      <c r="G437" s="292">
        <v>2.9</v>
      </c>
      <c r="H437" s="138" t="s">
        <v>15</v>
      </c>
      <c r="I437" s="289"/>
      <c r="J437" s="614"/>
      <c r="K437" s="138" t="s">
        <v>15</v>
      </c>
      <c r="L437" s="615"/>
      <c r="M437" s="614"/>
      <c r="N437" s="138" t="s">
        <v>15</v>
      </c>
      <c r="O437" s="615"/>
      <c r="P437" s="614"/>
      <c r="Q437" s="138" t="s">
        <v>15</v>
      </c>
      <c r="R437" s="615"/>
    </row>
    <row r="438" spans="1:18" s="280" customFormat="1" ht="22.5" customHeight="1" outlineLevel="2" collapsed="1">
      <c r="A438" s="208"/>
      <c r="B438" s="202" t="s">
        <v>172</v>
      </c>
      <c r="C438" s="202" t="s">
        <v>67</v>
      </c>
      <c r="D438" s="203" t="s">
        <v>2160</v>
      </c>
      <c r="E438" s="204" t="s">
        <v>3243</v>
      </c>
      <c r="F438" s="205" t="s">
        <v>104</v>
      </c>
      <c r="G438" s="206">
        <v>34.8</v>
      </c>
      <c r="H438" s="100">
        <v>390.1</v>
      </c>
      <c r="I438" s="605">
        <f>ROUND(H438*G438,2)</f>
        <v>13575.48</v>
      </c>
      <c r="J438" s="606"/>
      <c r="K438" s="100">
        <v>390.1</v>
      </c>
      <c r="L438" s="607">
        <f>ROUND(K438*J438,2)</f>
        <v>0</v>
      </c>
      <c r="M438" s="606"/>
      <c r="N438" s="100">
        <v>390.1</v>
      </c>
      <c r="O438" s="607">
        <f>ROUND(N438*M438,2)</f>
        <v>0</v>
      </c>
      <c r="P438" s="606">
        <f t="shared" si="5"/>
        <v>34.8</v>
      </c>
      <c r="Q438" s="100">
        <v>390.1</v>
      </c>
      <c r="R438" s="607">
        <f>ROUND(Q438*P438,2)</f>
        <v>13575.48</v>
      </c>
    </row>
    <row r="439" spans="1:18" s="299" customFormat="1" ht="13.5" hidden="1" outlineLevel="3">
      <c r="A439" s="294"/>
      <c r="B439" s="295"/>
      <c r="C439" s="283" t="s">
        <v>70</v>
      </c>
      <c r="D439" s="298" t="s">
        <v>15</v>
      </c>
      <c r="E439" s="300" t="s">
        <v>1308</v>
      </c>
      <c r="F439" s="295"/>
      <c r="G439" s="298" t="s">
        <v>15</v>
      </c>
      <c r="H439" s="144" t="s">
        <v>15</v>
      </c>
      <c r="I439" s="295"/>
      <c r="J439" s="608"/>
      <c r="K439" s="144" t="s">
        <v>15</v>
      </c>
      <c r="L439" s="609"/>
      <c r="M439" s="608"/>
      <c r="N439" s="144" t="s">
        <v>15</v>
      </c>
      <c r="O439" s="609"/>
      <c r="P439" s="608"/>
      <c r="Q439" s="144" t="s">
        <v>15</v>
      </c>
      <c r="R439" s="609"/>
    </row>
    <row r="440" spans="1:18" s="287" customFormat="1" ht="13.5" hidden="1" outlineLevel="3">
      <c r="A440" s="281"/>
      <c r="B440" s="282"/>
      <c r="C440" s="283" t="s">
        <v>70</v>
      </c>
      <c r="D440" s="284" t="s">
        <v>15</v>
      </c>
      <c r="E440" s="285" t="s">
        <v>3244</v>
      </c>
      <c r="F440" s="282"/>
      <c r="G440" s="286">
        <v>16.7</v>
      </c>
      <c r="H440" s="136" t="s">
        <v>15</v>
      </c>
      <c r="I440" s="282"/>
      <c r="J440" s="610"/>
      <c r="K440" s="136" t="s">
        <v>15</v>
      </c>
      <c r="L440" s="611"/>
      <c r="M440" s="610"/>
      <c r="N440" s="136" t="s">
        <v>15</v>
      </c>
      <c r="O440" s="611"/>
      <c r="P440" s="610"/>
      <c r="Q440" s="136" t="s">
        <v>15</v>
      </c>
      <c r="R440" s="611"/>
    </row>
    <row r="441" spans="1:18" s="287" customFormat="1" ht="13.5" hidden="1" outlineLevel="3">
      <c r="A441" s="281"/>
      <c r="B441" s="282"/>
      <c r="C441" s="283" t="s">
        <v>70</v>
      </c>
      <c r="D441" s="284" t="s">
        <v>15</v>
      </c>
      <c r="E441" s="285" t="s">
        <v>3245</v>
      </c>
      <c r="F441" s="282"/>
      <c r="G441" s="286">
        <v>18.1</v>
      </c>
      <c r="H441" s="136" t="s">
        <v>15</v>
      </c>
      <c r="I441" s="282"/>
      <c r="J441" s="610"/>
      <c r="K441" s="136" t="s">
        <v>15</v>
      </c>
      <c r="L441" s="611"/>
      <c r="M441" s="610"/>
      <c r="N441" s="136" t="s">
        <v>15</v>
      </c>
      <c r="O441" s="611"/>
      <c r="P441" s="610"/>
      <c r="Q441" s="136" t="s">
        <v>15</v>
      </c>
      <c r="R441" s="611"/>
    </row>
    <row r="442" spans="1:18" s="293" customFormat="1" ht="13.5" hidden="1" outlineLevel="3">
      <c r="A442" s="288"/>
      <c r="B442" s="289"/>
      <c r="C442" s="283" t="s">
        <v>70</v>
      </c>
      <c r="D442" s="612" t="s">
        <v>15</v>
      </c>
      <c r="E442" s="613" t="s">
        <v>71</v>
      </c>
      <c r="F442" s="289"/>
      <c r="G442" s="292">
        <v>34.8</v>
      </c>
      <c r="H442" s="138" t="s">
        <v>15</v>
      </c>
      <c r="I442" s="289"/>
      <c r="J442" s="614"/>
      <c r="K442" s="138" t="s">
        <v>15</v>
      </c>
      <c r="L442" s="615"/>
      <c r="M442" s="614"/>
      <c r="N442" s="138" t="s">
        <v>15</v>
      </c>
      <c r="O442" s="615"/>
      <c r="P442" s="614"/>
      <c r="Q442" s="138" t="s">
        <v>15</v>
      </c>
      <c r="R442" s="615"/>
    </row>
    <row r="443" spans="1:18" s="280" customFormat="1" ht="22.5" customHeight="1" outlineLevel="2" collapsed="1">
      <c r="A443" s="208"/>
      <c r="B443" s="202" t="s">
        <v>173</v>
      </c>
      <c r="C443" s="202" t="s">
        <v>67</v>
      </c>
      <c r="D443" s="203" t="s">
        <v>2164</v>
      </c>
      <c r="E443" s="204" t="s">
        <v>2165</v>
      </c>
      <c r="F443" s="205" t="s">
        <v>104</v>
      </c>
      <c r="G443" s="206">
        <v>13</v>
      </c>
      <c r="H443" s="100">
        <v>390.1</v>
      </c>
      <c r="I443" s="605">
        <f>ROUND(H443*G443,2)</f>
        <v>5071.3</v>
      </c>
      <c r="J443" s="606"/>
      <c r="K443" s="100">
        <v>390.1</v>
      </c>
      <c r="L443" s="607">
        <f>ROUND(K443*J443,2)</f>
        <v>0</v>
      </c>
      <c r="M443" s="606"/>
      <c r="N443" s="100">
        <v>390.1</v>
      </c>
      <c r="O443" s="607">
        <f>ROUND(N443*M443,2)</f>
        <v>0</v>
      </c>
      <c r="P443" s="606">
        <f t="shared" si="5"/>
        <v>13</v>
      </c>
      <c r="Q443" s="100">
        <v>390.1</v>
      </c>
      <c r="R443" s="607">
        <f>ROUND(Q443*P443,2)</f>
        <v>5071.3</v>
      </c>
    </row>
    <row r="444" spans="1:18" s="299" customFormat="1" ht="13.5" hidden="1" outlineLevel="3">
      <c r="A444" s="294"/>
      <c r="B444" s="295"/>
      <c r="C444" s="283" t="s">
        <v>70</v>
      </c>
      <c r="D444" s="298" t="s">
        <v>15</v>
      </c>
      <c r="E444" s="300" t="s">
        <v>1308</v>
      </c>
      <c r="F444" s="295"/>
      <c r="G444" s="298" t="s">
        <v>15</v>
      </c>
      <c r="H444" s="144" t="s">
        <v>15</v>
      </c>
      <c r="I444" s="295"/>
      <c r="J444" s="608"/>
      <c r="K444" s="144" t="s">
        <v>15</v>
      </c>
      <c r="L444" s="609"/>
      <c r="M444" s="608"/>
      <c r="N444" s="144" t="s">
        <v>15</v>
      </c>
      <c r="O444" s="609"/>
      <c r="P444" s="608"/>
      <c r="Q444" s="144" t="s">
        <v>15</v>
      </c>
      <c r="R444" s="609"/>
    </row>
    <row r="445" spans="1:18" s="287" customFormat="1" ht="13.5" hidden="1" outlineLevel="3">
      <c r="A445" s="281"/>
      <c r="B445" s="282"/>
      <c r="C445" s="283" t="s">
        <v>70</v>
      </c>
      <c r="D445" s="284" t="s">
        <v>15</v>
      </c>
      <c r="E445" s="285" t="s">
        <v>3246</v>
      </c>
      <c r="F445" s="282"/>
      <c r="G445" s="286">
        <v>5.8</v>
      </c>
      <c r="H445" s="136" t="s">
        <v>15</v>
      </c>
      <c r="I445" s="282"/>
      <c r="J445" s="610"/>
      <c r="K445" s="136" t="s">
        <v>15</v>
      </c>
      <c r="L445" s="611"/>
      <c r="M445" s="610"/>
      <c r="N445" s="136" t="s">
        <v>15</v>
      </c>
      <c r="O445" s="611"/>
      <c r="P445" s="610"/>
      <c r="Q445" s="136" t="s">
        <v>15</v>
      </c>
      <c r="R445" s="611"/>
    </row>
    <row r="446" spans="1:18" s="287" customFormat="1" ht="13.5" hidden="1" outlineLevel="3">
      <c r="A446" s="281"/>
      <c r="B446" s="282"/>
      <c r="C446" s="283" t="s">
        <v>70</v>
      </c>
      <c r="D446" s="284" t="s">
        <v>15</v>
      </c>
      <c r="E446" s="285" t="s">
        <v>3247</v>
      </c>
      <c r="F446" s="282"/>
      <c r="G446" s="286">
        <v>7.2</v>
      </c>
      <c r="H446" s="136" t="s">
        <v>15</v>
      </c>
      <c r="I446" s="282"/>
      <c r="J446" s="610"/>
      <c r="K446" s="136" t="s">
        <v>15</v>
      </c>
      <c r="L446" s="611"/>
      <c r="M446" s="610"/>
      <c r="N446" s="136" t="s">
        <v>15</v>
      </c>
      <c r="O446" s="611"/>
      <c r="P446" s="610"/>
      <c r="Q446" s="136" t="s">
        <v>15</v>
      </c>
      <c r="R446" s="611"/>
    </row>
    <row r="447" spans="1:18" s="293" customFormat="1" ht="13.5" hidden="1" outlineLevel="3">
      <c r="A447" s="288"/>
      <c r="B447" s="289"/>
      <c r="C447" s="283" t="s">
        <v>70</v>
      </c>
      <c r="D447" s="612" t="s">
        <v>15</v>
      </c>
      <c r="E447" s="613" t="s">
        <v>71</v>
      </c>
      <c r="F447" s="289"/>
      <c r="G447" s="292">
        <v>13</v>
      </c>
      <c r="H447" s="138" t="s">
        <v>15</v>
      </c>
      <c r="I447" s="289"/>
      <c r="J447" s="614"/>
      <c r="K447" s="138" t="s">
        <v>15</v>
      </c>
      <c r="L447" s="615"/>
      <c r="M447" s="614"/>
      <c r="N447" s="138" t="s">
        <v>15</v>
      </c>
      <c r="O447" s="615"/>
      <c r="P447" s="614"/>
      <c r="Q447" s="138" t="s">
        <v>15</v>
      </c>
      <c r="R447" s="615"/>
    </row>
    <row r="448" spans="1:18" s="280" customFormat="1" ht="31.5" customHeight="1" outlineLevel="2">
      <c r="A448" s="208"/>
      <c r="B448" s="202" t="s">
        <v>174</v>
      </c>
      <c r="C448" s="202" t="s">
        <v>67</v>
      </c>
      <c r="D448" s="203" t="s">
        <v>3248</v>
      </c>
      <c r="E448" s="204" t="s">
        <v>3249</v>
      </c>
      <c r="F448" s="205" t="s">
        <v>182</v>
      </c>
      <c r="G448" s="206">
        <v>1</v>
      </c>
      <c r="H448" s="100">
        <v>12706</v>
      </c>
      <c r="I448" s="605">
        <f>ROUND(H448*G448,2)</f>
        <v>12706</v>
      </c>
      <c r="J448" s="606"/>
      <c r="K448" s="100">
        <v>12706</v>
      </c>
      <c r="L448" s="607">
        <f>ROUND(K448*J448,2)</f>
        <v>0</v>
      </c>
      <c r="M448" s="606"/>
      <c r="N448" s="100">
        <v>12706</v>
      </c>
      <c r="O448" s="607">
        <f>ROUND(N448*M448,2)</f>
        <v>0</v>
      </c>
      <c r="P448" s="606">
        <f t="shared" si="5"/>
        <v>1</v>
      </c>
      <c r="Q448" s="100">
        <v>12706</v>
      </c>
      <c r="R448" s="607">
        <f>ROUND(Q448*P448,2)</f>
        <v>12706</v>
      </c>
    </row>
    <row r="449" spans="1:18" s="280" customFormat="1" ht="31.5" customHeight="1" outlineLevel="2">
      <c r="A449" s="208"/>
      <c r="B449" s="202" t="s">
        <v>175</v>
      </c>
      <c r="C449" s="202" t="s">
        <v>67</v>
      </c>
      <c r="D449" s="203" t="s">
        <v>3250</v>
      </c>
      <c r="E449" s="204" t="s">
        <v>3251</v>
      </c>
      <c r="F449" s="205" t="s">
        <v>182</v>
      </c>
      <c r="G449" s="206">
        <v>1</v>
      </c>
      <c r="H449" s="100">
        <v>18432</v>
      </c>
      <c r="I449" s="605">
        <f>ROUND(H449*G449,2)</f>
        <v>18432</v>
      </c>
      <c r="J449" s="606"/>
      <c r="K449" s="100">
        <v>18432</v>
      </c>
      <c r="L449" s="607">
        <f>ROUND(K449*J449,2)</f>
        <v>0</v>
      </c>
      <c r="M449" s="606"/>
      <c r="N449" s="100">
        <v>18432</v>
      </c>
      <c r="O449" s="607">
        <f>ROUND(N449*M449,2)</f>
        <v>0</v>
      </c>
      <c r="P449" s="606">
        <f t="shared" si="5"/>
        <v>1</v>
      </c>
      <c r="Q449" s="100">
        <v>18432</v>
      </c>
      <c r="R449" s="607">
        <f>ROUND(Q449*P449,2)</f>
        <v>18432</v>
      </c>
    </row>
    <row r="450" spans="1:18" s="280" customFormat="1" ht="22.5" customHeight="1" outlineLevel="2" collapsed="1">
      <c r="A450" s="208"/>
      <c r="B450" s="202" t="s">
        <v>176</v>
      </c>
      <c r="C450" s="202" t="s">
        <v>67</v>
      </c>
      <c r="D450" s="203" t="s">
        <v>3256</v>
      </c>
      <c r="E450" s="204" t="s">
        <v>3257</v>
      </c>
      <c r="F450" s="205" t="s">
        <v>182</v>
      </c>
      <c r="G450" s="206">
        <v>3</v>
      </c>
      <c r="H450" s="100">
        <v>696.6</v>
      </c>
      <c r="I450" s="605">
        <f>ROUND(H450*G450,2)</f>
        <v>2089.8</v>
      </c>
      <c r="J450" s="606"/>
      <c r="K450" s="100">
        <v>696.6</v>
      </c>
      <c r="L450" s="607">
        <f aca="true" t="shared" si="6" ref="L450">ROUND(K450*J450,2)</f>
        <v>0</v>
      </c>
      <c r="M450" s="606"/>
      <c r="N450" s="100">
        <v>696.6</v>
      </c>
      <c r="O450" s="607">
        <f aca="true" t="shared" si="7" ref="O450">ROUND(N450*M450,2)</f>
        <v>0</v>
      </c>
      <c r="P450" s="606">
        <f t="shared" si="5"/>
        <v>3</v>
      </c>
      <c r="Q450" s="100">
        <v>696.6</v>
      </c>
      <c r="R450" s="607">
        <f aca="true" t="shared" si="8" ref="R450">ROUND(Q450*P450,2)</f>
        <v>2089.8</v>
      </c>
    </row>
    <row r="451" spans="1:18" s="287" customFormat="1" ht="13.5" hidden="1" outlineLevel="3">
      <c r="A451" s="281"/>
      <c r="B451" s="282"/>
      <c r="C451" s="283" t="s">
        <v>70</v>
      </c>
      <c r="D451" s="284" t="s">
        <v>15</v>
      </c>
      <c r="E451" s="285" t="s">
        <v>3258</v>
      </c>
      <c r="F451" s="282"/>
      <c r="G451" s="286">
        <v>3</v>
      </c>
      <c r="H451" s="136" t="s">
        <v>15</v>
      </c>
      <c r="I451" s="282"/>
      <c r="J451" s="610"/>
      <c r="K451" s="136" t="s">
        <v>15</v>
      </c>
      <c r="L451" s="611"/>
      <c r="M451" s="610"/>
      <c r="N451" s="136" t="s">
        <v>15</v>
      </c>
      <c r="O451" s="611"/>
      <c r="P451" s="610">
        <f t="shared" si="5"/>
        <v>3</v>
      </c>
      <c r="Q451" s="136" t="s">
        <v>15</v>
      </c>
      <c r="R451" s="611"/>
    </row>
    <row r="452" spans="1:18" s="280" customFormat="1" ht="22.5" customHeight="1" outlineLevel="2" collapsed="1">
      <c r="A452" s="208"/>
      <c r="B452" s="209" t="s">
        <v>177</v>
      </c>
      <c r="C452" s="209" t="s">
        <v>90</v>
      </c>
      <c r="D452" s="210" t="s">
        <v>2700</v>
      </c>
      <c r="E452" s="211" t="s">
        <v>2701</v>
      </c>
      <c r="F452" s="212" t="s">
        <v>182</v>
      </c>
      <c r="G452" s="213">
        <v>1.01</v>
      </c>
      <c r="H452" s="101">
        <v>650.7</v>
      </c>
      <c r="I452" s="501">
        <f>ROUND(H452*G452,2)</f>
        <v>657.21</v>
      </c>
      <c r="J452" s="502"/>
      <c r="K452" s="101">
        <v>650.7</v>
      </c>
      <c r="L452" s="503">
        <f>ROUND(K452*J452,2)</f>
        <v>0</v>
      </c>
      <c r="M452" s="502"/>
      <c r="N452" s="101">
        <v>650.7</v>
      </c>
      <c r="O452" s="503">
        <f>ROUND(N452*M452,2)</f>
        <v>0</v>
      </c>
      <c r="P452" s="502">
        <f t="shared" si="5"/>
        <v>1.01</v>
      </c>
      <c r="Q452" s="101">
        <v>650.7</v>
      </c>
      <c r="R452" s="503">
        <f>ROUND(Q452*P452,2)</f>
        <v>657.21</v>
      </c>
    </row>
    <row r="453" spans="1:18" s="287" customFormat="1" ht="13.5" hidden="1" outlineLevel="3">
      <c r="A453" s="281"/>
      <c r="B453" s="282"/>
      <c r="C453" s="283" t="s">
        <v>70</v>
      </c>
      <c r="D453" s="282"/>
      <c r="E453" s="285" t="s">
        <v>2291</v>
      </c>
      <c r="F453" s="282"/>
      <c r="G453" s="286">
        <v>1.01</v>
      </c>
      <c r="H453" s="136" t="s">
        <v>15</v>
      </c>
      <c r="I453" s="282"/>
      <c r="J453" s="610"/>
      <c r="K453" s="136" t="s">
        <v>15</v>
      </c>
      <c r="L453" s="611"/>
      <c r="M453" s="610"/>
      <c r="N453" s="136" t="s">
        <v>15</v>
      </c>
      <c r="O453" s="611"/>
      <c r="P453" s="610">
        <f t="shared" si="5"/>
        <v>1.01</v>
      </c>
      <c r="Q453" s="136" t="s">
        <v>15</v>
      </c>
      <c r="R453" s="611"/>
    </row>
    <row r="454" spans="1:18" s="280" customFormat="1" ht="22.5" customHeight="1" outlineLevel="2" collapsed="1">
      <c r="A454" s="208"/>
      <c r="B454" s="209" t="s">
        <v>178</v>
      </c>
      <c r="C454" s="209" t="s">
        <v>90</v>
      </c>
      <c r="D454" s="210" t="s">
        <v>2703</v>
      </c>
      <c r="E454" s="211" t="s">
        <v>2704</v>
      </c>
      <c r="F454" s="212" t="s">
        <v>182</v>
      </c>
      <c r="G454" s="213">
        <v>1.01</v>
      </c>
      <c r="H454" s="101">
        <v>901.5</v>
      </c>
      <c r="I454" s="501">
        <f>ROUND(H454*G454,2)</f>
        <v>910.52</v>
      </c>
      <c r="J454" s="502"/>
      <c r="K454" s="101">
        <v>901.5</v>
      </c>
      <c r="L454" s="503">
        <f>ROUND(K454*J454,2)</f>
        <v>0</v>
      </c>
      <c r="M454" s="502"/>
      <c r="N454" s="101">
        <v>901.5</v>
      </c>
      <c r="O454" s="503">
        <f>ROUND(N454*M454,2)</f>
        <v>0</v>
      </c>
      <c r="P454" s="502">
        <f t="shared" si="5"/>
        <v>1.01</v>
      </c>
      <c r="Q454" s="101">
        <v>901.5</v>
      </c>
      <c r="R454" s="503">
        <f>ROUND(Q454*P454,2)</f>
        <v>910.52</v>
      </c>
    </row>
    <row r="455" spans="1:18" s="287" customFormat="1" ht="13.5" hidden="1" outlineLevel="3">
      <c r="A455" s="281"/>
      <c r="B455" s="282"/>
      <c r="C455" s="283" t="s">
        <v>70</v>
      </c>
      <c r="D455" s="282"/>
      <c r="E455" s="285" t="s">
        <v>2291</v>
      </c>
      <c r="F455" s="282"/>
      <c r="G455" s="286">
        <v>1.01</v>
      </c>
      <c r="H455" s="136" t="s">
        <v>15</v>
      </c>
      <c r="I455" s="282"/>
      <c r="J455" s="610"/>
      <c r="K455" s="136" t="s">
        <v>15</v>
      </c>
      <c r="L455" s="611"/>
      <c r="M455" s="610"/>
      <c r="N455" s="136" t="s">
        <v>15</v>
      </c>
      <c r="O455" s="611"/>
      <c r="P455" s="610">
        <f t="shared" si="5"/>
        <v>1.01</v>
      </c>
      <c r="Q455" s="136" t="s">
        <v>15</v>
      </c>
      <c r="R455" s="611"/>
    </row>
    <row r="456" spans="1:18" s="280" customFormat="1" ht="22.5" customHeight="1" outlineLevel="2" collapsed="1">
      <c r="A456" s="208"/>
      <c r="B456" s="209" t="s">
        <v>179</v>
      </c>
      <c r="C456" s="209" t="s">
        <v>90</v>
      </c>
      <c r="D456" s="210" t="s">
        <v>2707</v>
      </c>
      <c r="E456" s="211" t="s">
        <v>2708</v>
      </c>
      <c r="F456" s="212" t="s">
        <v>182</v>
      </c>
      <c r="G456" s="213">
        <v>1.01</v>
      </c>
      <c r="H456" s="101">
        <v>1462.9</v>
      </c>
      <c r="I456" s="501">
        <f>ROUND(H456*G456,2)</f>
        <v>1477.53</v>
      </c>
      <c r="J456" s="502"/>
      <c r="K456" s="101">
        <v>1462.9</v>
      </c>
      <c r="L456" s="503">
        <f>ROUND(K456*J456,2)</f>
        <v>0</v>
      </c>
      <c r="M456" s="502"/>
      <c r="N456" s="101">
        <v>1462.9</v>
      </c>
      <c r="O456" s="503">
        <f>ROUND(N456*M456,2)</f>
        <v>0</v>
      </c>
      <c r="P456" s="502">
        <f t="shared" si="5"/>
        <v>1.01</v>
      </c>
      <c r="Q456" s="101">
        <v>1462.9</v>
      </c>
      <c r="R456" s="503">
        <f>ROUND(Q456*P456,2)</f>
        <v>1477.53</v>
      </c>
    </row>
    <row r="457" spans="1:18" s="287" customFormat="1" ht="13.5" hidden="1" outlineLevel="3">
      <c r="A457" s="281"/>
      <c r="B457" s="282"/>
      <c r="C457" s="283" t="s">
        <v>70</v>
      </c>
      <c r="D457" s="282"/>
      <c r="E457" s="285" t="s">
        <v>2291</v>
      </c>
      <c r="F457" s="282"/>
      <c r="G457" s="286">
        <v>1.01</v>
      </c>
      <c r="H457" s="136" t="s">
        <v>15</v>
      </c>
      <c r="I457" s="282"/>
      <c r="J457" s="610"/>
      <c r="K457" s="136" t="s">
        <v>15</v>
      </c>
      <c r="L457" s="611"/>
      <c r="M457" s="610"/>
      <c r="N457" s="136" t="s">
        <v>15</v>
      </c>
      <c r="O457" s="611"/>
      <c r="P457" s="610">
        <f t="shared" si="5"/>
        <v>1.01</v>
      </c>
      <c r="Q457" s="136" t="s">
        <v>15</v>
      </c>
      <c r="R457" s="611"/>
    </row>
    <row r="458" spans="1:18" s="280" customFormat="1" ht="22.5" customHeight="1" outlineLevel="2" collapsed="1">
      <c r="A458" s="208"/>
      <c r="B458" s="209" t="s">
        <v>180</v>
      </c>
      <c r="C458" s="209" t="s">
        <v>90</v>
      </c>
      <c r="D458" s="210" t="s">
        <v>2711</v>
      </c>
      <c r="E458" s="211" t="s">
        <v>2712</v>
      </c>
      <c r="F458" s="212" t="s">
        <v>182</v>
      </c>
      <c r="G458" s="213">
        <v>3.06</v>
      </c>
      <c r="H458" s="101">
        <v>192.3</v>
      </c>
      <c r="I458" s="501">
        <f>ROUND(H458*G458,2)</f>
        <v>588.44</v>
      </c>
      <c r="J458" s="502"/>
      <c r="K458" s="101">
        <v>192.3</v>
      </c>
      <c r="L458" s="503">
        <f>ROUND(K458*J458,2)</f>
        <v>0</v>
      </c>
      <c r="M458" s="502"/>
      <c r="N458" s="101">
        <v>192.3</v>
      </c>
      <c r="O458" s="503">
        <f>ROUND(N458*M458,2)</f>
        <v>0</v>
      </c>
      <c r="P458" s="502">
        <f t="shared" si="5"/>
        <v>3.06</v>
      </c>
      <c r="Q458" s="101">
        <v>192.3</v>
      </c>
      <c r="R458" s="503">
        <f>ROUND(Q458*P458,2)</f>
        <v>588.44</v>
      </c>
    </row>
    <row r="459" spans="1:18" s="8" customFormat="1" ht="13.5" hidden="1" outlineLevel="3">
      <c r="A459" s="135"/>
      <c r="B459" s="77"/>
      <c r="C459" s="79" t="s">
        <v>70</v>
      </c>
      <c r="D459" s="77"/>
      <c r="E459" s="84" t="s">
        <v>3259</v>
      </c>
      <c r="F459" s="77"/>
      <c r="G459" s="85">
        <v>3.06</v>
      </c>
      <c r="H459" s="136" t="s">
        <v>15</v>
      </c>
      <c r="I459" s="77"/>
      <c r="J459" s="239"/>
      <c r="K459" s="136" t="s">
        <v>15</v>
      </c>
      <c r="L459" s="240"/>
      <c r="M459" s="239"/>
      <c r="N459" s="136" t="s">
        <v>15</v>
      </c>
      <c r="O459" s="240"/>
      <c r="P459" s="239">
        <f t="shared" si="5"/>
        <v>3.06</v>
      </c>
      <c r="Q459" s="136" t="s">
        <v>15</v>
      </c>
      <c r="R459" s="240"/>
    </row>
    <row r="460" spans="1:18" s="1" customFormat="1" ht="31.5" customHeight="1" outlineLevel="2" collapsed="1">
      <c r="A460" s="115"/>
      <c r="B460" s="70" t="s">
        <v>1569</v>
      </c>
      <c r="C460" s="70" t="s">
        <v>67</v>
      </c>
      <c r="D460" s="71" t="s">
        <v>2724</v>
      </c>
      <c r="E460" s="72" t="s">
        <v>2725</v>
      </c>
      <c r="F460" s="73" t="s">
        <v>182</v>
      </c>
      <c r="G460" s="74">
        <v>2</v>
      </c>
      <c r="H460" s="100">
        <v>724.5</v>
      </c>
      <c r="I460" s="234">
        <f>ROUND(H460*G460,2)</f>
        <v>1449</v>
      </c>
      <c r="J460" s="235"/>
      <c r="K460" s="100">
        <v>724.5</v>
      </c>
      <c r="L460" s="236">
        <f>ROUND(K460*J460,2)</f>
        <v>0</v>
      </c>
      <c r="M460" s="235"/>
      <c r="N460" s="100">
        <v>724.5</v>
      </c>
      <c r="O460" s="236">
        <f>ROUND(N460*M460,2)</f>
        <v>0</v>
      </c>
      <c r="P460" s="235">
        <f t="shared" si="5"/>
        <v>2</v>
      </c>
      <c r="Q460" s="100">
        <v>724.5</v>
      </c>
      <c r="R460" s="236">
        <f>ROUND(Q460*P460,2)</f>
        <v>1449</v>
      </c>
    </row>
    <row r="461" spans="1:18" s="8" customFormat="1" ht="13.5" hidden="1" outlineLevel="3">
      <c r="A461" s="135"/>
      <c r="B461" s="77"/>
      <c r="C461" s="79" t="s">
        <v>70</v>
      </c>
      <c r="D461" s="83" t="s">
        <v>15</v>
      </c>
      <c r="E461" s="84" t="s">
        <v>3260</v>
      </c>
      <c r="F461" s="77"/>
      <c r="G461" s="85">
        <v>2</v>
      </c>
      <c r="H461" s="136" t="s">
        <v>15</v>
      </c>
      <c r="I461" s="77"/>
      <c r="J461" s="239"/>
      <c r="K461" s="136" t="s">
        <v>15</v>
      </c>
      <c r="L461" s="240"/>
      <c r="M461" s="239"/>
      <c r="N461" s="136" t="s">
        <v>15</v>
      </c>
      <c r="O461" s="240"/>
      <c r="P461" s="239">
        <f t="shared" si="5"/>
        <v>2</v>
      </c>
      <c r="Q461" s="136" t="s">
        <v>15</v>
      </c>
      <c r="R461" s="240"/>
    </row>
    <row r="462" spans="1:18" s="1" customFormat="1" ht="22.5" customHeight="1" outlineLevel="2" collapsed="1">
      <c r="A462" s="115"/>
      <c r="B462" s="70" t="s">
        <v>1571</v>
      </c>
      <c r="C462" s="70" t="s">
        <v>67</v>
      </c>
      <c r="D462" s="71" t="s">
        <v>3261</v>
      </c>
      <c r="E462" s="72" t="s">
        <v>3262</v>
      </c>
      <c r="F462" s="73" t="s">
        <v>182</v>
      </c>
      <c r="G462" s="74">
        <v>2</v>
      </c>
      <c r="H462" s="100">
        <v>975.2</v>
      </c>
      <c r="I462" s="234">
        <f>ROUND(H462*G462,2)</f>
        <v>1950.4</v>
      </c>
      <c r="J462" s="235"/>
      <c r="K462" s="100">
        <v>975.2</v>
      </c>
      <c r="L462" s="236">
        <f>ROUND(K462*J462,2)</f>
        <v>0</v>
      </c>
      <c r="M462" s="235"/>
      <c r="N462" s="100">
        <v>975.2</v>
      </c>
      <c r="O462" s="236">
        <f>ROUND(N462*M462,2)</f>
        <v>0</v>
      </c>
      <c r="P462" s="235">
        <f t="shared" si="5"/>
        <v>2</v>
      </c>
      <c r="Q462" s="100">
        <v>975.2</v>
      </c>
      <c r="R462" s="236">
        <f>ROUND(Q462*P462,2)</f>
        <v>1950.4</v>
      </c>
    </row>
    <row r="463" spans="1:18" s="8" customFormat="1" ht="13.5" hidden="1" outlineLevel="3">
      <c r="A463" s="135"/>
      <c r="B463" s="77"/>
      <c r="C463" s="79" t="s">
        <v>70</v>
      </c>
      <c r="D463" s="83" t="s">
        <v>15</v>
      </c>
      <c r="E463" s="84" t="s">
        <v>3263</v>
      </c>
      <c r="F463" s="77"/>
      <c r="G463" s="85">
        <v>2</v>
      </c>
      <c r="H463" s="136" t="s">
        <v>15</v>
      </c>
      <c r="I463" s="77"/>
      <c r="J463" s="239"/>
      <c r="K463" s="136" t="s">
        <v>15</v>
      </c>
      <c r="L463" s="240"/>
      <c r="M463" s="239"/>
      <c r="N463" s="136" t="s">
        <v>15</v>
      </c>
      <c r="O463" s="240"/>
      <c r="P463" s="239">
        <f t="shared" si="5"/>
        <v>2</v>
      </c>
      <c r="Q463" s="136" t="s">
        <v>15</v>
      </c>
      <c r="R463" s="240"/>
    </row>
    <row r="464" spans="1:18" s="1" customFormat="1" ht="22.5" customHeight="1" outlineLevel="2" collapsed="1">
      <c r="A464" s="115"/>
      <c r="B464" s="86" t="s">
        <v>1572</v>
      </c>
      <c r="C464" s="86" t="s">
        <v>90</v>
      </c>
      <c r="D464" s="87" t="s">
        <v>2719</v>
      </c>
      <c r="E464" s="88" t="s">
        <v>2720</v>
      </c>
      <c r="F464" s="89" t="s">
        <v>182</v>
      </c>
      <c r="G464" s="90">
        <v>2.02</v>
      </c>
      <c r="H464" s="101">
        <v>1018.5</v>
      </c>
      <c r="I464" s="245">
        <f>ROUND(H464*G464,2)</f>
        <v>2057.37</v>
      </c>
      <c r="J464" s="246"/>
      <c r="K464" s="101">
        <v>1018.5</v>
      </c>
      <c r="L464" s="247">
        <f>ROUND(K464*J464,2)</f>
        <v>0</v>
      </c>
      <c r="M464" s="246"/>
      <c r="N464" s="101">
        <v>1018.5</v>
      </c>
      <c r="O464" s="247">
        <f>ROUND(N464*M464,2)</f>
        <v>0</v>
      </c>
      <c r="P464" s="246">
        <f t="shared" si="5"/>
        <v>2.02</v>
      </c>
      <c r="Q464" s="101">
        <v>1018.5</v>
      </c>
      <c r="R464" s="247">
        <f>ROUND(Q464*P464,2)</f>
        <v>2057.37</v>
      </c>
    </row>
    <row r="465" spans="1:18" s="8" customFormat="1" ht="13.5" hidden="1" outlineLevel="3">
      <c r="A465" s="135"/>
      <c r="B465" s="77"/>
      <c r="C465" s="79" t="s">
        <v>70</v>
      </c>
      <c r="D465" s="77"/>
      <c r="E465" s="84" t="s">
        <v>2886</v>
      </c>
      <c r="F465" s="77"/>
      <c r="G465" s="85">
        <v>2.02</v>
      </c>
      <c r="H465" s="136" t="s">
        <v>15</v>
      </c>
      <c r="I465" s="77"/>
      <c r="J465" s="239"/>
      <c r="K465" s="136" t="s">
        <v>15</v>
      </c>
      <c r="L465" s="240"/>
      <c r="M465" s="239"/>
      <c r="N465" s="136" t="s">
        <v>15</v>
      </c>
      <c r="O465" s="240"/>
      <c r="P465" s="239">
        <f t="shared" si="5"/>
        <v>2.02</v>
      </c>
      <c r="Q465" s="136" t="s">
        <v>15</v>
      </c>
      <c r="R465" s="240"/>
    </row>
    <row r="466" spans="1:18" s="1" customFormat="1" ht="22.5" customHeight="1" outlineLevel="2" collapsed="1">
      <c r="A466" s="115"/>
      <c r="B466" s="86" t="s">
        <v>1581</v>
      </c>
      <c r="C466" s="86" t="s">
        <v>90</v>
      </c>
      <c r="D466" s="87" t="s">
        <v>2711</v>
      </c>
      <c r="E466" s="88" t="s">
        <v>2712</v>
      </c>
      <c r="F466" s="89" t="s">
        <v>182</v>
      </c>
      <c r="G466" s="90">
        <v>0.204</v>
      </c>
      <c r="H466" s="101">
        <v>192.3</v>
      </c>
      <c r="I466" s="245">
        <f>ROUND(H466*G466,2)</f>
        <v>39.23</v>
      </c>
      <c r="J466" s="246"/>
      <c r="K466" s="101">
        <v>192.3</v>
      </c>
      <c r="L466" s="247">
        <f>ROUND(K466*J466,2)</f>
        <v>0</v>
      </c>
      <c r="M466" s="246"/>
      <c r="N466" s="101">
        <v>192.3</v>
      </c>
      <c r="O466" s="247">
        <f>ROUND(N466*M466,2)</f>
        <v>0</v>
      </c>
      <c r="P466" s="246">
        <f t="shared" si="5"/>
        <v>0.204</v>
      </c>
      <c r="Q466" s="101">
        <v>192.3</v>
      </c>
      <c r="R466" s="247">
        <f>ROUND(Q466*P466,2)</f>
        <v>39.23</v>
      </c>
    </row>
    <row r="467" spans="1:18" s="8" customFormat="1" ht="13.5" hidden="1" outlineLevel="3">
      <c r="A467" s="135"/>
      <c r="B467" s="77"/>
      <c r="C467" s="79" t="s">
        <v>70</v>
      </c>
      <c r="D467" s="77"/>
      <c r="E467" s="84" t="s">
        <v>3264</v>
      </c>
      <c r="F467" s="77"/>
      <c r="G467" s="85">
        <v>0.204</v>
      </c>
      <c r="H467" s="136" t="s">
        <v>15</v>
      </c>
      <c r="I467" s="77"/>
      <c r="J467" s="239"/>
      <c r="K467" s="136" t="s">
        <v>15</v>
      </c>
      <c r="L467" s="240"/>
      <c r="M467" s="239"/>
      <c r="N467" s="136" t="s">
        <v>15</v>
      </c>
      <c r="O467" s="240"/>
      <c r="P467" s="239">
        <f t="shared" si="5"/>
        <v>0.204</v>
      </c>
      <c r="Q467" s="136" t="s">
        <v>15</v>
      </c>
      <c r="R467" s="240"/>
    </row>
    <row r="468" spans="1:18" s="1" customFormat="1" ht="22.5" customHeight="1" outlineLevel="2" collapsed="1">
      <c r="A468" s="115"/>
      <c r="B468" s="70" t="s">
        <v>1585</v>
      </c>
      <c r="C468" s="70" t="s">
        <v>67</v>
      </c>
      <c r="D468" s="71" t="s">
        <v>2751</v>
      </c>
      <c r="E468" s="72" t="s">
        <v>2752</v>
      </c>
      <c r="F468" s="73" t="s">
        <v>182</v>
      </c>
      <c r="G468" s="74">
        <v>2</v>
      </c>
      <c r="H468" s="100">
        <v>835.9</v>
      </c>
      <c r="I468" s="234">
        <f>ROUND(H468*G468,2)</f>
        <v>1671.8</v>
      </c>
      <c r="J468" s="235"/>
      <c r="K468" s="100">
        <v>835.9</v>
      </c>
      <c r="L468" s="236">
        <f>ROUND(K468*J468,2)</f>
        <v>0</v>
      </c>
      <c r="M468" s="235"/>
      <c r="N468" s="100">
        <v>835.9</v>
      </c>
      <c r="O468" s="236">
        <f>ROUND(N468*M468,2)</f>
        <v>0</v>
      </c>
      <c r="P468" s="235">
        <f t="shared" si="5"/>
        <v>2</v>
      </c>
      <c r="Q468" s="100">
        <v>835.9</v>
      </c>
      <c r="R468" s="236">
        <f>ROUND(Q468*P468,2)</f>
        <v>1671.8</v>
      </c>
    </row>
    <row r="469" spans="1:18" s="8" customFormat="1" ht="13.5" hidden="1" outlineLevel="3">
      <c r="A469" s="135"/>
      <c r="B469" s="77"/>
      <c r="C469" s="79" t="s">
        <v>70</v>
      </c>
      <c r="D469" s="83" t="s">
        <v>15</v>
      </c>
      <c r="E469" s="84" t="s">
        <v>3263</v>
      </c>
      <c r="F469" s="77"/>
      <c r="G469" s="85">
        <v>2</v>
      </c>
      <c r="H469" s="136" t="s">
        <v>15</v>
      </c>
      <c r="I469" s="77"/>
      <c r="J469" s="239"/>
      <c r="K469" s="136" t="s">
        <v>15</v>
      </c>
      <c r="L469" s="240"/>
      <c r="M469" s="239"/>
      <c r="N469" s="136" t="s">
        <v>15</v>
      </c>
      <c r="O469" s="240"/>
      <c r="P469" s="239">
        <f t="shared" si="5"/>
        <v>2</v>
      </c>
      <c r="Q469" s="136" t="s">
        <v>15</v>
      </c>
      <c r="R469" s="240"/>
    </row>
    <row r="470" spans="1:18" s="1" customFormat="1" ht="22.5" customHeight="1" outlineLevel="2">
      <c r="A470" s="115"/>
      <c r="B470" s="86" t="s">
        <v>1587</v>
      </c>
      <c r="C470" s="86" t="s">
        <v>90</v>
      </c>
      <c r="D470" s="87" t="s">
        <v>2755</v>
      </c>
      <c r="E470" s="88" t="s">
        <v>2756</v>
      </c>
      <c r="F470" s="89" t="s">
        <v>182</v>
      </c>
      <c r="G470" s="90">
        <v>2</v>
      </c>
      <c r="H470" s="101">
        <v>2231.9</v>
      </c>
      <c r="I470" s="245">
        <f>ROUND(H470*G470,2)</f>
        <v>4463.8</v>
      </c>
      <c r="J470" s="246"/>
      <c r="K470" s="101">
        <v>2231.9</v>
      </c>
      <c r="L470" s="247">
        <f>ROUND(K470*J470,2)</f>
        <v>0</v>
      </c>
      <c r="M470" s="246"/>
      <c r="N470" s="101">
        <v>2231.9</v>
      </c>
      <c r="O470" s="247">
        <f>ROUND(N470*M470,2)</f>
        <v>0</v>
      </c>
      <c r="P470" s="246">
        <f t="shared" si="5"/>
        <v>2</v>
      </c>
      <c r="Q470" s="101">
        <v>2231.9</v>
      </c>
      <c r="R470" s="247">
        <f>ROUND(Q470*P470,2)</f>
        <v>4463.8</v>
      </c>
    </row>
    <row r="471" spans="1:18" s="1" customFormat="1" ht="22.5" customHeight="1" outlineLevel="2" collapsed="1">
      <c r="A471" s="115"/>
      <c r="B471" s="70" t="s">
        <v>1590</v>
      </c>
      <c r="C471" s="70" t="s">
        <v>67</v>
      </c>
      <c r="D471" s="71" t="s">
        <v>3265</v>
      </c>
      <c r="E471" s="72" t="s">
        <v>3266</v>
      </c>
      <c r="F471" s="73" t="s">
        <v>182</v>
      </c>
      <c r="G471" s="74">
        <v>9</v>
      </c>
      <c r="H471" s="100">
        <v>118.5</v>
      </c>
      <c r="I471" s="234">
        <f>ROUND(H471*G471,2)</f>
        <v>1066.5</v>
      </c>
      <c r="J471" s="235"/>
      <c r="K471" s="100">
        <v>118.5</v>
      </c>
      <c r="L471" s="236">
        <f>ROUND(K471*J471,2)</f>
        <v>0</v>
      </c>
      <c r="M471" s="235"/>
      <c r="N471" s="100">
        <v>118.5</v>
      </c>
      <c r="O471" s="236">
        <f>ROUND(N471*M471,2)</f>
        <v>0</v>
      </c>
      <c r="P471" s="235">
        <f t="shared" si="5"/>
        <v>9</v>
      </c>
      <c r="Q471" s="100">
        <v>118.5</v>
      </c>
      <c r="R471" s="236">
        <f>ROUND(Q471*P471,2)</f>
        <v>1066.5</v>
      </c>
    </row>
    <row r="472" spans="1:18" s="8" customFormat="1" ht="13.5" hidden="1" outlineLevel="3">
      <c r="A472" s="135"/>
      <c r="B472" s="77"/>
      <c r="C472" s="79" t="s">
        <v>70</v>
      </c>
      <c r="D472" s="83" t="s">
        <v>15</v>
      </c>
      <c r="E472" s="84" t="s">
        <v>3267</v>
      </c>
      <c r="F472" s="77"/>
      <c r="G472" s="85">
        <v>9</v>
      </c>
      <c r="H472" s="136" t="s">
        <v>15</v>
      </c>
      <c r="I472" s="77"/>
      <c r="J472" s="239"/>
      <c r="K472" s="136" t="s">
        <v>15</v>
      </c>
      <c r="L472" s="240"/>
      <c r="M472" s="239"/>
      <c r="N472" s="136" t="s">
        <v>15</v>
      </c>
      <c r="O472" s="240"/>
      <c r="P472" s="239">
        <f t="shared" si="5"/>
        <v>9</v>
      </c>
      <c r="Q472" s="136" t="s">
        <v>15</v>
      </c>
      <c r="R472" s="240"/>
    </row>
    <row r="473" spans="1:18" s="1" customFormat="1" ht="22.5" customHeight="1" outlineLevel="2">
      <c r="A473" s="115"/>
      <c r="B473" s="70" t="s">
        <v>1596</v>
      </c>
      <c r="C473" s="70" t="s">
        <v>67</v>
      </c>
      <c r="D473" s="71" t="s">
        <v>2568</v>
      </c>
      <c r="E473" s="72" t="s">
        <v>2569</v>
      </c>
      <c r="F473" s="73" t="s">
        <v>182</v>
      </c>
      <c r="G473" s="74">
        <v>2</v>
      </c>
      <c r="H473" s="100">
        <v>1671.8</v>
      </c>
      <c r="I473" s="234">
        <f>ROUND(H473*G473,2)</f>
        <v>3343.6</v>
      </c>
      <c r="J473" s="235"/>
      <c r="K473" s="100">
        <v>1671.8</v>
      </c>
      <c r="L473" s="236">
        <f>ROUND(K473*J473,2)</f>
        <v>0</v>
      </c>
      <c r="M473" s="235"/>
      <c r="N473" s="100">
        <v>1671.8</v>
      </c>
      <c r="O473" s="236">
        <f>ROUND(N473*M473,2)</f>
        <v>0</v>
      </c>
      <c r="P473" s="235">
        <f t="shared" si="5"/>
        <v>2</v>
      </c>
      <c r="Q473" s="100">
        <v>1671.8</v>
      </c>
      <c r="R473" s="236">
        <f>ROUND(Q473*P473,2)</f>
        <v>3343.6</v>
      </c>
    </row>
    <row r="474" spans="1:18" s="6" customFormat="1" ht="29.85" customHeight="1" outlineLevel="1" collapsed="1">
      <c r="A474" s="131"/>
      <c r="B474" s="66"/>
      <c r="C474" s="67" t="s">
        <v>36</v>
      </c>
      <c r="D474" s="68" t="s">
        <v>165</v>
      </c>
      <c r="E474" s="68" t="s">
        <v>2955</v>
      </c>
      <c r="F474" s="66"/>
      <c r="G474" s="66"/>
      <c r="H474" s="132" t="s">
        <v>15</v>
      </c>
      <c r="I474" s="69">
        <f>SUM(I475)</f>
        <v>14419.52</v>
      </c>
      <c r="J474" s="131"/>
      <c r="K474" s="132" t="s">
        <v>15</v>
      </c>
      <c r="L474" s="233">
        <f>SUM(L475)</f>
        <v>0</v>
      </c>
      <c r="M474" s="131"/>
      <c r="N474" s="132" t="s">
        <v>15</v>
      </c>
      <c r="O474" s="233">
        <f>SUM(O475)</f>
        <v>0</v>
      </c>
      <c r="P474" s="131"/>
      <c r="Q474" s="132" t="s">
        <v>15</v>
      </c>
      <c r="R474" s="233">
        <f>SUM(R475)</f>
        <v>14419.52</v>
      </c>
    </row>
    <row r="475" spans="1:18" s="1" customFormat="1" ht="22.5" customHeight="1" hidden="1" outlineLevel="2">
      <c r="A475" s="115"/>
      <c r="B475" s="70" t="s">
        <v>1600</v>
      </c>
      <c r="C475" s="70" t="s">
        <v>67</v>
      </c>
      <c r="D475" s="71" t="s">
        <v>3268</v>
      </c>
      <c r="E475" s="72" t="s">
        <v>3269</v>
      </c>
      <c r="F475" s="73" t="s">
        <v>82</v>
      </c>
      <c r="G475" s="74">
        <v>295.482</v>
      </c>
      <c r="H475" s="100">
        <v>48.8</v>
      </c>
      <c r="I475" s="234">
        <f>ROUND(H475*G475,2)</f>
        <v>14419.52</v>
      </c>
      <c r="J475" s="235"/>
      <c r="K475" s="100">
        <v>48.8</v>
      </c>
      <c r="L475" s="236">
        <f>ROUND(K475*J475,2)</f>
        <v>0</v>
      </c>
      <c r="M475" s="235"/>
      <c r="N475" s="100">
        <v>48.8</v>
      </c>
      <c r="O475" s="236">
        <f>ROUND(N475*M475,2)</f>
        <v>0</v>
      </c>
      <c r="P475" s="235">
        <f t="shared" si="5"/>
        <v>295.482</v>
      </c>
      <c r="Q475" s="100">
        <v>48.8</v>
      </c>
      <c r="R475" s="236">
        <f>ROUND(Q475*P475,2)</f>
        <v>14419.52</v>
      </c>
    </row>
    <row r="476" spans="1:18" s="6" customFormat="1" ht="37.35" customHeight="1">
      <c r="A476" s="131"/>
      <c r="B476" s="66"/>
      <c r="C476" s="67" t="s">
        <v>36</v>
      </c>
      <c r="D476" s="92" t="s">
        <v>90</v>
      </c>
      <c r="E476" s="92" t="s">
        <v>186</v>
      </c>
      <c r="F476" s="66"/>
      <c r="G476" s="66"/>
      <c r="H476" s="132" t="s">
        <v>15</v>
      </c>
      <c r="I476" s="93">
        <f>I477</f>
        <v>41.29</v>
      </c>
      <c r="J476" s="131"/>
      <c r="K476" s="132" t="s">
        <v>15</v>
      </c>
      <c r="L476" s="232">
        <f>L477</f>
        <v>0</v>
      </c>
      <c r="M476" s="131"/>
      <c r="N476" s="132" t="s">
        <v>15</v>
      </c>
      <c r="O476" s="232">
        <f>O477</f>
        <v>0</v>
      </c>
      <c r="P476" s="131"/>
      <c r="Q476" s="132" t="s">
        <v>15</v>
      </c>
      <c r="R476" s="232">
        <f>R477</f>
        <v>41.29</v>
      </c>
    </row>
    <row r="477" spans="1:18" s="6" customFormat="1" ht="19.95" customHeight="1" outlineLevel="1" collapsed="1">
      <c r="A477" s="131"/>
      <c r="B477" s="66"/>
      <c r="C477" s="67" t="s">
        <v>36</v>
      </c>
      <c r="D477" s="68" t="s">
        <v>3022</v>
      </c>
      <c r="E477" s="68" t="s">
        <v>3023</v>
      </c>
      <c r="F477" s="66"/>
      <c r="G477" s="66"/>
      <c r="H477" s="132" t="s">
        <v>15</v>
      </c>
      <c r="I477" s="69">
        <f>I478</f>
        <v>41.29</v>
      </c>
      <c r="J477" s="131"/>
      <c r="K477" s="132" t="s">
        <v>15</v>
      </c>
      <c r="L477" s="233">
        <f>L478</f>
        <v>0</v>
      </c>
      <c r="M477" s="131"/>
      <c r="N477" s="132" t="s">
        <v>15</v>
      </c>
      <c r="O477" s="233">
        <f>O478</f>
        <v>0</v>
      </c>
      <c r="P477" s="131"/>
      <c r="Q477" s="132" t="s">
        <v>15</v>
      </c>
      <c r="R477" s="233">
        <f>R478</f>
        <v>41.29</v>
      </c>
    </row>
    <row r="478" spans="1:18" s="1" customFormat="1" ht="22.5" customHeight="1" hidden="1" outlineLevel="2" collapsed="1">
      <c r="A478" s="115"/>
      <c r="B478" s="70" t="s">
        <v>1601</v>
      </c>
      <c r="C478" s="70" t="s">
        <v>67</v>
      </c>
      <c r="D478" s="71" t="s">
        <v>3025</v>
      </c>
      <c r="E478" s="72" t="s">
        <v>3026</v>
      </c>
      <c r="F478" s="73" t="s">
        <v>104</v>
      </c>
      <c r="G478" s="74">
        <v>3.72</v>
      </c>
      <c r="H478" s="100">
        <v>11.1</v>
      </c>
      <c r="I478" s="234">
        <f>ROUND(H478*G478,2)</f>
        <v>41.29</v>
      </c>
      <c r="J478" s="235"/>
      <c r="K478" s="100">
        <v>11.1</v>
      </c>
      <c r="L478" s="236">
        <f>ROUND(K478*J478,2)</f>
        <v>0</v>
      </c>
      <c r="M478" s="235"/>
      <c r="N478" s="100">
        <v>11.1</v>
      </c>
      <c r="O478" s="236">
        <f>ROUND(N478*M478,2)</f>
        <v>0</v>
      </c>
      <c r="P478" s="235">
        <f t="shared" si="5"/>
        <v>3.72</v>
      </c>
      <c r="Q478" s="100">
        <v>11.1</v>
      </c>
      <c r="R478" s="236">
        <f>ROUND(Q478*P478,2)</f>
        <v>41.29</v>
      </c>
    </row>
    <row r="479" spans="1:18" s="7" customFormat="1" ht="13.5" hidden="1" outlineLevel="3">
      <c r="A479" s="140"/>
      <c r="B479" s="76"/>
      <c r="C479" s="79" t="s">
        <v>70</v>
      </c>
      <c r="D479" s="143" t="s">
        <v>15</v>
      </c>
      <c r="E479" s="201" t="s">
        <v>3027</v>
      </c>
      <c r="F479" s="76"/>
      <c r="G479" s="143" t="s">
        <v>15</v>
      </c>
      <c r="H479" s="144"/>
      <c r="I479" s="76"/>
      <c r="J479" s="237"/>
      <c r="K479" s="144"/>
      <c r="L479" s="238"/>
      <c r="M479" s="237"/>
      <c r="N479" s="144"/>
      <c r="O479" s="238"/>
      <c r="P479" s="237"/>
      <c r="Q479" s="144"/>
      <c r="R479" s="238"/>
    </row>
    <row r="480" spans="1:18" s="8" customFormat="1" ht="13.5" hidden="1" outlineLevel="3">
      <c r="A480" s="135"/>
      <c r="B480" s="77"/>
      <c r="C480" s="79" t="s">
        <v>70</v>
      </c>
      <c r="D480" s="83" t="s">
        <v>15</v>
      </c>
      <c r="E480" s="84" t="s">
        <v>3270</v>
      </c>
      <c r="F480" s="77"/>
      <c r="G480" s="85">
        <v>3.72</v>
      </c>
      <c r="H480" s="136"/>
      <c r="I480" s="77"/>
      <c r="J480" s="239"/>
      <c r="K480" s="136"/>
      <c r="L480" s="240"/>
      <c r="M480" s="239"/>
      <c r="N480" s="136"/>
      <c r="O480" s="240"/>
      <c r="P480" s="239"/>
      <c r="Q480" s="136"/>
      <c r="R480" s="240"/>
    </row>
    <row r="481" spans="1:18" s="1" customFormat="1" ht="6.9" customHeight="1">
      <c r="A481" s="133"/>
      <c r="B481" s="134"/>
      <c r="C481" s="134"/>
      <c r="D481" s="134"/>
      <c r="E481" s="134"/>
      <c r="F481" s="134"/>
      <c r="G481" s="134"/>
      <c r="H481" s="139"/>
      <c r="I481" s="134"/>
      <c r="J481" s="133"/>
      <c r="K481" s="139"/>
      <c r="L481" s="272"/>
      <c r="M481" s="133"/>
      <c r="N481" s="139"/>
      <c r="O481" s="272"/>
      <c r="P481" s="133"/>
      <c r="Q481" s="139"/>
      <c r="R481" s="272"/>
    </row>
    <row r="482" ht="13.5">
      <c r="H482" s="102"/>
    </row>
    <row r="483" spans="3:8" ht="13.5">
      <c r="C483" s="187" t="s">
        <v>812</v>
      </c>
      <c r="D483" s="193"/>
      <c r="H483" s="102"/>
    </row>
    <row r="484" spans="3:4" ht="13.5">
      <c r="C484" s="188"/>
      <c r="D484" s="193" t="s">
        <v>813</v>
      </c>
    </row>
    <row r="485" spans="3:4" ht="13.5">
      <c r="C485" s="189"/>
      <c r="D485" s="193" t="s">
        <v>814</v>
      </c>
    </row>
    <row r="486" spans="3:4" ht="13.5">
      <c r="C486" s="190"/>
      <c r="D486" s="193" t="s">
        <v>815</v>
      </c>
    </row>
    <row r="487" spans="3:4" ht="13.5">
      <c r="C487" s="191"/>
      <c r="D487" s="193" t="s">
        <v>816</v>
      </c>
    </row>
    <row r="488" spans="3:4" ht="13.5">
      <c r="C488" s="499"/>
      <c r="D488" s="500" t="s">
        <v>817</v>
      </c>
    </row>
  </sheetData>
  <sheetProtection formatColumns="0" formatRows="0" sort="0" autoFilter="0"/>
  <autoFilter ref="B98:I480"/>
  <mergeCells count="18">
    <mergeCell ref="P97:R97"/>
    <mergeCell ref="D49:G49"/>
    <mergeCell ref="D51:G51"/>
    <mergeCell ref="D53:G53"/>
    <mergeCell ref="D55:G55"/>
    <mergeCell ref="D85:G85"/>
    <mergeCell ref="D87:G87"/>
    <mergeCell ref="D89:G89"/>
    <mergeCell ref="D91:G91"/>
    <mergeCell ref="G97:I97"/>
    <mergeCell ref="J97:L97"/>
    <mergeCell ref="M97:O97"/>
    <mergeCell ref="D28:G28"/>
    <mergeCell ref="F1:G1"/>
    <mergeCell ref="D7:G7"/>
    <mergeCell ref="D9:G9"/>
    <mergeCell ref="D11:G11"/>
    <mergeCell ref="D13:G13"/>
  </mergeCells>
  <hyperlinks>
    <hyperlink ref="E1:F1" location="C2" tooltip="Krycí list soupisu" display="1) Krycí list soupisu"/>
    <hyperlink ref="F1:G1" location="C62" tooltip="Rekapitulace" display="2) Rekapitulace"/>
    <hyperlink ref="I1" location="C98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7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outlinePr summaryBelow="0"/>
    <pageSetUpPr fitToPage="1"/>
  </sheetPr>
  <dimension ref="A1:V1107"/>
  <sheetViews>
    <sheetView showGridLines="0" zoomScale="85" zoomScaleNormal="85" workbookViewId="0" topLeftCell="B87">
      <selection activeCell="N105" sqref="N105"/>
    </sheetView>
  </sheetViews>
  <sheetFormatPr defaultColWidth="9.33203125" defaultRowHeight="13.5" outlineLevelRow="3"/>
  <cols>
    <col min="1" max="1" width="8.33203125" style="193" customWidth="1"/>
    <col min="2" max="2" width="1.66796875" style="193" customWidth="1"/>
    <col min="3" max="3" width="4.83203125" style="193" customWidth="1"/>
    <col min="4" max="4" width="4.33203125" style="193" customWidth="1"/>
    <col min="5" max="5" width="17.16015625" style="193" customWidth="1"/>
    <col min="6" max="6" width="75" style="193" customWidth="1"/>
    <col min="7" max="7" width="8.66015625" style="193" customWidth="1"/>
    <col min="8" max="8" width="11.16015625" style="193" customWidth="1"/>
    <col min="9" max="9" width="12.66015625" style="473" customWidth="1"/>
    <col min="10" max="10" width="23.5" style="193" customWidth="1"/>
    <col min="11" max="11" width="23.5" style="193" hidden="1" customWidth="1"/>
    <col min="12" max="12" width="10.83203125" style="193" customWidth="1"/>
    <col min="13" max="13" width="11.5" style="193" hidden="1" customWidth="1"/>
    <col min="14" max="14" width="23" style="193" customWidth="1"/>
    <col min="15" max="15" width="11.16015625" style="193" customWidth="1"/>
    <col min="16" max="16" width="9.33203125" style="193" hidden="1" customWidth="1"/>
    <col min="17" max="17" width="21" style="193" customWidth="1"/>
    <col min="18" max="18" width="11.16015625" style="193" bestFit="1" customWidth="1"/>
    <col min="19" max="19" width="11.5" style="193" hidden="1" customWidth="1"/>
    <col min="20" max="20" width="21.83203125" style="193" customWidth="1"/>
    <col min="21" max="21" width="2.33203125" style="193" customWidth="1"/>
    <col min="22" max="16384" width="9.16015625" style="193" customWidth="1"/>
  </cols>
  <sheetData>
    <row r="1" spans="1:20" ht="21.75" customHeight="1" hidden="1">
      <c r="A1" s="322"/>
      <c r="B1" s="323"/>
      <c r="C1" s="324"/>
      <c r="D1" s="325" t="s">
        <v>0</v>
      </c>
      <c r="E1" s="324"/>
      <c r="F1" s="510" t="s">
        <v>780</v>
      </c>
      <c r="G1" s="671" t="s">
        <v>781</v>
      </c>
      <c r="H1" s="671"/>
      <c r="I1" s="326"/>
      <c r="J1" s="510" t="s">
        <v>782</v>
      </c>
      <c r="K1" s="515"/>
      <c r="L1" s="322"/>
      <c r="M1" s="322"/>
      <c r="N1" s="322"/>
      <c r="O1" s="322"/>
      <c r="P1" s="322"/>
      <c r="Q1" s="322"/>
      <c r="R1" s="322"/>
      <c r="S1" s="322"/>
      <c r="T1" s="322"/>
    </row>
    <row r="2" spans="2:11" ht="36.9" customHeight="1" hidden="1">
      <c r="B2" s="327"/>
      <c r="C2" s="328"/>
      <c r="D2" s="328"/>
      <c r="E2" s="328"/>
      <c r="F2" s="328"/>
      <c r="G2" s="328"/>
      <c r="H2" s="328"/>
      <c r="I2" s="329"/>
      <c r="J2" s="328"/>
      <c r="K2" s="328"/>
    </row>
    <row r="3" spans="2:11" ht="6.9" customHeight="1" hidden="1">
      <c r="B3" s="330"/>
      <c r="C3" s="331"/>
      <c r="D3" s="331"/>
      <c r="E3" s="331"/>
      <c r="F3" s="331"/>
      <c r="G3" s="331"/>
      <c r="H3" s="331"/>
      <c r="I3" s="332"/>
      <c r="J3" s="331"/>
      <c r="K3" s="511"/>
    </row>
    <row r="4" spans="2:11" ht="36.9" customHeight="1" hidden="1">
      <c r="B4" s="333"/>
      <c r="C4" s="511"/>
      <c r="D4" s="335" t="s">
        <v>41</v>
      </c>
      <c r="E4" s="511"/>
      <c r="F4" s="511"/>
      <c r="G4" s="511"/>
      <c r="H4" s="511"/>
      <c r="I4" s="329"/>
      <c r="J4" s="511"/>
      <c r="K4" s="511"/>
    </row>
    <row r="5" spans="2:11" ht="6.9" customHeight="1" hidden="1">
      <c r="B5" s="333"/>
      <c r="C5" s="511"/>
      <c r="D5" s="511"/>
      <c r="E5" s="511"/>
      <c r="F5" s="511"/>
      <c r="G5" s="511"/>
      <c r="H5" s="511"/>
      <c r="I5" s="329"/>
      <c r="J5" s="511"/>
      <c r="K5" s="511"/>
    </row>
    <row r="6" spans="2:11" ht="13.2" hidden="1">
      <c r="B6" s="333"/>
      <c r="C6" s="511"/>
      <c r="D6" s="336" t="s">
        <v>3</v>
      </c>
      <c r="E6" s="511"/>
      <c r="F6" s="511"/>
      <c r="G6" s="511"/>
      <c r="H6" s="511"/>
      <c r="I6" s="329"/>
      <c r="J6" s="511"/>
      <c r="K6" s="511"/>
    </row>
    <row r="7" spans="2:11" ht="22.5" customHeight="1" hidden="1">
      <c r="B7" s="333"/>
      <c r="C7" s="511"/>
      <c r="D7" s="511"/>
      <c r="E7" s="672" t="e">
        <v>#REF!</v>
      </c>
      <c r="F7" s="673"/>
      <c r="G7" s="673"/>
      <c r="H7" s="673"/>
      <c r="I7" s="329"/>
      <c r="J7" s="511"/>
      <c r="K7" s="511"/>
    </row>
    <row r="8" spans="2:11" ht="13.2" hidden="1">
      <c r="B8" s="333"/>
      <c r="C8" s="511"/>
      <c r="D8" s="336" t="s">
        <v>42</v>
      </c>
      <c r="E8" s="511"/>
      <c r="F8" s="511"/>
      <c r="G8" s="511"/>
      <c r="H8" s="511"/>
      <c r="I8" s="329"/>
      <c r="J8" s="511"/>
      <c r="K8" s="511"/>
    </row>
    <row r="9" spans="2:11" ht="22.5" customHeight="1" hidden="1">
      <c r="B9" s="333"/>
      <c r="C9" s="511"/>
      <c r="D9" s="511"/>
      <c r="E9" s="672" t="s">
        <v>1056</v>
      </c>
      <c r="F9" s="673"/>
      <c r="G9" s="673"/>
      <c r="H9" s="673"/>
      <c r="I9" s="329"/>
      <c r="J9" s="511"/>
      <c r="K9" s="511"/>
    </row>
    <row r="10" spans="2:11" ht="13.2" hidden="1">
      <c r="B10" s="333"/>
      <c r="C10" s="511"/>
      <c r="D10" s="336" t="s">
        <v>43</v>
      </c>
      <c r="E10" s="511"/>
      <c r="F10" s="511"/>
      <c r="G10" s="511"/>
      <c r="H10" s="511"/>
      <c r="I10" s="329"/>
      <c r="J10" s="511"/>
      <c r="K10" s="511"/>
    </row>
    <row r="11" spans="2:11" s="264" customFormat="1" ht="22.5" customHeight="1" hidden="1">
      <c r="B11" s="255"/>
      <c r="C11" s="513"/>
      <c r="D11" s="513"/>
      <c r="E11" s="674" t="s">
        <v>3271</v>
      </c>
      <c r="F11" s="675"/>
      <c r="G11" s="675"/>
      <c r="H11" s="675"/>
      <c r="I11" s="338"/>
      <c r="J11" s="513"/>
      <c r="K11" s="513"/>
    </row>
    <row r="12" spans="2:11" s="264" customFormat="1" ht="13.2" hidden="1">
      <c r="B12" s="255"/>
      <c r="C12" s="513"/>
      <c r="D12" s="336" t="s">
        <v>44</v>
      </c>
      <c r="E12" s="513"/>
      <c r="F12" s="513"/>
      <c r="G12" s="513"/>
      <c r="H12" s="513"/>
      <c r="I12" s="338"/>
      <c r="J12" s="513"/>
      <c r="K12" s="513"/>
    </row>
    <row r="13" spans="2:11" s="264" customFormat="1" ht="36.9" customHeight="1" hidden="1">
      <c r="B13" s="255"/>
      <c r="C13" s="513"/>
      <c r="D13" s="513"/>
      <c r="E13" s="676" t="s">
        <v>3272</v>
      </c>
      <c r="F13" s="675"/>
      <c r="G13" s="675"/>
      <c r="H13" s="675"/>
      <c r="I13" s="338"/>
      <c r="J13" s="513"/>
      <c r="K13" s="513"/>
    </row>
    <row r="14" spans="2:11" s="264" customFormat="1" ht="13.5" hidden="1">
      <c r="B14" s="255"/>
      <c r="C14" s="513"/>
      <c r="D14" s="513"/>
      <c r="E14" s="513"/>
      <c r="F14" s="513"/>
      <c r="G14" s="513"/>
      <c r="H14" s="513"/>
      <c r="I14" s="338"/>
      <c r="J14" s="513"/>
      <c r="K14" s="513"/>
    </row>
    <row r="15" spans="2:11" s="264" customFormat="1" ht="14.4" customHeight="1" hidden="1">
      <c r="B15" s="255"/>
      <c r="C15" s="513"/>
      <c r="D15" s="336" t="s">
        <v>5</v>
      </c>
      <c r="E15" s="513"/>
      <c r="F15" s="339" t="s">
        <v>1059</v>
      </c>
      <c r="G15" s="513"/>
      <c r="H15" s="513"/>
      <c r="I15" s="340" t="s">
        <v>6</v>
      </c>
      <c r="J15" s="339" t="s">
        <v>15</v>
      </c>
      <c r="K15" s="339"/>
    </row>
    <row r="16" spans="2:11" s="264" customFormat="1" ht="14.4" customHeight="1" hidden="1">
      <c r="B16" s="255"/>
      <c r="C16" s="513"/>
      <c r="D16" s="336" t="s">
        <v>8</v>
      </c>
      <c r="E16" s="513"/>
      <c r="F16" s="339" t="s">
        <v>9</v>
      </c>
      <c r="G16" s="513"/>
      <c r="H16" s="513"/>
      <c r="I16" s="340" t="s">
        <v>10</v>
      </c>
      <c r="J16" s="341" t="s">
        <v>1060</v>
      </c>
      <c r="K16" s="341"/>
    </row>
    <row r="17" spans="2:11" s="264" customFormat="1" ht="10.95" customHeight="1" hidden="1">
      <c r="B17" s="255"/>
      <c r="C17" s="513"/>
      <c r="D17" s="513"/>
      <c r="E17" s="513"/>
      <c r="F17" s="513"/>
      <c r="G17" s="513"/>
      <c r="H17" s="513"/>
      <c r="I17" s="338"/>
      <c r="J17" s="513"/>
      <c r="K17" s="513"/>
    </row>
    <row r="18" spans="2:11" s="264" customFormat="1" ht="14.4" customHeight="1" hidden="1">
      <c r="B18" s="255"/>
      <c r="C18" s="513"/>
      <c r="D18" s="336" t="s">
        <v>13</v>
      </c>
      <c r="E18" s="513"/>
      <c r="F18" s="513"/>
      <c r="G18" s="513"/>
      <c r="H18" s="513"/>
      <c r="I18" s="340" t="s">
        <v>14</v>
      </c>
      <c r="J18" s="339" t="s">
        <v>15</v>
      </c>
      <c r="K18" s="339"/>
    </row>
    <row r="19" spans="2:11" s="264" customFormat="1" ht="18" customHeight="1" hidden="1">
      <c r="B19" s="255"/>
      <c r="C19" s="513"/>
      <c r="D19" s="513"/>
      <c r="E19" s="339" t="s">
        <v>16</v>
      </c>
      <c r="F19" s="513"/>
      <c r="G19" s="513"/>
      <c r="H19" s="513"/>
      <c r="I19" s="340" t="s">
        <v>17</v>
      </c>
      <c r="J19" s="339" t="s">
        <v>15</v>
      </c>
      <c r="K19" s="339"/>
    </row>
    <row r="20" spans="2:11" s="264" customFormat="1" ht="6.9" customHeight="1" hidden="1">
      <c r="B20" s="255"/>
      <c r="C20" s="513"/>
      <c r="D20" s="513"/>
      <c r="E20" s="513"/>
      <c r="F20" s="513"/>
      <c r="G20" s="513"/>
      <c r="H20" s="513"/>
      <c r="I20" s="338"/>
      <c r="J20" s="513"/>
      <c r="K20" s="513"/>
    </row>
    <row r="21" spans="2:11" s="264" customFormat="1" ht="14.4" customHeight="1" hidden="1">
      <c r="B21" s="255"/>
      <c r="C21" s="513"/>
      <c r="D21" s="336" t="s">
        <v>18</v>
      </c>
      <c r="E21" s="513"/>
      <c r="F21" s="513"/>
      <c r="G21" s="513"/>
      <c r="H21" s="513"/>
      <c r="I21" s="340" t="s">
        <v>14</v>
      </c>
      <c r="J21" s="339" t="s">
        <v>1061</v>
      </c>
      <c r="K21" s="339"/>
    </row>
    <row r="22" spans="2:11" s="264" customFormat="1" ht="18" customHeight="1" hidden="1">
      <c r="B22" s="255"/>
      <c r="C22" s="513"/>
      <c r="D22" s="513"/>
      <c r="E22" s="339" t="e">
        <v>#REF!</v>
      </c>
      <c r="F22" s="513"/>
      <c r="G22" s="513"/>
      <c r="H22" s="513"/>
      <c r="I22" s="340" t="s">
        <v>17</v>
      </c>
      <c r="J22" s="339" t="s">
        <v>1062</v>
      </c>
      <c r="K22" s="339"/>
    </row>
    <row r="23" spans="2:11" s="264" customFormat="1" ht="6.9" customHeight="1" hidden="1">
      <c r="B23" s="255"/>
      <c r="C23" s="513"/>
      <c r="D23" s="513"/>
      <c r="E23" s="513"/>
      <c r="F23" s="513"/>
      <c r="G23" s="513"/>
      <c r="H23" s="513"/>
      <c r="I23" s="338"/>
      <c r="J23" s="513"/>
      <c r="K23" s="513"/>
    </row>
    <row r="24" spans="2:11" s="264" customFormat="1" ht="14.4" customHeight="1" hidden="1">
      <c r="B24" s="255"/>
      <c r="C24" s="513"/>
      <c r="D24" s="336" t="s">
        <v>19</v>
      </c>
      <c r="E24" s="513"/>
      <c r="F24" s="513"/>
      <c r="G24" s="513"/>
      <c r="H24" s="513"/>
      <c r="I24" s="340" t="s">
        <v>14</v>
      </c>
      <c r="J24" s="339" t="s">
        <v>15</v>
      </c>
      <c r="K24" s="339"/>
    </row>
    <row r="25" spans="2:11" s="264" customFormat="1" ht="18" customHeight="1" hidden="1">
      <c r="B25" s="255"/>
      <c r="C25" s="513"/>
      <c r="D25" s="513"/>
      <c r="E25" s="339" t="s">
        <v>1063</v>
      </c>
      <c r="F25" s="513"/>
      <c r="G25" s="513"/>
      <c r="H25" s="513"/>
      <c r="I25" s="340" t="s">
        <v>17</v>
      </c>
      <c r="J25" s="339" t="s">
        <v>15</v>
      </c>
      <c r="K25" s="339"/>
    </row>
    <row r="26" spans="2:11" s="264" customFormat="1" ht="6.9" customHeight="1" hidden="1">
      <c r="B26" s="255"/>
      <c r="C26" s="513"/>
      <c r="D26" s="513"/>
      <c r="E26" s="513"/>
      <c r="F26" s="513"/>
      <c r="G26" s="513"/>
      <c r="H26" s="513"/>
      <c r="I26" s="338"/>
      <c r="J26" s="513"/>
      <c r="K26" s="513"/>
    </row>
    <row r="27" spans="2:11" s="264" customFormat="1" ht="14.4" customHeight="1" hidden="1">
      <c r="B27" s="255"/>
      <c r="C27" s="513"/>
      <c r="D27" s="336" t="s">
        <v>20</v>
      </c>
      <c r="E27" s="513"/>
      <c r="F27" s="513"/>
      <c r="G27" s="513"/>
      <c r="H27" s="513"/>
      <c r="I27" s="338"/>
      <c r="J27" s="513"/>
      <c r="K27" s="513"/>
    </row>
    <row r="28" spans="2:11" s="345" customFormat="1" ht="22.5" customHeight="1" hidden="1">
      <c r="B28" s="342"/>
      <c r="C28" s="509"/>
      <c r="D28" s="509"/>
      <c r="E28" s="669" t="s">
        <v>15</v>
      </c>
      <c r="F28" s="670"/>
      <c r="G28" s="670"/>
      <c r="H28" s="670"/>
      <c r="I28" s="344"/>
      <c r="J28" s="509"/>
      <c r="K28" s="509"/>
    </row>
    <row r="29" spans="2:11" s="264" customFormat="1" ht="6.9" customHeight="1" hidden="1">
      <c r="B29" s="255"/>
      <c r="C29" s="513"/>
      <c r="D29" s="513"/>
      <c r="E29" s="513"/>
      <c r="F29" s="513"/>
      <c r="G29" s="513"/>
      <c r="H29" s="513"/>
      <c r="I29" s="338"/>
      <c r="J29" s="513"/>
      <c r="K29" s="513"/>
    </row>
    <row r="30" spans="2:11" s="264" customFormat="1" ht="6.9" customHeight="1" hidden="1">
      <c r="B30" s="255"/>
      <c r="C30" s="513"/>
      <c r="D30" s="346"/>
      <c r="E30" s="346"/>
      <c r="F30" s="346"/>
      <c r="G30" s="346"/>
      <c r="H30" s="346"/>
      <c r="I30" s="347"/>
      <c r="J30" s="346"/>
      <c r="K30" s="513"/>
    </row>
    <row r="31" spans="2:11" s="264" customFormat="1" ht="25.35" customHeight="1" hidden="1">
      <c r="B31" s="255"/>
      <c r="C31" s="513"/>
      <c r="D31" s="348" t="s">
        <v>21</v>
      </c>
      <c r="E31" s="513"/>
      <c r="F31" s="513"/>
      <c r="G31" s="513"/>
      <c r="H31" s="513"/>
      <c r="I31" s="338"/>
      <c r="J31" s="349">
        <f>ROUND(J105,2)</f>
        <v>10954267.84</v>
      </c>
      <c r="K31" s="349"/>
    </row>
    <row r="32" spans="2:11" s="264" customFormat="1" ht="6.9" customHeight="1" hidden="1">
      <c r="B32" s="255"/>
      <c r="C32" s="513"/>
      <c r="D32" s="346"/>
      <c r="E32" s="346"/>
      <c r="F32" s="346"/>
      <c r="G32" s="346"/>
      <c r="H32" s="346"/>
      <c r="I32" s="347"/>
      <c r="J32" s="346"/>
      <c r="K32" s="513"/>
    </row>
    <row r="33" spans="2:11" s="264" customFormat="1" ht="14.4" customHeight="1" hidden="1">
      <c r="B33" s="255"/>
      <c r="C33" s="513"/>
      <c r="D33" s="513"/>
      <c r="E33" s="513"/>
      <c r="F33" s="350" t="s">
        <v>23</v>
      </c>
      <c r="G33" s="513"/>
      <c r="H33" s="513"/>
      <c r="I33" s="351" t="s">
        <v>22</v>
      </c>
      <c r="J33" s="350" t="s">
        <v>24</v>
      </c>
      <c r="K33" s="350"/>
    </row>
    <row r="34" spans="2:11" s="264" customFormat="1" ht="14.4" customHeight="1" hidden="1">
      <c r="B34" s="255"/>
      <c r="C34" s="513"/>
      <c r="D34" s="512" t="s">
        <v>25</v>
      </c>
      <c r="E34" s="512" t="s">
        <v>26</v>
      </c>
      <c r="F34" s="353" t="e">
        <f>ROUND(SUM(#REF!),2)</f>
        <v>#REF!</v>
      </c>
      <c r="G34" s="513"/>
      <c r="H34" s="513"/>
      <c r="I34" s="354">
        <v>0.21</v>
      </c>
      <c r="J34" s="353" t="e">
        <f>ROUND(ROUND((SUM(#REF!)),2)*I34,2)</f>
        <v>#REF!</v>
      </c>
      <c r="K34" s="353"/>
    </row>
    <row r="35" spans="2:11" s="264" customFormat="1" ht="14.4" customHeight="1" hidden="1">
      <c r="B35" s="255"/>
      <c r="C35" s="513"/>
      <c r="D35" s="513"/>
      <c r="E35" s="512" t="s">
        <v>27</v>
      </c>
      <c r="F35" s="353" t="e">
        <f>ROUND(SUM(#REF!),2)</f>
        <v>#REF!</v>
      </c>
      <c r="G35" s="513"/>
      <c r="H35" s="513"/>
      <c r="I35" s="354">
        <v>0.15</v>
      </c>
      <c r="J35" s="353" t="e">
        <f>ROUND(ROUND((SUM(#REF!)),2)*I35,2)</f>
        <v>#REF!</v>
      </c>
      <c r="K35" s="353"/>
    </row>
    <row r="36" spans="2:11" s="264" customFormat="1" ht="14.4" customHeight="1" hidden="1">
      <c r="B36" s="255"/>
      <c r="C36" s="513"/>
      <c r="D36" s="513"/>
      <c r="E36" s="512" t="s">
        <v>28</v>
      </c>
      <c r="F36" s="353" t="e">
        <f>ROUND(SUM(#REF!),2)</f>
        <v>#REF!</v>
      </c>
      <c r="G36" s="513"/>
      <c r="H36" s="513"/>
      <c r="I36" s="354">
        <v>0.21</v>
      </c>
      <c r="J36" s="353">
        <v>0</v>
      </c>
      <c r="K36" s="353"/>
    </row>
    <row r="37" spans="2:11" s="264" customFormat="1" ht="14.4" customHeight="1" hidden="1">
      <c r="B37" s="255"/>
      <c r="C37" s="513"/>
      <c r="D37" s="513"/>
      <c r="E37" s="512" t="s">
        <v>29</v>
      </c>
      <c r="F37" s="353" t="e">
        <f>ROUND(SUM(#REF!),2)</f>
        <v>#REF!</v>
      </c>
      <c r="G37" s="513"/>
      <c r="H37" s="513"/>
      <c r="I37" s="354">
        <v>0.15</v>
      </c>
      <c r="J37" s="353">
        <v>0</v>
      </c>
      <c r="K37" s="353"/>
    </row>
    <row r="38" spans="2:11" s="264" customFormat="1" ht="14.4" customHeight="1" hidden="1">
      <c r="B38" s="255"/>
      <c r="C38" s="513"/>
      <c r="D38" s="513"/>
      <c r="E38" s="512" t="s">
        <v>30</v>
      </c>
      <c r="F38" s="353" t="e">
        <f>ROUND(SUM(#REF!),2)</f>
        <v>#REF!</v>
      </c>
      <c r="G38" s="513"/>
      <c r="H38" s="513"/>
      <c r="I38" s="354">
        <v>0</v>
      </c>
      <c r="J38" s="353">
        <v>0</v>
      </c>
      <c r="K38" s="353"/>
    </row>
    <row r="39" spans="2:11" s="264" customFormat="1" ht="6.9" customHeight="1" hidden="1">
      <c r="B39" s="255"/>
      <c r="C39" s="513"/>
      <c r="D39" s="513"/>
      <c r="E39" s="513"/>
      <c r="F39" s="513"/>
      <c r="G39" s="513"/>
      <c r="H39" s="513"/>
      <c r="I39" s="338"/>
      <c r="J39" s="513"/>
      <c r="K39" s="513"/>
    </row>
    <row r="40" spans="2:11" s="264" customFormat="1" ht="25.35" customHeight="1" hidden="1">
      <c r="B40" s="255"/>
      <c r="C40" s="355"/>
      <c r="D40" s="356" t="s">
        <v>31</v>
      </c>
      <c r="E40" s="357"/>
      <c r="F40" s="357"/>
      <c r="G40" s="358" t="s">
        <v>32</v>
      </c>
      <c r="H40" s="359" t="s">
        <v>33</v>
      </c>
      <c r="I40" s="360"/>
      <c r="J40" s="361" t="e">
        <f>SUM(J31:J38)</f>
        <v>#REF!</v>
      </c>
      <c r="K40" s="516"/>
    </row>
    <row r="41" spans="2:11" s="264" customFormat="1" ht="14.4" customHeight="1" hidden="1">
      <c r="B41" s="362"/>
      <c r="C41" s="363"/>
      <c r="D41" s="363"/>
      <c r="E41" s="363"/>
      <c r="F41" s="363"/>
      <c r="G41" s="363"/>
      <c r="H41" s="363"/>
      <c r="I41" s="364"/>
      <c r="J41" s="363"/>
      <c r="K41" s="513"/>
    </row>
    <row r="42" spans="2:11" ht="13.5" hidden="1">
      <c r="B42" s="327"/>
      <c r="C42" s="328"/>
      <c r="D42" s="328"/>
      <c r="E42" s="328"/>
      <c r="F42" s="328"/>
      <c r="G42" s="328"/>
      <c r="H42" s="328"/>
      <c r="I42" s="329"/>
      <c r="J42" s="328"/>
      <c r="K42" s="328"/>
    </row>
    <row r="43" spans="2:11" ht="13.5" hidden="1">
      <c r="B43" s="327"/>
      <c r="C43" s="328"/>
      <c r="D43" s="328"/>
      <c r="E43" s="328"/>
      <c r="F43" s="328"/>
      <c r="G43" s="328"/>
      <c r="H43" s="328"/>
      <c r="I43" s="329"/>
      <c r="J43" s="328"/>
      <c r="K43" s="328"/>
    </row>
    <row r="44" spans="2:11" ht="13.5" hidden="1">
      <c r="B44" s="327"/>
      <c r="C44" s="328"/>
      <c r="D44" s="328"/>
      <c r="E44" s="328"/>
      <c r="F44" s="328"/>
      <c r="G44" s="328"/>
      <c r="H44" s="328"/>
      <c r="I44" s="329"/>
      <c r="J44" s="328"/>
      <c r="K44" s="328"/>
    </row>
    <row r="45" spans="2:11" s="264" customFormat="1" ht="6.9" customHeight="1" hidden="1">
      <c r="B45" s="365"/>
      <c r="C45" s="366"/>
      <c r="D45" s="366"/>
      <c r="E45" s="366"/>
      <c r="F45" s="366"/>
      <c r="G45" s="366"/>
      <c r="H45" s="366"/>
      <c r="I45" s="367"/>
      <c r="J45" s="366"/>
      <c r="K45" s="517"/>
    </row>
    <row r="46" spans="2:11" s="264" customFormat="1" ht="36.9" customHeight="1" hidden="1">
      <c r="B46" s="255"/>
      <c r="C46" s="335" t="s">
        <v>47</v>
      </c>
      <c r="D46" s="513"/>
      <c r="E46" s="513"/>
      <c r="F46" s="513"/>
      <c r="G46" s="513"/>
      <c r="H46" s="513"/>
      <c r="I46" s="338"/>
      <c r="J46" s="513"/>
      <c r="K46" s="513"/>
    </row>
    <row r="47" spans="2:11" s="264" customFormat="1" ht="6.9" customHeight="1" hidden="1">
      <c r="B47" s="255"/>
      <c r="C47" s="513"/>
      <c r="D47" s="513"/>
      <c r="E47" s="513"/>
      <c r="F47" s="513"/>
      <c r="G47" s="513"/>
      <c r="H47" s="513"/>
      <c r="I47" s="338"/>
      <c r="J47" s="513"/>
      <c r="K47" s="513"/>
    </row>
    <row r="48" spans="2:11" s="264" customFormat="1" ht="14.4" customHeight="1" hidden="1">
      <c r="B48" s="255"/>
      <c r="C48" s="336" t="s">
        <v>3</v>
      </c>
      <c r="D48" s="513"/>
      <c r="E48" s="513"/>
      <c r="F48" s="513"/>
      <c r="G48" s="513"/>
      <c r="H48" s="513"/>
      <c r="I48" s="338"/>
      <c r="J48" s="513"/>
      <c r="K48" s="513"/>
    </row>
    <row r="49" spans="2:11" s="264" customFormat="1" ht="22.5" customHeight="1" hidden="1">
      <c r="B49" s="255"/>
      <c r="C49" s="513"/>
      <c r="D49" s="513"/>
      <c r="E49" s="672" t="e">
        <f>E7</f>
        <v>#REF!</v>
      </c>
      <c r="F49" s="675"/>
      <c r="G49" s="675"/>
      <c r="H49" s="675"/>
      <c r="I49" s="338"/>
      <c r="J49" s="513"/>
      <c r="K49" s="513"/>
    </row>
    <row r="50" spans="2:11" ht="13.2" hidden="1">
      <c r="B50" s="333"/>
      <c r="C50" s="336" t="s">
        <v>42</v>
      </c>
      <c r="D50" s="511"/>
      <c r="E50" s="511"/>
      <c r="F50" s="511"/>
      <c r="G50" s="511"/>
      <c r="H50" s="511"/>
      <c r="I50" s="329"/>
      <c r="J50" s="511"/>
      <c r="K50" s="511"/>
    </row>
    <row r="51" spans="2:11" ht="22.5" customHeight="1" hidden="1">
      <c r="B51" s="333"/>
      <c r="C51" s="511"/>
      <c r="D51" s="511"/>
      <c r="E51" s="672" t="s">
        <v>1056</v>
      </c>
      <c r="F51" s="673"/>
      <c r="G51" s="673"/>
      <c r="H51" s="673"/>
      <c r="I51" s="329"/>
      <c r="J51" s="511"/>
      <c r="K51" s="511"/>
    </row>
    <row r="52" spans="2:11" ht="13.2" hidden="1">
      <c r="B52" s="333"/>
      <c r="C52" s="336" t="s">
        <v>43</v>
      </c>
      <c r="D52" s="511"/>
      <c r="E52" s="511"/>
      <c r="F52" s="511"/>
      <c r="G52" s="511"/>
      <c r="H52" s="511"/>
      <c r="I52" s="329"/>
      <c r="J52" s="511"/>
      <c r="K52" s="511"/>
    </row>
    <row r="53" spans="2:11" s="264" customFormat="1" ht="22.5" customHeight="1" hidden="1">
      <c r="B53" s="255"/>
      <c r="C53" s="513"/>
      <c r="D53" s="513"/>
      <c r="E53" s="674" t="s">
        <v>3271</v>
      </c>
      <c r="F53" s="675"/>
      <c r="G53" s="675"/>
      <c r="H53" s="675"/>
      <c r="I53" s="338"/>
      <c r="J53" s="513"/>
      <c r="K53" s="513"/>
    </row>
    <row r="54" spans="2:11" s="264" customFormat="1" ht="14.4" customHeight="1" hidden="1">
      <c r="B54" s="255"/>
      <c r="C54" s="336" t="s">
        <v>44</v>
      </c>
      <c r="D54" s="513"/>
      <c r="E54" s="513"/>
      <c r="F54" s="513"/>
      <c r="G54" s="513"/>
      <c r="H54" s="513"/>
      <c r="I54" s="338"/>
      <c r="J54" s="513"/>
      <c r="K54" s="513"/>
    </row>
    <row r="55" spans="2:11" s="264" customFormat="1" ht="23.25" customHeight="1" hidden="1">
      <c r="B55" s="255"/>
      <c r="C55" s="513"/>
      <c r="D55" s="513"/>
      <c r="E55" s="676" t="str">
        <f>E13</f>
        <v>SO 20.1 - Retenční nádrž RN1B</v>
      </c>
      <c r="F55" s="675"/>
      <c r="G55" s="675"/>
      <c r="H55" s="675"/>
      <c r="I55" s="338"/>
      <c r="J55" s="513"/>
      <c r="K55" s="513"/>
    </row>
    <row r="56" spans="2:11" s="264" customFormat="1" ht="6.9" customHeight="1" hidden="1">
      <c r="B56" s="255"/>
      <c r="C56" s="513"/>
      <c r="D56" s="513"/>
      <c r="E56" s="513"/>
      <c r="F56" s="513"/>
      <c r="G56" s="513"/>
      <c r="H56" s="513"/>
      <c r="I56" s="338"/>
      <c r="J56" s="513"/>
      <c r="K56" s="513"/>
    </row>
    <row r="57" spans="2:11" s="264" customFormat="1" ht="18" customHeight="1" hidden="1">
      <c r="B57" s="255"/>
      <c r="C57" s="336" t="s">
        <v>8</v>
      </c>
      <c r="D57" s="513"/>
      <c r="E57" s="513"/>
      <c r="F57" s="339" t="str">
        <f>F16</f>
        <v>HRANICE - DRAHOTUŠE</v>
      </c>
      <c r="G57" s="513"/>
      <c r="H57" s="513"/>
      <c r="I57" s="340" t="s">
        <v>10</v>
      </c>
      <c r="J57" s="341" t="str">
        <f>IF(J16="","",J16)</f>
        <v>6.4.2016</v>
      </c>
      <c r="K57" s="341"/>
    </row>
    <row r="58" spans="2:11" s="264" customFormat="1" ht="6.9" customHeight="1" hidden="1">
      <c r="B58" s="255"/>
      <c r="C58" s="513"/>
      <c r="D58" s="513"/>
      <c r="E58" s="513"/>
      <c r="F58" s="513"/>
      <c r="G58" s="513"/>
      <c r="H58" s="513"/>
      <c r="I58" s="338"/>
      <c r="J58" s="513"/>
      <c r="K58" s="513"/>
    </row>
    <row r="59" spans="2:11" s="264" customFormat="1" ht="13.2" hidden="1">
      <c r="B59" s="255"/>
      <c r="C59" s="336" t="s">
        <v>13</v>
      </c>
      <c r="D59" s="513"/>
      <c r="E59" s="513"/>
      <c r="F59" s="339" t="str">
        <f>E19</f>
        <v>VODOVODY A KANALIZACE PŘEROV a.s.</v>
      </c>
      <c r="G59" s="513"/>
      <c r="H59" s="513"/>
      <c r="I59" s="340" t="s">
        <v>19</v>
      </c>
      <c r="J59" s="339" t="str">
        <f>E25</f>
        <v>JV PROJEKT VH s.r.o., BRNO</v>
      </c>
      <c r="K59" s="339"/>
    </row>
    <row r="60" spans="2:11" s="264" customFormat="1" ht="14.4" customHeight="1" hidden="1">
      <c r="B60" s="255"/>
      <c r="C60" s="336" t="s">
        <v>18</v>
      </c>
      <c r="D60" s="513"/>
      <c r="E60" s="513"/>
      <c r="F60" s="339" t="e">
        <f>IF(E22="","",E22)</f>
        <v>#REF!</v>
      </c>
      <c r="G60" s="513"/>
      <c r="H60" s="513"/>
      <c r="I60" s="338"/>
      <c r="J60" s="513"/>
      <c r="K60" s="513"/>
    </row>
    <row r="61" spans="2:11" s="264" customFormat="1" ht="10.35" customHeight="1" hidden="1">
      <c r="B61" s="255"/>
      <c r="C61" s="513"/>
      <c r="D61" s="513"/>
      <c r="E61" s="513"/>
      <c r="F61" s="513"/>
      <c r="G61" s="513"/>
      <c r="H61" s="513"/>
      <c r="I61" s="338"/>
      <c r="J61" s="513"/>
      <c r="K61" s="513"/>
    </row>
    <row r="62" spans="2:11" s="264" customFormat="1" ht="29.25" customHeight="1" hidden="1">
      <c r="B62" s="255"/>
      <c r="C62" s="368" t="s">
        <v>49</v>
      </c>
      <c r="D62" s="355"/>
      <c r="E62" s="355"/>
      <c r="F62" s="355"/>
      <c r="G62" s="355"/>
      <c r="H62" s="355"/>
      <c r="I62" s="369"/>
      <c r="J62" s="370" t="s">
        <v>50</v>
      </c>
      <c r="K62" s="370"/>
    </row>
    <row r="63" spans="2:11" s="264" customFormat="1" ht="10.35" customHeight="1" hidden="1">
      <c r="B63" s="255"/>
      <c r="C63" s="513"/>
      <c r="D63" s="513"/>
      <c r="E63" s="513"/>
      <c r="F63" s="513"/>
      <c r="G63" s="513"/>
      <c r="H63" s="513"/>
      <c r="I63" s="338"/>
      <c r="J63" s="513"/>
      <c r="K63" s="513"/>
    </row>
    <row r="64" spans="2:11" s="264" customFormat="1" ht="29.25" customHeight="1" hidden="1">
      <c r="B64" s="255"/>
      <c r="C64" s="371" t="s">
        <v>51</v>
      </c>
      <c r="D64" s="513"/>
      <c r="E64" s="513"/>
      <c r="F64" s="513"/>
      <c r="G64" s="513"/>
      <c r="H64" s="513"/>
      <c r="I64" s="338"/>
      <c r="J64" s="349">
        <f>J105</f>
        <v>10954267.84</v>
      </c>
      <c r="K64" s="349"/>
    </row>
    <row r="65" spans="2:11" s="378" customFormat="1" ht="24.9" customHeight="1" hidden="1">
      <c r="B65" s="372"/>
      <c r="C65" s="373"/>
      <c r="D65" s="374" t="s">
        <v>52</v>
      </c>
      <c r="E65" s="375"/>
      <c r="F65" s="375"/>
      <c r="G65" s="375"/>
      <c r="H65" s="375"/>
      <c r="I65" s="376"/>
      <c r="J65" s="377">
        <f>J106</f>
        <v>10931363.44</v>
      </c>
      <c r="K65" s="518"/>
    </row>
    <row r="66" spans="2:11" s="385" customFormat="1" ht="19.95" customHeight="1" hidden="1">
      <c r="B66" s="379"/>
      <c r="C66" s="380"/>
      <c r="D66" s="381" t="s">
        <v>53</v>
      </c>
      <c r="E66" s="382"/>
      <c r="F66" s="382"/>
      <c r="G66" s="382"/>
      <c r="H66" s="382"/>
      <c r="I66" s="383"/>
      <c r="J66" s="384">
        <f>J107</f>
        <v>6869309.55</v>
      </c>
      <c r="K66" s="519"/>
    </row>
    <row r="67" spans="2:11" s="385" customFormat="1" ht="14.85" customHeight="1" hidden="1">
      <c r="B67" s="379"/>
      <c r="C67" s="380"/>
      <c r="D67" s="381" t="s">
        <v>1064</v>
      </c>
      <c r="E67" s="382"/>
      <c r="F67" s="382"/>
      <c r="G67" s="382"/>
      <c r="H67" s="382"/>
      <c r="I67" s="383"/>
      <c r="J67" s="384">
        <f>J108</f>
        <v>169721.50999999998</v>
      </c>
      <c r="K67" s="519"/>
    </row>
    <row r="68" spans="2:11" s="385" customFormat="1" ht="14.85" customHeight="1" hidden="1">
      <c r="B68" s="379"/>
      <c r="C68" s="380"/>
      <c r="D68" s="381" t="s">
        <v>1065</v>
      </c>
      <c r="E68" s="382"/>
      <c r="F68" s="382"/>
      <c r="G68" s="382"/>
      <c r="H68" s="382"/>
      <c r="I68" s="383"/>
      <c r="J68" s="384">
        <f>J157</f>
        <v>1129637.2300000002</v>
      </c>
      <c r="K68" s="519"/>
    </row>
    <row r="69" spans="2:11" s="385" customFormat="1" ht="14.85" customHeight="1" hidden="1">
      <c r="B69" s="379"/>
      <c r="C69" s="380"/>
      <c r="D69" s="381" t="s">
        <v>1066</v>
      </c>
      <c r="E69" s="382"/>
      <c r="F69" s="382"/>
      <c r="G69" s="382"/>
      <c r="H69" s="382"/>
      <c r="I69" s="383"/>
      <c r="J69" s="384">
        <f>J377</f>
        <v>5569950.81</v>
      </c>
      <c r="K69" s="519"/>
    </row>
    <row r="70" spans="2:11" s="385" customFormat="1" ht="19.95" customHeight="1" hidden="1">
      <c r="B70" s="379"/>
      <c r="C70" s="380"/>
      <c r="D70" s="381" t="s">
        <v>1067</v>
      </c>
      <c r="E70" s="382"/>
      <c r="F70" s="382"/>
      <c r="G70" s="382"/>
      <c r="H70" s="382"/>
      <c r="I70" s="383"/>
      <c r="J70" s="384">
        <f>J550</f>
        <v>176852.22999999992</v>
      </c>
      <c r="K70" s="519"/>
    </row>
    <row r="71" spans="2:11" s="385" customFormat="1" ht="19.95" customHeight="1" hidden="1">
      <c r="B71" s="379"/>
      <c r="C71" s="380"/>
      <c r="D71" s="381" t="s">
        <v>1068</v>
      </c>
      <c r="E71" s="382"/>
      <c r="F71" s="382"/>
      <c r="G71" s="382"/>
      <c r="H71" s="382"/>
      <c r="I71" s="383"/>
      <c r="J71" s="384">
        <f>J607</f>
        <v>2115233.75</v>
      </c>
      <c r="K71" s="519"/>
    </row>
    <row r="72" spans="2:11" s="385" customFormat="1" ht="19.95" customHeight="1" hidden="1">
      <c r="B72" s="379"/>
      <c r="C72" s="380"/>
      <c r="D72" s="381" t="s">
        <v>54</v>
      </c>
      <c r="E72" s="382"/>
      <c r="F72" s="382"/>
      <c r="G72" s="382"/>
      <c r="H72" s="382"/>
      <c r="I72" s="383"/>
      <c r="J72" s="384">
        <f>J721</f>
        <v>414578.17</v>
      </c>
      <c r="K72" s="519"/>
    </row>
    <row r="73" spans="2:11" s="385" customFormat="1" ht="19.95" customHeight="1" hidden="1">
      <c r="B73" s="379"/>
      <c r="C73" s="380"/>
      <c r="D73" s="381" t="s">
        <v>55</v>
      </c>
      <c r="E73" s="382"/>
      <c r="F73" s="382"/>
      <c r="G73" s="382"/>
      <c r="H73" s="382"/>
      <c r="I73" s="383"/>
      <c r="J73" s="384">
        <f>J828</f>
        <v>274515.52999999997</v>
      </c>
      <c r="K73" s="519"/>
    </row>
    <row r="74" spans="2:11" s="385" customFormat="1" ht="19.95" customHeight="1" hidden="1">
      <c r="B74" s="379"/>
      <c r="C74" s="380"/>
      <c r="D74" s="381" t="s">
        <v>1069</v>
      </c>
      <c r="E74" s="382"/>
      <c r="F74" s="382"/>
      <c r="G74" s="382"/>
      <c r="H74" s="382"/>
      <c r="I74" s="383"/>
      <c r="J74" s="384">
        <f>J840</f>
        <v>2006.4</v>
      </c>
      <c r="K74" s="519"/>
    </row>
    <row r="75" spans="2:11" s="385" customFormat="1" ht="19.95" customHeight="1" hidden="1">
      <c r="B75" s="379"/>
      <c r="C75" s="380"/>
      <c r="D75" s="381" t="s">
        <v>56</v>
      </c>
      <c r="E75" s="382"/>
      <c r="F75" s="382"/>
      <c r="G75" s="382"/>
      <c r="H75" s="382"/>
      <c r="I75" s="383"/>
      <c r="J75" s="384">
        <f>J845</f>
        <v>829973.5600000006</v>
      </c>
      <c r="K75" s="519"/>
    </row>
    <row r="76" spans="2:11" s="385" customFormat="1" ht="19.95" customHeight="1" hidden="1">
      <c r="B76" s="379"/>
      <c r="C76" s="380"/>
      <c r="D76" s="381" t="s">
        <v>1070</v>
      </c>
      <c r="E76" s="382"/>
      <c r="F76" s="382"/>
      <c r="G76" s="382"/>
      <c r="H76" s="382"/>
      <c r="I76" s="383"/>
      <c r="J76" s="384">
        <f>J1066</f>
        <v>207608.96</v>
      </c>
      <c r="K76" s="519"/>
    </row>
    <row r="77" spans="2:11" s="385" customFormat="1" ht="19.95" customHeight="1" hidden="1">
      <c r="B77" s="379"/>
      <c r="C77" s="380"/>
      <c r="D77" s="381" t="s">
        <v>1071</v>
      </c>
      <c r="E77" s="382"/>
      <c r="F77" s="382"/>
      <c r="G77" s="382"/>
      <c r="H77" s="382"/>
      <c r="I77" s="383"/>
      <c r="J77" s="384">
        <f>J1092</f>
        <v>41285.29</v>
      </c>
      <c r="K77" s="519"/>
    </row>
    <row r="78" spans="2:11" s="378" customFormat="1" ht="24.9" customHeight="1" hidden="1">
      <c r="B78" s="372"/>
      <c r="C78" s="373"/>
      <c r="D78" s="374" t="s">
        <v>1072</v>
      </c>
      <c r="E78" s="375"/>
      <c r="F78" s="375"/>
      <c r="G78" s="375"/>
      <c r="H78" s="375"/>
      <c r="I78" s="376"/>
      <c r="J78" s="377">
        <f>J1094</f>
        <v>1504.8</v>
      </c>
      <c r="K78" s="518"/>
    </row>
    <row r="79" spans="2:11" s="385" customFormat="1" ht="19.95" customHeight="1" hidden="1">
      <c r="B79" s="379"/>
      <c r="C79" s="380"/>
      <c r="D79" s="381" t="s">
        <v>1074</v>
      </c>
      <c r="E79" s="382"/>
      <c r="F79" s="382"/>
      <c r="G79" s="382"/>
      <c r="H79" s="382"/>
      <c r="I79" s="383"/>
      <c r="J79" s="384">
        <f>J1095</f>
        <v>1504.8</v>
      </c>
      <c r="K79" s="519"/>
    </row>
    <row r="80" spans="2:11" s="378" customFormat="1" ht="24.9" customHeight="1" hidden="1">
      <c r="B80" s="372"/>
      <c r="C80" s="373"/>
      <c r="D80" s="374" t="s">
        <v>57</v>
      </c>
      <c r="E80" s="375"/>
      <c r="F80" s="375"/>
      <c r="G80" s="375"/>
      <c r="H80" s="375"/>
      <c r="I80" s="376"/>
      <c r="J80" s="377">
        <f>J1097</f>
        <v>21399.6</v>
      </c>
      <c r="K80" s="518"/>
    </row>
    <row r="81" spans="2:11" s="385" customFormat="1" ht="19.95" customHeight="1" hidden="1">
      <c r="B81" s="379"/>
      <c r="C81" s="380"/>
      <c r="D81" s="381" t="s">
        <v>1075</v>
      </c>
      <c r="E81" s="382"/>
      <c r="F81" s="382"/>
      <c r="G81" s="382"/>
      <c r="H81" s="382"/>
      <c r="I81" s="383"/>
      <c r="J81" s="384">
        <f>J1098</f>
        <v>21399.6</v>
      </c>
      <c r="K81" s="519"/>
    </row>
    <row r="82" spans="2:11" s="264" customFormat="1" ht="21.75" customHeight="1" hidden="1">
      <c r="B82" s="255"/>
      <c r="C82" s="513"/>
      <c r="D82" s="513"/>
      <c r="E82" s="513"/>
      <c r="F82" s="513"/>
      <c r="G82" s="513"/>
      <c r="H82" s="513"/>
      <c r="I82" s="338"/>
      <c r="J82" s="513"/>
      <c r="K82" s="513"/>
    </row>
    <row r="83" spans="2:11" s="264" customFormat="1" ht="6.9" customHeight="1" hidden="1">
      <c r="B83" s="362"/>
      <c r="C83" s="363"/>
      <c r="D83" s="363"/>
      <c r="E83" s="363"/>
      <c r="F83" s="363"/>
      <c r="G83" s="363"/>
      <c r="H83" s="363"/>
      <c r="I83" s="364"/>
      <c r="J83" s="363"/>
      <c r="K83" s="513"/>
    </row>
    <row r="84" spans="2:11" ht="13.5" hidden="1">
      <c r="B84" s="327"/>
      <c r="C84" s="328"/>
      <c r="D84" s="328"/>
      <c r="E84" s="328"/>
      <c r="F84" s="328"/>
      <c r="G84" s="328"/>
      <c r="H84" s="328"/>
      <c r="I84" s="329"/>
      <c r="J84" s="328"/>
      <c r="K84" s="328"/>
    </row>
    <row r="85" spans="2:11" ht="13.5" hidden="1">
      <c r="B85" s="327"/>
      <c r="C85" s="328"/>
      <c r="D85" s="328"/>
      <c r="E85" s="328"/>
      <c r="F85" s="328"/>
      <c r="G85" s="328"/>
      <c r="H85" s="328"/>
      <c r="I85" s="329"/>
      <c r="J85" s="328"/>
      <c r="K85" s="328"/>
    </row>
    <row r="86" spans="2:11" ht="13.5" hidden="1">
      <c r="B86" s="327"/>
      <c r="C86" s="328"/>
      <c r="D86" s="328"/>
      <c r="E86" s="328"/>
      <c r="F86" s="328"/>
      <c r="G86" s="328"/>
      <c r="H86" s="328"/>
      <c r="I86" s="329"/>
      <c r="J86" s="328"/>
      <c r="K86" s="328"/>
    </row>
    <row r="87" spans="2:21" s="264" customFormat="1" ht="6.9" customHeight="1">
      <c r="B87" s="520"/>
      <c r="C87" s="521"/>
      <c r="D87" s="521"/>
      <c r="E87" s="521"/>
      <c r="F87" s="521"/>
      <c r="G87" s="521"/>
      <c r="H87" s="521"/>
      <c r="I87" s="522"/>
      <c r="J87" s="521"/>
      <c r="K87" s="521"/>
      <c r="L87" s="523"/>
      <c r="M87" s="523"/>
      <c r="N87" s="523"/>
      <c r="O87" s="523"/>
      <c r="P87" s="523"/>
      <c r="Q87" s="523"/>
      <c r="R87" s="523"/>
      <c r="S87" s="523"/>
      <c r="T87" s="523"/>
      <c r="U87" s="524"/>
    </row>
    <row r="88" spans="2:21" s="264" customFormat="1" ht="36.9" customHeight="1">
      <c r="B88" s="255"/>
      <c r="C88" s="148" t="s">
        <v>818</v>
      </c>
      <c r="D88" s="513"/>
      <c r="E88" s="513"/>
      <c r="F88" s="513"/>
      <c r="G88" s="513"/>
      <c r="H88" s="513"/>
      <c r="I88" s="338"/>
      <c r="J88" s="513"/>
      <c r="K88" s="513"/>
      <c r="L88" s="517"/>
      <c r="M88" s="517"/>
      <c r="N88" s="517"/>
      <c r="O88" s="517"/>
      <c r="P88" s="517"/>
      <c r="Q88" s="517"/>
      <c r="R88" s="517"/>
      <c r="S88" s="517"/>
      <c r="T88" s="517"/>
      <c r="U88" s="525"/>
    </row>
    <row r="89" spans="2:21" s="264" customFormat="1" ht="6.9" customHeight="1">
      <c r="B89" s="255"/>
      <c r="C89" s="513"/>
      <c r="D89" s="513"/>
      <c r="E89" s="513"/>
      <c r="F89" s="513"/>
      <c r="G89" s="513"/>
      <c r="H89" s="513"/>
      <c r="I89" s="338"/>
      <c r="J89" s="513"/>
      <c r="K89" s="513"/>
      <c r="L89" s="517"/>
      <c r="M89" s="517"/>
      <c r="N89" s="517"/>
      <c r="O89" s="517"/>
      <c r="P89" s="517"/>
      <c r="Q89" s="517"/>
      <c r="R89" s="517"/>
      <c r="S89" s="517"/>
      <c r="T89" s="517"/>
      <c r="U89" s="525"/>
    </row>
    <row r="90" spans="2:21" s="264" customFormat="1" ht="14.4" customHeight="1">
      <c r="B90" s="255"/>
      <c r="C90" s="336" t="s">
        <v>3</v>
      </c>
      <c r="D90" s="513"/>
      <c r="E90" s="513"/>
      <c r="F90" s="513"/>
      <c r="G90" s="513"/>
      <c r="H90" s="513"/>
      <c r="I90" s="338"/>
      <c r="J90" s="513"/>
      <c r="K90" s="513"/>
      <c r="L90" s="517"/>
      <c r="M90" s="517"/>
      <c r="N90" s="517"/>
      <c r="O90" s="517"/>
      <c r="P90" s="517"/>
      <c r="Q90" s="517"/>
      <c r="R90" s="517"/>
      <c r="S90" s="517"/>
      <c r="T90" s="517"/>
      <c r="U90" s="525"/>
    </row>
    <row r="91" spans="2:21" s="264" customFormat="1" ht="22.5" customHeight="1">
      <c r="B91" s="255"/>
      <c r="C91" s="513"/>
      <c r="D91" s="513"/>
      <c r="E91" s="672" t="s">
        <v>4</v>
      </c>
      <c r="F91" s="675"/>
      <c r="G91" s="675"/>
      <c r="H91" s="675"/>
      <c r="I91" s="338"/>
      <c r="J91" s="513"/>
      <c r="K91" s="513"/>
      <c r="L91" s="517"/>
      <c r="M91" s="517"/>
      <c r="N91" s="517"/>
      <c r="O91" s="517"/>
      <c r="P91" s="517"/>
      <c r="Q91" s="517"/>
      <c r="R91" s="517"/>
      <c r="S91" s="517"/>
      <c r="T91" s="517"/>
      <c r="U91" s="525"/>
    </row>
    <row r="92" spans="2:21" ht="13.2">
      <c r="B92" s="333"/>
      <c r="C92" s="336" t="s">
        <v>42</v>
      </c>
      <c r="D92" s="511"/>
      <c r="E92" s="511"/>
      <c r="F92" s="511"/>
      <c r="G92" s="511"/>
      <c r="H92" s="511"/>
      <c r="I92" s="329"/>
      <c r="J92" s="511"/>
      <c r="K92" s="511"/>
      <c r="L92" s="328"/>
      <c r="M92" s="328"/>
      <c r="N92" s="328"/>
      <c r="O92" s="328"/>
      <c r="P92" s="328"/>
      <c r="Q92" s="328"/>
      <c r="R92" s="328"/>
      <c r="S92" s="328"/>
      <c r="T92" s="328"/>
      <c r="U92" s="526"/>
    </row>
    <row r="93" spans="2:21" ht="22.5" customHeight="1">
      <c r="B93" s="333"/>
      <c r="C93" s="511"/>
      <c r="D93" s="511"/>
      <c r="E93" s="672" t="s">
        <v>1056</v>
      </c>
      <c r="F93" s="673"/>
      <c r="G93" s="673"/>
      <c r="H93" s="673"/>
      <c r="I93" s="329"/>
      <c r="J93" s="511"/>
      <c r="K93" s="511"/>
      <c r="L93" s="328"/>
      <c r="M93" s="328"/>
      <c r="N93" s="328"/>
      <c r="O93" s="328"/>
      <c r="P93" s="328"/>
      <c r="Q93" s="328"/>
      <c r="R93" s="328"/>
      <c r="S93" s="328"/>
      <c r="T93" s="328"/>
      <c r="U93" s="526"/>
    </row>
    <row r="94" spans="2:21" ht="13.2">
      <c r="B94" s="333"/>
      <c r="C94" s="336" t="s">
        <v>43</v>
      </c>
      <c r="D94" s="511"/>
      <c r="E94" s="511"/>
      <c r="F94" s="511"/>
      <c r="G94" s="511"/>
      <c r="H94" s="511"/>
      <c r="I94" s="329"/>
      <c r="J94" s="511"/>
      <c r="K94" s="511"/>
      <c r="L94" s="328"/>
      <c r="M94" s="328"/>
      <c r="N94" s="328"/>
      <c r="O94" s="328"/>
      <c r="P94" s="328"/>
      <c r="Q94" s="328"/>
      <c r="R94" s="328"/>
      <c r="S94" s="328"/>
      <c r="T94" s="328"/>
      <c r="U94" s="526"/>
    </row>
    <row r="95" spans="2:21" s="264" customFormat="1" ht="22.5" customHeight="1">
      <c r="B95" s="255"/>
      <c r="C95" s="513"/>
      <c r="D95" s="513"/>
      <c r="E95" s="674" t="s">
        <v>3271</v>
      </c>
      <c r="F95" s="675"/>
      <c r="G95" s="675"/>
      <c r="H95" s="675"/>
      <c r="I95" s="338"/>
      <c r="J95" s="513"/>
      <c r="K95" s="513"/>
      <c r="L95" s="517"/>
      <c r="M95" s="517"/>
      <c r="N95" s="517"/>
      <c r="O95" s="517"/>
      <c r="P95" s="517"/>
      <c r="Q95" s="517"/>
      <c r="R95" s="517"/>
      <c r="S95" s="517"/>
      <c r="T95" s="517"/>
      <c r="U95" s="525"/>
    </row>
    <row r="96" spans="2:21" s="264" customFormat="1" ht="14.4" customHeight="1">
      <c r="B96" s="255"/>
      <c r="C96" s="336" t="s">
        <v>44</v>
      </c>
      <c r="D96" s="513"/>
      <c r="E96" s="513"/>
      <c r="F96" s="513"/>
      <c r="G96" s="513"/>
      <c r="H96" s="513"/>
      <c r="I96" s="338"/>
      <c r="J96" s="513"/>
      <c r="K96" s="513"/>
      <c r="L96" s="517"/>
      <c r="M96" s="517"/>
      <c r="N96" s="517"/>
      <c r="O96" s="517"/>
      <c r="P96" s="517"/>
      <c r="Q96" s="517"/>
      <c r="R96" s="517"/>
      <c r="S96" s="517"/>
      <c r="T96" s="517"/>
      <c r="U96" s="525"/>
    </row>
    <row r="97" spans="2:21" s="264" customFormat="1" ht="23.25" customHeight="1">
      <c r="B97" s="255"/>
      <c r="C97" s="513"/>
      <c r="D97" s="513"/>
      <c r="E97" s="676" t="str">
        <f>E13</f>
        <v>SO 20.1 - Retenční nádrž RN1B</v>
      </c>
      <c r="F97" s="675"/>
      <c r="G97" s="675"/>
      <c r="H97" s="675"/>
      <c r="I97" s="338"/>
      <c r="J97" s="513"/>
      <c r="K97" s="513"/>
      <c r="L97" s="517"/>
      <c r="M97" s="517"/>
      <c r="N97" s="517"/>
      <c r="O97" s="517"/>
      <c r="P97" s="517"/>
      <c r="Q97" s="517"/>
      <c r="R97" s="517"/>
      <c r="S97" s="517"/>
      <c r="T97" s="517"/>
      <c r="U97" s="525"/>
    </row>
    <row r="98" spans="2:21" s="264" customFormat="1" ht="6.9" customHeight="1">
      <c r="B98" s="255"/>
      <c r="C98" s="513"/>
      <c r="D98" s="513"/>
      <c r="E98" s="513"/>
      <c r="F98" s="513"/>
      <c r="G98" s="513"/>
      <c r="H98" s="513"/>
      <c r="I98" s="338"/>
      <c r="J98" s="513"/>
      <c r="K98" s="513"/>
      <c r="L98" s="517"/>
      <c r="M98" s="517"/>
      <c r="N98" s="517"/>
      <c r="O98" s="517"/>
      <c r="P98" s="517"/>
      <c r="Q98" s="517"/>
      <c r="R98" s="517"/>
      <c r="S98" s="517"/>
      <c r="T98" s="517"/>
      <c r="U98" s="525"/>
    </row>
    <row r="99" spans="2:21" s="264" customFormat="1" ht="18" customHeight="1">
      <c r="B99" s="255"/>
      <c r="C99" s="336" t="s">
        <v>8</v>
      </c>
      <c r="D99" s="513"/>
      <c r="E99" s="513"/>
      <c r="F99" s="339" t="str">
        <f>F16</f>
        <v>HRANICE - DRAHOTUŠE</v>
      </c>
      <c r="G99" s="513"/>
      <c r="H99" s="513"/>
      <c r="I99" s="340"/>
      <c r="J99" s="341"/>
      <c r="K99" s="341"/>
      <c r="L99" s="517"/>
      <c r="M99" s="517"/>
      <c r="N99" s="517"/>
      <c r="O99" s="517"/>
      <c r="P99" s="517"/>
      <c r="Q99" s="517"/>
      <c r="R99" s="517"/>
      <c r="S99" s="517"/>
      <c r="T99" s="517"/>
      <c r="U99" s="525"/>
    </row>
    <row r="100" spans="2:21" s="264" customFormat="1" ht="6.9" customHeight="1">
      <c r="B100" s="255"/>
      <c r="C100" s="513"/>
      <c r="D100" s="513"/>
      <c r="E100" s="513"/>
      <c r="F100" s="513"/>
      <c r="G100" s="513"/>
      <c r="H100" s="513"/>
      <c r="I100" s="338"/>
      <c r="J100" s="513"/>
      <c r="K100" s="513"/>
      <c r="L100" s="517"/>
      <c r="M100" s="517"/>
      <c r="N100" s="517"/>
      <c r="O100" s="517"/>
      <c r="P100" s="517"/>
      <c r="Q100" s="517"/>
      <c r="R100" s="517"/>
      <c r="S100" s="517"/>
      <c r="T100" s="517"/>
      <c r="U100" s="525"/>
    </row>
    <row r="101" spans="2:21" s="264" customFormat="1" ht="13.2">
      <c r="B101" s="255"/>
      <c r="C101" s="336" t="s">
        <v>13</v>
      </c>
      <c r="D101" s="513"/>
      <c r="E101" s="513"/>
      <c r="F101" s="339" t="str">
        <f>E19</f>
        <v>VODOVODY A KANALIZACE PŘEROV a.s.</v>
      </c>
      <c r="G101" s="513"/>
      <c r="H101" s="513"/>
      <c r="I101" s="340" t="s">
        <v>19</v>
      </c>
      <c r="J101" s="339" t="str">
        <f>E25</f>
        <v>JV PROJEKT VH s.r.o., BRNO</v>
      </c>
      <c r="K101" s="339"/>
      <c r="L101" s="517"/>
      <c r="M101" s="517"/>
      <c r="N101" s="517"/>
      <c r="O101" s="517"/>
      <c r="P101" s="517"/>
      <c r="Q101" s="517"/>
      <c r="R101" s="517"/>
      <c r="S101" s="517"/>
      <c r="T101" s="517"/>
      <c r="U101" s="525"/>
    </row>
    <row r="102" spans="2:21" s="264" customFormat="1" ht="14.4" customHeight="1">
      <c r="B102" s="255"/>
      <c r="C102" s="336" t="s">
        <v>18</v>
      </c>
      <c r="D102" s="513"/>
      <c r="E102" s="513"/>
      <c r="F102" s="339" t="s">
        <v>783</v>
      </c>
      <c r="G102" s="513"/>
      <c r="H102" s="513"/>
      <c r="I102" s="338"/>
      <c r="J102" s="513"/>
      <c r="K102" s="513"/>
      <c r="L102" s="517"/>
      <c r="M102" s="517"/>
      <c r="N102" s="517"/>
      <c r="O102" s="517"/>
      <c r="P102" s="517"/>
      <c r="Q102" s="517"/>
      <c r="R102" s="517"/>
      <c r="S102" s="517"/>
      <c r="T102" s="517"/>
      <c r="U102" s="525"/>
    </row>
    <row r="103" spans="2:21" s="264" customFormat="1" ht="24.6" customHeight="1">
      <c r="B103" s="255"/>
      <c r="C103" s="513"/>
      <c r="D103" s="513"/>
      <c r="E103" s="513"/>
      <c r="F103" s="513"/>
      <c r="G103" s="513"/>
      <c r="H103" s="683" t="s">
        <v>808</v>
      </c>
      <c r="I103" s="684"/>
      <c r="J103" s="684"/>
      <c r="K103" s="514"/>
      <c r="L103" s="683" t="s">
        <v>809</v>
      </c>
      <c r="M103" s="684"/>
      <c r="N103" s="692"/>
      <c r="O103" s="683" t="s">
        <v>810</v>
      </c>
      <c r="P103" s="684"/>
      <c r="Q103" s="692"/>
      <c r="R103" s="684" t="s">
        <v>811</v>
      </c>
      <c r="S103" s="684"/>
      <c r="T103" s="692"/>
      <c r="U103" s="525"/>
    </row>
    <row r="104" spans="2:21" s="389" customFormat="1" ht="29.25" customHeight="1">
      <c r="B104" s="527"/>
      <c r="C104" s="506" t="s">
        <v>58</v>
      </c>
      <c r="D104" s="659" t="s">
        <v>35</v>
      </c>
      <c r="E104" s="659" t="s">
        <v>34</v>
      </c>
      <c r="F104" s="659" t="s">
        <v>59</v>
      </c>
      <c r="G104" s="659" t="s">
        <v>60</v>
      </c>
      <c r="H104" s="659" t="s">
        <v>61</v>
      </c>
      <c r="I104" s="507" t="s">
        <v>62</v>
      </c>
      <c r="J104" s="508" t="s">
        <v>50</v>
      </c>
      <c r="K104" s="659"/>
      <c r="L104" s="506" t="s">
        <v>61</v>
      </c>
      <c r="M104" s="507" t="s">
        <v>62</v>
      </c>
      <c r="N104" s="508" t="s">
        <v>50</v>
      </c>
      <c r="O104" s="506" t="s">
        <v>61</v>
      </c>
      <c r="P104" s="507" t="s">
        <v>62</v>
      </c>
      <c r="Q104" s="508" t="s">
        <v>50</v>
      </c>
      <c r="R104" s="659" t="s">
        <v>61</v>
      </c>
      <c r="S104" s="507" t="s">
        <v>62</v>
      </c>
      <c r="T104" s="508" t="s">
        <v>50</v>
      </c>
      <c r="U104" s="528"/>
    </row>
    <row r="105" spans="2:21" s="264" customFormat="1" ht="29.25" customHeight="1">
      <c r="B105" s="255"/>
      <c r="C105" s="390" t="s">
        <v>51</v>
      </c>
      <c r="D105" s="513"/>
      <c r="E105" s="513"/>
      <c r="F105" s="513"/>
      <c r="G105" s="513"/>
      <c r="H105" s="513"/>
      <c r="I105" s="529"/>
      <c r="J105" s="530">
        <f>J106+J1094+J1097</f>
        <v>10954267.84</v>
      </c>
      <c r="K105" s="530"/>
      <c r="L105" s="255"/>
      <c r="M105" s="529"/>
      <c r="N105" s="391">
        <f>N106+N1094+N1097</f>
        <v>14617.259999999998</v>
      </c>
      <c r="O105" s="255"/>
      <c r="P105" s="529"/>
      <c r="Q105" s="391">
        <f>Q106+Q1094+Q1097</f>
        <v>0</v>
      </c>
      <c r="R105" s="513"/>
      <c r="S105" s="529"/>
      <c r="T105" s="530">
        <f>T106+T1094+T1097</f>
        <v>10968885.1</v>
      </c>
      <c r="U105" s="525"/>
    </row>
    <row r="106" spans="2:21" s="254" customFormat="1" ht="37.35" customHeight="1">
      <c r="B106" s="248"/>
      <c r="C106" s="249"/>
      <c r="D106" s="250" t="s">
        <v>36</v>
      </c>
      <c r="E106" s="392" t="s">
        <v>63</v>
      </c>
      <c r="F106" s="392" t="s">
        <v>64</v>
      </c>
      <c r="G106" s="249"/>
      <c r="H106" s="249"/>
      <c r="I106" s="252"/>
      <c r="J106" s="531">
        <f>J107+J550+J607+J721+J828+J840+J845+J1066+J1092</f>
        <v>10931363.44</v>
      </c>
      <c r="K106" s="531"/>
      <c r="L106" s="248"/>
      <c r="M106" s="252"/>
      <c r="N106" s="393">
        <f>N107+N550+N607+N721+N828+N840+N845+N1066+N1092</f>
        <v>14617.259999999998</v>
      </c>
      <c r="O106" s="248"/>
      <c r="P106" s="252"/>
      <c r="Q106" s="393">
        <f>Q107+Q550+Q607+Q721+Q828+Q840+Q845+Q1066+Q1092</f>
        <v>0</v>
      </c>
      <c r="R106" s="249"/>
      <c r="S106" s="252"/>
      <c r="T106" s="531">
        <f>T107+T550+T607+T721+T828+T840+T845+T1066+T1092</f>
        <v>10945980.7</v>
      </c>
      <c r="U106" s="532"/>
    </row>
    <row r="107" spans="2:21" s="254" customFormat="1" ht="22.35" customHeight="1" outlineLevel="1" collapsed="1">
      <c r="B107" s="248"/>
      <c r="C107" s="249"/>
      <c r="D107" s="250" t="s">
        <v>36</v>
      </c>
      <c r="E107" s="251" t="s">
        <v>7</v>
      </c>
      <c r="F107" s="251" t="s">
        <v>65</v>
      </c>
      <c r="G107" s="249"/>
      <c r="H107" s="249"/>
      <c r="I107" s="252"/>
      <c r="J107" s="533">
        <f>J108+J157+J377</f>
        <v>6869309.55</v>
      </c>
      <c r="K107" s="533"/>
      <c r="L107" s="248"/>
      <c r="M107" s="252"/>
      <c r="N107" s="253">
        <f>N108+N157+N377</f>
        <v>0</v>
      </c>
      <c r="O107" s="248"/>
      <c r="P107" s="252"/>
      <c r="Q107" s="253">
        <f>Q108+Q157+Q377</f>
        <v>0</v>
      </c>
      <c r="R107" s="249"/>
      <c r="S107" s="252"/>
      <c r="T107" s="533">
        <f>T108+T157+T377</f>
        <v>6869309.55</v>
      </c>
      <c r="U107" s="532"/>
    </row>
    <row r="108" spans="2:21" s="254" customFormat="1" ht="22.35" customHeight="1" outlineLevel="1" collapsed="1">
      <c r="B108" s="248"/>
      <c r="C108" s="249"/>
      <c r="D108" s="250" t="s">
        <v>36</v>
      </c>
      <c r="E108" s="251" t="s">
        <v>66</v>
      </c>
      <c r="F108" s="251" t="s">
        <v>1077</v>
      </c>
      <c r="G108" s="249"/>
      <c r="H108" s="249"/>
      <c r="I108" s="252"/>
      <c r="J108" s="533">
        <f>SUM(J109:J155)</f>
        <v>169721.50999999998</v>
      </c>
      <c r="K108" s="533"/>
      <c r="L108" s="248"/>
      <c r="M108" s="252"/>
      <c r="N108" s="253">
        <f>SUM(N109:N155)</f>
        <v>0</v>
      </c>
      <c r="O108" s="248"/>
      <c r="P108" s="252"/>
      <c r="Q108" s="253">
        <f>SUM(Q109:Q155)</f>
        <v>0</v>
      </c>
      <c r="R108" s="249"/>
      <c r="S108" s="252"/>
      <c r="T108" s="533">
        <f>SUM(T109:T155)</f>
        <v>169721.50999999998</v>
      </c>
      <c r="U108" s="532"/>
    </row>
    <row r="109" spans="2:21" s="264" customFormat="1" ht="22.5" customHeight="1" hidden="1" outlineLevel="2" collapsed="1">
      <c r="B109" s="255"/>
      <c r="C109" s="256" t="s">
        <v>7</v>
      </c>
      <c r="D109" s="256" t="s">
        <v>67</v>
      </c>
      <c r="E109" s="257" t="s">
        <v>1092</v>
      </c>
      <c r="F109" s="258" t="s">
        <v>1093</v>
      </c>
      <c r="G109" s="259" t="s">
        <v>68</v>
      </c>
      <c r="H109" s="260">
        <v>14.156</v>
      </c>
      <c r="I109" s="261">
        <v>250.8</v>
      </c>
      <c r="J109" s="534">
        <f>ROUND(I109*H109,2)</f>
        <v>3550.32</v>
      </c>
      <c r="K109" s="636"/>
      <c r="L109" s="262"/>
      <c r="M109" s="261">
        <v>250.8</v>
      </c>
      <c r="N109" s="263">
        <f>ROUND(M109*L109,2)</f>
        <v>0</v>
      </c>
      <c r="O109" s="262"/>
      <c r="P109" s="261">
        <v>250.8</v>
      </c>
      <c r="Q109" s="263">
        <f>ROUND(P109*O109,2)</f>
        <v>0</v>
      </c>
      <c r="R109" s="638">
        <f aca="true" t="shared" si="0" ref="R109:R172">H109+L109+O109</f>
        <v>14.156</v>
      </c>
      <c r="S109" s="261">
        <v>250.8</v>
      </c>
      <c r="T109" s="534">
        <f>ROUND(S109*R109,2)</f>
        <v>3550.32</v>
      </c>
      <c r="U109" s="525"/>
    </row>
    <row r="110" spans="2:21" s="406" customFormat="1" ht="13.5" hidden="1" outlineLevel="3">
      <c r="B110" s="397"/>
      <c r="C110" s="398"/>
      <c r="D110" s="399" t="s">
        <v>70</v>
      </c>
      <c r="E110" s="402" t="s">
        <v>15</v>
      </c>
      <c r="F110" s="467" t="s">
        <v>1080</v>
      </c>
      <c r="G110" s="398"/>
      <c r="H110" s="402" t="s">
        <v>15</v>
      </c>
      <c r="I110" s="403" t="s">
        <v>15</v>
      </c>
      <c r="J110" s="398"/>
      <c r="K110" s="398"/>
      <c r="L110" s="405"/>
      <c r="M110" s="403" t="s">
        <v>15</v>
      </c>
      <c r="N110" s="404"/>
      <c r="O110" s="405"/>
      <c r="P110" s="403" t="s">
        <v>15</v>
      </c>
      <c r="Q110" s="404"/>
      <c r="R110" s="402" t="e">
        <f t="shared" si="0"/>
        <v>#VALUE!</v>
      </c>
      <c r="S110" s="403" t="s">
        <v>15</v>
      </c>
      <c r="T110" s="398"/>
      <c r="U110" s="535"/>
    </row>
    <row r="111" spans="2:21" s="415" customFormat="1" ht="13.5" hidden="1" outlineLevel="3">
      <c r="B111" s="407"/>
      <c r="C111" s="408"/>
      <c r="D111" s="399" t="s">
        <v>70</v>
      </c>
      <c r="E111" s="436" t="s">
        <v>15</v>
      </c>
      <c r="F111" s="466" t="s">
        <v>3273</v>
      </c>
      <c r="G111" s="408"/>
      <c r="H111" s="411">
        <v>31.2</v>
      </c>
      <c r="I111" s="412" t="s">
        <v>15</v>
      </c>
      <c r="J111" s="408"/>
      <c r="K111" s="408"/>
      <c r="L111" s="414"/>
      <c r="M111" s="412" t="s">
        <v>15</v>
      </c>
      <c r="N111" s="413"/>
      <c r="O111" s="414"/>
      <c r="P111" s="412" t="s">
        <v>15</v>
      </c>
      <c r="Q111" s="413"/>
      <c r="R111" s="411">
        <f t="shared" si="0"/>
        <v>31.2</v>
      </c>
      <c r="S111" s="412" t="s">
        <v>15</v>
      </c>
      <c r="T111" s="408"/>
      <c r="U111" s="536"/>
    </row>
    <row r="112" spans="2:21" s="426" customFormat="1" ht="13.5" hidden="1" outlineLevel="3">
      <c r="B112" s="425"/>
      <c r="C112" s="427"/>
      <c r="D112" s="399" t="s">
        <v>70</v>
      </c>
      <c r="E112" s="437" t="s">
        <v>3274</v>
      </c>
      <c r="F112" s="537" t="s">
        <v>1096</v>
      </c>
      <c r="G112" s="427"/>
      <c r="H112" s="430">
        <v>31.2</v>
      </c>
      <c r="I112" s="431" t="s">
        <v>15</v>
      </c>
      <c r="J112" s="427"/>
      <c r="K112" s="427"/>
      <c r="L112" s="433"/>
      <c r="M112" s="431" t="s">
        <v>15</v>
      </c>
      <c r="N112" s="432"/>
      <c r="O112" s="433"/>
      <c r="P112" s="431" t="s">
        <v>15</v>
      </c>
      <c r="Q112" s="432"/>
      <c r="R112" s="430">
        <f t="shared" si="0"/>
        <v>31.2</v>
      </c>
      <c r="S112" s="431" t="s">
        <v>15</v>
      </c>
      <c r="T112" s="427"/>
      <c r="U112" s="538"/>
    </row>
    <row r="113" spans="2:21" s="406" customFormat="1" ht="13.5" hidden="1" outlineLevel="3">
      <c r="B113" s="397"/>
      <c r="C113" s="398"/>
      <c r="D113" s="399" t="s">
        <v>70</v>
      </c>
      <c r="E113" s="402" t="s">
        <v>15</v>
      </c>
      <c r="F113" s="467" t="s">
        <v>3275</v>
      </c>
      <c r="G113" s="398"/>
      <c r="H113" s="402" t="s">
        <v>15</v>
      </c>
      <c r="I113" s="403" t="s">
        <v>15</v>
      </c>
      <c r="J113" s="398"/>
      <c r="K113" s="398"/>
      <c r="L113" s="405"/>
      <c r="M113" s="403" t="s">
        <v>15</v>
      </c>
      <c r="N113" s="404"/>
      <c r="O113" s="405"/>
      <c r="P113" s="403" t="s">
        <v>15</v>
      </c>
      <c r="Q113" s="404"/>
      <c r="R113" s="402" t="e">
        <f t="shared" si="0"/>
        <v>#VALUE!</v>
      </c>
      <c r="S113" s="403" t="s">
        <v>15</v>
      </c>
      <c r="T113" s="398"/>
      <c r="U113" s="535"/>
    </row>
    <row r="114" spans="2:21" s="415" customFormat="1" ht="13.5" hidden="1" outlineLevel="3">
      <c r="B114" s="407"/>
      <c r="C114" s="408"/>
      <c r="D114" s="399" t="s">
        <v>70</v>
      </c>
      <c r="E114" s="436" t="s">
        <v>15</v>
      </c>
      <c r="F114" s="466" t="s">
        <v>3276</v>
      </c>
      <c r="G114" s="408"/>
      <c r="H114" s="411">
        <v>-0.543</v>
      </c>
      <c r="I114" s="412" t="s">
        <v>15</v>
      </c>
      <c r="J114" s="408"/>
      <c r="K114" s="408"/>
      <c r="L114" s="414"/>
      <c r="M114" s="412" t="s">
        <v>15</v>
      </c>
      <c r="N114" s="413"/>
      <c r="O114" s="414"/>
      <c r="P114" s="412" t="s">
        <v>15</v>
      </c>
      <c r="Q114" s="413"/>
      <c r="R114" s="411">
        <f t="shared" si="0"/>
        <v>-0.543</v>
      </c>
      <c r="S114" s="412" t="s">
        <v>15</v>
      </c>
      <c r="T114" s="408"/>
      <c r="U114" s="536"/>
    </row>
    <row r="115" spans="2:21" s="415" customFormat="1" ht="13.5" hidden="1" outlineLevel="3">
      <c r="B115" s="407"/>
      <c r="C115" s="408"/>
      <c r="D115" s="399" t="s">
        <v>70</v>
      </c>
      <c r="E115" s="436" t="s">
        <v>15</v>
      </c>
      <c r="F115" s="466" t="s">
        <v>3277</v>
      </c>
      <c r="G115" s="408"/>
      <c r="H115" s="411">
        <v>-2.346</v>
      </c>
      <c r="I115" s="412" t="s">
        <v>15</v>
      </c>
      <c r="J115" s="408"/>
      <c r="K115" s="408"/>
      <c r="L115" s="414"/>
      <c r="M115" s="412" t="s">
        <v>15</v>
      </c>
      <c r="N115" s="413"/>
      <c r="O115" s="414"/>
      <c r="P115" s="412" t="s">
        <v>15</v>
      </c>
      <c r="Q115" s="413"/>
      <c r="R115" s="411">
        <f t="shared" si="0"/>
        <v>-2.346</v>
      </c>
      <c r="S115" s="412" t="s">
        <v>15</v>
      </c>
      <c r="T115" s="408"/>
      <c r="U115" s="536"/>
    </row>
    <row r="116" spans="2:21" s="424" customFormat="1" ht="13.5" hidden="1" outlineLevel="3">
      <c r="B116" s="416"/>
      <c r="C116" s="417"/>
      <c r="D116" s="399" t="s">
        <v>70</v>
      </c>
      <c r="E116" s="438" t="s">
        <v>3278</v>
      </c>
      <c r="F116" s="539" t="s">
        <v>71</v>
      </c>
      <c r="G116" s="417"/>
      <c r="H116" s="420">
        <v>28.311</v>
      </c>
      <c r="I116" s="421" t="s">
        <v>15</v>
      </c>
      <c r="J116" s="417"/>
      <c r="K116" s="417"/>
      <c r="L116" s="423"/>
      <c r="M116" s="421" t="s">
        <v>15</v>
      </c>
      <c r="N116" s="422"/>
      <c r="O116" s="423"/>
      <c r="P116" s="421" t="s">
        <v>15</v>
      </c>
      <c r="Q116" s="422"/>
      <c r="R116" s="420">
        <f t="shared" si="0"/>
        <v>28.311</v>
      </c>
      <c r="S116" s="421" t="s">
        <v>15</v>
      </c>
      <c r="T116" s="417"/>
      <c r="U116" s="540"/>
    </row>
    <row r="117" spans="2:21" s="406" customFormat="1" ht="13.5" hidden="1" outlineLevel="3">
      <c r="B117" s="397"/>
      <c r="C117" s="398"/>
      <c r="D117" s="399" t="s">
        <v>70</v>
      </c>
      <c r="E117" s="402" t="s">
        <v>15</v>
      </c>
      <c r="F117" s="467" t="s">
        <v>1104</v>
      </c>
      <c r="G117" s="398"/>
      <c r="H117" s="402" t="s">
        <v>15</v>
      </c>
      <c r="I117" s="403" t="s">
        <v>15</v>
      </c>
      <c r="J117" s="398"/>
      <c r="K117" s="398"/>
      <c r="L117" s="405"/>
      <c r="M117" s="403" t="s">
        <v>15</v>
      </c>
      <c r="N117" s="404"/>
      <c r="O117" s="405"/>
      <c r="P117" s="403" t="s">
        <v>15</v>
      </c>
      <c r="Q117" s="404"/>
      <c r="R117" s="402" t="e">
        <f t="shared" si="0"/>
        <v>#VALUE!</v>
      </c>
      <c r="S117" s="403" t="s">
        <v>15</v>
      </c>
      <c r="T117" s="398"/>
      <c r="U117" s="535"/>
    </row>
    <row r="118" spans="2:21" s="415" customFormat="1" ht="13.5" hidden="1" outlineLevel="3">
      <c r="B118" s="407"/>
      <c r="C118" s="408"/>
      <c r="D118" s="399" t="s">
        <v>70</v>
      </c>
      <c r="E118" s="436" t="s">
        <v>15</v>
      </c>
      <c r="F118" s="466" t="s">
        <v>3279</v>
      </c>
      <c r="G118" s="408"/>
      <c r="H118" s="411">
        <v>14.156</v>
      </c>
      <c r="I118" s="412" t="s">
        <v>15</v>
      </c>
      <c r="J118" s="408"/>
      <c r="K118" s="408"/>
      <c r="L118" s="414"/>
      <c r="M118" s="412" t="s">
        <v>15</v>
      </c>
      <c r="N118" s="413"/>
      <c r="O118" s="414"/>
      <c r="P118" s="412" t="s">
        <v>15</v>
      </c>
      <c r="Q118" s="413"/>
      <c r="R118" s="411">
        <f t="shared" si="0"/>
        <v>14.156</v>
      </c>
      <c r="S118" s="412" t="s">
        <v>15</v>
      </c>
      <c r="T118" s="408"/>
      <c r="U118" s="536"/>
    </row>
    <row r="119" spans="2:21" s="264" customFormat="1" ht="22.5" customHeight="1" hidden="1" outlineLevel="2" collapsed="1">
      <c r="B119" s="255"/>
      <c r="C119" s="256" t="s">
        <v>37</v>
      </c>
      <c r="D119" s="256" t="s">
        <v>67</v>
      </c>
      <c r="E119" s="257" t="s">
        <v>1102</v>
      </c>
      <c r="F119" s="258" t="s">
        <v>1103</v>
      </c>
      <c r="G119" s="259" t="s">
        <v>68</v>
      </c>
      <c r="H119" s="260">
        <v>4.247</v>
      </c>
      <c r="I119" s="261">
        <v>12.4</v>
      </c>
      <c r="J119" s="534">
        <f>ROUND(I119*H119,2)</f>
        <v>52.66</v>
      </c>
      <c r="K119" s="636"/>
      <c r="L119" s="262"/>
      <c r="M119" s="261">
        <v>12.4</v>
      </c>
      <c r="N119" s="263">
        <f>ROUND(M119*L119,2)</f>
        <v>0</v>
      </c>
      <c r="O119" s="262"/>
      <c r="P119" s="261">
        <v>12.4</v>
      </c>
      <c r="Q119" s="263">
        <f>ROUND(P119*O119,2)</f>
        <v>0</v>
      </c>
      <c r="R119" s="638">
        <f t="shared" si="0"/>
        <v>4.247</v>
      </c>
      <c r="S119" s="261">
        <v>12.4</v>
      </c>
      <c r="T119" s="534">
        <f>ROUND(S119*R119,2)</f>
        <v>52.66</v>
      </c>
      <c r="U119" s="525"/>
    </row>
    <row r="120" spans="2:21" s="406" customFormat="1" ht="13.5" hidden="1" outlineLevel="3">
      <c r="B120" s="397"/>
      <c r="C120" s="398"/>
      <c r="D120" s="399" t="s">
        <v>70</v>
      </c>
      <c r="E120" s="402" t="s">
        <v>15</v>
      </c>
      <c r="F120" s="467" t="s">
        <v>1108</v>
      </c>
      <c r="G120" s="398"/>
      <c r="H120" s="402" t="s">
        <v>15</v>
      </c>
      <c r="I120" s="403" t="s">
        <v>15</v>
      </c>
      <c r="J120" s="398"/>
      <c r="K120" s="398"/>
      <c r="L120" s="405"/>
      <c r="M120" s="403" t="s">
        <v>15</v>
      </c>
      <c r="N120" s="404"/>
      <c r="O120" s="405"/>
      <c r="P120" s="403" t="s">
        <v>15</v>
      </c>
      <c r="Q120" s="404"/>
      <c r="R120" s="402" t="e">
        <f t="shared" si="0"/>
        <v>#VALUE!</v>
      </c>
      <c r="S120" s="403" t="s">
        <v>15</v>
      </c>
      <c r="T120" s="398"/>
      <c r="U120" s="535"/>
    </row>
    <row r="121" spans="2:21" s="415" customFormat="1" ht="13.5" hidden="1" outlineLevel="3">
      <c r="B121" s="407"/>
      <c r="C121" s="408"/>
      <c r="D121" s="399" t="s">
        <v>70</v>
      </c>
      <c r="E121" s="436" t="s">
        <v>15</v>
      </c>
      <c r="F121" s="466" t="s">
        <v>3280</v>
      </c>
      <c r="G121" s="408"/>
      <c r="H121" s="411">
        <v>4.247</v>
      </c>
      <c r="I121" s="412" t="s">
        <v>15</v>
      </c>
      <c r="J121" s="408"/>
      <c r="K121" s="408"/>
      <c r="L121" s="414"/>
      <c r="M121" s="412" t="s">
        <v>15</v>
      </c>
      <c r="N121" s="413"/>
      <c r="O121" s="414"/>
      <c r="P121" s="412" t="s">
        <v>15</v>
      </c>
      <c r="Q121" s="413"/>
      <c r="R121" s="411">
        <f t="shared" si="0"/>
        <v>4.247</v>
      </c>
      <c r="S121" s="412" t="s">
        <v>15</v>
      </c>
      <c r="T121" s="408"/>
      <c r="U121" s="536"/>
    </row>
    <row r="122" spans="2:21" s="264" customFormat="1" ht="22.5" customHeight="1" hidden="1" outlineLevel="2" collapsed="1">
      <c r="B122" s="255"/>
      <c r="C122" s="256" t="s">
        <v>38</v>
      </c>
      <c r="D122" s="256" t="s">
        <v>67</v>
      </c>
      <c r="E122" s="257" t="s">
        <v>1106</v>
      </c>
      <c r="F122" s="258" t="s">
        <v>1107</v>
      </c>
      <c r="G122" s="259" t="s">
        <v>68</v>
      </c>
      <c r="H122" s="260">
        <v>12.74</v>
      </c>
      <c r="I122" s="261">
        <v>250.8</v>
      </c>
      <c r="J122" s="534">
        <f>ROUND(I122*H122,2)</f>
        <v>3195.19</v>
      </c>
      <c r="K122" s="636"/>
      <c r="L122" s="262"/>
      <c r="M122" s="261">
        <v>250.8</v>
      </c>
      <c r="N122" s="263">
        <f>ROUND(M122*L122,2)</f>
        <v>0</v>
      </c>
      <c r="O122" s="262"/>
      <c r="P122" s="261">
        <v>250.8</v>
      </c>
      <c r="Q122" s="263">
        <f>ROUND(P122*O122,2)</f>
        <v>0</v>
      </c>
      <c r="R122" s="638">
        <f t="shared" si="0"/>
        <v>12.74</v>
      </c>
      <c r="S122" s="261">
        <v>250.8</v>
      </c>
      <c r="T122" s="534">
        <f>ROUND(S122*R122,2)</f>
        <v>3195.19</v>
      </c>
      <c r="U122" s="525"/>
    </row>
    <row r="123" spans="2:21" s="406" customFormat="1" ht="13.5" hidden="1" outlineLevel="3">
      <c r="B123" s="397"/>
      <c r="C123" s="398"/>
      <c r="D123" s="399" t="s">
        <v>70</v>
      </c>
      <c r="E123" s="402" t="s">
        <v>15</v>
      </c>
      <c r="F123" s="467" t="s">
        <v>1664</v>
      </c>
      <c r="G123" s="398"/>
      <c r="H123" s="402" t="s">
        <v>15</v>
      </c>
      <c r="I123" s="403" t="s">
        <v>15</v>
      </c>
      <c r="J123" s="398"/>
      <c r="K123" s="398"/>
      <c r="L123" s="405"/>
      <c r="M123" s="403" t="s">
        <v>15</v>
      </c>
      <c r="N123" s="404"/>
      <c r="O123" s="405"/>
      <c r="P123" s="403" t="s">
        <v>15</v>
      </c>
      <c r="Q123" s="404"/>
      <c r="R123" s="402" t="e">
        <f t="shared" si="0"/>
        <v>#VALUE!</v>
      </c>
      <c r="S123" s="403" t="s">
        <v>15</v>
      </c>
      <c r="T123" s="398"/>
      <c r="U123" s="535"/>
    </row>
    <row r="124" spans="2:21" s="415" customFormat="1" ht="13.5" hidden="1" outlineLevel="3">
      <c r="B124" s="407"/>
      <c r="C124" s="408"/>
      <c r="D124" s="399" t="s">
        <v>70</v>
      </c>
      <c r="E124" s="436" t="s">
        <v>15</v>
      </c>
      <c r="F124" s="466" t="s">
        <v>3281</v>
      </c>
      <c r="G124" s="408"/>
      <c r="H124" s="411">
        <v>12.74</v>
      </c>
      <c r="I124" s="412" t="s">
        <v>15</v>
      </c>
      <c r="J124" s="408"/>
      <c r="K124" s="408"/>
      <c r="L124" s="414"/>
      <c r="M124" s="412" t="s">
        <v>15</v>
      </c>
      <c r="N124" s="413"/>
      <c r="O124" s="414"/>
      <c r="P124" s="412" t="s">
        <v>15</v>
      </c>
      <c r="Q124" s="413"/>
      <c r="R124" s="411">
        <f t="shared" si="0"/>
        <v>12.74</v>
      </c>
      <c r="S124" s="412" t="s">
        <v>15</v>
      </c>
      <c r="T124" s="408"/>
      <c r="U124" s="536"/>
    </row>
    <row r="125" spans="2:21" s="264" customFormat="1" ht="22.5" customHeight="1" hidden="1" outlineLevel="2" collapsed="1">
      <c r="B125" s="255"/>
      <c r="C125" s="256" t="s">
        <v>69</v>
      </c>
      <c r="D125" s="256" t="s">
        <v>67</v>
      </c>
      <c r="E125" s="257" t="s">
        <v>1110</v>
      </c>
      <c r="F125" s="258" t="s">
        <v>1111</v>
      </c>
      <c r="G125" s="259" t="s">
        <v>68</v>
      </c>
      <c r="H125" s="260">
        <v>3.822</v>
      </c>
      <c r="I125" s="261">
        <v>12.4</v>
      </c>
      <c r="J125" s="534">
        <f>ROUND(I125*H125,2)</f>
        <v>47.39</v>
      </c>
      <c r="K125" s="636"/>
      <c r="L125" s="262"/>
      <c r="M125" s="261">
        <v>12.4</v>
      </c>
      <c r="N125" s="263">
        <f>ROUND(M125*L125,2)</f>
        <v>0</v>
      </c>
      <c r="O125" s="262"/>
      <c r="P125" s="261">
        <v>12.4</v>
      </c>
      <c r="Q125" s="263">
        <f>ROUND(P125*O125,2)</f>
        <v>0</v>
      </c>
      <c r="R125" s="638">
        <f t="shared" si="0"/>
        <v>3.822</v>
      </c>
      <c r="S125" s="261">
        <v>12.4</v>
      </c>
      <c r="T125" s="534">
        <f>ROUND(S125*R125,2)</f>
        <v>47.39</v>
      </c>
      <c r="U125" s="525"/>
    </row>
    <row r="126" spans="2:21" s="406" customFormat="1" ht="13.5" hidden="1" outlineLevel="3">
      <c r="B126" s="397"/>
      <c r="C126" s="398"/>
      <c r="D126" s="399" t="s">
        <v>70</v>
      </c>
      <c r="E126" s="402" t="s">
        <v>15</v>
      </c>
      <c r="F126" s="467" t="s">
        <v>1108</v>
      </c>
      <c r="G126" s="398"/>
      <c r="H126" s="402" t="s">
        <v>15</v>
      </c>
      <c r="I126" s="403" t="s">
        <v>15</v>
      </c>
      <c r="J126" s="398"/>
      <c r="K126" s="398"/>
      <c r="L126" s="405"/>
      <c r="M126" s="403" t="s">
        <v>15</v>
      </c>
      <c r="N126" s="404"/>
      <c r="O126" s="405"/>
      <c r="P126" s="403" t="s">
        <v>15</v>
      </c>
      <c r="Q126" s="404"/>
      <c r="R126" s="402" t="e">
        <f t="shared" si="0"/>
        <v>#VALUE!</v>
      </c>
      <c r="S126" s="403" t="s">
        <v>15</v>
      </c>
      <c r="T126" s="398"/>
      <c r="U126" s="535"/>
    </row>
    <row r="127" spans="2:21" s="415" customFormat="1" ht="13.5" hidden="1" outlineLevel="3">
      <c r="B127" s="407"/>
      <c r="C127" s="408"/>
      <c r="D127" s="399" t="s">
        <v>70</v>
      </c>
      <c r="E127" s="436" t="s">
        <v>15</v>
      </c>
      <c r="F127" s="466" t="s">
        <v>3282</v>
      </c>
      <c r="G127" s="408"/>
      <c r="H127" s="411">
        <v>3.822</v>
      </c>
      <c r="I127" s="412" t="s">
        <v>15</v>
      </c>
      <c r="J127" s="408"/>
      <c r="K127" s="408"/>
      <c r="L127" s="414"/>
      <c r="M127" s="412" t="s">
        <v>15</v>
      </c>
      <c r="N127" s="413"/>
      <c r="O127" s="414"/>
      <c r="P127" s="412" t="s">
        <v>15</v>
      </c>
      <c r="Q127" s="413"/>
      <c r="R127" s="411">
        <f t="shared" si="0"/>
        <v>3.822</v>
      </c>
      <c r="S127" s="412" t="s">
        <v>15</v>
      </c>
      <c r="T127" s="408"/>
      <c r="U127" s="536"/>
    </row>
    <row r="128" spans="2:21" s="264" customFormat="1" ht="22.5" customHeight="1" hidden="1" outlineLevel="2" collapsed="1">
      <c r="B128" s="255"/>
      <c r="C128" s="256" t="s">
        <v>72</v>
      </c>
      <c r="D128" s="256" t="s">
        <v>67</v>
      </c>
      <c r="E128" s="257" t="s">
        <v>1113</v>
      </c>
      <c r="F128" s="258" t="s">
        <v>1114</v>
      </c>
      <c r="G128" s="259" t="s">
        <v>68</v>
      </c>
      <c r="H128" s="260">
        <v>1.416</v>
      </c>
      <c r="I128" s="261">
        <v>585.1</v>
      </c>
      <c r="J128" s="534">
        <f>ROUND(I128*H128,2)</f>
        <v>828.5</v>
      </c>
      <c r="K128" s="636"/>
      <c r="L128" s="262"/>
      <c r="M128" s="261">
        <v>585.1</v>
      </c>
      <c r="N128" s="263">
        <f>ROUND(M128*L128,2)</f>
        <v>0</v>
      </c>
      <c r="O128" s="262"/>
      <c r="P128" s="261">
        <v>585.1</v>
      </c>
      <c r="Q128" s="263">
        <f>ROUND(P128*O128,2)</f>
        <v>0</v>
      </c>
      <c r="R128" s="638">
        <f t="shared" si="0"/>
        <v>1.416</v>
      </c>
      <c r="S128" s="261">
        <v>585.1</v>
      </c>
      <c r="T128" s="534">
        <f>ROUND(S128*R128,2)</f>
        <v>828.5</v>
      </c>
      <c r="U128" s="525"/>
    </row>
    <row r="129" spans="2:21" s="406" customFormat="1" ht="13.5" hidden="1" outlineLevel="3">
      <c r="B129" s="397"/>
      <c r="C129" s="398"/>
      <c r="D129" s="399" t="s">
        <v>70</v>
      </c>
      <c r="E129" s="402" t="s">
        <v>15</v>
      </c>
      <c r="F129" s="467" t="s">
        <v>3283</v>
      </c>
      <c r="G129" s="398"/>
      <c r="H129" s="402" t="s">
        <v>15</v>
      </c>
      <c r="I129" s="403" t="s">
        <v>15</v>
      </c>
      <c r="J129" s="398"/>
      <c r="K129" s="398"/>
      <c r="L129" s="405"/>
      <c r="M129" s="403" t="s">
        <v>15</v>
      </c>
      <c r="N129" s="404"/>
      <c r="O129" s="405"/>
      <c r="P129" s="403" t="s">
        <v>15</v>
      </c>
      <c r="Q129" s="404"/>
      <c r="R129" s="402" t="e">
        <f t="shared" si="0"/>
        <v>#VALUE!</v>
      </c>
      <c r="S129" s="403" t="s">
        <v>15</v>
      </c>
      <c r="T129" s="398"/>
      <c r="U129" s="535"/>
    </row>
    <row r="130" spans="2:21" s="415" customFormat="1" ht="13.5" hidden="1" outlineLevel="3">
      <c r="B130" s="407"/>
      <c r="C130" s="408"/>
      <c r="D130" s="399" t="s">
        <v>70</v>
      </c>
      <c r="E130" s="436" t="s">
        <v>15</v>
      </c>
      <c r="F130" s="466" t="s">
        <v>3284</v>
      </c>
      <c r="G130" s="408"/>
      <c r="H130" s="411">
        <v>1.416</v>
      </c>
      <c r="I130" s="412" t="s">
        <v>15</v>
      </c>
      <c r="J130" s="408"/>
      <c r="K130" s="408"/>
      <c r="L130" s="414"/>
      <c r="M130" s="412" t="s">
        <v>15</v>
      </c>
      <c r="N130" s="413"/>
      <c r="O130" s="414"/>
      <c r="P130" s="412" t="s">
        <v>15</v>
      </c>
      <c r="Q130" s="413"/>
      <c r="R130" s="411">
        <f t="shared" si="0"/>
        <v>1.416</v>
      </c>
      <c r="S130" s="412" t="s">
        <v>15</v>
      </c>
      <c r="T130" s="408"/>
      <c r="U130" s="536"/>
    </row>
    <row r="131" spans="2:21" s="264" customFormat="1" ht="22.5" customHeight="1" hidden="1" outlineLevel="2" collapsed="1">
      <c r="B131" s="255"/>
      <c r="C131" s="303" t="s">
        <v>73</v>
      </c>
      <c r="D131" s="303" t="s">
        <v>67</v>
      </c>
      <c r="E131" s="304" t="s">
        <v>1326</v>
      </c>
      <c r="F131" s="579" t="s">
        <v>1327</v>
      </c>
      <c r="G131" s="305" t="s">
        <v>77</v>
      </c>
      <c r="H131" s="306">
        <v>68.8</v>
      </c>
      <c r="I131" s="261">
        <v>585.1</v>
      </c>
      <c r="J131" s="580">
        <f>ROUND(I131*H131,2)</f>
        <v>40254.88</v>
      </c>
      <c r="K131" s="616"/>
      <c r="L131" s="307"/>
      <c r="M131" s="261">
        <v>585.1</v>
      </c>
      <c r="N131" s="308">
        <f>ROUND(M131*L131,2)</f>
        <v>0</v>
      </c>
      <c r="O131" s="307"/>
      <c r="P131" s="261">
        <v>585.1</v>
      </c>
      <c r="Q131" s="308">
        <f>ROUND(P131*O131,2)</f>
        <v>0</v>
      </c>
      <c r="R131" s="639">
        <f t="shared" si="0"/>
        <v>68.8</v>
      </c>
      <c r="S131" s="261">
        <v>585.1</v>
      </c>
      <c r="T131" s="580">
        <f>ROUND(S131*R131,2)</f>
        <v>40254.88</v>
      </c>
      <c r="U131" s="525"/>
    </row>
    <row r="132" spans="2:21" s="415" customFormat="1" ht="13.5" hidden="1" outlineLevel="3">
      <c r="B132" s="407"/>
      <c r="C132" s="442"/>
      <c r="D132" s="443" t="s">
        <v>70</v>
      </c>
      <c r="E132" s="444" t="s">
        <v>15</v>
      </c>
      <c r="F132" s="581" t="s">
        <v>3285</v>
      </c>
      <c r="G132" s="442"/>
      <c r="H132" s="446">
        <v>68.8</v>
      </c>
      <c r="I132" s="412" t="s">
        <v>15</v>
      </c>
      <c r="J132" s="442"/>
      <c r="K132" s="442"/>
      <c r="L132" s="448"/>
      <c r="M132" s="412" t="s">
        <v>15</v>
      </c>
      <c r="N132" s="447"/>
      <c r="O132" s="448"/>
      <c r="P132" s="412" t="s">
        <v>15</v>
      </c>
      <c r="Q132" s="447"/>
      <c r="R132" s="446">
        <f t="shared" si="0"/>
        <v>68.8</v>
      </c>
      <c r="S132" s="412" t="s">
        <v>15</v>
      </c>
      <c r="T132" s="442"/>
      <c r="U132" s="536"/>
    </row>
    <row r="133" spans="2:21" s="264" customFormat="1" ht="22.5" customHeight="1" hidden="1" outlineLevel="2">
      <c r="B133" s="255"/>
      <c r="C133" s="303" t="s">
        <v>74</v>
      </c>
      <c r="D133" s="303" t="s">
        <v>67</v>
      </c>
      <c r="E133" s="304" t="s">
        <v>1332</v>
      </c>
      <c r="F133" s="579" t="s">
        <v>1333</v>
      </c>
      <c r="G133" s="305" t="s">
        <v>77</v>
      </c>
      <c r="H133" s="306">
        <v>68.8</v>
      </c>
      <c r="I133" s="261">
        <v>111.5</v>
      </c>
      <c r="J133" s="580">
        <f>ROUND(I133*H133,2)</f>
        <v>7671.2</v>
      </c>
      <c r="K133" s="616"/>
      <c r="L133" s="307"/>
      <c r="M133" s="261">
        <v>111.5</v>
      </c>
      <c r="N133" s="308">
        <f>ROUND(M133*L133,2)</f>
        <v>0</v>
      </c>
      <c r="O133" s="307"/>
      <c r="P133" s="261">
        <v>111.5</v>
      </c>
      <c r="Q133" s="308">
        <f>ROUND(P133*O133,2)</f>
        <v>0</v>
      </c>
      <c r="R133" s="639">
        <f t="shared" si="0"/>
        <v>68.8</v>
      </c>
      <c r="S133" s="261">
        <v>111.5</v>
      </c>
      <c r="T133" s="580">
        <f>ROUND(S133*R133,2)</f>
        <v>7671.2</v>
      </c>
      <c r="U133" s="525"/>
    </row>
    <row r="134" spans="2:21" s="264" customFormat="1" ht="22.5" customHeight="1" hidden="1" outlineLevel="2" collapsed="1">
      <c r="B134" s="255"/>
      <c r="C134" s="256" t="s">
        <v>75</v>
      </c>
      <c r="D134" s="256" t="s">
        <v>67</v>
      </c>
      <c r="E134" s="257" t="s">
        <v>1127</v>
      </c>
      <c r="F134" s="258" t="s">
        <v>1128</v>
      </c>
      <c r="G134" s="259" t="s">
        <v>68</v>
      </c>
      <c r="H134" s="260">
        <v>31.2</v>
      </c>
      <c r="I134" s="261">
        <v>75.2</v>
      </c>
      <c r="J134" s="534">
        <f>ROUND(I134*H134,2)</f>
        <v>2346.24</v>
      </c>
      <c r="K134" s="636"/>
      <c r="L134" s="262"/>
      <c r="M134" s="261">
        <v>75.2</v>
      </c>
      <c r="N134" s="263">
        <f>ROUND(M134*L134,2)</f>
        <v>0</v>
      </c>
      <c r="O134" s="262"/>
      <c r="P134" s="261">
        <v>75.2</v>
      </c>
      <c r="Q134" s="263">
        <f>ROUND(P134*O134,2)</f>
        <v>0</v>
      </c>
      <c r="R134" s="638">
        <f t="shared" si="0"/>
        <v>31.2</v>
      </c>
      <c r="S134" s="261">
        <v>75.2</v>
      </c>
      <c r="T134" s="534">
        <f>ROUND(S134*R134,2)</f>
        <v>2346.24</v>
      </c>
      <c r="U134" s="525"/>
    </row>
    <row r="135" spans="2:21" s="406" customFormat="1" ht="13.5" hidden="1" outlineLevel="3">
      <c r="B135" s="397"/>
      <c r="C135" s="398"/>
      <c r="D135" s="399" t="s">
        <v>70</v>
      </c>
      <c r="E135" s="402" t="s">
        <v>15</v>
      </c>
      <c r="F135" s="467" t="s">
        <v>3286</v>
      </c>
      <c r="G135" s="398"/>
      <c r="H135" s="402" t="s">
        <v>15</v>
      </c>
      <c r="I135" s="403" t="s">
        <v>15</v>
      </c>
      <c r="J135" s="398"/>
      <c r="K135" s="398"/>
      <c r="L135" s="405"/>
      <c r="M135" s="403" t="s">
        <v>15</v>
      </c>
      <c r="N135" s="404"/>
      <c r="O135" s="405"/>
      <c r="P135" s="403" t="s">
        <v>15</v>
      </c>
      <c r="Q135" s="404"/>
      <c r="R135" s="402" t="e">
        <f t="shared" si="0"/>
        <v>#VALUE!</v>
      </c>
      <c r="S135" s="403" t="s">
        <v>15</v>
      </c>
      <c r="T135" s="398"/>
      <c r="U135" s="535"/>
    </row>
    <row r="136" spans="2:21" s="415" customFormat="1" ht="13.5" hidden="1" outlineLevel="3">
      <c r="B136" s="407"/>
      <c r="C136" s="408"/>
      <c r="D136" s="399" t="s">
        <v>70</v>
      </c>
      <c r="E136" s="436" t="s">
        <v>15</v>
      </c>
      <c r="F136" s="466" t="s">
        <v>3274</v>
      </c>
      <c r="G136" s="408"/>
      <c r="H136" s="411">
        <v>31.2</v>
      </c>
      <c r="I136" s="412" t="s">
        <v>15</v>
      </c>
      <c r="J136" s="408"/>
      <c r="K136" s="408"/>
      <c r="L136" s="414"/>
      <c r="M136" s="412" t="s">
        <v>15</v>
      </c>
      <c r="N136" s="413"/>
      <c r="O136" s="414"/>
      <c r="P136" s="412" t="s">
        <v>15</v>
      </c>
      <c r="Q136" s="413"/>
      <c r="R136" s="411">
        <f t="shared" si="0"/>
        <v>31.2</v>
      </c>
      <c r="S136" s="412" t="s">
        <v>15</v>
      </c>
      <c r="T136" s="408"/>
      <c r="U136" s="536"/>
    </row>
    <row r="137" spans="2:21" s="264" customFormat="1" ht="31.5" customHeight="1" hidden="1" outlineLevel="2" collapsed="1">
      <c r="B137" s="255"/>
      <c r="C137" s="256" t="s">
        <v>76</v>
      </c>
      <c r="D137" s="256" t="s">
        <v>67</v>
      </c>
      <c r="E137" s="257" t="s">
        <v>1133</v>
      </c>
      <c r="F137" s="258" t="s">
        <v>1134</v>
      </c>
      <c r="G137" s="259" t="s">
        <v>77</v>
      </c>
      <c r="H137" s="260">
        <v>234</v>
      </c>
      <c r="I137" s="261">
        <v>195</v>
      </c>
      <c r="J137" s="534">
        <f>ROUND(I137*H137,2)</f>
        <v>45630</v>
      </c>
      <c r="K137" s="636"/>
      <c r="L137" s="262"/>
      <c r="M137" s="261">
        <v>195</v>
      </c>
      <c r="N137" s="263">
        <f>ROUND(M137*L137,2)</f>
        <v>0</v>
      </c>
      <c r="O137" s="262"/>
      <c r="P137" s="261">
        <v>195</v>
      </c>
      <c r="Q137" s="263">
        <f>ROUND(P137*O137,2)</f>
        <v>0</v>
      </c>
      <c r="R137" s="638">
        <f t="shared" si="0"/>
        <v>234</v>
      </c>
      <c r="S137" s="261">
        <v>195</v>
      </c>
      <c r="T137" s="534">
        <f>ROUND(S137*R137,2)</f>
        <v>45630</v>
      </c>
      <c r="U137" s="525"/>
    </row>
    <row r="138" spans="2:21" s="415" customFormat="1" ht="13.5" hidden="1" outlineLevel="3">
      <c r="B138" s="407"/>
      <c r="C138" s="408"/>
      <c r="D138" s="399" t="s">
        <v>70</v>
      </c>
      <c r="E138" s="436" t="s">
        <v>15</v>
      </c>
      <c r="F138" s="466" t="s">
        <v>1135</v>
      </c>
      <c r="G138" s="408"/>
      <c r="H138" s="411">
        <v>234</v>
      </c>
      <c r="I138" s="412" t="s">
        <v>15</v>
      </c>
      <c r="J138" s="408"/>
      <c r="K138" s="408"/>
      <c r="L138" s="414"/>
      <c r="M138" s="412" t="s">
        <v>15</v>
      </c>
      <c r="N138" s="413"/>
      <c r="O138" s="414"/>
      <c r="P138" s="412" t="s">
        <v>15</v>
      </c>
      <c r="Q138" s="413"/>
      <c r="R138" s="411">
        <f t="shared" si="0"/>
        <v>234</v>
      </c>
      <c r="S138" s="412" t="s">
        <v>15</v>
      </c>
      <c r="T138" s="408"/>
      <c r="U138" s="536"/>
    </row>
    <row r="139" spans="2:21" s="264" customFormat="1" ht="31.5" customHeight="1" hidden="1" outlineLevel="2" collapsed="1">
      <c r="B139" s="255"/>
      <c r="C139" s="256" t="s">
        <v>11</v>
      </c>
      <c r="D139" s="256" t="s">
        <v>67</v>
      </c>
      <c r="E139" s="257" t="s">
        <v>1130</v>
      </c>
      <c r="F139" s="258" t="s">
        <v>1131</v>
      </c>
      <c r="G139" s="259" t="s">
        <v>77</v>
      </c>
      <c r="H139" s="260">
        <v>394.68</v>
      </c>
      <c r="I139" s="261">
        <v>80.8</v>
      </c>
      <c r="J139" s="534">
        <f>ROUND(I139*H139,2)</f>
        <v>31890.14</v>
      </c>
      <c r="K139" s="636"/>
      <c r="L139" s="262"/>
      <c r="M139" s="261">
        <v>80.8</v>
      </c>
      <c r="N139" s="263">
        <f>ROUND(M139*L139,2)</f>
        <v>0</v>
      </c>
      <c r="O139" s="262"/>
      <c r="P139" s="261">
        <v>80.8</v>
      </c>
      <c r="Q139" s="263">
        <f>ROUND(P139*O139,2)</f>
        <v>0</v>
      </c>
      <c r="R139" s="638">
        <f t="shared" si="0"/>
        <v>394.68</v>
      </c>
      <c r="S139" s="261">
        <v>80.8</v>
      </c>
      <c r="T139" s="534">
        <f>ROUND(S139*R139,2)</f>
        <v>31890.14</v>
      </c>
      <c r="U139" s="525"/>
    </row>
    <row r="140" spans="2:21" s="415" customFormat="1" ht="13.5" hidden="1" outlineLevel="3">
      <c r="B140" s="407"/>
      <c r="C140" s="408"/>
      <c r="D140" s="399" t="s">
        <v>70</v>
      </c>
      <c r="E140" s="436" t="s">
        <v>15</v>
      </c>
      <c r="F140" s="466" t="s">
        <v>1132</v>
      </c>
      <c r="G140" s="408"/>
      <c r="H140" s="411">
        <v>394.68</v>
      </c>
      <c r="I140" s="412" t="s">
        <v>15</v>
      </c>
      <c r="J140" s="408"/>
      <c r="K140" s="408"/>
      <c r="L140" s="414"/>
      <c r="M140" s="412" t="s">
        <v>15</v>
      </c>
      <c r="N140" s="413"/>
      <c r="O140" s="414"/>
      <c r="P140" s="412" t="s">
        <v>15</v>
      </c>
      <c r="Q140" s="413"/>
      <c r="R140" s="411">
        <f t="shared" si="0"/>
        <v>394.68</v>
      </c>
      <c r="S140" s="412" t="s">
        <v>15</v>
      </c>
      <c r="T140" s="408"/>
      <c r="U140" s="536"/>
    </row>
    <row r="141" spans="2:21" s="264" customFormat="1" ht="31.5" customHeight="1" hidden="1" outlineLevel="2" collapsed="1">
      <c r="B141" s="255"/>
      <c r="C141" s="256" t="s">
        <v>66</v>
      </c>
      <c r="D141" s="256" t="s">
        <v>67</v>
      </c>
      <c r="E141" s="257" t="s">
        <v>1136</v>
      </c>
      <c r="F141" s="258" t="s">
        <v>1137</v>
      </c>
      <c r="G141" s="259" t="s">
        <v>77</v>
      </c>
      <c r="H141" s="260">
        <v>447.14</v>
      </c>
      <c r="I141" s="261">
        <v>7</v>
      </c>
      <c r="J141" s="534">
        <f>ROUND(I141*H141,2)</f>
        <v>3129.98</v>
      </c>
      <c r="K141" s="636"/>
      <c r="L141" s="262"/>
      <c r="M141" s="261">
        <v>7</v>
      </c>
      <c r="N141" s="263">
        <f>ROUND(M141*L141,2)</f>
        <v>0</v>
      </c>
      <c r="O141" s="262"/>
      <c r="P141" s="261">
        <v>7</v>
      </c>
      <c r="Q141" s="263">
        <f>ROUND(P141*O141,2)</f>
        <v>0</v>
      </c>
      <c r="R141" s="638">
        <f t="shared" si="0"/>
        <v>447.14</v>
      </c>
      <c r="S141" s="261">
        <v>7</v>
      </c>
      <c r="T141" s="534">
        <f>ROUND(S141*R141,2)</f>
        <v>3129.98</v>
      </c>
      <c r="U141" s="525"/>
    </row>
    <row r="142" spans="2:21" s="415" customFormat="1" ht="13.5" hidden="1" outlineLevel="3">
      <c r="B142" s="407"/>
      <c r="C142" s="408"/>
      <c r="D142" s="399" t="s">
        <v>70</v>
      </c>
      <c r="E142" s="436" t="s">
        <v>15</v>
      </c>
      <c r="F142" s="466" t="s">
        <v>1138</v>
      </c>
      <c r="G142" s="408"/>
      <c r="H142" s="411">
        <v>447.14</v>
      </c>
      <c r="I142" s="412" t="s">
        <v>15</v>
      </c>
      <c r="J142" s="408"/>
      <c r="K142" s="408"/>
      <c r="L142" s="414"/>
      <c r="M142" s="412" t="s">
        <v>15</v>
      </c>
      <c r="N142" s="413"/>
      <c r="O142" s="414"/>
      <c r="P142" s="412" t="s">
        <v>15</v>
      </c>
      <c r="Q142" s="413"/>
      <c r="R142" s="411">
        <f t="shared" si="0"/>
        <v>447.14</v>
      </c>
      <c r="S142" s="412" t="s">
        <v>15</v>
      </c>
      <c r="T142" s="408"/>
      <c r="U142" s="536"/>
    </row>
    <row r="143" spans="2:21" s="264" customFormat="1" ht="22.5" customHeight="1" hidden="1" outlineLevel="2">
      <c r="B143" s="255"/>
      <c r="C143" s="256" t="s">
        <v>78</v>
      </c>
      <c r="D143" s="256" t="s">
        <v>67</v>
      </c>
      <c r="E143" s="257" t="s">
        <v>1139</v>
      </c>
      <c r="F143" s="258" t="s">
        <v>1140</v>
      </c>
      <c r="G143" s="259" t="s">
        <v>82</v>
      </c>
      <c r="H143" s="260">
        <v>0.134</v>
      </c>
      <c r="I143" s="261">
        <v>37.2</v>
      </c>
      <c r="J143" s="534">
        <f>ROUND(I143*H143,2)</f>
        <v>4.98</v>
      </c>
      <c r="K143" s="636"/>
      <c r="L143" s="262"/>
      <c r="M143" s="261">
        <v>37.2</v>
      </c>
      <c r="N143" s="263">
        <f>ROUND(M143*L143,2)</f>
        <v>0</v>
      </c>
      <c r="O143" s="262"/>
      <c r="P143" s="261">
        <v>37.2</v>
      </c>
      <c r="Q143" s="263">
        <f>ROUND(P143*O143,2)</f>
        <v>0</v>
      </c>
      <c r="R143" s="638">
        <f t="shared" si="0"/>
        <v>0.134</v>
      </c>
      <c r="S143" s="261">
        <v>37.2</v>
      </c>
      <c r="T143" s="534">
        <f>ROUND(S143*R143,2)</f>
        <v>4.98</v>
      </c>
      <c r="U143" s="525"/>
    </row>
    <row r="144" spans="2:21" s="264" customFormat="1" ht="22.5" customHeight="1" hidden="1" outlineLevel="2" collapsed="1">
      <c r="B144" s="255"/>
      <c r="C144" s="256" t="s">
        <v>48</v>
      </c>
      <c r="D144" s="256" t="s">
        <v>67</v>
      </c>
      <c r="E144" s="257" t="s">
        <v>1141</v>
      </c>
      <c r="F144" s="258" t="s">
        <v>1142</v>
      </c>
      <c r="G144" s="259" t="s">
        <v>82</v>
      </c>
      <c r="H144" s="260">
        <v>2.948</v>
      </c>
      <c r="I144" s="261">
        <v>6.2</v>
      </c>
      <c r="J144" s="534">
        <f>ROUND(I144*H144,2)</f>
        <v>18.28</v>
      </c>
      <c r="K144" s="636"/>
      <c r="L144" s="262"/>
      <c r="M144" s="261">
        <v>6.2</v>
      </c>
      <c r="N144" s="263">
        <f>ROUND(M144*L144,2)</f>
        <v>0</v>
      </c>
      <c r="O144" s="262"/>
      <c r="P144" s="261">
        <v>6.2</v>
      </c>
      <c r="Q144" s="263">
        <f>ROUND(P144*O144,2)</f>
        <v>0</v>
      </c>
      <c r="R144" s="638">
        <f t="shared" si="0"/>
        <v>2.948</v>
      </c>
      <c r="S144" s="261">
        <v>6.2</v>
      </c>
      <c r="T144" s="534">
        <f>ROUND(S144*R144,2)</f>
        <v>18.28</v>
      </c>
      <c r="U144" s="525"/>
    </row>
    <row r="145" spans="2:21" s="415" customFormat="1" ht="13.5" hidden="1" outlineLevel="3">
      <c r="B145" s="407"/>
      <c r="C145" s="408"/>
      <c r="D145" s="399" t="s">
        <v>70</v>
      </c>
      <c r="E145" s="408"/>
      <c r="F145" s="466" t="s">
        <v>3287</v>
      </c>
      <c r="G145" s="408"/>
      <c r="H145" s="411">
        <v>2.948</v>
      </c>
      <c r="I145" s="412" t="s">
        <v>15</v>
      </c>
      <c r="J145" s="408"/>
      <c r="K145" s="408"/>
      <c r="L145" s="414"/>
      <c r="M145" s="412" t="s">
        <v>15</v>
      </c>
      <c r="N145" s="413"/>
      <c r="O145" s="414"/>
      <c r="P145" s="412" t="s">
        <v>15</v>
      </c>
      <c r="Q145" s="413"/>
      <c r="R145" s="411">
        <f t="shared" si="0"/>
        <v>2.948</v>
      </c>
      <c r="S145" s="412" t="s">
        <v>15</v>
      </c>
      <c r="T145" s="408"/>
      <c r="U145" s="536"/>
    </row>
    <row r="146" spans="2:21" s="264" customFormat="1" ht="22.5" customHeight="1" hidden="1" outlineLevel="2">
      <c r="B146" s="255"/>
      <c r="C146" s="256" t="s">
        <v>79</v>
      </c>
      <c r="D146" s="256" t="s">
        <v>67</v>
      </c>
      <c r="E146" s="257" t="s">
        <v>1144</v>
      </c>
      <c r="F146" s="258" t="s">
        <v>962</v>
      </c>
      <c r="G146" s="259" t="s">
        <v>82</v>
      </c>
      <c r="H146" s="260">
        <v>0.134</v>
      </c>
      <c r="I146" s="261">
        <v>125.4</v>
      </c>
      <c r="J146" s="534">
        <f>ROUND(I146*H146,2)</f>
        <v>16.8</v>
      </c>
      <c r="K146" s="636"/>
      <c r="L146" s="262"/>
      <c r="M146" s="261">
        <v>125.4</v>
      </c>
      <c r="N146" s="263">
        <f>ROUND(M146*L146,2)</f>
        <v>0</v>
      </c>
      <c r="O146" s="262"/>
      <c r="P146" s="261">
        <v>125.4</v>
      </c>
      <c r="Q146" s="263">
        <f>ROUND(P146*O146,2)</f>
        <v>0</v>
      </c>
      <c r="R146" s="638">
        <f t="shared" si="0"/>
        <v>0.134</v>
      </c>
      <c r="S146" s="261">
        <v>125.4</v>
      </c>
      <c r="T146" s="534">
        <f>ROUND(S146*R146,2)</f>
        <v>16.8</v>
      </c>
      <c r="U146" s="525"/>
    </row>
    <row r="147" spans="2:21" s="264" customFormat="1" ht="22.5" customHeight="1" hidden="1" outlineLevel="2" collapsed="1">
      <c r="B147" s="255"/>
      <c r="C147" s="256" t="s">
        <v>2</v>
      </c>
      <c r="D147" s="256" t="s">
        <v>67</v>
      </c>
      <c r="E147" s="257" t="s">
        <v>1145</v>
      </c>
      <c r="F147" s="258" t="s">
        <v>1146</v>
      </c>
      <c r="G147" s="259" t="s">
        <v>77</v>
      </c>
      <c r="H147" s="260">
        <v>447.14</v>
      </c>
      <c r="I147" s="261">
        <v>34.9</v>
      </c>
      <c r="J147" s="534">
        <f>ROUND(I147*H147,2)</f>
        <v>15605.19</v>
      </c>
      <c r="K147" s="636"/>
      <c r="L147" s="262"/>
      <c r="M147" s="261">
        <v>34.9</v>
      </c>
      <c r="N147" s="263">
        <f>ROUND(M147*L147,2)</f>
        <v>0</v>
      </c>
      <c r="O147" s="262"/>
      <c r="P147" s="261">
        <v>34.9</v>
      </c>
      <c r="Q147" s="263">
        <f>ROUND(P147*O147,2)</f>
        <v>0</v>
      </c>
      <c r="R147" s="638">
        <f t="shared" si="0"/>
        <v>447.14</v>
      </c>
      <c r="S147" s="261">
        <v>34.9</v>
      </c>
      <c r="T147" s="534">
        <f>ROUND(S147*R147,2)</f>
        <v>15605.19</v>
      </c>
      <c r="U147" s="525"/>
    </row>
    <row r="148" spans="2:21" s="415" customFormat="1" ht="13.5" hidden="1" outlineLevel="3">
      <c r="B148" s="407"/>
      <c r="C148" s="408"/>
      <c r="D148" s="399" t="s">
        <v>70</v>
      </c>
      <c r="E148" s="436" t="s">
        <v>15</v>
      </c>
      <c r="F148" s="466" t="s">
        <v>1138</v>
      </c>
      <c r="G148" s="408"/>
      <c r="H148" s="411">
        <v>447.14</v>
      </c>
      <c r="I148" s="412" t="s">
        <v>15</v>
      </c>
      <c r="J148" s="408"/>
      <c r="K148" s="408"/>
      <c r="L148" s="414"/>
      <c r="M148" s="412" t="s">
        <v>15</v>
      </c>
      <c r="N148" s="413"/>
      <c r="O148" s="414"/>
      <c r="P148" s="412" t="s">
        <v>15</v>
      </c>
      <c r="Q148" s="413"/>
      <c r="R148" s="411">
        <f t="shared" si="0"/>
        <v>447.14</v>
      </c>
      <c r="S148" s="412" t="s">
        <v>15</v>
      </c>
      <c r="T148" s="408"/>
      <c r="U148" s="536"/>
    </row>
    <row r="149" spans="2:21" s="264" customFormat="1" ht="31.5" customHeight="1" hidden="1" outlineLevel="2" collapsed="1">
      <c r="B149" s="255"/>
      <c r="C149" s="256" t="s">
        <v>80</v>
      </c>
      <c r="D149" s="256" t="s">
        <v>67</v>
      </c>
      <c r="E149" s="257" t="s">
        <v>1154</v>
      </c>
      <c r="F149" s="258" t="s">
        <v>1155</v>
      </c>
      <c r="G149" s="259" t="s">
        <v>77</v>
      </c>
      <c r="H149" s="260">
        <v>447.14</v>
      </c>
      <c r="I149" s="261">
        <v>13.9</v>
      </c>
      <c r="J149" s="534">
        <f>ROUND(I149*H149,2)</f>
        <v>6215.25</v>
      </c>
      <c r="K149" s="636"/>
      <c r="L149" s="262"/>
      <c r="M149" s="261">
        <v>13.9</v>
      </c>
      <c r="N149" s="263">
        <f>ROUND(M149*L149,2)</f>
        <v>0</v>
      </c>
      <c r="O149" s="262"/>
      <c r="P149" s="261">
        <v>13.9</v>
      </c>
      <c r="Q149" s="263">
        <f>ROUND(P149*O149,2)</f>
        <v>0</v>
      </c>
      <c r="R149" s="638">
        <f t="shared" si="0"/>
        <v>447.14</v>
      </c>
      <c r="S149" s="261">
        <v>13.9</v>
      </c>
      <c r="T149" s="534">
        <f>ROUND(S149*R149,2)</f>
        <v>6215.25</v>
      </c>
      <c r="U149" s="525"/>
    </row>
    <row r="150" spans="2:21" s="406" customFormat="1" ht="13.5" hidden="1" outlineLevel="3">
      <c r="B150" s="397"/>
      <c r="C150" s="398"/>
      <c r="D150" s="399" t="s">
        <v>70</v>
      </c>
      <c r="E150" s="402" t="s">
        <v>15</v>
      </c>
      <c r="F150" s="467" t="s">
        <v>3288</v>
      </c>
      <c r="G150" s="398"/>
      <c r="H150" s="402" t="s">
        <v>15</v>
      </c>
      <c r="I150" s="403" t="s">
        <v>15</v>
      </c>
      <c r="J150" s="398"/>
      <c r="K150" s="398"/>
      <c r="L150" s="405"/>
      <c r="M150" s="403" t="s">
        <v>15</v>
      </c>
      <c r="N150" s="404"/>
      <c r="O150" s="405"/>
      <c r="P150" s="403" t="s">
        <v>15</v>
      </c>
      <c r="Q150" s="404"/>
      <c r="R150" s="402" t="e">
        <f t="shared" si="0"/>
        <v>#VALUE!</v>
      </c>
      <c r="S150" s="403" t="s">
        <v>15</v>
      </c>
      <c r="T150" s="398"/>
      <c r="U150" s="535"/>
    </row>
    <row r="151" spans="2:21" s="415" customFormat="1" ht="13.5" hidden="1" outlineLevel="3">
      <c r="B151" s="407"/>
      <c r="C151" s="408"/>
      <c r="D151" s="399" t="s">
        <v>70</v>
      </c>
      <c r="E151" s="436" t="s">
        <v>15</v>
      </c>
      <c r="F151" s="466" t="s">
        <v>1138</v>
      </c>
      <c r="G151" s="408"/>
      <c r="H151" s="411">
        <v>447.14</v>
      </c>
      <c r="I151" s="412" t="s">
        <v>15</v>
      </c>
      <c r="J151" s="408"/>
      <c r="K151" s="408"/>
      <c r="L151" s="414"/>
      <c r="M151" s="412" t="s">
        <v>15</v>
      </c>
      <c r="N151" s="413"/>
      <c r="O151" s="414"/>
      <c r="P151" s="412" t="s">
        <v>15</v>
      </c>
      <c r="Q151" s="413"/>
      <c r="R151" s="411">
        <f t="shared" si="0"/>
        <v>447.14</v>
      </c>
      <c r="S151" s="412" t="s">
        <v>15</v>
      </c>
      <c r="T151" s="408"/>
      <c r="U151" s="536"/>
    </row>
    <row r="152" spans="2:21" s="424" customFormat="1" ht="13.5" hidden="1" outlineLevel="3">
      <c r="B152" s="416"/>
      <c r="C152" s="417"/>
      <c r="D152" s="399" t="s">
        <v>70</v>
      </c>
      <c r="E152" s="438" t="s">
        <v>3289</v>
      </c>
      <c r="F152" s="539" t="s">
        <v>71</v>
      </c>
      <c r="G152" s="417"/>
      <c r="H152" s="420">
        <v>447.14</v>
      </c>
      <c r="I152" s="421" t="s">
        <v>15</v>
      </c>
      <c r="J152" s="417"/>
      <c r="K152" s="417"/>
      <c r="L152" s="423"/>
      <c r="M152" s="421" t="s">
        <v>15</v>
      </c>
      <c r="N152" s="422"/>
      <c r="O152" s="423"/>
      <c r="P152" s="421" t="s">
        <v>15</v>
      </c>
      <c r="Q152" s="422"/>
      <c r="R152" s="420">
        <f t="shared" si="0"/>
        <v>447.14</v>
      </c>
      <c r="S152" s="421" t="s">
        <v>15</v>
      </c>
      <c r="T152" s="417"/>
      <c r="U152" s="540"/>
    </row>
    <row r="153" spans="2:21" s="264" customFormat="1" ht="22.5" customHeight="1" hidden="1" outlineLevel="2" collapsed="1">
      <c r="B153" s="255"/>
      <c r="C153" s="265" t="s">
        <v>81</v>
      </c>
      <c r="D153" s="265" t="s">
        <v>90</v>
      </c>
      <c r="E153" s="266" t="s">
        <v>1158</v>
      </c>
      <c r="F153" s="554" t="s">
        <v>1159</v>
      </c>
      <c r="G153" s="267" t="s">
        <v>91</v>
      </c>
      <c r="H153" s="268">
        <v>16.119</v>
      </c>
      <c r="I153" s="269">
        <v>111.5</v>
      </c>
      <c r="J153" s="555">
        <f>ROUND(I153*H153,2)</f>
        <v>1797.27</v>
      </c>
      <c r="K153" s="637"/>
      <c r="L153" s="270"/>
      <c r="M153" s="269">
        <v>111.5</v>
      </c>
      <c r="N153" s="271">
        <f>ROUND(M153*L153,2)</f>
        <v>0</v>
      </c>
      <c r="O153" s="270"/>
      <c r="P153" s="269">
        <v>111.5</v>
      </c>
      <c r="Q153" s="271">
        <f>ROUND(P153*O153,2)</f>
        <v>0</v>
      </c>
      <c r="R153" s="640">
        <f t="shared" si="0"/>
        <v>16.119</v>
      </c>
      <c r="S153" s="269">
        <v>111.5</v>
      </c>
      <c r="T153" s="555">
        <f>ROUND(S153*R153,2)</f>
        <v>1797.27</v>
      </c>
      <c r="U153" s="525"/>
    </row>
    <row r="154" spans="2:21" s="415" customFormat="1" ht="13.5" hidden="1" outlineLevel="3">
      <c r="B154" s="407"/>
      <c r="C154" s="408"/>
      <c r="D154" s="399" t="s">
        <v>70</v>
      </c>
      <c r="E154" s="436" t="s">
        <v>15</v>
      </c>
      <c r="F154" s="466" t="s">
        <v>3290</v>
      </c>
      <c r="G154" s="408"/>
      <c r="H154" s="411">
        <v>16.119</v>
      </c>
      <c r="I154" s="412" t="s">
        <v>15</v>
      </c>
      <c r="J154" s="408"/>
      <c r="K154" s="408"/>
      <c r="L154" s="414"/>
      <c r="M154" s="412" t="s">
        <v>15</v>
      </c>
      <c r="N154" s="413"/>
      <c r="O154" s="414"/>
      <c r="P154" s="412" t="s">
        <v>15</v>
      </c>
      <c r="Q154" s="413"/>
      <c r="R154" s="411">
        <f t="shared" si="0"/>
        <v>16.119</v>
      </c>
      <c r="S154" s="412" t="s">
        <v>15</v>
      </c>
      <c r="T154" s="408"/>
      <c r="U154" s="536"/>
    </row>
    <row r="155" spans="2:21" s="264" customFormat="1" ht="31.5" customHeight="1" hidden="1" outlineLevel="2" collapsed="1">
      <c r="B155" s="255"/>
      <c r="C155" s="256" t="s">
        <v>83</v>
      </c>
      <c r="D155" s="256" t="s">
        <v>67</v>
      </c>
      <c r="E155" s="257" t="s">
        <v>1161</v>
      </c>
      <c r="F155" s="258" t="s">
        <v>1162</v>
      </c>
      <c r="G155" s="259" t="s">
        <v>77</v>
      </c>
      <c r="H155" s="260">
        <v>447.14</v>
      </c>
      <c r="I155" s="261">
        <v>16.7</v>
      </c>
      <c r="J155" s="534">
        <f>ROUND(I155*H155,2)</f>
        <v>7467.24</v>
      </c>
      <c r="K155" s="636"/>
      <c r="L155" s="262"/>
      <c r="M155" s="261">
        <v>16.7</v>
      </c>
      <c r="N155" s="263">
        <f>ROUND(M155*L155,2)</f>
        <v>0</v>
      </c>
      <c r="O155" s="262"/>
      <c r="P155" s="261">
        <v>16.7</v>
      </c>
      <c r="Q155" s="263">
        <f>ROUND(P155*O155,2)</f>
        <v>0</v>
      </c>
      <c r="R155" s="638">
        <f t="shared" si="0"/>
        <v>447.14</v>
      </c>
      <c r="S155" s="261">
        <v>16.7</v>
      </c>
      <c r="T155" s="534">
        <f>ROUND(S155*R155,2)</f>
        <v>7467.24</v>
      </c>
      <c r="U155" s="525"/>
    </row>
    <row r="156" spans="2:21" s="415" customFormat="1" ht="13.5" hidden="1" outlineLevel="3">
      <c r="B156" s="407"/>
      <c r="C156" s="408"/>
      <c r="D156" s="399" t="s">
        <v>70</v>
      </c>
      <c r="E156" s="436" t="s">
        <v>15</v>
      </c>
      <c r="F156" s="466" t="s">
        <v>3289</v>
      </c>
      <c r="G156" s="408"/>
      <c r="H156" s="411">
        <v>447.14</v>
      </c>
      <c r="I156" s="412" t="s">
        <v>15</v>
      </c>
      <c r="J156" s="408"/>
      <c r="K156" s="408"/>
      <c r="L156" s="414"/>
      <c r="M156" s="412" t="s">
        <v>15</v>
      </c>
      <c r="N156" s="413"/>
      <c r="O156" s="414"/>
      <c r="P156" s="412" t="s">
        <v>15</v>
      </c>
      <c r="Q156" s="413"/>
      <c r="R156" s="411">
        <f t="shared" si="0"/>
        <v>447.14</v>
      </c>
      <c r="S156" s="412" t="s">
        <v>15</v>
      </c>
      <c r="T156" s="408"/>
      <c r="U156" s="536"/>
    </row>
    <row r="157" spans="2:21" s="254" customFormat="1" ht="22.35" customHeight="1" outlineLevel="1" collapsed="1">
      <c r="B157" s="248"/>
      <c r="C157" s="249"/>
      <c r="D157" s="250" t="s">
        <v>36</v>
      </c>
      <c r="E157" s="251" t="s">
        <v>78</v>
      </c>
      <c r="F157" s="251" t="s">
        <v>1173</v>
      </c>
      <c r="G157" s="249"/>
      <c r="H157" s="249"/>
      <c r="I157" s="252" t="s">
        <v>15</v>
      </c>
      <c r="J157" s="533">
        <f>SUM(J158:J375)</f>
        <v>1129637.2300000002</v>
      </c>
      <c r="K157" s="533"/>
      <c r="L157" s="248"/>
      <c r="M157" s="252" t="s">
        <v>15</v>
      </c>
      <c r="N157" s="253">
        <f>SUM(N158:N375)</f>
        <v>0</v>
      </c>
      <c r="O157" s="248"/>
      <c r="P157" s="252" t="s">
        <v>15</v>
      </c>
      <c r="Q157" s="253">
        <f>SUM(Q158:Q375)</f>
        <v>0</v>
      </c>
      <c r="R157" s="249"/>
      <c r="S157" s="252" t="s">
        <v>15</v>
      </c>
      <c r="T157" s="533">
        <f>SUM(T158:T375)</f>
        <v>1129637.2300000002</v>
      </c>
      <c r="U157" s="532"/>
    </row>
    <row r="158" spans="2:22" s="309" customFormat="1" ht="31.5" customHeight="1" hidden="1" outlineLevel="2" collapsed="1">
      <c r="B158" s="302"/>
      <c r="C158" s="303" t="s">
        <v>84</v>
      </c>
      <c r="D158" s="303" t="s">
        <v>67</v>
      </c>
      <c r="E158" s="304" t="s">
        <v>1267</v>
      </c>
      <c r="F158" s="579" t="s">
        <v>1055</v>
      </c>
      <c r="G158" s="305" t="s">
        <v>126</v>
      </c>
      <c r="H158" s="306">
        <v>5460</v>
      </c>
      <c r="I158" s="261">
        <v>39</v>
      </c>
      <c r="J158" s="580">
        <f>ROUND(I158*H158,2)</f>
        <v>212940</v>
      </c>
      <c r="K158" s="616"/>
      <c r="L158" s="307"/>
      <c r="M158" s="261">
        <v>39</v>
      </c>
      <c r="N158" s="308">
        <f>ROUND(M158*L158,2)</f>
        <v>0</v>
      </c>
      <c r="O158" s="307"/>
      <c r="P158" s="261">
        <v>39</v>
      </c>
      <c r="Q158" s="308">
        <f>ROUND(P158*O158,2)</f>
        <v>0</v>
      </c>
      <c r="R158" s="639">
        <f t="shared" si="0"/>
        <v>5460</v>
      </c>
      <c r="S158" s="261">
        <v>39</v>
      </c>
      <c r="T158" s="580">
        <f>ROUND(S158*R158,2)</f>
        <v>212940</v>
      </c>
      <c r="U158" s="582"/>
      <c r="V158" s="309" t="s">
        <v>3291</v>
      </c>
    </row>
    <row r="159" spans="2:21" s="406" customFormat="1" ht="13.5" hidden="1" outlineLevel="3">
      <c r="B159" s="397"/>
      <c r="C159" s="398"/>
      <c r="D159" s="399" t="s">
        <v>70</v>
      </c>
      <c r="E159" s="402" t="s">
        <v>15</v>
      </c>
      <c r="F159" s="467" t="s">
        <v>3292</v>
      </c>
      <c r="G159" s="398"/>
      <c r="H159" s="402" t="s">
        <v>15</v>
      </c>
      <c r="I159" s="403" t="s">
        <v>15</v>
      </c>
      <c r="J159" s="398"/>
      <c r="K159" s="398"/>
      <c r="L159" s="405"/>
      <c r="M159" s="403" t="s">
        <v>15</v>
      </c>
      <c r="N159" s="404"/>
      <c r="O159" s="405"/>
      <c r="P159" s="403" t="s">
        <v>15</v>
      </c>
      <c r="Q159" s="404"/>
      <c r="R159" s="402" t="e">
        <f t="shared" si="0"/>
        <v>#VALUE!</v>
      </c>
      <c r="S159" s="403" t="s">
        <v>15</v>
      </c>
      <c r="T159" s="398"/>
      <c r="U159" s="535"/>
    </row>
    <row r="160" spans="2:21" s="406" customFormat="1" ht="13.5" hidden="1" outlineLevel="3">
      <c r="B160" s="397"/>
      <c r="C160" s="398"/>
      <c r="D160" s="399" t="s">
        <v>70</v>
      </c>
      <c r="E160" s="402" t="s">
        <v>15</v>
      </c>
      <c r="F160" s="467" t="s">
        <v>3293</v>
      </c>
      <c r="G160" s="398"/>
      <c r="H160" s="402" t="s">
        <v>15</v>
      </c>
      <c r="I160" s="403" t="s">
        <v>15</v>
      </c>
      <c r="J160" s="398"/>
      <c r="K160" s="398"/>
      <c r="L160" s="644" t="s">
        <v>3294</v>
      </c>
      <c r="M160" s="403" t="s">
        <v>15</v>
      </c>
      <c r="N160" s="404"/>
      <c r="O160" s="405"/>
      <c r="P160" s="403" t="s">
        <v>15</v>
      </c>
      <c r="Q160" s="404"/>
      <c r="R160" s="402" t="e">
        <f t="shared" si="0"/>
        <v>#VALUE!</v>
      </c>
      <c r="S160" s="403" t="s">
        <v>15</v>
      </c>
      <c r="T160" s="398"/>
      <c r="U160" s="535"/>
    </row>
    <row r="161" spans="2:21" s="415" customFormat="1" ht="13.5" hidden="1" outlineLevel="3">
      <c r="B161" s="407"/>
      <c r="C161" s="408"/>
      <c r="D161" s="399" t="s">
        <v>70</v>
      </c>
      <c r="E161" s="436" t="s">
        <v>15</v>
      </c>
      <c r="F161" s="466" t="s">
        <v>3295</v>
      </c>
      <c r="G161" s="408"/>
      <c r="H161" s="411">
        <v>5460</v>
      </c>
      <c r="I161" s="412" t="s">
        <v>15</v>
      </c>
      <c r="J161" s="408"/>
      <c r="K161" s="408"/>
      <c r="L161" s="414" t="s">
        <v>3296</v>
      </c>
      <c r="M161" s="412" t="s">
        <v>15</v>
      </c>
      <c r="N161" s="413"/>
      <c r="O161" s="414"/>
      <c r="P161" s="412" t="s">
        <v>15</v>
      </c>
      <c r="Q161" s="413"/>
      <c r="R161" s="411" t="e">
        <f t="shared" si="0"/>
        <v>#VALUE!</v>
      </c>
      <c r="S161" s="412" t="s">
        <v>15</v>
      </c>
      <c r="T161" s="408"/>
      <c r="U161" s="536"/>
    </row>
    <row r="162" spans="2:21" s="264" customFormat="1" ht="31.5" customHeight="1" hidden="1" outlineLevel="2" collapsed="1">
      <c r="B162" s="255"/>
      <c r="C162" s="256" t="s">
        <v>85</v>
      </c>
      <c r="D162" s="256" t="s">
        <v>67</v>
      </c>
      <c r="E162" s="257" t="s">
        <v>1269</v>
      </c>
      <c r="F162" s="258" t="s">
        <v>1270</v>
      </c>
      <c r="G162" s="259" t="s">
        <v>126</v>
      </c>
      <c r="H162" s="260">
        <v>1283</v>
      </c>
      <c r="I162" s="261">
        <v>16.7</v>
      </c>
      <c r="J162" s="534">
        <f>ROUND(I162*H162,2)</f>
        <v>21426.1</v>
      </c>
      <c r="K162" s="636"/>
      <c r="L162" s="262"/>
      <c r="M162" s="261">
        <v>16.7</v>
      </c>
      <c r="N162" s="263">
        <f>ROUND(M162*L162,2)</f>
        <v>0</v>
      </c>
      <c r="O162" s="262"/>
      <c r="P162" s="261">
        <v>16.7</v>
      </c>
      <c r="Q162" s="263">
        <f>ROUND(P162*O162,2)</f>
        <v>0</v>
      </c>
      <c r="R162" s="638">
        <f t="shared" si="0"/>
        <v>1283</v>
      </c>
      <c r="S162" s="261">
        <v>16.7</v>
      </c>
      <c r="T162" s="534">
        <f>ROUND(S162*R162,2)</f>
        <v>21426.1</v>
      </c>
      <c r="U162" s="525"/>
    </row>
    <row r="163" spans="2:21" s="415" customFormat="1" ht="13.5" hidden="1" outlineLevel="3">
      <c r="B163" s="407"/>
      <c r="C163" s="408"/>
      <c r="D163" s="399" t="s">
        <v>70</v>
      </c>
      <c r="E163" s="436" t="s">
        <v>15</v>
      </c>
      <c r="F163" s="466" t="s">
        <v>3297</v>
      </c>
      <c r="G163" s="408"/>
      <c r="H163" s="411">
        <v>1283</v>
      </c>
      <c r="I163" s="412" t="s">
        <v>15</v>
      </c>
      <c r="J163" s="408"/>
      <c r="K163" s="408"/>
      <c r="L163" s="414"/>
      <c r="M163" s="412" t="s">
        <v>15</v>
      </c>
      <c r="N163" s="413"/>
      <c r="O163" s="414"/>
      <c r="P163" s="412" t="s">
        <v>15</v>
      </c>
      <c r="Q163" s="413"/>
      <c r="R163" s="411">
        <f t="shared" si="0"/>
        <v>1283</v>
      </c>
      <c r="S163" s="412" t="s">
        <v>15</v>
      </c>
      <c r="T163" s="408"/>
      <c r="U163" s="536"/>
    </row>
    <row r="164" spans="2:21" s="264" customFormat="1" ht="22.5" customHeight="1" hidden="1" outlineLevel="2" collapsed="1">
      <c r="B164" s="255"/>
      <c r="C164" s="256" t="s">
        <v>1</v>
      </c>
      <c r="D164" s="256" t="s">
        <v>67</v>
      </c>
      <c r="E164" s="257" t="s">
        <v>3298</v>
      </c>
      <c r="F164" s="258" t="s">
        <v>3299</v>
      </c>
      <c r="G164" s="259" t="s">
        <v>126</v>
      </c>
      <c r="H164" s="260">
        <v>1283</v>
      </c>
      <c r="I164" s="261">
        <v>41.8</v>
      </c>
      <c r="J164" s="534">
        <f>ROUND(I164*H164,2)</f>
        <v>53629.4</v>
      </c>
      <c r="K164" s="636"/>
      <c r="L164" s="262"/>
      <c r="M164" s="261">
        <v>41.8</v>
      </c>
      <c r="N164" s="263">
        <f>ROUND(M164*L164,2)</f>
        <v>0</v>
      </c>
      <c r="O164" s="262"/>
      <c r="P164" s="261">
        <v>41.8</v>
      </c>
      <c r="Q164" s="263">
        <f>ROUND(P164*O164,2)</f>
        <v>0</v>
      </c>
      <c r="R164" s="638">
        <f t="shared" si="0"/>
        <v>1283</v>
      </c>
      <c r="S164" s="261">
        <v>41.8</v>
      </c>
      <c r="T164" s="534">
        <f>ROUND(S164*R164,2)</f>
        <v>53629.4</v>
      </c>
      <c r="U164" s="525"/>
    </row>
    <row r="165" spans="2:21" s="415" customFormat="1" ht="13.5" hidden="1" outlineLevel="3">
      <c r="B165" s="407"/>
      <c r="C165" s="408"/>
      <c r="D165" s="399" t="s">
        <v>70</v>
      </c>
      <c r="E165" s="436" t="s">
        <v>15</v>
      </c>
      <c r="F165" s="466" t="s">
        <v>3300</v>
      </c>
      <c r="G165" s="408"/>
      <c r="H165" s="411">
        <v>1283</v>
      </c>
      <c r="I165" s="412" t="s">
        <v>15</v>
      </c>
      <c r="J165" s="408"/>
      <c r="K165" s="408"/>
      <c r="L165" s="414"/>
      <c r="M165" s="412" t="s">
        <v>15</v>
      </c>
      <c r="N165" s="413"/>
      <c r="O165" s="414"/>
      <c r="P165" s="412" t="s">
        <v>15</v>
      </c>
      <c r="Q165" s="413"/>
      <c r="R165" s="411">
        <f t="shared" si="0"/>
        <v>1283</v>
      </c>
      <c r="S165" s="412" t="s">
        <v>15</v>
      </c>
      <c r="T165" s="408"/>
      <c r="U165" s="536"/>
    </row>
    <row r="166" spans="2:21" s="264" customFormat="1" ht="22.5" customHeight="1" hidden="1" outlineLevel="2" collapsed="1">
      <c r="B166" s="255"/>
      <c r="C166" s="256" t="s">
        <v>86</v>
      </c>
      <c r="D166" s="256" t="s">
        <v>67</v>
      </c>
      <c r="E166" s="257" t="s">
        <v>1275</v>
      </c>
      <c r="F166" s="258" t="s">
        <v>1276</v>
      </c>
      <c r="G166" s="259" t="s">
        <v>77</v>
      </c>
      <c r="H166" s="260">
        <v>68.716</v>
      </c>
      <c r="I166" s="261">
        <v>25.1</v>
      </c>
      <c r="J166" s="534">
        <f>ROUND(I166*H166,2)</f>
        <v>1724.77</v>
      </c>
      <c r="K166" s="636"/>
      <c r="L166" s="262"/>
      <c r="M166" s="261">
        <v>25.1</v>
      </c>
      <c r="N166" s="263">
        <f>ROUND(M166*L166,2)</f>
        <v>0</v>
      </c>
      <c r="O166" s="262"/>
      <c r="P166" s="261">
        <v>25.1</v>
      </c>
      <c r="Q166" s="263">
        <f>ROUND(P166*O166,2)</f>
        <v>0</v>
      </c>
      <c r="R166" s="638">
        <f t="shared" si="0"/>
        <v>68.716</v>
      </c>
      <c r="S166" s="261">
        <v>25.1</v>
      </c>
      <c r="T166" s="534">
        <f>ROUND(S166*R166,2)</f>
        <v>1724.77</v>
      </c>
      <c r="U166" s="525"/>
    </row>
    <row r="167" spans="2:21" s="415" customFormat="1" ht="13.5" hidden="1" outlineLevel="3">
      <c r="B167" s="407"/>
      <c r="C167" s="408"/>
      <c r="D167" s="399" t="s">
        <v>70</v>
      </c>
      <c r="E167" s="436" t="s">
        <v>15</v>
      </c>
      <c r="F167" s="466" t="s">
        <v>1277</v>
      </c>
      <c r="G167" s="408"/>
      <c r="H167" s="411">
        <v>68.716</v>
      </c>
      <c r="I167" s="412" t="s">
        <v>15</v>
      </c>
      <c r="J167" s="408"/>
      <c r="K167" s="408"/>
      <c r="L167" s="414"/>
      <c r="M167" s="412" t="s">
        <v>15</v>
      </c>
      <c r="N167" s="413"/>
      <c r="O167" s="414"/>
      <c r="P167" s="412" t="s">
        <v>15</v>
      </c>
      <c r="Q167" s="413"/>
      <c r="R167" s="411">
        <f t="shared" si="0"/>
        <v>68.716</v>
      </c>
      <c r="S167" s="412" t="s">
        <v>15</v>
      </c>
      <c r="T167" s="408"/>
      <c r="U167" s="536"/>
    </row>
    <row r="168" spans="2:21" s="264" customFormat="1" ht="22.5" customHeight="1" hidden="1" outlineLevel="2" collapsed="1">
      <c r="B168" s="255"/>
      <c r="C168" s="256" t="s">
        <v>87</v>
      </c>
      <c r="D168" s="256" t="s">
        <v>67</v>
      </c>
      <c r="E168" s="257" t="s">
        <v>1078</v>
      </c>
      <c r="F168" s="258" t="s">
        <v>1079</v>
      </c>
      <c r="G168" s="259" t="s">
        <v>68</v>
      </c>
      <c r="H168" s="260">
        <v>13.743</v>
      </c>
      <c r="I168" s="261">
        <v>64.1</v>
      </c>
      <c r="J168" s="534">
        <f>ROUND(I168*H168,2)</f>
        <v>880.93</v>
      </c>
      <c r="K168" s="636"/>
      <c r="L168" s="262"/>
      <c r="M168" s="261">
        <v>64.1</v>
      </c>
      <c r="N168" s="263">
        <f>ROUND(M168*L168,2)</f>
        <v>0</v>
      </c>
      <c r="O168" s="262"/>
      <c r="P168" s="261">
        <v>64.1</v>
      </c>
      <c r="Q168" s="263">
        <f>ROUND(P168*O168,2)</f>
        <v>0</v>
      </c>
      <c r="R168" s="638">
        <f t="shared" si="0"/>
        <v>13.743</v>
      </c>
      <c r="S168" s="261">
        <v>64.1</v>
      </c>
      <c r="T168" s="534">
        <f>ROUND(S168*R168,2)</f>
        <v>880.93</v>
      </c>
      <c r="U168" s="525"/>
    </row>
    <row r="169" spans="2:21" s="406" customFormat="1" ht="13.5" hidden="1" outlineLevel="3">
      <c r="B169" s="397"/>
      <c r="C169" s="398"/>
      <c r="D169" s="399" t="s">
        <v>70</v>
      </c>
      <c r="E169" s="402" t="s">
        <v>15</v>
      </c>
      <c r="F169" s="467" t="s">
        <v>3301</v>
      </c>
      <c r="G169" s="398"/>
      <c r="H169" s="402" t="s">
        <v>15</v>
      </c>
      <c r="I169" s="403" t="s">
        <v>15</v>
      </c>
      <c r="J169" s="398"/>
      <c r="K169" s="398"/>
      <c r="L169" s="405"/>
      <c r="M169" s="403" t="s">
        <v>15</v>
      </c>
      <c r="N169" s="404"/>
      <c r="O169" s="405"/>
      <c r="P169" s="403" t="s">
        <v>15</v>
      </c>
      <c r="Q169" s="404"/>
      <c r="R169" s="402" t="e">
        <f t="shared" si="0"/>
        <v>#VALUE!</v>
      </c>
      <c r="S169" s="403" t="s">
        <v>15</v>
      </c>
      <c r="T169" s="398"/>
      <c r="U169" s="535"/>
    </row>
    <row r="170" spans="2:21" s="406" customFormat="1" ht="13.5" hidden="1" outlineLevel="3">
      <c r="B170" s="397"/>
      <c r="C170" s="398"/>
      <c r="D170" s="399" t="s">
        <v>70</v>
      </c>
      <c r="E170" s="402" t="s">
        <v>15</v>
      </c>
      <c r="F170" s="467" t="s">
        <v>3302</v>
      </c>
      <c r="G170" s="398"/>
      <c r="H170" s="402" t="s">
        <v>15</v>
      </c>
      <c r="I170" s="403" t="s">
        <v>15</v>
      </c>
      <c r="J170" s="398"/>
      <c r="K170" s="398"/>
      <c r="L170" s="405"/>
      <c r="M170" s="403" t="s">
        <v>15</v>
      </c>
      <c r="N170" s="404"/>
      <c r="O170" s="405"/>
      <c r="P170" s="403" t="s">
        <v>15</v>
      </c>
      <c r="Q170" s="404"/>
      <c r="R170" s="402" t="e">
        <f t="shared" si="0"/>
        <v>#VALUE!</v>
      </c>
      <c r="S170" s="403" t="s">
        <v>15</v>
      </c>
      <c r="T170" s="398"/>
      <c r="U170" s="535"/>
    </row>
    <row r="171" spans="2:21" s="415" customFormat="1" ht="13.5" hidden="1" outlineLevel="3">
      <c r="B171" s="407"/>
      <c r="C171" s="408"/>
      <c r="D171" s="399" t="s">
        <v>70</v>
      </c>
      <c r="E171" s="436" t="s">
        <v>15</v>
      </c>
      <c r="F171" s="466" t="s">
        <v>3303</v>
      </c>
      <c r="G171" s="408"/>
      <c r="H171" s="411">
        <v>10.366</v>
      </c>
      <c r="I171" s="412" t="s">
        <v>15</v>
      </c>
      <c r="J171" s="408"/>
      <c r="K171" s="408"/>
      <c r="L171" s="414"/>
      <c r="M171" s="412" t="s">
        <v>15</v>
      </c>
      <c r="N171" s="413"/>
      <c r="O171" s="414"/>
      <c r="P171" s="412" t="s">
        <v>15</v>
      </c>
      <c r="Q171" s="413"/>
      <c r="R171" s="411">
        <f t="shared" si="0"/>
        <v>10.366</v>
      </c>
      <c r="S171" s="412" t="s">
        <v>15</v>
      </c>
      <c r="T171" s="408"/>
      <c r="U171" s="536"/>
    </row>
    <row r="172" spans="2:21" s="415" customFormat="1" ht="13.5" hidden="1" outlineLevel="3">
      <c r="B172" s="407"/>
      <c r="C172" s="408"/>
      <c r="D172" s="399" t="s">
        <v>70</v>
      </c>
      <c r="E172" s="436" t="s">
        <v>15</v>
      </c>
      <c r="F172" s="466" t="s">
        <v>3304</v>
      </c>
      <c r="G172" s="408"/>
      <c r="H172" s="411">
        <v>23.864</v>
      </c>
      <c r="I172" s="412" t="s">
        <v>15</v>
      </c>
      <c r="J172" s="408"/>
      <c r="K172" s="408"/>
      <c r="L172" s="414"/>
      <c r="M172" s="412" t="s">
        <v>15</v>
      </c>
      <c r="N172" s="413"/>
      <c r="O172" s="414"/>
      <c r="P172" s="412" t="s">
        <v>15</v>
      </c>
      <c r="Q172" s="413"/>
      <c r="R172" s="411">
        <f t="shared" si="0"/>
        <v>23.864</v>
      </c>
      <c r="S172" s="412" t="s">
        <v>15</v>
      </c>
      <c r="T172" s="408"/>
      <c r="U172" s="536"/>
    </row>
    <row r="173" spans="2:21" s="415" customFormat="1" ht="13.5" hidden="1" outlineLevel="3">
      <c r="B173" s="407"/>
      <c r="C173" s="408"/>
      <c r="D173" s="399" t="s">
        <v>70</v>
      </c>
      <c r="E173" s="436" t="s">
        <v>15</v>
      </c>
      <c r="F173" s="466" t="s">
        <v>3305</v>
      </c>
      <c r="G173" s="408"/>
      <c r="H173" s="411">
        <v>10.206</v>
      </c>
      <c r="I173" s="412" t="s">
        <v>15</v>
      </c>
      <c r="J173" s="408"/>
      <c r="K173" s="408"/>
      <c r="L173" s="414"/>
      <c r="M173" s="412" t="s">
        <v>15</v>
      </c>
      <c r="N173" s="413"/>
      <c r="O173" s="414"/>
      <c r="P173" s="412" t="s">
        <v>15</v>
      </c>
      <c r="Q173" s="413"/>
      <c r="R173" s="411">
        <f aca="true" t="shared" si="1" ref="R173:R236">H173+L173+O173</f>
        <v>10.206</v>
      </c>
      <c r="S173" s="412" t="s">
        <v>15</v>
      </c>
      <c r="T173" s="408"/>
      <c r="U173" s="536"/>
    </row>
    <row r="174" spans="2:21" s="406" customFormat="1" ht="13.5" hidden="1" outlineLevel="3">
      <c r="B174" s="397"/>
      <c r="C174" s="398"/>
      <c r="D174" s="399" t="s">
        <v>70</v>
      </c>
      <c r="E174" s="402" t="s">
        <v>15</v>
      </c>
      <c r="F174" s="467" t="s">
        <v>1308</v>
      </c>
      <c r="G174" s="398"/>
      <c r="H174" s="402" t="s">
        <v>15</v>
      </c>
      <c r="I174" s="403" t="s">
        <v>15</v>
      </c>
      <c r="J174" s="398"/>
      <c r="K174" s="398"/>
      <c r="L174" s="405"/>
      <c r="M174" s="403" t="s">
        <v>15</v>
      </c>
      <c r="N174" s="404"/>
      <c r="O174" s="405"/>
      <c r="P174" s="403" t="s">
        <v>15</v>
      </c>
      <c r="Q174" s="404"/>
      <c r="R174" s="402" t="e">
        <f t="shared" si="1"/>
        <v>#VALUE!</v>
      </c>
      <c r="S174" s="403" t="s">
        <v>15</v>
      </c>
      <c r="T174" s="398"/>
      <c r="U174" s="535"/>
    </row>
    <row r="175" spans="2:21" s="415" customFormat="1" ht="13.5" hidden="1" outlineLevel="3">
      <c r="B175" s="407"/>
      <c r="C175" s="408"/>
      <c r="D175" s="399" t="s">
        <v>70</v>
      </c>
      <c r="E175" s="436" t="s">
        <v>15</v>
      </c>
      <c r="F175" s="466" t="s">
        <v>3306</v>
      </c>
      <c r="G175" s="408"/>
      <c r="H175" s="411">
        <v>6.76</v>
      </c>
      <c r="I175" s="412" t="s">
        <v>15</v>
      </c>
      <c r="J175" s="408"/>
      <c r="K175" s="408"/>
      <c r="L175" s="414"/>
      <c r="M175" s="412" t="s">
        <v>15</v>
      </c>
      <c r="N175" s="413"/>
      <c r="O175" s="414"/>
      <c r="P175" s="412" t="s">
        <v>15</v>
      </c>
      <c r="Q175" s="413"/>
      <c r="R175" s="411">
        <f t="shared" si="1"/>
        <v>6.76</v>
      </c>
      <c r="S175" s="412" t="s">
        <v>15</v>
      </c>
      <c r="T175" s="408"/>
      <c r="U175" s="536"/>
    </row>
    <row r="176" spans="2:21" s="415" customFormat="1" ht="13.5" hidden="1" outlineLevel="3">
      <c r="B176" s="407"/>
      <c r="C176" s="408"/>
      <c r="D176" s="399" t="s">
        <v>70</v>
      </c>
      <c r="E176" s="436" t="s">
        <v>15</v>
      </c>
      <c r="F176" s="466" t="s">
        <v>3307</v>
      </c>
      <c r="G176" s="408"/>
      <c r="H176" s="411">
        <v>6.76</v>
      </c>
      <c r="I176" s="412" t="s">
        <v>15</v>
      </c>
      <c r="J176" s="408"/>
      <c r="K176" s="408"/>
      <c r="L176" s="414"/>
      <c r="M176" s="412" t="s">
        <v>15</v>
      </c>
      <c r="N176" s="413"/>
      <c r="O176" s="414"/>
      <c r="P176" s="412" t="s">
        <v>15</v>
      </c>
      <c r="Q176" s="413"/>
      <c r="R176" s="411">
        <f t="shared" si="1"/>
        <v>6.76</v>
      </c>
      <c r="S176" s="412" t="s">
        <v>15</v>
      </c>
      <c r="T176" s="408"/>
      <c r="U176" s="536"/>
    </row>
    <row r="177" spans="2:21" s="415" customFormat="1" ht="13.5" hidden="1" outlineLevel="3">
      <c r="B177" s="407"/>
      <c r="C177" s="408"/>
      <c r="D177" s="399" t="s">
        <v>70</v>
      </c>
      <c r="E177" s="436" t="s">
        <v>15</v>
      </c>
      <c r="F177" s="466" t="s">
        <v>3308</v>
      </c>
      <c r="G177" s="408"/>
      <c r="H177" s="411">
        <v>6.76</v>
      </c>
      <c r="I177" s="412" t="s">
        <v>15</v>
      </c>
      <c r="J177" s="408"/>
      <c r="K177" s="408"/>
      <c r="L177" s="414"/>
      <c r="M177" s="412" t="s">
        <v>15</v>
      </c>
      <c r="N177" s="413"/>
      <c r="O177" s="414"/>
      <c r="P177" s="412" t="s">
        <v>15</v>
      </c>
      <c r="Q177" s="413"/>
      <c r="R177" s="411">
        <f t="shared" si="1"/>
        <v>6.76</v>
      </c>
      <c r="S177" s="412" t="s">
        <v>15</v>
      </c>
      <c r="T177" s="408"/>
      <c r="U177" s="536"/>
    </row>
    <row r="178" spans="2:21" s="415" customFormat="1" ht="13.5" hidden="1" outlineLevel="3">
      <c r="B178" s="407"/>
      <c r="C178" s="408"/>
      <c r="D178" s="399" t="s">
        <v>70</v>
      </c>
      <c r="E178" s="436" t="s">
        <v>15</v>
      </c>
      <c r="F178" s="466" t="s">
        <v>3309</v>
      </c>
      <c r="G178" s="408"/>
      <c r="H178" s="411">
        <v>4</v>
      </c>
      <c r="I178" s="412" t="s">
        <v>15</v>
      </c>
      <c r="J178" s="408"/>
      <c r="K178" s="408"/>
      <c r="L178" s="414"/>
      <c r="M178" s="412" t="s">
        <v>15</v>
      </c>
      <c r="N178" s="413"/>
      <c r="O178" s="414"/>
      <c r="P178" s="412" t="s">
        <v>15</v>
      </c>
      <c r="Q178" s="413"/>
      <c r="R178" s="411">
        <f t="shared" si="1"/>
        <v>4</v>
      </c>
      <c r="S178" s="412" t="s">
        <v>15</v>
      </c>
      <c r="T178" s="408"/>
      <c r="U178" s="536"/>
    </row>
    <row r="179" spans="2:21" s="424" customFormat="1" ht="13.5" hidden="1" outlineLevel="3">
      <c r="B179" s="416"/>
      <c r="C179" s="417"/>
      <c r="D179" s="399" t="s">
        <v>70</v>
      </c>
      <c r="E179" s="438" t="s">
        <v>1277</v>
      </c>
      <c r="F179" s="539" t="s">
        <v>71</v>
      </c>
      <c r="G179" s="417"/>
      <c r="H179" s="420">
        <v>68.716</v>
      </c>
      <c r="I179" s="421" t="s">
        <v>15</v>
      </c>
      <c r="J179" s="417"/>
      <c r="K179" s="417"/>
      <c r="L179" s="423"/>
      <c r="M179" s="421" t="s">
        <v>15</v>
      </c>
      <c r="N179" s="422"/>
      <c r="O179" s="423"/>
      <c r="P179" s="421" t="s">
        <v>15</v>
      </c>
      <c r="Q179" s="422"/>
      <c r="R179" s="420">
        <f t="shared" si="1"/>
        <v>68.716</v>
      </c>
      <c r="S179" s="421" t="s">
        <v>15</v>
      </c>
      <c r="T179" s="417"/>
      <c r="U179" s="540"/>
    </row>
    <row r="180" spans="2:21" s="406" customFormat="1" ht="13.5" hidden="1" outlineLevel="3">
      <c r="B180" s="397"/>
      <c r="C180" s="398"/>
      <c r="D180" s="399" t="s">
        <v>70</v>
      </c>
      <c r="E180" s="402" t="s">
        <v>15</v>
      </c>
      <c r="F180" s="467" t="s">
        <v>3310</v>
      </c>
      <c r="G180" s="398"/>
      <c r="H180" s="402" t="s">
        <v>15</v>
      </c>
      <c r="I180" s="403" t="s">
        <v>15</v>
      </c>
      <c r="J180" s="398"/>
      <c r="K180" s="398"/>
      <c r="L180" s="405"/>
      <c r="M180" s="403" t="s">
        <v>15</v>
      </c>
      <c r="N180" s="404"/>
      <c r="O180" s="405"/>
      <c r="P180" s="403" t="s">
        <v>15</v>
      </c>
      <c r="Q180" s="404"/>
      <c r="R180" s="402" t="e">
        <f t="shared" si="1"/>
        <v>#VALUE!</v>
      </c>
      <c r="S180" s="403" t="s">
        <v>15</v>
      </c>
      <c r="T180" s="398"/>
      <c r="U180" s="535"/>
    </row>
    <row r="181" spans="2:21" s="415" customFormat="1" ht="13.5" hidden="1" outlineLevel="3">
      <c r="B181" s="407"/>
      <c r="C181" s="408"/>
      <c r="D181" s="399" t="s">
        <v>70</v>
      </c>
      <c r="E181" s="436" t="s">
        <v>15</v>
      </c>
      <c r="F181" s="466" t="s">
        <v>3311</v>
      </c>
      <c r="G181" s="408"/>
      <c r="H181" s="411">
        <v>13.743</v>
      </c>
      <c r="I181" s="412" t="s">
        <v>15</v>
      </c>
      <c r="J181" s="408"/>
      <c r="K181" s="408"/>
      <c r="L181" s="414"/>
      <c r="M181" s="412" t="s">
        <v>15</v>
      </c>
      <c r="N181" s="413"/>
      <c r="O181" s="414"/>
      <c r="P181" s="412" t="s">
        <v>15</v>
      </c>
      <c r="Q181" s="413"/>
      <c r="R181" s="411">
        <f t="shared" si="1"/>
        <v>13.743</v>
      </c>
      <c r="S181" s="412" t="s">
        <v>15</v>
      </c>
      <c r="T181" s="408"/>
      <c r="U181" s="536"/>
    </row>
    <row r="182" spans="2:21" s="264" customFormat="1" ht="22.5" customHeight="1" hidden="1" outlineLevel="2" collapsed="1">
      <c r="B182" s="255"/>
      <c r="C182" s="256" t="s">
        <v>88</v>
      </c>
      <c r="D182" s="256" t="s">
        <v>67</v>
      </c>
      <c r="E182" s="257" t="s">
        <v>3312</v>
      </c>
      <c r="F182" s="258" t="s">
        <v>3313</v>
      </c>
      <c r="G182" s="259" t="s">
        <v>68</v>
      </c>
      <c r="H182" s="260">
        <v>13.743</v>
      </c>
      <c r="I182" s="261">
        <v>22.7</v>
      </c>
      <c r="J182" s="534">
        <f>ROUND(I182*H182,2)</f>
        <v>311.97</v>
      </c>
      <c r="K182" s="636"/>
      <c r="L182" s="262"/>
      <c r="M182" s="261">
        <v>22.7</v>
      </c>
      <c r="N182" s="263">
        <f>ROUND(M182*L182,2)</f>
        <v>0</v>
      </c>
      <c r="O182" s="262"/>
      <c r="P182" s="261">
        <v>22.7</v>
      </c>
      <c r="Q182" s="263">
        <f>ROUND(P182*O182,2)</f>
        <v>0</v>
      </c>
      <c r="R182" s="638">
        <f t="shared" si="1"/>
        <v>13.743</v>
      </c>
      <c r="S182" s="261">
        <v>22.7</v>
      </c>
      <c r="T182" s="534">
        <f>ROUND(S182*R182,2)</f>
        <v>311.97</v>
      </c>
      <c r="U182" s="525"/>
    </row>
    <row r="183" spans="2:21" s="415" customFormat="1" ht="13.5" hidden="1" outlineLevel="3">
      <c r="B183" s="407"/>
      <c r="C183" s="408"/>
      <c r="D183" s="399" t="s">
        <v>70</v>
      </c>
      <c r="E183" s="436" t="s">
        <v>15</v>
      </c>
      <c r="F183" s="466" t="s">
        <v>3314</v>
      </c>
      <c r="G183" s="408"/>
      <c r="H183" s="411">
        <v>13.743</v>
      </c>
      <c r="I183" s="412" t="s">
        <v>15</v>
      </c>
      <c r="J183" s="408"/>
      <c r="K183" s="408"/>
      <c r="L183" s="414"/>
      <c r="M183" s="412" t="s">
        <v>15</v>
      </c>
      <c r="N183" s="413"/>
      <c r="O183" s="414"/>
      <c r="P183" s="412" t="s">
        <v>15</v>
      </c>
      <c r="Q183" s="413"/>
      <c r="R183" s="411">
        <f t="shared" si="1"/>
        <v>13.743</v>
      </c>
      <c r="S183" s="412" t="s">
        <v>15</v>
      </c>
      <c r="T183" s="408"/>
      <c r="U183" s="536"/>
    </row>
    <row r="184" spans="2:21" s="264" customFormat="1" ht="22.5" customHeight="1" hidden="1" outlineLevel="2" collapsed="1">
      <c r="B184" s="255"/>
      <c r="C184" s="256" t="s">
        <v>89</v>
      </c>
      <c r="D184" s="256" t="s">
        <v>67</v>
      </c>
      <c r="E184" s="257" t="s">
        <v>1302</v>
      </c>
      <c r="F184" s="258" t="s">
        <v>1303</v>
      </c>
      <c r="G184" s="259" t="s">
        <v>68</v>
      </c>
      <c r="H184" s="260">
        <v>144.708</v>
      </c>
      <c r="I184" s="261">
        <v>250.8</v>
      </c>
      <c r="J184" s="534">
        <f>ROUND(I184*H184,2)</f>
        <v>36292.77</v>
      </c>
      <c r="K184" s="636"/>
      <c r="L184" s="262"/>
      <c r="M184" s="261">
        <v>250.8</v>
      </c>
      <c r="N184" s="263">
        <f>ROUND(M184*L184,2)</f>
        <v>0</v>
      </c>
      <c r="O184" s="262"/>
      <c r="P184" s="261">
        <v>250.8</v>
      </c>
      <c r="Q184" s="263">
        <f>ROUND(P184*O184,2)</f>
        <v>0</v>
      </c>
      <c r="R184" s="638">
        <f t="shared" si="1"/>
        <v>144.708</v>
      </c>
      <c r="S184" s="261">
        <v>250.8</v>
      </c>
      <c r="T184" s="534">
        <f>ROUND(S184*R184,2)</f>
        <v>36292.77</v>
      </c>
      <c r="U184" s="525"/>
    </row>
    <row r="185" spans="2:21" s="406" customFormat="1" ht="13.5" hidden="1" outlineLevel="3">
      <c r="B185" s="397"/>
      <c r="C185" s="398"/>
      <c r="D185" s="399" t="s">
        <v>70</v>
      </c>
      <c r="E185" s="402" t="s">
        <v>15</v>
      </c>
      <c r="F185" s="467" t="s">
        <v>1240</v>
      </c>
      <c r="G185" s="398"/>
      <c r="H185" s="402" t="s">
        <v>15</v>
      </c>
      <c r="I185" s="403" t="s">
        <v>15</v>
      </c>
      <c r="J185" s="398"/>
      <c r="K185" s="398"/>
      <c r="L185" s="405"/>
      <c r="M185" s="403" t="s">
        <v>15</v>
      </c>
      <c r="N185" s="404"/>
      <c r="O185" s="405"/>
      <c r="P185" s="403" t="s">
        <v>15</v>
      </c>
      <c r="Q185" s="404"/>
      <c r="R185" s="402" t="e">
        <f t="shared" si="1"/>
        <v>#VALUE!</v>
      </c>
      <c r="S185" s="403" t="s">
        <v>15</v>
      </c>
      <c r="T185" s="398"/>
      <c r="U185" s="535"/>
    </row>
    <row r="186" spans="2:21" s="406" customFormat="1" ht="13.5" hidden="1" outlineLevel="3">
      <c r="B186" s="397"/>
      <c r="C186" s="398"/>
      <c r="D186" s="399" t="s">
        <v>70</v>
      </c>
      <c r="E186" s="402" t="s">
        <v>15</v>
      </c>
      <c r="F186" s="467" t="s">
        <v>3315</v>
      </c>
      <c r="G186" s="398"/>
      <c r="H186" s="402" t="s">
        <v>15</v>
      </c>
      <c r="I186" s="403" t="s">
        <v>15</v>
      </c>
      <c r="J186" s="398"/>
      <c r="K186" s="398"/>
      <c r="L186" s="405"/>
      <c r="M186" s="403" t="s">
        <v>15</v>
      </c>
      <c r="N186" s="404"/>
      <c r="O186" s="405"/>
      <c r="P186" s="403" t="s">
        <v>15</v>
      </c>
      <c r="Q186" s="404"/>
      <c r="R186" s="402" t="e">
        <f t="shared" si="1"/>
        <v>#VALUE!</v>
      </c>
      <c r="S186" s="403" t="s">
        <v>15</v>
      </c>
      <c r="T186" s="398"/>
      <c r="U186" s="535"/>
    </row>
    <row r="187" spans="2:21" s="415" customFormat="1" ht="13.5" hidden="1" outlineLevel="3">
      <c r="B187" s="407"/>
      <c r="C187" s="408"/>
      <c r="D187" s="399" t="s">
        <v>70</v>
      </c>
      <c r="E187" s="436" t="s">
        <v>15</v>
      </c>
      <c r="F187" s="466" t="s">
        <v>3316</v>
      </c>
      <c r="G187" s="408"/>
      <c r="H187" s="411">
        <v>22.386</v>
      </c>
      <c r="I187" s="412" t="s">
        <v>15</v>
      </c>
      <c r="J187" s="408"/>
      <c r="K187" s="408"/>
      <c r="L187" s="414"/>
      <c r="M187" s="412" t="s">
        <v>15</v>
      </c>
      <c r="N187" s="413"/>
      <c r="O187" s="414"/>
      <c r="P187" s="412" t="s">
        <v>15</v>
      </c>
      <c r="Q187" s="413"/>
      <c r="R187" s="411">
        <f t="shared" si="1"/>
        <v>22.386</v>
      </c>
      <c r="S187" s="412" t="s">
        <v>15</v>
      </c>
      <c r="T187" s="408"/>
      <c r="U187" s="536"/>
    </row>
    <row r="188" spans="2:21" s="406" customFormat="1" ht="13.5" hidden="1" outlineLevel="3">
      <c r="B188" s="397"/>
      <c r="C188" s="398"/>
      <c r="D188" s="399" t="s">
        <v>70</v>
      </c>
      <c r="E188" s="402" t="s">
        <v>15</v>
      </c>
      <c r="F188" s="467" t="s">
        <v>3317</v>
      </c>
      <c r="G188" s="398"/>
      <c r="H188" s="402" t="s">
        <v>15</v>
      </c>
      <c r="I188" s="403" t="s">
        <v>15</v>
      </c>
      <c r="J188" s="398"/>
      <c r="K188" s="398"/>
      <c r="L188" s="405"/>
      <c r="M188" s="403" t="s">
        <v>15</v>
      </c>
      <c r="N188" s="404"/>
      <c r="O188" s="405"/>
      <c r="P188" s="403" t="s">
        <v>15</v>
      </c>
      <c r="Q188" s="404"/>
      <c r="R188" s="402" t="e">
        <f t="shared" si="1"/>
        <v>#VALUE!</v>
      </c>
      <c r="S188" s="403" t="s">
        <v>15</v>
      </c>
      <c r="T188" s="398"/>
      <c r="U188" s="535"/>
    </row>
    <row r="189" spans="2:21" s="415" customFormat="1" ht="13.5" hidden="1" outlineLevel="3">
      <c r="B189" s="407"/>
      <c r="C189" s="408"/>
      <c r="D189" s="399" t="s">
        <v>70</v>
      </c>
      <c r="E189" s="436" t="s">
        <v>15</v>
      </c>
      <c r="F189" s="466" t="s">
        <v>3318</v>
      </c>
      <c r="G189" s="408"/>
      <c r="H189" s="411">
        <v>27.353</v>
      </c>
      <c r="I189" s="412" t="s">
        <v>15</v>
      </c>
      <c r="J189" s="408"/>
      <c r="K189" s="408"/>
      <c r="L189" s="414"/>
      <c r="M189" s="412" t="s">
        <v>15</v>
      </c>
      <c r="N189" s="413"/>
      <c r="O189" s="414"/>
      <c r="P189" s="412" t="s">
        <v>15</v>
      </c>
      <c r="Q189" s="413"/>
      <c r="R189" s="411">
        <f t="shared" si="1"/>
        <v>27.353</v>
      </c>
      <c r="S189" s="412" t="s">
        <v>15</v>
      </c>
      <c r="T189" s="408"/>
      <c r="U189" s="536"/>
    </row>
    <row r="190" spans="2:21" s="415" customFormat="1" ht="13.5" hidden="1" outlineLevel="3">
      <c r="B190" s="407"/>
      <c r="C190" s="408"/>
      <c r="D190" s="399" t="s">
        <v>70</v>
      </c>
      <c r="E190" s="436" t="s">
        <v>15</v>
      </c>
      <c r="F190" s="466" t="s">
        <v>3319</v>
      </c>
      <c r="G190" s="408"/>
      <c r="H190" s="411">
        <v>72.604</v>
      </c>
      <c r="I190" s="412" t="s">
        <v>15</v>
      </c>
      <c r="J190" s="408"/>
      <c r="K190" s="408"/>
      <c r="L190" s="414"/>
      <c r="M190" s="412" t="s">
        <v>15</v>
      </c>
      <c r="N190" s="413"/>
      <c r="O190" s="414"/>
      <c r="P190" s="412" t="s">
        <v>15</v>
      </c>
      <c r="Q190" s="413"/>
      <c r="R190" s="411">
        <f t="shared" si="1"/>
        <v>72.604</v>
      </c>
      <c r="S190" s="412" t="s">
        <v>15</v>
      </c>
      <c r="T190" s="408"/>
      <c r="U190" s="536"/>
    </row>
    <row r="191" spans="2:21" s="406" customFormat="1" ht="13.5" hidden="1" outlineLevel="3">
      <c r="B191" s="397"/>
      <c r="C191" s="398"/>
      <c r="D191" s="399" t="s">
        <v>70</v>
      </c>
      <c r="E191" s="402" t="s">
        <v>15</v>
      </c>
      <c r="F191" s="467" t="s">
        <v>3320</v>
      </c>
      <c r="G191" s="398"/>
      <c r="H191" s="402" t="s">
        <v>15</v>
      </c>
      <c r="I191" s="403" t="s">
        <v>15</v>
      </c>
      <c r="J191" s="398"/>
      <c r="K191" s="398"/>
      <c r="L191" s="405"/>
      <c r="M191" s="403" t="s">
        <v>15</v>
      </c>
      <c r="N191" s="404"/>
      <c r="O191" s="405"/>
      <c r="P191" s="403" t="s">
        <v>15</v>
      </c>
      <c r="Q191" s="404"/>
      <c r="R191" s="402" t="e">
        <f t="shared" si="1"/>
        <v>#VALUE!</v>
      </c>
      <c r="S191" s="403" t="s">
        <v>15</v>
      </c>
      <c r="T191" s="398"/>
      <c r="U191" s="535"/>
    </row>
    <row r="192" spans="2:21" s="415" customFormat="1" ht="13.5" hidden="1" outlineLevel="3">
      <c r="B192" s="407"/>
      <c r="C192" s="408"/>
      <c r="D192" s="399" t="s">
        <v>70</v>
      </c>
      <c r="E192" s="436" t="s">
        <v>15</v>
      </c>
      <c r="F192" s="466" t="s">
        <v>3321</v>
      </c>
      <c r="G192" s="408"/>
      <c r="H192" s="411">
        <v>49.776</v>
      </c>
      <c r="I192" s="412" t="s">
        <v>15</v>
      </c>
      <c r="J192" s="408"/>
      <c r="K192" s="408"/>
      <c r="L192" s="414"/>
      <c r="M192" s="412" t="s">
        <v>15</v>
      </c>
      <c r="N192" s="413"/>
      <c r="O192" s="414"/>
      <c r="P192" s="412" t="s">
        <v>15</v>
      </c>
      <c r="Q192" s="413"/>
      <c r="R192" s="411">
        <f t="shared" si="1"/>
        <v>49.776</v>
      </c>
      <c r="S192" s="412" t="s">
        <v>15</v>
      </c>
      <c r="T192" s="408"/>
      <c r="U192" s="536"/>
    </row>
    <row r="193" spans="2:21" s="406" customFormat="1" ht="13.5" hidden="1" outlineLevel="3">
      <c r="B193" s="397"/>
      <c r="C193" s="398"/>
      <c r="D193" s="399" t="s">
        <v>70</v>
      </c>
      <c r="E193" s="402" t="s">
        <v>15</v>
      </c>
      <c r="F193" s="467" t="s">
        <v>3322</v>
      </c>
      <c r="G193" s="398"/>
      <c r="H193" s="402" t="s">
        <v>15</v>
      </c>
      <c r="I193" s="403" t="s">
        <v>15</v>
      </c>
      <c r="J193" s="398"/>
      <c r="K193" s="398"/>
      <c r="L193" s="405"/>
      <c r="M193" s="403" t="s">
        <v>15</v>
      </c>
      <c r="N193" s="404"/>
      <c r="O193" s="405"/>
      <c r="P193" s="403" t="s">
        <v>15</v>
      </c>
      <c r="Q193" s="404"/>
      <c r="R193" s="402" t="e">
        <f t="shared" si="1"/>
        <v>#VALUE!</v>
      </c>
      <c r="S193" s="403" t="s">
        <v>15</v>
      </c>
      <c r="T193" s="398"/>
      <c r="U193" s="535"/>
    </row>
    <row r="194" spans="2:21" s="415" customFormat="1" ht="13.5" hidden="1" outlineLevel="3">
      <c r="B194" s="407"/>
      <c r="C194" s="408"/>
      <c r="D194" s="399" t="s">
        <v>70</v>
      </c>
      <c r="E194" s="436" t="s">
        <v>15</v>
      </c>
      <c r="F194" s="466" t="s">
        <v>3323</v>
      </c>
      <c r="G194" s="408"/>
      <c r="H194" s="411">
        <v>40.228</v>
      </c>
      <c r="I194" s="412" t="s">
        <v>15</v>
      </c>
      <c r="J194" s="408"/>
      <c r="K194" s="408"/>
      <c r="L194" s="414"/>
      <c r="M194" s="412" t="s">
        <v>15</v>
      </c>
      <c r="N194" s="413"/>
      <c r="O194" s="414"/>
      <c r="P194" s="412" t="s">
        <v>15</v>
      </c>
      <c r="Q194" s="413"/>
      <c r="R194" s="411">
        <f t="shared" si="1"/>
        <v>40.228</v>
      </c>
      <c r="S194" s="412" t="s">
        <v>15</v>
      </c>
      <c r="T194" s="408"/>
      <c r="U194" s="536"/>
    </row>
    <row r="195" spans="2:21" s="406" customFormat="1" ht="13.5" hidden="1" outlineLevel="3">
      <c r="B195" s="397"/>
      <c r="C195" s="398"/>
      <c r="D195" s="399" t="s">
        <v>70</v>
      </c>
      <c r="E195" s="402" t="s">
        <v>15</v>
      </c>
      <c r="F195" s="467" t="s">
        <v>1308</v>
      </c>
      <c r="G195" s="398"/>
      <c r="H195" s="402" t="s">
        <v>15</v>
      </c>
      <c r="I195" s="403" t="s">
        <v>15</v>
      </c>
      <c r="J195" s="398"/>
      <c r="K195" s="398"/>
      <c r="L195" s="405"/>
      <c r="M195" s="403" t="s">
        <v>15</v>
      </c>
      <c r="N195" s="404"/>
      <c r="O195" s="405"/>
      <c r="P195" s="403" t="s">
        <v>15</v>
      </c>
      <c r="Q195" s="404"/>
      <c r="R195" s="402" t="e">
        <f t="shared" si="1"/>
        <v>#VALUE!</v>
      </c>
      <c r="S195" s="403" t="s">
        <v>15</v>
      </c>
      <c r="T195" s="398"/>
      <c r="U195" s="535"/>
    </row>
    <row r="196" spans="2:21" s="415" customFormat="1" ht="13.5" hidden="1" outlineLevel="3">
      <c r="B196" s="407"/>
      <c r="C196" s="408"/>
      <c r="D196" s="399" t="s">
        <v>70</v>
      </c>
      <c r="E196" s="436" t="s">
        <v>15</v>
      </c>
      <c r="F196" s="466" t="s">
        <v>3324</v>
      </c>
      <c r="G196" s="408"/>
      <c r="H196" s="411">
        <v>31.164</v>
      </c>
      <c r="I196" s="412" t="s">
        <v>15</v>
      </c>
      <c r="J196" s="408"/>
      <c r="K196" s="408"/>
      <c r="L196" s="414"/>
      <c r="M196" s="412" t="s">
        <v>15</v>
      </c>
      <c r="N196" s="413"/>
      <c r="O196" s="414"/>
      <c r="P196" s="412" t="s">
        <v>15</v>
      </c>
      <c r="Q196" s="413"/>
      <c r="R196" s="411">
        <f t="shared" si="1"/>
        <v>31.164</v>
      </c>
      <c r="S196" s="412" t="s">
        <v>15</v>
      </c>
      <c r="T196" s="408"/>
      <c r="U196" s="536"/>
    </row>
    <row r="197" spans="2:21" s="415" customFormat="1" ht="13.5" hidden="1" outlineLevel="3">
      <c r="B197" s="407"/>
      <c r="C197" s="408"/>
      <c r="D197" s="399" t="s">
        <v>70</v>
      </c>
      <c r="E197" s="436" t="s">
        <v>15</v>
      </c>
      <c r="F197" s="466" t="s">
        <v>3325</v>
      </c>
      <c r="G197" s="408"/>
      <c r="H197" s="411">
        <v>31.502</v>
      </c>
      <c r="I197" s="412" t="s">
        <v>15</v>
      </c>
      <c r="J197" s="408"/>
      <c r="K197" s="408"/>
      <c r="L197" s="414"/>
      <c r="M197" s="412" t="s">
        <v>15</v>
      </c>
      <c r="N197" s="413"/>
      <c r="O197" s="414"/>
      <c r="P197" s="412" t="s">
        <v>15</v>
      </c>
      <c r="Q197" s="413"/>
      <c r="R197" s="411">
        <f t="shared" si="1"/>
        <v>31.502</v>
      </c>
      <c r="S197" s="412" t="s">
        <v>15</v>
      </c>
      <c r="T197" s="408"/>
      <c r="U197" s="536"/>
    </row>
    <row r="198" spans="2:21" s="415" customFormat="1" ht="13.5" hidden="1" outlineLevel="3">
      <c r="B198" s="407"/>
      <c r="C198" s="408"/>
      <c r="D198" s="399" t="s">
        <v>70</v>
      </c>
      <c r="E198" s="436" t="s">
        <v>15</v>
      </c>
      <c r="F198" s="466" t="s">
        <v>3326</v>
      </c>
      <c r="G198" s="408"/>
      <c r="H198" s="411">
        <v>31.569</v>
      </c>
      <c r="I198" s="412" t="s">
        <v>15</v>
      </c>
      <c r="J198" s="408"/>
      <c r="K198" s="408"/>
      <c r="L198" s="414"/>
      <c r="M198" s="412" t="s">
        <v>15</v>
      </c>
      <c r="N198" s="413"/>
      <c r="O198" s="414"/>
      <c r="P198" s="412" t="s">
        <v>15</v>
      </c>
      <c r="Q198" s="413"/>
      <c r="R198" s="411">
        <f t="shared" si="1"/>
        <v>31.569</v>
      </c>
      <c r="S198" s="412" t="s">
        <v>15</v>
      </c>
      <c r="T198" s="408"/>
      <c r="U198" s="536"/>
    </row>
    <row r="199" spans="2:21" s="415" customFormat="1" ht="13.5" hidden="1" outlineLevel="3">
      <c r="B199" s="407"/>
      <c r="C199" s="408"/>
      <c r="D199" s="399" t="s">
        <v>70</v>
      </c>
      <c r="E199" s="436" t="s">
        <v>15</v>
      </c>
      <c r="F199" s="466" t="s">
        <v>3327</v>
      </c>
      <c r="G199" s="408"/>
      <c r="H199" s="411">
        <v>6.96</v>
      </c>
      <c r="I199" s="412" t="s">
        <v>15</v>
      </c>
      <c r="J199" s="408"/>
      <c r="K199" s="408"/>
      <c r="L199" s="414"/>
      <c r="M199" s="412" t="s">
        <v>15</v>
      </c>
      <c r="N199" s="413"/>
      <c r="O199" s="414"/>
      <c r="P199" s="412" t="s">
        <v>15</v>
      </c>
      <c r="Q199" s="413"/>
      <c r="R199" s="411">
        <f t="shared" si="1"/>
        <v>6.96</v>
      </c>
      <c r="S199" s="412" t="s">
        <v>15</v>
      </c>
      <c r="T199" s="408"/>
      <c r="U199" s="536"/>
    </row>
    <row r="200" spans="2:21" s="415" customFormat="1" ht="13.5" hidden="1" outlineLevel="3">
      <c r="B200" s="407"/>
      <c r="C200" s="408"/>
      <c r="D200" s="399" t="s">
        <v>70</v>
      </c>
      <c r="E200" s="436" t="s">
        <v>15</v>
      </c>
      <c r="F200" s="466" t="s">
        <v>3328</v>
      </c>
      <c r="G200" s="408"/>
      <c r="H200" s="411">
        <v>1.18</v>
      </c>
      <c r="I200" s="412" t="s">
        <v>15</v>
      </c>
      <c r="J200" s="408"/>
      <c r="K200" s="408"/>
      <c r="L200" s="414"/>
      <c r="M200" s="412" t="s">
        <v>15</v>
      </c>
      <c r="N200" s="413"/>
      <c r="O200" s="414"/>
      <c r="P200" s="412" t="s">
        <v>15</v>
      </c>
      <c r="Q200" s="413"/>
      <c r="R200" s="411">
        <f t="shared" si="1"/>
        <v>1.18</v>
      </c>
      <c r="S200" s="412" t="s">
        <v>15</v>
      </c>
      <c r="T200" s="408"/>
      <c r="U200" s="536"/>
    </row>
    <row r="201" spans="2:21" s="426" customFormat="1" ht="13.5" hidden="1" outlineLevel="3">
      <c r="B201" s="425"/>
      <c r="C201" s="427"/>
      <c r="D201" s="399" t="s">
        <v>70</v>
      </c>
      <c r="E201" s="437" t="s">
        <v>3329</v>
      </c>
      <c r="F201" s="537" t="s">
        <v>1096</v>
      </c>
      <c r="G201" s="427"/>
      <c r="H201" s="430">
        <v>314.722</v>
      </c>
      <c r="I201" s="431" t="s">
        <v>15</v>
      </c>
      <c r="J201" s="427"/>
      <c r="K201" s="427"/>
      <c r="L201" s="433"/>
      <c r="M201" s="431" t="s">
        <v>15</v>
      </c>
      <c r="N201" s="432"/>
      <c r="O201" s="433"/>
      <c r="P201" s="431" t="s">
        <v>15</v>
      </c>
      <c r="Q201" s="432"/>
      <c r="R201" s="430">
        <f t="shared" si="1"/>
        <v>314.722</v>
      </c>
      <c r="S201" s="431" t="s">
        <v>15</v>
      </c>
      <c r="T201" s="427"/>
      <c r="U201" s="538"/>
    </row>
    <row r="202" spans="2:21" s="406" customFormat="1" ht="13.5" hidden="1" outlineLevel="3">
      <c r="B202" s="397"/>
      <c r="C202" s="398"/>
      <c r="D202" s="399" t="s">
        <v>70</v>
      </c>
      <c r="E202" s="402" t="s">
        <v>15</v>
      </c>
      <c r="F202" s="467" t="s">
        <v>1311</v>
      </c>
      <c r="G202" s="398"/>
      <c r="H202" s="402" t="s">
        <v>15</v>
      </c>
      <c r="I202" s="403" t="s">
        <v>15</v>
      </c>
      <c r="J202" s="398"/>
      <c r="K202" s="398"/>
      <c r="L202" s="405"/>
      <c r="M202" s="403" t="s">
        <v>15</v>
      </c>
      <c r="N202" s="404"/>
      <c r="O202" s="405"/>
      <c r="P202" s="403" t="s">
        <v>15</v>
      </c>
      <c r="Q202" s="404"/>
      <c r="R202" s="402" t="e">
        <f t="shared" si="1"/>
        <v>#VALUE!</v>
      </c>
      <c r="S202" s="403" t="s">
        <v>15</v>
      </c>
      <c r="T202" s="398"/>
      <c r="U202" s="535"/>
    </row>
    <row r="203" spans="2:21" s="415" customFormat="1" ht="13.5" hidden="1" outlineLevel="3">
      <c r="B203" s="407"/>
      <c r="C203" s="408"/>
      <c r="D203" s="399" t="s">
        <v>70</v>
      </c>
      <c r="E203" s="436" t="s">
        <v>15</v>
      </c>
      <c r="F203" s="466" t="s">
        <v>3330</v>
      </c>
      <c r="G203" s="408"/>
      <c r="H203" s="411">
        <v>-20.615</v>
      </c>
      <c r="I203" s="412" t="s">
        <v>15</v>
      </c>
      <c r="J203" s="408"/>
      <c r="K203" s="408"/>
      <c r="L203" s="414"/>
      <c r="M203" s="412" t="s">
        <v>15</v>
      </c>
      <c r="N203" s="413"/>
      <c r="O203" s="414"/>
      <c r="P203" s="412" t="s">
        <v>15</v>
      </c>
      <c r="Q203" s="413"/>
      <c r="R203" s="411">
        <f t="shared" si="1"/>
        <v>-20.615</v>
      </c>
      <c r="S203" s="412" t="s">
        <v>15</v>
      </c>
      <c r="T203" s="408"/>
      <c r="U203" s="536"/>
    </row>
    <row r="204" spans="2:21" s="406" customFormat="1" ht="13.5" hidden="1" outlineLevel="3">
      <c r="B204" s="397"/>
      <c r="C204" s="398"/>
      <c r="D204" s="399" t="s">
        <v>70</v>
      </c>
      <c r="E204" s="402" t="s">
        <v>15</v>
      </c>
      <c r="F204" s="467" t="s">
        <v>1097</v>
      </c>
      <c r="G204" s="398"/>
      <c r="H204" s="402" t="s">
        <v>15</v>
      </c>
      <c r="I204" s="403" t="s">
        <v>15</v>
      </c>
      <c r="J204" s="398"/>
      <c r="K204" s="398"/>
      <c r="L204" s="405"/>
      <c r="M204" s="403" t="s">
        <v>15</v>
      </c>
      <c r="N204" s="404"/>
      <c r="O204" s="405"/>
      <c r="P204" s="403" t="s">
        <v>15</v>
      </c>
      <c r="Q204" s="404"/>
      <c r="R204" s="402" t="e">
        <f t="shared" si="1"/>
        <v>#VALUE!</v>
      </c>
      <c r="S204" s="403" t="s">
        <v>15</v>
      </c>
      <c r="T204" s="398"/>
      <c r="U204" s="535"/>
    </row>
    <row r="205" spans="2:21" s="415" customFormat="1" ht="13.5" hidden="1" outlineLevel="3">
      <c r="B205" s="407"/>
      <c r="C205" s="408"/>
      <c r="D205" s="399" t="s">
        <v>70</v>
      </c>
      <c r="E205" s="436" t="s">
        <v>15</v>
      </c>
      <c r="F205" s="466" t="s">
        <v>3331</v>
      </c>
      <c r="G205" s="408"/>
      <c r="H205" s="411">
        <v>-4.692</v>
      </c>
      <c r="I205" s="412" t="s">
        <v>15</v>
      </c>
      <c r="J205" s="408"/>
      <c r="K205" s="408"/>
      <c r="L205" s="414"/>
      <c r="M205" s="412" t="s">
        <v>15</v>
      </c>
      <c r="N205" s="413"/>
      <c r="O205" s="414"/>
      <c r="P205" s="412" t="s">
        <v>15</v>
      </c>
      <c r="Q205" s="413"/>
      <c r="R205" s="411">
        <f t="shared" si="1"/>
        <v>-4.692</v>
      </c>
      <c r="S205" s="412" t="s">
        <v>15</v>
      </c>
      <c r="T205" s="408"/>
      <c r="U205" s="536"/>
    </row>
    <row r="206" spans="2:21" s="424" customFormat="1" ht="13.5" hidden="1" outlineLevel="3">
      <c r="B206" s="416"/>
      <c r="C206" s="417"/>
      <c r="D206" s="399" t="s">
        <v>70</v>
      </c>
      <c r="E206" s="438" t="s">
        <v>3332</v>
      </c>
      <c r="F206" s="539" t="s">
        <v>71</v>
      </c>
      <c r="G206" s="417"/>
      <c r="H206" s="420">
        <v>289.415</v>
      </c>
      <c r="I206" s="421" t="s">
        <v>15</v>
      </c>
      <c r="J206" s="417"/>
      <c r="K206" s="417"/>
      <c r="L206" s="423"/>
      <c r="M206" s="421" t="s">
        <v>15</v>
      </c>
      <c r="N206" s="422"/>
      <c r="O206" s="423"/>
      <c r="P206" s="421" t="s">
        <v>15</v>
      </c>
      <c r="Q206" s="422"/>
      <c r="R206" s="420">
        <f t="shared" si="1"/>
        <v>289.415</v>
      </c>
      <c r="S206" s="421" t="s">
        <v>15</v>
      </c>
      <c r="T206" s="417"/>
      <c r="U206" s="540"/>
    </row>
    <row r="207" spans="2:21" s="406" customFormat="1" ht="13.5" hidden="1" outlineLevel="3">
      <c r="B207" s="397"/>
      <c r="C207" s="398"/>
      <c r="D207" s="399" t="s">
        <v>70</v>
      </c>
      <c r="E207" s="402" t="s">
        <v>15</v>
      </c>
      <c r="F207" s="467" t="s">
        <v>1104</v>
      </c>
      <c r="G207" s="398"/>
      <c r="H207" s="402" t="s">
        <v>15</v>
      </c>
      <c r="I207" s="403" t="s">
        <v>15</v>
      </c>
      <c r="J207" s="398"/>
      <c r="K207" s="398"/>
      <c r="L207" s="405"/>
      <c r="M207" s="403" t="s">
        <v>15</v>
      </c>
      <c r="N207" s="404"/>
      <c r="O207" s="405"/>
      <c r="P207" s="403" t="s">
        <v>15</v>
      </c>
      <c r="Q207" s="404"/>
      <c r="R207" s="402" t="e">
        <f t="shared" si="1"/>
        <v>#VALUE!</v>
      </c>
      <c r="S207" s="403" t="s">
        <v>15</v>
      </c>
      <c r="T207" s="398"/>
      <c r="U207" s="535"/>
    </row>
    <row r="208" spans="2:21" s="415" customFormat="1" ht="13.5" hidden="1" outlineLevel="3">
      <c r="B208" s="407"/>
      <c r="C208" s="408"/>
      <c r="D208" s="399" t="s">
        <v>70</v>
      </c>
      <c r="E208" s="436" t="s">
        <v>15</v>
      </c>
      <c r="F208" s="466" t="s">
        <v>3333</v>
      </c>
      <c r="G208" s="408"/>
      <c r="H208" s="411">
        <v>144.708</v>
      </c>
      <c r="I208" s="412" t="s">
        <v>15</v>
      </c>
      <c r="J208" s="408"/>
      <c r="K208" s="408"/>
      <c r="L208" s="414"/>
      <c r="M208" s="412" t="s">
        <v>15</v>
      </c>
      <c r="N208" s="413"/>
      <c r="O208" s="414"/>
      <c r="P208" s="412" t="s">
        <v>15</v>
      </c>
      <c r="Q208" s="413"/>
      <c r="R208" s="411">
        <f t="shared" si="1"/>
        <v>144.708</v>
      </c>
      <c r="S208" s="412" t="s">
        <v>15</v>
      </c>
      <c r="T208" s="408"/>
      <c r="U208" s="536"/>
    </row>
    <row r="209" spans="2:21" s="264" customFormat="1" ht="22.5" customHeight="1" hidden="1" outlineLevel="2" collapsed="1">
      <c r="B209" s="255"/>
      <c r="C209" s="256" t="s">
        <v>92</v>
      </c>
      <c r="D209" s="256" t="s">
        <v>67</v>
      </c>
      <c r="E209" s="257" t="s">
        <v>1102</v>
      </c>
      <c r="F209" s="258" t="s">
        <v>1103</v>
      </c>
      <c r="G209" s="259" t="s">
        <v>68</v>
      </c>
      <c r="H209" s="260">
        <v>43.412</v>
      </c>
      <c r="I209" s="261">
        <v>12.4</v>
      </c>
      <c r="J209" s="534">
        <f>ROUND(I209*H209,2)</f>
        <v>538.31</v>
      </c>
      <c r="K209" s="636"/>
      <c r="L209" s="262"/>
      <c r="M209" s="261">
        <v>12.4</v>
      </c>
      <c r="N209" s="263">
        <f>ROUND(M209*L209,2)</f>
        <v>0</v>
      </c>
      <c r="O209" s="262"/>
      <c r="P209" s="261">
        <v>12.4</v>
      </c>
      <c r="Q209" s="263">
        <f>ROUND(P209*O209,2)</f>
        <v>0</v>
      </c>
      <c r="R209" s="638">
        <f t="shared" si="1"/>
        <v>43.412</v>
      </c>
      <c r="S209" s="261">
        <v>12.4</v>
      </c>
      <c r="T209" s="534">
        <f>ROUND(S209*R209,2)</f>
        <v>538.31</v>
      </c>
      <c r="U209" s="525"/>
    </row>
    <row r="210" spans="2:21" s="406" customFormat="1" ht="13.5" hidden="1" outlineLevel="3">
      <c r="B210" s="397"/>
      <c r="C210" s="398"/>
      <c r="D210" s="399" t="s">
        <v>70</v>
      </c>
      <c r="E210" s="402" t="s">
        <v>15</v>
      </c>
      <c r="F210" s="467" t="s">
        <v>1108</v>
      </c>
      <c r="G210" s="398"/>
      <c r="H210" s="402" t="s">
        <v>15</v>
      </c>
      <c r="I210" s="403" t="s">
        <v>15</v>
      </c>
      <c r="J210" s="398"/>
      <c r="K210" s="398"/>
      <c r="L210" s="405"/>
      <c r="M210" s="403" t="s">
        <v>15</v>
      </c>
      <c r="N210" s="404"/>
      <c r="O210" s="405"/>
      <c r="P210" s="403" t="s">
        <v>15</v>
      </c>
      <c r="Q210" s="404"/>
      <c r="R210" s="402" t="e">
        <f t="shared" si="1"/>
        <v>#VALUE!</v>
      </c>
      <c r="S210" s="403" t="s">
        <v>15</v>
      </c>
      <c r="T210" s="398"/>
      <c r="U210" s="535"/>
    </row>
    <row r="211" spans="2:21" s="415" customFormat="1" ht="13.5" hidden="1" outlineLevel="3">
      <c r="B211" s="407"/>
      <c r="C211" s="408"/>
      <c r="D211" s="399" t="s">
        <v>70</v>
      </c>
      <c r="E211" s="436" t="s">
        <v>15</v>
      </c>
      <c r="F211" s="466" t="s">
        <v>3334</v>
      </c>
      <c r="G211" s="408"/>
      <c r="H211" s="411">
        <v>43.412</v>
      </c>
      <c r="I211" s="412" t="s">
        <v>15</v>
      </c>
      <c r="J211" s="408"/>
      <c r="K211" s="408"/>
      <c r="L211" s="414"/>
      <c r="M211" s="412" t="s">
        <v>15</v>
      </c>
      <c r="N211" s="413"/>
      <c r="O211" s="414"/>
      <c r="P211" s="412" t="s">
        <v>15</v>
      </c>
      <c r="Q211" s="413"/>
      <c r="R211" s="411">
        <f t="shared" si="1"/>
        <v>43.412</v>
      </c>
      <c r="S211" s="412" t="s">
        <v>15</v>
      </c>
      <c r="T211" s="408"/>
      <c r="U211" s="536"/>
    </row>
    <row r="212" spans="2:21" s="264" customFormat="1" ht="22.5" customHeight="1" hidden="1" outlineLevel="2" collapsed="1">
      <c r="B212" s="255"/>
      <c r="C212" s="256" t="s">
        <v>93</v>
      </c>
      <c r="D212" s="256" t="s">
        <v>67</v>
      </c>
      <c r="E212" s="257" t="s">
        <v>1106</v>
      </c>
      <c r="F212" s="258" t="s">
        <v>1107</v>
      </c>
      <c r="G212" s="259" t="s">
        <v>68</v>
      </c>
      <c r="H212" s="260">
        <v>130.237</v>
      </c>
      <c r="I212" s="261">
        <v>250.8</v>
      </c>
      <c r="J212" s="534">
        <f>ROUND(I212*H212,2)</f>
        <v>32663.44</v>
      </c>
      <c r="K212" s="636"/>
      <c r="L212" s="262"/>
      <c r="M212" s="261">
        <v>250.8</v>
      </c>
      <c r="N212" s="263">
        <f>ROUND(M212*L212,2)</f>
        <v>0</v>
      </c>
      <c r="O212" s="262"/>
      <c r="P212" s="261">
        <v>250.8</v>
      </c>
      <c r="Q212" s="263">
        <f>ROUND(P212*O212,2)</f>
        <v>0</v>
      </c>
      <c r="R212" s="638">
        <f t="shared" si="1"/>
        <v>130.237</v>
      </c>
      <c r="S212" s="261">
        <v>250.8</v>
      </c>
      <c r="T212" s="534">
        <f>ROUND(S212*R212,2)</f>
        <v>32663.44</v>
      </c>
      <c r="U212" s="525"/>
    </row>
    <row r="213" spans="2:21" s="406" customFormat="1" ht="13.5" hidden="1" outlineLevel="3">
      <c r="B213" s="397"/>
      <c r="C213" s="398"/>
      <c r="D213" s="399" t="s">
        <v>70</v>
      </c>
      <c r="E213" s="402" t="s">
        <v>15</v>
      </c>
      <c r="F213" s="467" t="s">
        <v>1664</v>
      </c>
      <c r="G213" s="398"/>
      <c r="H213" s="402" t="s">
        <v>15</v>
      </c>
      <c r="I213" s="403" t="s">
        <v>15</v>
      </c>
      <c r="J213" s="398"/>
      <c r="K213" s="398"/>
      <c r="L213" s="405"/>
      <c r="M213" s="403" t="s">
        <v>15</v>
      </c>
      <c r="N213" s="404"/>
      <c r="O213" s="405"/>
      <c r="P213" s="403" t="s">
        <v>15</v>
      </c>
      <c r="Q213" s="404"/>
      <c r="R213" s="402" t="e">
        <f t="shared" si="1"/>
        <v>#VALUE!</v>
      </c>
      <c r="S213" s="403" t="s">
        <v>15</v>
      </c>
      <c r="T213" s="398"/>
      <c r="U213" s="535"/>
    </row>
    <row r="214" spans="2:21" s="415" customFormat="1" ht="13.5" hidden="1" outlineLevel="3">
      <c r="B214" s="407"/>
      <c r="C214" s="408"/>
      <c r="D214" s="399" t="s">
        <v>70</v>
      </c>
      <c r="E214" s="436" t="s">
        <v>15</v>
      </c>
      <c r="F214" s="466" t="s">
        <v>3335</v>
      </c>
      <c r="G214" s="408"/>
      <c r="H214" s="411">
        <v>130.237</v>
      </c>
      <c r="I214" s="412" t="s">
        <v>15</v>
      </c>
      <c r="J214" s="408"/>
      <c r="K214" s="408"/>
      <c r="L214" s="414"/>
      <c r="M214" s="412" t="s">
        <v>15</v>
      </c>
      <c r="N214" s="413"/>
      <c r="O214" s="414"/>
      <c r="P214" s="412" t="s">
        <v>15</v>
      </c>
      <c r="Q214" s="413"/>
      <c r="R214" s="411">
        <f t="shared" si="1"/>
        <v>130.237</v>
      </c>
      <c r="S214" s="412" t="s">
        <v>15</v>
      </c>
      <c r="T214" s="408"/>
      <c r="U214" s="536"/>
    </row>
    <row r="215" spans="2:21" s="264" customFormat="1" ht="22.5" customHeight="1" hidden="1" outlineLevel="2" collapsed="1">
      <c r="B215" s="255"/>
      <c r="C215" s="256" t="s">
        <v>94</v>
      </c>
      <c r="D215" s="256" t="s">
        <v>67</v>
      </c>
      <c r="E215" s="257" t="s">
        <v>1110</v>
      </c>
      <c r="F215" s="258" t="s">
        <v>1111</v>
      </c>
      <c r="G215" s="259" t="s">
        <v>68</v>
      </c>
      <c r="H215" s="260">
        <v>39.071</v>
      </c>
      <c r="I215" s="261">
        <v>12.4</v>
      </c>
      <c r="J215" s="534">
        <f>ROUND(I215*H215,2)</f>
        <v>484.48</v>
      </c>
      <c r="K215" s="636"/>
      <c r="L215" s="262"/>
      <c r="M215" s="261">
        <v>12.4</v>
      </c>
      <c r="N215" s="263">
        <f>ROUND(M215*L215,2)</f>
        <v>0</v>
      </c>
      <c r="O215" s="262"/>
      <c r="P215" s="261">
        <v>12.4</v>
      </c>
      <c r="Q215" s="263">
        <f>ROUND(P215*O215,2)</f>
        <v>0</v>
      </c>
      <c r="R215" s="638">
        <f t="shared" si="1"/>
        <v>39.071</v>
      </c>
      <c r="S215" s="261">
        <v>12.4</v>
      </c>
      <c r="T215" s="534">
        <f>ROUND(S215*R215,2)</f>
        <v>484.48</v>
      </c>
      <c r="U215" s="525"/>
    </row>
    <row r="216" spans="2:21" s="406" customFormat="1" ht="13.5" hidden="1" outlineLevel="3">
      <c r="B216" s="397"/>
      <c r="C216" s="398"/>
      <c r="D216" s="399" t="s">
        <v>70</v>
      </c>
      <c r="E216" s="402" t="s">
        <v>15</v>
      </c>
      <c r="F216" s="467" t="s">
        <v>1108</v>
      </c>
      <c r="G216" s="398"/>
      <c r="H216" s="402" t="s">
        <v>15</v>
      </c>
      <c r="I216" s="403" t="s">
        <v>15</v>
      </c>
      <c r="J216" s="398"/>
      <c r="K216" s="398"/>
      <c r="L216" s="405"/>
      <c r="M216" s="403" t="s">
        <v>15</v>
      </c>
      <c r="N216" s="404"/>
      <c r="O216" s="405"/>
      <c r="P216" s="403" t="s">
        <v>15</v>
      </c>
      <c r="Q216" s="404"/>
      <c r="R216" s="402" t="e">
        <f t="shared" si="1"/>
        <v>#VALUE!</v>
      </c>
      <c r="S216" s="403" t="s">
        <v>15</v>
      </c>
      <c r="T216" s="398"/>
      <c r="U216" s="535"/>
    </row>
    <row r="217" spans="2:21" s="415" customFormat="1" ht="13.5" hidden="1" outlineLevel="3">
      <c r="B217" s="407"/>
      <c r="C217" s="408"/>
      <c r="D217" s="399" t="s">
        <v>70</v>
      </c>
      <c r="E217" s="436" t="s">
        <v>15</v>
      </c>
      <c r="F217" s="466" t="s">
        <v>3336</v>
      </c>
      <c r="G217" s="408"/>
      <c r="H217" s="411">
        <v>39.071</v>
      </c>
      <c r="I217" s="412" t="s">
        <v>15</v>
      </c>
      <c r="J217" s="408"/>
      <c r="K217" s="408"/>
      <c r="L217" s="414"/>
      <c r="M217" s="412" t="s">
        <v>15</v>
      </c>
      <c r="N217" s="413"/>
      <c r="O217" s="414"/>
      <c r="P217" s="412" t="s">
        <v>15</v>
      </c>
      <c r="Q217" s="413"/>
      <c r="R217" s="411">
        <f t="shared" si="1"/>
        <v>39.071</v>
      </c>
      <c r="S217" s="412" t="s">
        <v>15</v>
      </c>
      <c r="T217" s="408"/>
      <c r="U217" s="536"/>
    </row>
    <row r="218" spans="2:21" s="264" customFormat="1" ht="22.5" customHeight="1" hidden="1" outlineLevel="2" collapsed="1">
      <c r="B218" s="255"/>
      <c r="C218" s="256" t="s">
        <v>95</v>
      </c>
      <c r="D218" s="256" t="s">
        <v>67</v>
      </c>
      <c r="E218" s="257" t="s">
        <v>1113</v>
      </c>
      <c r="F218" s="258" t="s">
        <v>1114</v>
      </c>
      <c r="G218" s="259" t="s">
        <v>68</v>
      </c>
      <c r="H218" s="260">
        <v>14.471</v>
      </c>
      <c r="I218" s="261">
        <v>585.1</v>
      </c>
      <c r="J218" s="534">
        <f>ROUND(I218*H218,2)</f>
        <v>8466.98</v>
      </c>
      <c r="K218" s="636"/>
      <c r="L218" s="262"/>
      <c r="M218" s="261">
        <v>585.1</v>
      </c>
      <c r="N218" s="263">
        <f>ROUND(M218*L218,2)</f>
        <v>0</v>
      </c>
      <c r="O218" s="262"/>
      <c r="P218" s="261">
        <v>585.1</v>
      </c>
      <c r="Q218" s="263">
        <f>ROUND(P218*O218,2)</f>
        <v>0</v>
      </c>
      <c r="R218" s="638">
        <f t="shared" si="1"/>
        <v>14.471</v>
      </c>
      <c r="S218" s="261">
        <v>585.1</v>
      </c>
      <c r="T218" s="534">
        <f>ROUND(S218*R218,2)</f>
        <v>8466.98</v>
      </c>
      <c r="U218" s="525"/>
    </row>
    <row r="219" spans="2:21" s="406" customFormat="1" ht="13.5" hidden="1" outlineLevel="3">
      <c r="B219" s="397"/>
      <c r="C219" s="398"/>
      <c r="D219" s="399" t="s">
        <v>70</v>
      </c>
      <c r="E219" s="402" t="s">
        <v>15</v>
      </c>
      <c r="F219" s="467" t="s">
        <v>3283</v>
      </c>
      <c r="G219" s="398"/>
      <c r="H219" s="402" t="s">
        <v>15</v>
      </c>
      <c r="I219" s="403" t="s">
        <v>15</v>
      </c>
      <c r="J219" s="398"/>
      <c r="K219" s="398"/>
      <c r="L219" s="405"/>
      <c r="M219" s="403" t="s">
        <v>15</v>
      </c>
      <c r="N219" s="404"/>
      <c r="O219" s="405"/>
      <c r="P219" s="403" t="s">
        <v>15</v>
      </c>
      <c r="Q219" s="404"/>
      <c r="R219" s="402" t="e">
        <f t="shared" si="1"/>
        <v>#VALUE!</v>
      </c>
      <c r="S219" s="403" t="s">
        <v>15</v>
      </c>
      <c r="T219" s="398"/>
      <c r="U219" s="535"/>
    </row>
    <row r="220" spans="2:21" s="415" customFormat="1" ht="13.5" hidden="1" outlineLevel="3">
      <c r="B220" s="407"/>
      <c r="C220" s="408"/>
      <c r="D220" s="399" t="s">
        <v>70</v>
      </c>
      <c r="E220" s="436" t="s">
        <v>15</v>
      </c>
      <c r="F220" s="466" t="s">
        <v>3337</v>
      </c>
      <c r="G220" s="408"/>
      <c r="H220" s="411">
        <v>14.471</v>
      </c>
      <c r="I220" s="412" t="s">
        <v>15</v>
      </c>
      <c r="J220" s="408"/>
      <c r="K220" s="408"/>
      <c r="L220" s="414"/>
      <c r="M220" s="412" t="s">
        <v>15</v>
      </c>
      <c r="N220" s="413"/>
      <c r="O220" s="414"/>
      <c r="P220" s="412" t="s">
        <v>15</v>
      </c>
      <c r="Q220" s="413"/>
      <c r="R220" s="411">
        <f t="shared" si="1"/>
        <v>14.471</v>
      </c>
      <c r="S220" s="412" t="s">
        <v>15</v>
      </c>
      <c r="T220" s="408"/>
      <c r="U220" s="536"/>
    </row>
    <row r="221" spans="2:21" s="264" customFormat="1" ht="22.5" customHeight="1" hidden="1" outlineLevel="2" collapsed="1">
      <c r="B221" s="255"/>
      <c r="C221" s="256" t="s">
        <v>46</v>
      </c>
      <c r="D221" s="256" t="s">
        <v>67</v>
      </c>
      <c r="E221" s="257" t="s">
        <v>1117</v>
      </c>
      <c r="F221" s="258" t="s">
        <v>1118</v>
      </c>
      <c r="G221" s="259" t="s">
        <v>77</v>
      </c>
      <c r="H221" s="260">
        <v>265.215</v>
      </c>
      <c r="I221" s="261">
        <v>585.1</v>
      </c>
      <c r="J221" s="534">
        <f>ROUND(I221*H221,2)</f>
        <v>155177.3</v>
      </c>
      <c r="K221" s="636"/>
      <c r="L221" s="262"/>
      <c r="M221" s="261">
        <v>585.1</v>
      </c>
      <c r="N221" s="263">
        <f>ROUND(M221*L221,2)</f>
        <v>0</v>
      </c>
      <c r="O221" s="262"/>
      <c r="P221" s="261">
        <v>585.1</v>
      </c>
      <c r="Q221" s="263">
        <f>ROUND(P221*O221,2)</f>
        <v>0</v>
      </c>
      <c r="R221" s="638">
        <f t="shared" si="1"/>
        <v>265.215</v>
      </c>
      <c r="S221" s="261">
        <v>585.1</v>
      </c>
      <c r="T221" s="534">
        <f>ROUND(S221*R221,2)</f>
        <v>155177.3</v>
      </c>
      <c r="U221" s="525"/>
    </row>
    <row r="222" spans="2:21" s="406" customFormat="1" ht="13.5" hidden="1" outlineLevel="3">
      <c r="B222" s="397"/>
      <c r="C222" s="398"/>
      <c r="D222" s="399" t="s">
        <v>70</v>
      </c>
      <c r="E222" s="402" t="s">
        <v>15</v>
      </c>
      <c r="F222" s="467" t="s">
        <v>1240</v>
      </c>
      <c r="G222" s="398"/>
      <c r="H222" s="402" t="s">
        <v>15</v>
      </c>
      <c r="I222" s="403" t="s">
        <v>15</v>
      </c>
      <c r="J222" s="398"/>
      <c r="K222" s="398"/>
      <c r="L222" s="405"/>
      <c r="M222" s="403" t="s">
        <v>15</v>
      </c>
      <c r="N222" s="404"/>
      <c r="O222" s="405"/>
      <c r="P222" s="403" t="s">
        <v>15</v>
      </c>
      <c r="Q222" s="404"/>
      <c r="R222" s="402" t="e">
        <f t="shared" si="1"/>
        <v>#VALUE!</v>
      </c>
      <c r="S222" s="403" t="s">
        <v>15</v>
      </c>
      <c r="T222" s="398"/>
      <c r="U222" s="535"/>
    </row>
    <row r="223" spans="2:21" s="406" customFormat="1" ht="13.5" hidden="1" outlineLevel="3">
      <c r="B223" s="397"/>
      <c r="C223" s="398"/>
      <c r="D223" s="399" t="s">
        <v>70</v>
      </c>
      <c r="E223" s="402" t="s">
        <v>15</v>
      </c>
      <c r="F223" s="467" t="s">
        <v>3317</v>
      </c>
      <c r="G223" s="398"/>
      <c r="H223" s="402" t="s">
        <v>15</v>
      </c>
      <c r="I223" s="403" t="s">
        <v>15</v>
      </c>
      <c r="J223" s="398"/>
      <c r="K223" s="398"/>
      <c r="L223" s="405"/>
      <c r="M223" s="403" t="s">
        <v>15</v>
      </c>
      <c r="N223" s="404"/>
      <c r="O223" s="405"/>
      <c r="P223" s="403" t="s">
        <v>15</v>
      </c>
      <c r="Q223" s="404"/>
      <c r="R223" s="402" t="e">
        <f t="shared" si="1"/>
        <v>#VALUE!</v>
      </c>
      <c r="S223" s="403" t="s">
        <v>15</v>
      </c>
      <c r="T223" s="398"/>
      <c r="U223" s="535"/>
    </row>
    <row r="224" spans="2:21" s="415" customFormat="1" ht="13.5" hidden="1" outlineLevel="3">
      <c r="B224" s="407"/>
      <c r="C224" s="408"/>
      <c r="D224" s="399" t="s">
        <v>70</v>
      </c>
      <c r="E224" s="436" t="s">
        <v>15</v>
      </c>
      <c r="F224" s="466" t="s">
        <v>3338</v>
      </c>
      <c r="G224" s="408"/>
      <c r="H224" s="411">
        <v>35.991</v>
      </c>
      <c r="I224" s="412" t="s">
        <v>15</v>
      </c>
      <c r="J224" s="408"/>
      <c r="K224" s="408"/>
      <c r="L224" s="414"/>
      <c r="M224" s="412" t="s">
        <v>15</v>
      </c>
      <c r="N224" s="413"/>
      <c r="O224" s="414"/>
      <c r="P224" s="412" t="s">
        <v>15</v>
      </c>
      <c r="Q224" s="413"/>
      <c r="R224" s="411">
        <f t="shared" si="1"/>
        <v>35.991</v>
      </c>
      <c r="S224" s="412" t="s">
        <v>15</v>
      </c>
      <c r="T224" s="408"/>
      <c r="U224" s="536"/>
    </row>
    <row r="225" spans="2:21" s="415" customFormat="1" ht="13.5" hidden="1" outlineLevel="3">
      <c r="B225" s="407"/>
      <c r="C225" s="408"/>
      <c r="D225" s="399" t="s">
        <v>70</v>
      </c>
      <c r="E225" s="436" t="s">
        <v>15</v>
      </c>
      <c r="F225" s="466" t="s">
        <v>3339</v>
      </c>
      <c r="G225" s="408"/>
      <c r="H225" s="411">
        <v>95.532</v>
      </c>
      <c r="I225" s="412" t="s">
        <v>15</v>
      </c>
      <c r="J225" s="408"/>
      <c r="K225" s="408"/>
      <c r="L225" s="414"/>
      <c r="M225" s="412" t="s">
        <v>15</v>
      </c>
      <c r="N225" s="413"/>
      <c r="O225" s="414"/>
      <c r="P225" s="412" t="s">
        <v>15</v>
      </c>
      <c r="Q225" s="413"/>
      <c r="R225" s="411">
        <f t="shared" si="1"/>
        <v>95.532</v>
      </c>
      <c r="S225" s="412" t="s">
        <v>15</v>
      </c>
      <c r="T225" s="408"/>
      <c r="U225" s="536"/>
    </row>
    <row r="226" spans="2:21" s="406" customFormat="1" ht="13.5" hidden="1" outlineLevel="3">
      <c r="B226" s="397"/>
      <c r="C226" s="398"/>
      <c r="D226" s="399" t="s">
        <v>70</v>
      </c>
      <c r="E226" s="402" t="s">
        <v>15</v>
      </c>
      <c r="F226" s="467" t="s">
        <v>3320</v>
      </c>
      <c r="G226" s="398"/>
      <c r="H226" s="402" t="s">
        <v>15</v>
      </c>
      <c r="I226" s="403" t="s">
        <v>15</v>
      </c>
      <c r="J226" s="398"/>
      <c r="K226" s="398"/>
      <c r="L226" s="405"/>
      <c r="M226" s="403" t="s">
        <v>15</v>
      </c>
      <c r="N226" s="404"/>
      <c r="O226" s="405"/>
      <c r="P226" s="403" t="s">
        <v>15</v>
      </c>
      <c r="Q226" s="404"/>
      <c r="R226" s="402" t="e">
        <f t="shared" si="1"/>
        <v>#VALUE!</v>
      </c>
      <c r="S226" s="403" t="s">
        <v>15</v>
      </c>
      <c r="T226" s="398"/>
      <c r="U226" s="535"/>
    </row>
    <row r="227" spans="2:21" s="415" customFormat="1" ht="13.5" hidden="1" outlineLevel="3">
      <c r="B227" s="407"/>
      <c r="C227" s="408"/>
      <c r="D227" s="399" t="s">
        <v>70</v>
      </c>
      <c r="E227" s="436" t="s">
        <v>15</v>
      </c>
      <c r="F227" s="466" t="s">
        <v>3340</v>
      </c>
      <c r="G227" s="408"/>
      <c r="H227" s="411">
        <v>70.108</v>
      </c>
      <c r="I227" s="412" t="s">
        <v>15</v>
      </c>
      <c r="J227" s="408"/>
      <c r="K227" s="408"/>
      <c r="L227" s="414"/>
      <c r="M227" s="412" t="s">
        <v>15</v>
      </c>
      <c r="N227" s="413"/>
      <c r="O227" s="414"/>
      <c r="P227" s="412" t="s">
        <v>15</v>
      </c>
      <c r="Q227" s="413"/>
      <c r="R227" s="411">
        <f t="shared" si="1"/>
        <v>70.108</v>
      </c>
      <c r="S227" s="412" t="s">
        <v>15</v>
      </c>
      <c r="T227" s="408"/>
      <c r="U227" s="536"/>
    </row>
    <row r="228" spans="2:21" s="406" customFormat="1" ht="13.5" hidden="1" outlineLevel="3">
      <c r="B228" s="397"/>
      <c r="C228" s="398"/>
      <c r="D228" s="399" t="s">
        <v>70</v>
      </c>
      <c r="E228" s="402" t="s">
        <v>15</v>
      </c>
      <c r="F228" s="467" t="s">
        <v>3322</v>
      </c>
      <c r="G228" s="398"/>
      <c r="H228" s="402" t="s">
        <v>15</v>
      </c>
      <c r="I228" s="403" t="s">
        <v>15</v>
      </c>
      <c r="J228" s="398"/>
      <c r="K228" s="398"/>
      <c r="L228" s="405"/>
      <c r="M228" s="403" t="s">
        <v>15</v>
      </c>
      <c r="N228" s="404"/>
      <c r="O228" s="405"/>
      <c r="P228" s="403" t="s">
        <v>15</v>
      </c>
      <c r="Q228" s="404"/>
      <c r="R228" s="402" t="e">
        <f t="shared" si="1"/>
        <v>#VALUE!</v>
      </c>
      <c r="S228" s="403" t="s">
        <v>15</v>
      </c>
      <c r="T228" s="398"/>
      <c r="U228" s="535"/>
    </row>
    <row r="229" spans="2:21" s="415" customFormat="1" ht="13.5" hidden="1" outlineLevel="3">
      <c r="B229" s="407"/>
      <c r="C229" s="408"/>
      <c r="D229" s="399" t="s">
        <v>70</v>
      </c>
      <c r="E229" s="436" t="s">
        <v>15</v>
      </c>
      <c r="F229" s="466" t="s">
        <v>3341</v>
      </c>
      <c r="G229" s="408"/>
      <c r="H229" s="411">
        <v>49.664</v>
      </c>
      <c r="I229" s="412" t="s">
        <v>15</v>
      </c>
      <c r="J229" s="408"/>
      <c r="K229" s="408"/>
      <c r="L229" s="414"/>
      <c r="M229" s="412" t="s">
        <v>15</v>
      </c>
      <c r="N229" s="413"/>
      <c r="O229" s="414"/>
      <c r="P229" s="412" t="s">
        <v>15</v>
      </c>
      <c r="Q229" s="413"/>
      <c r="R229" s="411">
        <f t="shared" si="1"/>
        <v>49.664</v>
      </c>
      <c r="S229" s="412" t="s">
        <v>15</v>
      </c>
      <c r="T229" s="408"/>
      <c r="U229" s="536"/>
    </row>
    <row r="230" spans="2:21" s="406" customFormat="1" ht="13.5" hidden="1" outlineLevel="3">
      <c r="B230" s="397"/>
      <c r="C230" s="398"/>
      <c r="D230" s="399" t="s">
        <v>70</v>
      </c>
      <c r="E230" s="402" t="s">
        <v>15</v>
      </c>
      <c r="F230" s="467" t="s">
        <v>1308</v>
      </c>
      <c r="G230" s="398"/>
      <c r="H230" s="402" t="s">
        <v>15</v>
      </c>
      <c r="I230" s="403" t="s">
        <v>15</v>
      </c>
      <c r="J230" s="398"/>
      <c r="K230" s="398"/>
      <c r="L230" s="405"/>
      <c r="M230" s="403" t="s">
        <v>15</v>
      </c>
      <c r="N230" s="404"/>
      <c r="O230" s="405"/>
      <c r="P230" s="403" t="s">
        <v>15</v>
      </c>
      <c r="Q230" s="404"/>
      <c r="R230" s="402" t="e">
        <f t="shared" si="1"/>
        <v>#VALUE!</v>
      </c>
      <c r="S230" s="403" t="s">
        <v>15</v>
      </c>
      <c r="T230" s="398"/>
      <c r="U230" s="535"/>
    </row>
    <row r="231" spans="2:21" s="415" customFormat="1" ht="13.5" hidden="1" outlineLevel="3">
      <c r="B231" s="407"/>
      <c r="C231" s="408"/>
      <c r="D231" s="399" t="s">
        <v>70</v>
      </c>
      <c r="E231" s="436" t="s">
        <v>15</v>
      </c>
      <c r="F231" s="466" t="s">
        <v>3342</v>
      </c>
      <c r="G231" s="408"/>
      <c r="H231" s="411">
        <v>13.92</v>
      </c>
      <c r="I231" s="412" t="s">
        <v>15</v>
      </c>
      <c r="J231" s="408"/>
      <c r="K231" s="408"/>
      <c r="L231" s="414"/>
      <c r="M231" s="412" t="s">
        <v>15</v>
      </c>
      <c r="N231" s="413"/>
      <c r="O231" s="414"/>
      <c r="P231" s="412" t="s">
        <v>15</v>
      </c>
      <c r="Q231" s="413"/>
      <c r="R231" s="411">
        <f t="shared" si="1"/>
        <v>13.92</v>
      </c>
      <c r="S231" s="412" t="s">
        <v>15</v>
      </c>
      <c r="T231" s="408"/>
      <c r="U231" s="536"/>
    </row>
    <row r="232" spans="2:21" s="424" customFormat="1" ht="13.5" hidden="1" outlineLevel="3">
      <c r="B232" s="416"/>
      <c r="C232" s="417"/>
      <c r="D232" s="399" t="s">
        <v>70</v>
      </c>
      <c r="E232" s="438" t="s">
        <v>15</v>
      </c>
      <c r="F232" s="539" t="s">
        <v>71</v>
      </c>
      <c r="G232" s="417"/>
      <c r="H232" s="420">
        <v>265.215</v>
      </c>
      <c r="I232" s="421" t="s">
        <v>15</v>
      </c>
      <c r="J232" s="417"/>
      <c r="K232" s="417"/>
      <c r="L232" s="423"/>
      <c r="M232" s="421" t="s">
        <v>15</v>
      </c>
      <c r="N232" s="422"/>
      <c r="O232" s="423"/>
      <c r="P232" s="421" t="s">
        <v>15</v>
      </c>
      <c r="Q232" s="422"/>
      <c r="R232" s="420">
        <f t="shared" si="1"/>
        <v>265.215</v>
      </c>
      <c r="S232" s="421" t="s">
        <v>15</v>
      </c>
      <c r="T232" s="417"/>
      <c r="U232" s="540"/>
    </row>
    <row r="233" spans="2:21" s="264" customFormat="1" ht="22.5" customHeight="1" hidden="1" outlineLevel="2">
      <c r="B233" s="255"/>
      <c r="C233" s="256" t="s">
        <v>96</v>
      </c>
      <c r="D233" s="256" t="s">
        <v>67</v>
      </c>
      <c r="E233" s="257" t="s">
        <v>1120</v>
      </c>
      <c r="F233" s="258" t="s">
        <v>1121</v>
      </c>
      <c r="G233" s="259" t="s">
        <v>77</v>
      </c>
      <c r="H233" s="260">
        <v>265.215</v>
      </c>
      <c r="I233" s="261">
        <v>111.5</v>
      </c>
      <c r="J233" s="534">
        <f>ROUND(I233*H233,2)</f>
        <v>29571.47</v>
      </c>
      <c r="K233" s="636"/>
      <c r="L233" s="262"/>
      <c r="M233" s="261">
        <v>111.5</v>
      </c>
      <c r="N233" s="263">
        <f>ROUND(M233*L233,2)</f>
        <v>0</v>
      </c>
      <c r="O233" s="262"/>
      <c r="P233" s="261">
        <v>111.5</v>
      </c>
      <c r="Q233" s="263">
        <f>ROUND(P233*O233,2)</f>
        <v>0</v>
      </c>
      <c r="R233" s="638">
        <f t="shared" si="1"/>
        <v>265.215</v>
      </c>
      <c r="S233" s="261">
        <v>111.5</v>
      </c>
      <c r="T233" s="534">
        <f>ROUND(S233*R233,2)</f>
        <v>29571.47</v>
      </c>
      <c r="U233" s="525"/>
    </row>
    <row r="234" spans="2:21" s="264" customFormat="1" ht="22.5" customHeight="1" hidden="1" outlineLevel="2" collapsed="1">
      <c r="B234" s="255"/>
      <c r="C234" s="256" t="s">
        <v>97</v>
      </c>
      <c r="D234" s="256" t="s">
        <v>67</v>
      </c>
      <c r="E234" s="257" t="s">
        <v>1437</v>
      </c>
      <c r="F234" s="258" t="s">
        <v>1438</v>
      </c>
      <c r="G234" s="259" t="s">
        <v>77</v>
      </c>
      <c r="H234" s="260">
        <v>76.336</v>
      </c>
      <c r="I234" s="261">
        <v>1003.1</v>
      </c>
      <c r="J234" s="534">
        <f>ROUND(I234*H234,2)</f>
        <v>76572.64</v>
      </c>
      <c r="K234" s="636"/>
      <c r="L234" s="262"/>
      <c r="M234" s="261">
        <v>1003.1</v>
      </c>
      <c r="N234" s="263">
        <f>ROUND(M234*L234,2)</f>
        <v>0</v>
      </c>
      <c r="O234" s="262"/>
      <c r="P234" s="261">
        <v>1003.1</v>
      </c>
      <c r="Q234" s="263">
        <f>ROUND(P234*O234,2)</f>
        <v>0</v>
      </c>
      <c r="R234" s="638">
        <f t="shared" si="1"/>
        <v>76.336</v>
      </c>
      <c r="S234" s="261">
        <v>1003.1</v>
      </c>
      <c r="T234" s="534">
        <f>ROUND(S234*R234,2)</f>
        <v>76572.64</v>
      </c>
      <c r="U234" s="525"/>
    </row>
    <row r="235" spans="2:21" s="406" customFormat="1" ht="13.5" hidden="1" outlineLevel="3">
      <c r="B235" s="397"/>
      <c r="C235" s="398"/>
      <c r="D235" s="399" t="s">
        <v>70</v>
      </c>
      <c r="E235" s="402" t="s">
        <v>15</v>
      </c>
      <c r="F235" s="467" t="s">
        <v>1308</v>
      </c>
      <c r="G235" s="398"/>
      <c r="H235" s="402" t="s">
        <v>15</v>
      </c>
      <c r="I235" s="403" t="s">
        <v>15</v>
      </c>
      <c r="J235" s="398"/>
      <c r="K235" s="398"/>
      <c r="L235" s="405"/>
      <c r="M235" s="403" t="s">
        <v>15</v>
      </c>
      <c r="N235" s="404"/>
      <c r="O235" s="405"/>
      <c r="P235" s="403" t="s">
        <v>15</v>
      </c>
      <c r="Q235" s="404"/>
      <c r="R235" s="402" t="e">
        <f t="shared" si="1"/>
        <v>#VALUE!</v>
      </c>
      <c r="S235" s="403" t="s">
        <v>15</v>
      </c>
      <c r="T235" s="398"/>
      <c r="U235" s="535"/>
    </row>
    <row r="236" spans="2:21" s="415" customFormat="1" ht="13.5" hidden="1" outlineLevel="3">
      <c r="B236" s="407"/>
      <c r="C236" s="408"/>
      <c r="D236" s="399" t="s">
        <v>70</v>
      </c>
      <c r="E236" s="436" t="s">
        <v>15</v>
      </c>
      <c r="F236" s="466" t="s">
        <v>3343</v>
      </c>
      <c r="G236" s="408"/>
      <c r="H236" s="411">
        <v>25.064</v>
      </c>
      <c r="I236" s="412" t="s">
        <v>15</v>
      </c>
      <c r="J236" s="408"/>
      <c r="K236" s="408"/>
      <c r="L236" s="414"/>
      <c r="M236" s="412" t="s">
        <v>15</v>
      </c>
      <c r="N236" s="413"/>
      <c r="O236" s="414"/>
      <c r="P236" s="412" t="s">
        <v>15</v>
      </c>
      <c r="Q236" s="413"/>
      <c r="R236" s="411">
        <f t="shared" si="1"/>
        <v>25.064</v>
      </c>
      <c r="S236" s="412" t="s">
        <v>15</v>
      </c>
      <c r="T236" s="408"/>
      <c r="U236" s="536"/>
    </row>
    <row r="237" spans="2:21" s="415" customFormat="1" ht="13.5" hidden="1" outlineLevel="3">
      <c r="B237" s="407"/>
      <c r="C237" s="408"/>
      <c r="D237" s="399" t="s">
        <v>70</v>
      </c>
      <c r="E237" s="436" t="s">
        <v>15</v>
      </c>
      <c r="F237" s="466" t="s">
        <v>3344</v>
      </c>
      <c r="G237" s="408"/>
      <c r="H237" s="411">
        <v>25.584</v>
      </c>
      <c r="I237" s="412" t="s">
        <v>15</v>
      </c>
      <c r="J237" s="408"/>
      <c r="K237" s="408"/>
      <c r="L237" s="414"/>
      <c r="M237" s="412" t="s">
        <v>15</v>
      </c>
      <c r="N237" s="413"/>
      <c r="O237" s="414"/>
      <c r="P237" s="412" t="s">
        <v>15</v>
      </c>
      <c r="Q237" s="413"/>
      <c r="R237" s="411">
        <f aca="true" t="shared" si="2" ref="R237:R300">H237+L237+O237</f>
        <v>25.584</v>
      </c>
      <c r="S237" s="412" t="s">
        <v>15</v>
      </c>
      <c r="T237" s="408"/>
      <c r="U237" s="536"/>
    </row>
    <row r="238" spans="2:21" s="415" customFormat="1" ht="13.5" hidden="1" outlineLevel="3">
      <c r="B238" s="407"/>
      <c r="C238" s="408"/>
      <c r="D238" s="399" t="s">
        <v>70</v>
      </c>
      <c r="E238" s="436" t="s">
        <v>15</v>
      </c>
      <c r="F238" s="466" t="s">
        <v>3345</v>
      </c>
      <c r="G238" s="408"/>
      <c r="H238" s="411">
        <v>25.688</v>
      </c>
      <c r="I238" s="412" t="s">
        <v>15</v>
      </c>
      <c r="J238" s="408"/>
      <c r="K238" s="408"/>
      <c r="L238" s="414"/>
      <c r="M238" s="412" t="s">
        <v>15</v>
      </c>
      <c r="N238" s="413"/>
      <c r="O238" s="414"/>
      <c r="P238" s="412" t="s">
        <v>15</v>
      </c>
      <c r="Q238" s="413"/>
      <c r="R238" s="411">
        <f t="shared" si="2"/>
        <v>25.688</v>
      </c>
      <c r="S238" s="412" t="s">
        <v>15</v>
      </c>
      <c r="T238" s="408"/>
      <c r="U238" s="536"/>
    </row>
    <row r="239" spans="2:21" s="424" customFormat="1" ht="13.5" hidden="1" outlineLevel="3">
      <c r="B239" s="416"/>
      <c r="C239" s="417"/>
      <c r="D239" s="399" t="s">
        <v>70</v>
      </c>
      <c r="E239" s="438" t="s">
        <v>15</v>
      </c>
      <c r="F239" s="539" t="s">
        <v>71</v>
      </c>
      <c r="G239" s="417"/>
      <c r="H239" s="420">
        <v>76.336</v>
      </c>
      <c r="I239" s="421" t="s">
        <v>15</v>
      </c>
      <c r="J239" s="417"/>
      <c r="K239" s="417"/>
      <c r="L239" s="423"/>
      <c r="M239" s="421" t="s">
        <v>15</v>
      </c>
      <c r="N239" s="422"/>
      <c r="O239" s="423"/>
      <c r="P239" s="421" t="s">
        <v>15</v>
      </c>
      <c r="Q239" s="422"/>
      <c r="R239" s="420">
        <f t="shared" si="2"/>
        <v>76.336</v>
      </c>
      <c r="S239" s="421" t="s">
        <v>15</v>
      </c>
      <c r="T239" s="417"/>
      <c r="U239" s="540"/>
    </row>
    <row r="240" spans="2:21" s="264" customFormat="1" ht="22.5" customHeight="1" hidden="1" outlineLevel="2">
      <c r="B240" s="255"/>
      <c r="C240" s="256" t="s">
        <v>98</v>
      </c>
      <c r="D240" s="256" t="s">
        <v>67</v>
      </c>
      <c r="E240" s="257" t="s">
        <v>1443</v>
      </c>
      <c r="F240" s="258" t="s">
        <v>1444</v>
      </c>
      <c r="G240" s="259" t="s">
        <v>77</v>
      </c>
      <c r="H240" s="260">
        <v>76.336</v>
      </c>
      <c r="I240" s="261">
        <v>501.6</v>
      </c>
      <c r="J240" s="534">
        <f>ROUND(I240*H240,2)</f>
        <v>38290.14</v>
      </c>
      <c r="K240" s="636"/>
      <c r="L240" s="262"/>
      <c r="M240" s="261">
        <v>501.6</v>
      </c>
      <c r="N240" s="263">
        <f>ROUND(M240*L240,2)</f>
        <v>0</v>
      </c>
      <c r="O240" s="262"/>
      <c r="P240" s="261">
        <v>501.6</v>
      </c>
      <c r="Q240" s="263">
        <f>ROUND(P240*O240,2)</f>
        <v>0</v>
      </c>
      <c r="R240" s="638">
        <f t="shared" si="2"/>
        <v>76.336</v>
      </c>
      <c r="S240" s="261">
        <v>501.6</v>
      </c>
      <c r="T240" s="534">
        <f>ROUND(S240*R240,2)</f>
        <v>38290.14</v>
      </c>
      <c r="U240" s="525"/>
    </row>
    <row r="241" spans="2:21" s="264" customFormat="1" ht="22.5" customHeight="1" hidden="1" outlineLevel="2" collapsed="1">
      <c r="B241" s="255"/>
      <c r="C241" s="256" t="s">
        <v>99</v>
      </c>
      <c r="D241" s="256" t="s">
        <v>67</v>
      </c>
      <c r="E241" s="257" t="s">
        <v>1445</v>
      </c>
      <c r="F241" s="258" t="s">
        <v>1446</v>
      </c>
      <c r="G241" s="259" t="s">
        <v>77</v>
      </c>
      <c r="H241" s="260">
        <v>78</v>
      </c>
      <c r="I241" s="261">
        <v>1003.1</v>
      </c>
      <c r="J241" s="534">
        <f>ROUND(I241*H241,2)</f>
        <v>78241.8</v>
      </c>
      <c r="K241" s="636"/>
      <c r="L241" s="262"/>
      <c r="M241" s="261">
        <v>1003.1</v>
      </c>
      <c r="N241" s="263">
        <f>ROUND(M241*L241,2)</f>
        <v>0</v>
      </c>
      <c r="O241" s="262"/>
      <c r="P241" s="261">
        <v>1003.1</v>
      </c>
      <c r="Q241" s="263">
        <f>ROUND(P241*O241,2)</f>
        <v>0</v>
      </c>
      <c r="R241" s="638">
        <f t="shared" si="2"/>
        <v>78</v>
      </c>
      <c r="S241" s="261">
        <v>1003.1</v>
      </c>
      <c r="T241" s="534">
        <f>ROUND(S241*R241,2)</f>
        <v>78241.8</v>
      </c>
      <c r="U241" s="525"/>
    </row>
    <row r="242" spans="2:21" s="406" customFormat="1" ht="13.5" hidden="1" outlineLevel="3">
      <c r="B242" s="397"/>
      <c r="C242" s="398"/>
      <c r="D242" s="399" t="s">
        <v>70</v>
      </c>
      <c r="E242" s="402" t="s">
        <v>15</v>
      </c>
      <c r="F242" s="467" t="s">
        <v>1308</v>
      </c>
      <c r="G242" s="398"/>
      <c r="H242" s="402" t="s">
        <v>15</v>
      </c>
      <c r="I242" s="403" t="s">
        <v>15</v>
      </c>
      <c r="J242" s="398"/>
      <c r="K242" s="398"/>
      <c r="L242" s="405"/>
      <c r="M242" s="403" t="s">
        <v>15</v>
      </c>
      <c r="N242" s="404"/>
      <c r="O242" s="405"/>
      <c r="P242" s="403" t="s">
        <v>15</v>
      </c>
      <c r="Q242" s="404"/>
      <c r="R242" s="402" t="e">
        <f t="shared" si="2"/>
        <v>#VALUE!</v>
      </c>
      <c r="S242" s="403" t="s">
        <v>15</v>
      </c>
      <c r="T242" s="398"/>
      <c r="U242" s="535"/>
    </row>
    <row r="243" spans="2:21" s="415" customFormat="1" ht="13.5" hidden="1" outlineLevel="3">
      <c r="B243" s="407"/>
      <c r="C243" s="408"/>
      <c r="D243" s="399" t="s">
        <v>70</v>
      </c>
      <c r="E243" s="436" t="s">
        <v>15</v>
      </c>
      <c r="F243" s="466" t="s">
        <v>3346</v>
      </c>
      <c r="G243" s="408"/>
      <c r="H243" s="411">
        <v>26</v>
      </c>
      <c r="I243" s="412" t="s">
        <v>15</v>
      </c>
      <c r="J243" s="408"/>
      <c r="K243" s="408"/>
      <c r="L243" s="414"/>
      <c r="M243" s="412" t="s">
        <v>15</v>
      </c>
      <c r="N243" s="413"/>
      <c r="O243" s="414"/>
      <c r="P243" s="412" t="s">
        <v>15</v>
      </c>
      <c r="Q243" s="413"/>
      <c r="R243" s="411">
        <f t="shared" si="2"/>
        <v>26</v>
      </c>
      <c r="S243" s="412" t="s">
        <v>15</v>
      </c>
      <c r="T243" s="408"/>
      <c r="U243" s="536"/>
    </row>
    <row r="244" spans="2:21" s="415" customFormat="1" ht="13.5" hidden="1" outlineLevel="3">
      <c r="B244" s="407"/>
      <c r="C244" s="408"/>
      <c r="D244" s="399" t="s">
        <v>70</v>
      </c>
      <c r="E244" s="436" t="s">
        <v>15</v>
      </c>
      <c r="F244" s="466" t="s">
        <v>3347</v>
      </c>
      <c r="G244" s="408"/>
      <c r="H244" s="411">
        <v>26</v>
      </c>
      <c r="I244" s="412" t="s">
        <v>15</v>
      </c>
      <c r="J244" s="408"/>
      <c r="K244" s="408"/>
      <c r="L244" s="414"/>
      <c r="M244" s="412" t="s">
        <v>15</v>
      </c>
      <c r="N244" s="413"/>
      <c r="O244" s="414"/>
      <c r="P244" s="412" t="s">
        <v>15</v>
      </c>
      <c r="Q244" s="413"/>
      <c r="R244" s="411">
        <f t="shared" si="2"/>
        <v>26</v>
      </c>
      <c r="S244" s="412" t="s">
        <v>15</v>
      </c>
      <c r="T244" s="408"/>
      <c r="U244" s="536"/>
    </row>
    <row r="245" spans="2:21" s="415" customFormat="1" ht="13.5" hidden="1" outlineLevel="3">
      <c r="B245" s="407"/>
      <c r="C245" s="408"/>
      <c r="D245" s="399" t="s">
        <v>70</v>
      </c>
      <c r="E245" s="436" t="s">
        <v>15</v>
      </c>
      <c r="F245" s="466" t="s">
        <v>3348</v>
      </c>
      <c r="G245" s="408"/>
      <c r="H245" s="411">
        <v>26</v>
      </c>
      <c r="I245" s="412" t="s">
        <v>15</v>
      </c>
      <c r="J245" s="408"/>
      <c r="K245" s="408"/>
      <c r="L245" s="414"/>
      <c r="M245" s="412" t="s">
        <v>15</v>
      </c>
      <c r="N245" s="413"/>
      <c r="O245" s="414"/>
      <c r="P245" s="412" t="s">
        <v>15</v>
      </c>
      <c r="Q245" s="413"/>
      <c r="R245" s="411">
        <f t="shared" si="2"/>
        <v>26</v>
      </c>
      <c r="S245" s="412" t="s">
        <v>15</v>
      </c>
      <c r="T245" s="408"/>
      <c r="U245" s="536"/>
    </row>
    <row r="246" spans="2:21" s="424" customFormat="1" ht="13.5" hidden="1" outlineLevel="3">
      <c r="B246" s="416"/>
      <c r="C246" s="417"/>
      <c r="D246" s="399" t="s">
        <v>70</v>
      </c>
      <c r="E246" s="438" t="s">
        <v>15</v>
      </c>
      <c r="F246" s="539" t="s">
        <v>71</v>
      </c>
      <c r="G246" s="417"/>
      <c r="H246" s="420">
        <v>78</v>
      </c>
      <c r="I246" s="421" t="s">
        <v>15</v>
      </c>
      <c r="J246" s="417"/>
      <c r="K246" s="417"/>
      <c r="L246" s="423"/>
      <c r="M246" s="421" t="s">
        <v>15</v>
      </c>
      <c r="N246" s="422"/>
      <c r="O246" s="423"/>
      <c r="P246" s="421" t="s">
        <v>15</v>
      </c>
      <c r="Q246" s="422"/>
      <c r="R246" s="420">
        <f t="shared" si="2"/>
        <v>78</v>
      </c>
      <c r="S246" s="421" t="s">
        <v>15</v>
      </c>
      <c r="T246" s="417"/>
      <c r="U246" s="540"/>
    </row>
    <row r="247" spans="2:21" s="264" customFormat="1" ht="22.5" customHeight="1" hidden="1" outlineLevel="2" collapsed="1">
      <c r="B247" s="255"/>
      <c r="C247" s="256" t="s">
        <v>100</v>
      </c>
      <c r="D247" s="256" t="s">
        <v>67</v>
      </c>
      <c r="E247" s="257" t="s">
        <v>1451</v>
      </c>
      <c r="F247" s="258" t="s">
        <v>1452</v>
      </c>
      <c r="G247" s="259" t="s">
        <v>91</v>
      </c>
      <c r="H247" s="260">
        <v>4717.2</v>
      </c>
      <c r="I247" s="261">
        <v>20.9</v>
      </c>
      <c r="J247" s="534">
        <f>ROUND(I247*H247,2)</f>
        <v>98589.48</v>
      </c>
      <c r="K247" s="636"/>
      <c r="L247" s="262"/>
      <c r="M247" s="261">
        <v>20.9</v>
      </c>
      <c r="N247" s="263">
        <f>ROUND(M247*L247,2)</f>
        <v>0</v>
      </c>
      <c r="O247" s="262"/>
      <c r="P247" s="261">
        <v>20.9</v>
      </c>
      <c r="Q247" s="263">
        <f>ROUND(P247*O247,2)</f>
        <v>0</v>
      </c>
      <c r="R247" s="638">
        <f t="shared" si="2"/>
        <v>4717.2</v>
      </c>
      <c r="S247" s="261">
        <v>20.9</v>
      </c>
      <c r="T247" s="534">
        <f>ROUND(S247*R247,2)</f>
        <v>98589.48</v>
      </c>
      <c r="U247" s="525"/>
    </row>
    <row r="248" spans="2:21" s="415" customFormat="1" ht="13.5" hidden="1" outlineLevel="3">
      <c r="B248" s="407"/>
      <c r="C248" s="408"/>
      <c r="D248" s="399" t="s">
        <v>70</v>
      </c>
      <c r="E248" s="436" t="s">
        <v>1854</v>
      </c>
      <c r="F248" s="466" t="s">
        <v>3349</v>
      </c>
      <c r="G248" s="408"/>
      <c r="H248" s="411">
        <v>4355.28</v>
      </c>
      <c r="I248" s="412" t="s">
        <v>15</v>
      </c>
      <c r="J248" s="408"/>
      <c r="K248" s="408"/>
      <c r="L248" s="414"/>
      <c r="M248" s="412" t="s">
        <v>15</v>
      </c>
      <c r="N248" s="413"/>
      <c r="O248" s="414"/>
      <c r="P248" s="412" t="s">
        <v>15</v>
      </c>
      <c r="Q248" s="413"/>
      <c r="R248" s="411">
        <f t="shared" si="2"/>
        <v>4355.28</v>
      </c>
      <c r="S248" s="412" t="s">
        <v>15</v>
      </c>
      <c r="T248" s="408"/>
      <c r="U248" s="536"/>
    </row>
    <row r="249" spans="2:21" s="415" customFormat="1" ht="13.5" hidden="1" outlineLevel="3">
      <c r="B249" s="407"/>
      <c r="C249" s="408"/>
      <c r="D249" s="399" t="s">
        <v>70</v>
      </c>
      <c r="E249" s="436" t="s">
        <v>1461</v>
      </c>
      <c r="F249" s="466" t="s">
        <v>3350</v>
      </c>
      <c r="G249" s="408"/>
      <c r="H249" s="411">
        <v>361.92</v>
      </c>
      <c r="I249" s="412" t="s">
        <v>15</v>
      </c>
      <c r="J249" s="408"/>
      <c r="K249" s="408"/>
      <c r="L249" s="414"/>
      <c r="M249" s="412" t="s">
        <v>15</v>
      </c>
      <c r="N249" s="413"/>
      <c r="O249" s="414"/>
      <c r="P249" s="412" t="s">
        <v>15</v>
      </c>
      <c r="Q249" s="413"/>
      <c r="R249" s="411">
        <f t="shared" si="2"/>
        <v>361.92</v>
      </c>
      <c r="S249" s="412" t="s">
        <v>15</v>
      </c>
      <c r="T249" s="408"/>
      <c r="U249" s="536"/>
    </row>
    <row r="250" spans="2:21" s="424" customFormat="1" ht="13.5" hidden="1" outlineLevel="3">
      <c r="B250" s="416"/>
      <c r="C250" s="417"/>
      <c r="D250" s="399" t="s">
        <v>70</v>
      </c>
      <c r="E250" s="438" t="s">
        <v>1463</v>
      </c>
      <c r="F250" s="539" t="s">
        <v>71</v>
      </c>
      <c r="G250" s="417"/>
      <c r="H250" s="420">
        <v>4717.2</v>
      </c>
      <c r="I250" s="421" t="s">
        <v>15</v>
      </c>
      <c r="J250" s="417"/>
      <c r="K250" s="417"/>
      <c r="L250" s="423"/>
      <c r="M250" s="421" t="s">
        <v>15</v>
      </c>
      <c r="N250" s="422"/>
      <c r="O250" s="423"/>
      <c r="P250" s="421" t="s">
        <v>15</v>
      </c>
      <c r="Q250" s="422"/>
      <c r="R250" s="420">
        <f t="shared" si="2"/>
        <v>4717.2</v>
      </c>
      <c r="S250" s="421" t="s">
        <v>15</v>
      </c>
      <c r="T250" s="417"/>
      <c r="U250" s="540"/>
    </row>
    <row r="251" spans="2:21" s="264" customFormat="1" ht="22.5" customHeight="1" hidden="1" outlineLevel="2" collapsed="1">
      <c r="B251" s="255"/>
      <c r="C251" s="265" t="s">
        <v>101</v>
      </c>
      <c r="D251" s="265" t="s">
        <v>90</v>
      </c>
      <c r="E251" s="266" t="s">
        <v>3104</v>
      </c>
      <c r="F251" s="554" t="s">
        <v>3105</v>
      </c>
      <c r="G251" s="267" t="s">
        <v>82</v>
      </c>
      <c r="H251" s="268">
        <v>2.243</v>
      </c>
      <c r="I251" s="269">
        <v>24000</v>
      </c>
      <c r="J251" s="555">
        <f>ROUND(I251*H251,2)</f>
        <v>53832</v>
      </c>
      <c r="K251" s="637"/>
      <c r="L251" s="270"/>
      <c r="M251" s="269">
        <v>24000</v>
      </c>
      <c r="N251" s="271">
        <f>ROUND(M251*L251,2)</f>
        <v>0</v>
      </c>
      <c r="O251" s="270"/>
      <c r="P251" s="269">
        <v>24000</v>
      </c>
      <c r="Q251" s="271">
        <f>ROUND(P251*O251,2)</f>
        <v>0</v>
      </c>
      <c r="R251" s="640">
        <f t="shared" si="2"/>
        <v>2.243</v>
      </c>
      <c r="S251" s="269">
        <v>24000</v>
      </c>
      <c r="T251" s="555">
        <f>ROUND(S251*R251,2)</f>
        <v>53832</v>
      </c>
      <c r="U251" s="525"/>
    </row>
    <row r="252" spans="2:21" s="415" customFormat="1" ht="13.5" hidden="1" outlineLevel="3">
      <c r="B252" s="407"/>
      <c r="C252" s="408"/>
      <c r="D252" s="399" t="s">
        <v>70</v>
      </c>
      <c r="E252" s="436" t="s">
        <v>15</v>
      </c>
      <c r="F252" s="466" t="s">
        <v>3106</v>
      </c>
      <c r="G252" s="408"/>
      <c r="H252" s="411">
        <v>2.243</v>
      </c>
      <c r="I252" s="412" t="s">
        <v>15</v>
      </c>
      <c r="J252" s="408"/>
      <c r="K252" s="408"/>
      <c r="L252" s="414"/>
      <c r="M252" s="412" t="s">
        <v>15</v>
      </c>
      <c r="N252" s="413"/>
      <c r="O252" s="414"/>
      <c r="P252" s="412" t="s">
        <v>15</v>
      </c>
      <c r="Q252" s="413"/>
      <c r="R252" s="411">
        <f t="shared" si="2"/>
        <v>2.243</v>
      </c>
      <c r="S252" s="412" t="s">
        <v>15</v>
      </c>
      <c r="T252" s="408"/>
      <c r="U252" s="536"/>
    </row>
    <row r="253" spans="2:21" s="264" customFormat="1" ht="22.5" customHeight="1" hidden="1" outlineLevel="2" collapsed="1">
      <c r="B253" s="255"/>
      <c r="C253" s="265" t="s">
        <v>102</v>
      </c>
      <c r="D253" s="265" t="s">
        <v>90</v>
      </c>
      <c r="E253" s="266" t="s">
        <v>3107</v>
      </c>
      <c r="F253" s="554" t="s">
        <v>3108</v>
      </c>
      <c r="G253" s="267" t="s">
        <v>82</v>
      </c>
      <c r="H253" s="268">
        <v>2.243</v>
      </c>
      <c r="I253" s="269">
        <v>8000</v>
      </c>
      <c r="J253" s="555">
        <f>ROUND(I253*H253,2)</f>
        <v>17944</v>
      </c>
      <c r="K253" s="637"/>
      <c r="L253" s="270"/>
      <c r="M253" s="269">
        <v>8000</v>
      </c>
      <c r="N253" s="271">
        <f>ROUND(M253*L253,2)</f>
        <v>0</v>
      </c>
      <c r="O253" s="270"/>
      <c r="P253" s="269">
        <v>8000</v>
      </c>
      <c r="Q253" s="271">
        <f>ROUND(P253*O253,2)</f>
        <v>0</v>
      </c>
      <c r="R253" s="640">
        <f t="shared" si="2"/>
        <v>2.243</v>
      </c>
      <c r="S253" s="269">
        <v>8000</v>
      </c>
      <c r="T253" s="555">
        <f>ROUND(S253*R253,2)</f>
        <v>17944</v>
      </c>
      <c r="U253" s="525"/>
    </row>
    <row r="254" spans="2:21" s="415" customFormat="1" ht="13.5" hidden="1" outlineLevel="3">
      <c r="B254" s="407"/>
      <c r="C254" s="408"/>
      <c r="D254" s="399" t="s">
        <v>70</v>
      </c>
      <c r="E254" s="436" t="s">
        <v>15</v>
      </c>
      <c r="F254" s="466" t="s">
        <v>3109</v>
      </c>
      <c r="G254" s="408"/>
      <c r="H254" s="411">
        <v>2.243</v>
      </c>
      <c r="I254" s="412" t="s">
        <v>15</v>
      </c>
      <c r="J254" s="408"/>
      <c r="K254" s="408"/>
      <c r="L254" s="414"/>
      <c r="M254" s="412" t="s">
        <v>15</v>
      </c>
      <c r="N254" s="413"/>
      <c r="O254" s="414"/>
      <c r="P254" s="412" t="s">
        <v>15</v>
      </c>
      <c r="Q254" s="413"/>
      <c r="R254" s="411">
        <f t="shared" si="2"/>
        <v>2.243</v>
      </c>
      <c r="S254" s="412" t="s">
        <v>15</v>
      </c>
      <c r="T254" s="408"/>
      <c r="U254" s="536"/>
    </row>
    <row r="255" spans="2:21" s="264" customFormat="1" ht="22.5" customHeight="1" hidden="1" outlineLevel="2" collapsed="1">
      <c r="B255" s="255"/>
      <c r="C255" s="265" t="s">
        <v>103</v>
      </c>
      <c r="D255" s="265" t="s">
        <v>90</v>
      </c>
      <c r="E255" s="266" t="s">
        <v>1484</v>
      </c>
      <c r="F255" s="554" t="s">
        <v>1485</v>
      </c>
      <c r="G255" s="267" t="s">
        <v>82</v>
      </c>
      <c r="H255" s="268">
        <v>0.186</v>
      </c>
      <c r="I255" s="269">
        <v>24000</v>
      </c>
      <c r="J255" s="555">
        <f>ROUND(I255*H255,2)</f>
        <v>4464</v>
      </c>
      <c r="K255" s="637"/>
      <c r="L255" s="270"/>
      <c r="M255" s="269">
        <v>24000</v>
      </c>
      <c r="N255" s="271">
        <f>ROUND(M255*L255,2)</f>
        <v>0</v>
      </c>
      <c r="O255" s="270"/>
      <c r="P255" s="269">
        <v>24000</v>
      </c>
      <c r="Q255" s="271">
        <f>ROUND(P255*O255,2)</f>
        <v>0</v>
      </c>
      <c r="R255" s="640">
        <f t="shared" si="2"/>
        <v>0.186</v>
      </c>
      <c r="S255" s="269">
        <v>24000</v>
      </c>
      <c r="T255" s="555">
        <f>ROUND(S255*R255,2)</f>
        <v>4464</v>
      </c>
      <c r="U255" s="525"/>
    </row>
    <row r="256" spans="2:21" s="415" customFormat="1" ht="13.5" hidden="1" outlineLevel="3">
      <c r="B256" s="407"/>
      <c r="C256" s="408"/>
      <c r="D256" s="399" t="s">
        <v>70</v>
      </c>
      <c r="E256" s="436" t="s">
        <v>15</v>
      </c>
      <c r="F256" s="466" t="s">
        <v>3110</v>
      </c>
      <c r="G256" s="408"/>
      <c r="H256" s="411">
        <v>0.186</v>
      </c>
      <c r="I256" s="412" t="s">
        <v>15</v>
      </c>
      <c r="J256" s="408"/>
      <c r="K256" s="408"/>
      <c r="L256" s="414"/>
      <c r="M256" s="412" t="s">
        <v>15</v>
      </c>
      <c r="N256" s="413"/>
      <c r="O256" s="414"/>
      <c r="P256" s="412" t="s">
        <v>15</v>
      </c>
      <c r="Q256" s="413"/>
      <c r="R256" s="411">
        <f t="shared" si="2"/>
        <v>0.186</v>
      </c>
      <c r="S256" s="412" t="s">
        <v>15</v>
      </c>
      <c r="T256" s="408"/>
      <c r="U256" s="536"/>
    </row>
    <row r="257" spans="2:21" s="264" customFormat="1" ht="22.5" customHeight="1" hidden="1" outlineLevel="2" collapsed="1">
      <c r="B257" s="255"/>
      <c r="C257" s="265" t="s">
        <v>105</v>
      </c>
      <c r="D257" s="265" t="s">
        <v>90</v>
      </c>
      <c r="E257" s="266" t="s">
        <v>1492</v>
      </c>
      <c r="F257" s="554" t="s">
        <v>1493</v>
      </c>
      <c r="G257" s="267" t="s">
        <v>82</v>
      </c>
      <c r="H257" s="268">
        <v>0.186</v>
      </c>
      <c r="I257" s="269">
        <v>8000</v>
      </c>
      <c r="J257" s="555">
        <f>ROUND(I257*H257,2)</f>
        <v>1488</v>
      </c>
      <c r="K257" s="637"/>
      <c r="L257" s="270"/>
      <c r="M257" s="269">
        <v>8000</v>
      </c>
      <c r="N257" s="271">
        <f>ROUND(M257*L257,2)</f>
        <v>0</v>
      </c>
      <c r="O257" s="270"/>
      <c r="P257" s="269">
        <v>8000</v>
      </c>
      <c r="Q257" s="271">
        <f>ROUND(P257*O257,2)</f>
        <v>0</v>
      </c>
      <c r="R257" s="640">
        <f t="shared" si="2"/>
        <v>0.186</v>
      </c>
      <c r="S257" s="269">
        <v>8000</v>
      </c>
      <c r="T257" s="555">
        <f>ROUND(S257*R257,2)</f>
        <v>1488</v>
      </c>
      <c r="U257" s="525"/>
    </row>
    <row r="258" spans="2:21" s="415" customFormat="1" ht="13.5" hidden="1" outlineLevel="3">
      <c r="B258" s="407"/>
      <c r="C258" s="408"/>
      <c r="D258" s="399" t="s">
        <v>70</v>
      </c>
      <c r="E258" s="436" t="s">
        <v>15</v>
      </c>
      <c r="F258" s="466" t="s">
        <v>3111</v>
      </c>
      <c r="G258" s="408"/>
      <c r="H258" s="411">
        <v>0.186</v>
      </c>
      <c r="I258" s="412" t="s">
        <v>15</v>
      </c>
      <c r="J258" s="408"/>
      <c r="K258" s="408"/>
      <c r="L258" s="414"/>
      <c r="M258" s="412" t="s">
        <v>15</v>
      </c>
      <c r="N258" s="413"/>
      <c r="O258" s="414"/>
      <c r="P258" s="412" t="s">
        <v>15</v>
      </c>
      <c r="Q258" s="413"/>
      <c r="R258" s="411">
        <f t="shared" si="2"/>
        <v>0.186</v>
      </c>
      <c r="S258" s="412" t="s">
        <v>15</v>
      </c>
      <c r="T258" s="408"/>
      <c r="U258" s="536"/>
    </row>
    <row r="259" spans="2:21" s="264" customFormat="1" ht="22.5" customHeight="1" hidden="1" outlineLevel="2" collapsed="1">
      <c r="B259" s="255"/>
      <c r="C259" s="256" t="s">
        <v>106</v>
      </c>
      <c r="D259" s="256" t="s">
        <v>67</v>
      </c>
      <c r="E259" s="257" t="s">
        <v>1500</v>
      </c>
      <c r="F259" s="258" t="s">
        <v>1501</v>
      </c>
      <c r="G259" s="259" t="s">
        <v>91</v>
      </c>
      <c r="H259" s="260">
        <v>2358.6</v>
      </c>
      <c r="I259" s="261">
        <v>20.9</v>
      </c>
      <c r="J259" s="534">
        <f>ROUND(I259*H259,2)</f>
        <v>49294.74</v>
      </c>
      <c r="K259" s="636"/>
      <c r="L259" s="262"/>
      <c r="M259" s="261">
        <v>20.9</v>
      </c>
      <c r="N259" s="263">
        <f>ROUND(M259*L259,2)</f>
        <v>0</v>
      </c>
      <c r="O259" s="262"/>
      <c r="P259" s="261">
        <v>20.9</v>
      </c>
      <c r="Q259" s="263">
        <f>ROUND(P259*O259,2)</f>
        <v>0</v>
      </c>
      <c r="R259" s="638">
        <f t="shared" si="2"/>
        <v>2358.6</v>
      </c>
      <c r="S259" s="261">
        <v>20.9</v>
      </c>
      <c r="T259" s="534">
        <f>ROUND(S259*R259,2)</f>
        <v>49294.74</v>
      </c>
      <c r="U259" s="525"/>
    </row>
    <row r="260" spans="2:21" s="415" customFormat="1" ht="13.5" hidden="1" outlineLevel="3">
      <c r="B260" s="407"/>
      <c r="C260" s="408"/>
      <c r="D260" s="399" t="s">
        <v>70</v>
      </c>
      <c r="E260" s="436" t="s">
        <v>15</v>
      </c>
      <c r="F260" s="466" t="s">
        <v>3351</v>
      </c>
      <c r="G260" s="408"/>
      <c r="H260" s="411">
        <v>2358.6</v>
      </c>
      <c r="I260" s="412" t="s">
        <v>15</v>
      </c>
      <c r="J260" s="408"/>
      <c r="K260" s="408"/>
      <c r="L260" s="414"/>
      <c r="M260" s="412" t="s">
        <v>15</v>
      </c>
      <c r="N260" s="413"/>
      <c r="O260" s="414"/>
      <c r="P260" s="412" t="s">
        <v>15</v>
      </c>
      <c r="Q260" s="413"/>
      <c r="R260" s="411">
        <f t="shared" si="2"/>
        <v>2358.6</v>
      </c>
      <c r="S260" s="412" t="s">
        <v>15</v>
      </c>
      <c r="T260" s="408"/>
      <c r="U260" s="536"/>
    </row>
    <row r="261" spans="2:21" s="264" customFormat="1" ht="22.5" customHeight="1" hidden="1" outlineLevel="2" collapsed="1">
      <c r="B261" s="255"/>
      <c r="C261" s="256" t="s">
        <v>107</v>
      </c>
      <c r="D261" s="256" t="s">
        <v>67</v>
      </c>
      <c r="E261" s="257" t="s">
        <v>1122</v>
      </c>
      <c r="F261" s="258" t="s">
        <v>1123</v>
      </c>
      <c r="G261" s="259" t="s">
        <v>68</v>
      </c>
      <c r="H261" s="260">
        <v>164.967</v>
      </c>
      <c r="I261" s="261">
        <v>36.1</v>
      </c>
      <c r="J261" s="534">
        <f>ROUND(I261*H261,2)</f>
        <v>5955.31</v>
      </c>
      <c r="K261" s="636"/>
      <c r="L261" s="262"/>
      <c r="M261" s="261">
        <v>36.1</v>
      </c>
      <c r="N261" s="263">
        <f>ROUND(M261*L261,2)</f>
        <v>0</v>
      </c>
      <c r="O261" s="262"/>
      <c r="P261" s="261">
        <v>36.1</v>
      </c>
      <c r="Q261" s="263">
        <f>ROUND(P261*O261,2)</f>
        <v>0</v>
      </c>
      <c r="R261" s="638">
        <f t="shared" si="2"/>
        <v>164.967</v>
      </c>
      <c r="S261" s="261">
        <v>36.1</v>
      </c>
      <c r="T261" s="534">
        <f>ROUND(S261*R261,2)</f>
        <v>5955.31</v>
      </c>
      <c r="U261" s="525"/>
    </row>
    <row r="262" spans="2:21" s="406" customFormat="1" ht="13.5" hidden="1" outlineLevel="3">
      <c r="B262" s="397"/>
      <c r="C262" s="398"/>
      <c r="D262" s="399" t="s">
        <v>70</v>
      </c>
      <c r="E262" s="402" t="s">
        <v>15</v>
      </c>
      <c r="F262" s="467" t="s">
        <v>1239</v>
      </c>
      <c r="G262" s="398"/>
      <c r="H262" s="402" t="s">
        <v>15</v>
      </c>
      <c r="I262" s="403" t="s">
        <v>15</v>
      </c>
      <c r="J262" s="398"/>
      <c r="K262" s="398"/>
      <c r="L262" s="405"/>
      <c r="M262" s="403" t="s">
        <v>15</v>
      </c>
      <c r="N262" s="404"/>
      <c r="O262" s="405"/>
      <c r="P262" s="403" t="s">
        <v>15</v>
      </c>
      <c r="Q262" s="404"/>
      <c r="R262" s="402" t="e">
        <f t="shared" si="2"/>
        <v>#VALUE!</v>
      </c>
      <c r="S262" s="403" t="s">
        <v>15</v>
      </c>
      <c r="T262" s="398"/>
      <c r="U262" s="535"/>
    </row>
    <row r="263" spans="2:21" s="415" customFormat="1" ht="13.5" hidden="1" outlineLevel="3">
      <c r="B263" s="407"/>
      <c r="C263" s="408"/>
      <c r="D263" s="399" t="s">
        <v>70</v>
      </c>
      <c r="E263" s="436" t="s">
        <v>15</v>
      </c>
      <c r="F263" s="466" t="s">
        <v>3352</v>
      </c>
      <c r="G263" s="408"/>
      <c r="H263" s="411">
        <v>164.967</v>
      </c>
      <c r="I263" s="412" t="s">
        <v>15</v>
      </c>
      <c r="J263" s="408"/>
      <c r="K263" s="408"/>
      <c r="L263" s="414"/>
      <c r="M263" s="412" t="s">
        <v>15</v>
      </c>
      <c r="N263" s="413"/>
      <c r="O263" s="414"/>
      <c r="P263" s="412" t="s">
        <v>15</v>
      </c>
      <c r="Q263" s="413"/>
      <c r="R263" s="411">
        <f t="shared" si="2"/>
        <v>164.967</v>
      </c>
      <c r="S263" s="412" t="s">
        <v>15</v>
      </c>
      <c r="T263" s="408"/>
      <c r="U263" s="536"/>
    </row>
    <row r="264" spans="2:21" s="264" customFormat="1" ht="22.5" customHeight="1" hidden="1" outlineLevel="2" collapsed="1">
      <c r="B264" s="255"/>
      <c r="C264" s="256" t="s">
        <v>108</v>
      </c>
      <c r="D264" s="256" t="s">
        <v>67</v>
      </c>
      <c r="E264" s="257" t="s">
        <v>1125</v>
      </c>
      <c r="F264" s="258" t="s">
        <v>1126</v>
      </c>
      <c r="G264" s="259" t="s">
        <v>68</v>
      </c>
      <c r="H264" s="260">
        <v>8.682</v>
      </c>
      <c r="I264" s="261">
        <v>72.2</v>
      </c>
      <c r="J264" s="534">
        <f>ROUND(I264*H264,2)</f>
        <v>626.84</v>
      </c>
      <c r="K264" s="636"/>
      <c r="L264" s="262"/>
      <c r="M264" s="261">
        <v>72.2</v>
      </c>
      <c r="N264" s="263">
        <f>ROUND(M264*L264,2)</f>
        <v>0</v>
      </c>
      <c r="O264" s="262"/>
      <c r="P264" s="261">
        <v>72.2</v>
      </c>
      <c r="Q264" s="263">
        <f>ROUND(P264*O264,2)</f>
        <v>0</v>
      </c>
      <c r="R264" s="638">
        <f t="shared" si="2"/>
        <v>8.682</v>
      </c>
      <c r="S264" s="261">
        <v>72.2</v>
      </c>
      <c r="T264" s="534">
        <f>ROUND(S264*R264,2)</f>
        <v>626.84</v>
      </c>
      <c r="U264" s="525"/>
    </row>
    <row r="265" spans="2:21" s="406" customFormat="1" ht="13.5" hidden="1" outlineLevel="3">
      <c r="B265" s="397"/>
      <c r="C265" s="398"/>
      <c r="D265" s="399" t="s">
        <v>70</v>
      </c>
      <c r="E265" s="402" t="s">
        <v>15</v>
      </c>
      <c r="F265" s="467" t="s">
        <v>1239</v>
      </c>
      <c r="G265" s="398"/>
      <c r="H265" s="402" t="s">
        <v>15</v>
      </c>
      <c r="I265" s="403" t="s">
        <v>15</v>
      </c>
      <c r="J265" s="398"/>
      <c r="K265" s="398"/>
      <c r="L265" s="405"/>
      <c r="M265" s="403" t="s">
        <v>15</v>
      </c>
      <c r="N265" s="404"/>
      <c r="O265" s="405"/>
      <c r="P265" s="403" t="s">
        <v>15</v>
      </c>
      <c r="Q265" s="404"/>
      <c r="R265" s="402" t="e">
        <f t="shared" si="2"/>
        <v>#VALUE!</v>
      </c>
      <c r="S265" s="403" t="s">
        <v>15</v>
      </c>
      <c r="T265" s="398"/>
      <c r="U265" s="535"/>
    </row>
    <row r="266" spans="2:21" s="415" customFormat="1" ht="13.5" hidden="1" outlineLevel="3">
      <c r="B266" s="407"/>
      <c r="C266" s="408"/>
      <c r="D266" s="399" t="s">
        <v>70</v>
      </c>
      <c r="E266" s="436" t="s">
        <v>15</v>
      </c>
      <c r="F266" s="466" t="s">
        <v>3353</v>
      </c>
      <c r="G266" s="408"/>
      <c r="H266" s="411">
        <v>8.682</v>
      </c>
      <c r="I266" s="412" t="s">
        <v>15</v>
      </c>
      <c r="J266" s="408"/>
      <c r="K266" s="408"/>
      <c r="L266" s="414"/>
      <c r="M266" s="412" t="s">
        <v>15</v>
      </c>
      <c r="N266" s="413"/>
      <c r="O266" s="414"/>
      <c r="P266" s="412" t="s">
        <v>15</v>
      </c>
      <c r="Q266" s="413"/>
      <c r="R266" s="411">
        <f t="shared" si="2"/>
        <v>8.682</v>
      </c>
      <c r="S266" s="412" t="s">
        <v>15</v>
      </c>
      <c r="T266" s="408"/>
      <c r="U266" s="536"/>
    </row>
    <row r="267" spans="2:21" s="264" customFormat="1" ht="22.5" customHeight="1" hidden="1" outlineLevel="2" collapsed="1">
      <c r="B267" s="255"/>
      <c r="C267" s="256" t="s">
        <v>109</v>
      </c>
      <c r="D267" s="256" t="s">
        <v>67</v>
      </c>
      <c r="E267" s="257" t="s">
        <v>3312</v>
      </c>
      <c r="F267" s="258" t="s">
        <v>3313</v>
      </c>
      <c r="G267" s="259" t="s">
        <v>68</v>
      </c>
      <c r="H267" s="260">
        <v>175.232</v>
      </c>
      <c r="I267" s="261">
        <v>22.7</v>
      </c>
      <c r="J267" s="534">
        <f>ROUND(I267*H267,2)</f>
        <v>3977.77</v>
      </c>
      <c r="K267" s="636"/>
      <c r="L267" s="262"/>
      <c r="M267" s="261">
        <v>22.7</v>
      </c>
      <c r="N267" s="263">
        <f>ROUND(M267*L267,2)</f>
        <v>0</v>
      </c>
      <c r="O267" s="262"/>
      <c r="P267" s="261">
        <v>22.7</v>
      </c>
      <c r="Q267" s="263">
        <f>ROUND(P267*O267,2)</f>
        <v>0</v>
      </c>
      <c r="R267" s="638">
        <f t="shared" si="2"/>
        <v>175.232</v>
      </c>
      <c r="S267" s="261">
        <v>22.7</v>
      </c>
      <c r="T267" s="534">
        <f>ROUND(S267*R267,2)</f>
        <v>3977.77</v>
      </c>
      <c r="U267" s="525"/>
    </row>
    <row r="268" spans="2:21" s="406" customFormat="1" ht="13.5" hidden="1" outlineLevel="3">
      <c r="B268" s="397"/>
      <c r="C268" s="398"/>
      <c r="D268" s="399" t="s">
        <v>70</v>
      </c>
      <c r="E268" s="402" t="s">
        <v>15</v>
      </c>
      <c r="F268" s="467" t="s">
        <v>3354</v>
      </c>
      <c r="G268" s="398"/>
      <c r="H268" s="402" t="s">
        <v>15</v>
      </c>
      <c r="I268" s="403" t="s">
        <v>15</v>
      </c>
      <c r="J268" s="398"/>
      <c r="K268" s="398"/>
      <c r="L268" s="405"/>
      <c r="M268" s="403" t="s">
        <v>15</v>
      </c>
      <c r="N268" s="404"/>
      <c r="O268" s="405"/>
      <c r="P268" s="403" t="s">
        <v>15</v>
      </c>
      <c r="Q268" s="404"/>
      <c r="R268" s="402" t="e">
        <f t="shared" si="2"/>
        <v>#VALUE!</v>
      </c>
      <c r="S268" s="403" t="s">
        <v>15</v>
      </c>
      <c r="T268" s="398"/>
      <c r="U268" s="535"/>
    </row>
    <row r="269" spans="2:21" s="415" customFormat="1" ht="13.5" hidden="1" outlineLevel="3">
      <c r="B269" s="407"/>
      <c r="C269" s="408"/>
      <c r="D269" s="399" t="s">
        <v>70</v>
      </c>
      <c r="E269" s="436" t="s">
        <v>15</v>
      </c>
      <c r="F269" s="466" t="s">
        <v>3355</v>
      </c>
      <c r="G269" s="408"/>
      <c r="H269" s="411">
        <v>175.232</v>
      </c>
      <c r="I269" s="412" t="s">
        <v>15</v>
      </c>
      <c r="J269" s="408"/>
      <c r="K269" s="408"/>
      <c r="L269" s="414"/>
      <c r="M269" s="412" t="s">
        <v>15</v>
      </c>
      <c r="N269" s="413"/>
      <c r="O269" s="414"/>
      <c r="P269" s="412" t="s">
        <v>15</v>
      </c>
      <c r="Q269" s="413"/>
      <c r="R269" s="411">
        <f t="shared" si="2"/>
        <v>175.232</v>
      </c>
      <c r="S269" s="412" t="s">
        <v>15</v>
      </c>
      <c r="T269" s="408"/>
      <c r="U269" s="536"/>
    </row>
    <row r="270" spans="2:21" s="264" customFormat="1" ht="22.5" customHeight="1" hidden="1" outlineLevel="2" collapsed="1">
      <c r="B270" s="255"/>
      <c r="C270" s="256" t="s">
        <v>110</v>
      </c>
      <c r="D270" s="256" t="s">
        <v>67</v>
      </c>
      <c r="E270" s="257" t="s">
        <v>1597</v>
      </c>
      <c r="F270" s="258" t="s">
        <v>1598</v>
      </c>
      <c r="G270" s="259" t="s">
        <v>68</v>
      </c>
      <c r="H270" s="260">
        <v>4.524</v>
      </c>
      <c r="I270" s="261">
        <v>36.1</v>
      </c>
      <c r="J270" s="534">
        <f>ROUND(I270*H270,2)</f>
        <v>163.32</v>
      </c>
      <c r="K270" s="636"/>
      <c r="L270" s="262"/>
      <c r="M270" s="261">
        <v>36.1</v>
      </c>
      <c r="N270" s="263">
        <f>ROUND(M270*L270,2)</f>
        <v>0</v>
      </c>
      <c r="O270" s="262"/>
      <c r="P270" s="261">
        <v>36.1</v>
      </c>
      <c r="Q270" s="263">
        <f>ROUND(P270*O270,2)</f>
        <v>0</v>
      </c>
      <c r="R270" s="638">
        <f t="shared" si="2"/>
        <v>4.524</v>
      </c>
      <c r="S270" s="261">
        <v>36.1</v>
      </c>
      <c r="T270" s="534">
        <f>ROUND(S270*R270,2)</f>
        <v>163.32</v>
      </c>
      <c r="U270" s="525"/>
    </row>
    <row r="271" spans="2:21" s="415" customFormat="1" ht="13.5" hidden="1" outlineLevel="3">
      <c r="B271" s="407"/>
      <c r="C271" s="408"/>
      <c r="D271" s="399" t="s">
        <v>70</v>
      </c>
      <c r="E271" s="436" t="s">
        <v>15</v>
      </c>
      <c r="F271" s="466" t="s">
        <v>1511</v>
      </c>
      <c r="G271" s="408"/>
      <c r="H271" s="411">
        <v>4.524</v>
      </c>
      <c r="I271" s="412" t="s">
        <v>15</v>
      </c>
      <c r="J271" s="408"/>
      <c r="K271" s="408"/>
      <c r="L271" s="414"/>
      <c r="M271" s="412" t="s">
        <v>15</v>
      </c>
      <c r="N271" s="413"/>
      <c r="O271" s="414"/>
      <c r="P271" s="412" t="s">
        <v>15</v>
      </c>
      <c r="Q271" s="413"/>
      <c r="R271" s="411">
        <f t="shared" si="2"/>
        <v>4.524</v>
      </c>
      <c r="S271" s="412" t="s">
        <v>15</v>
      </c>
      <c r="T271" s="408"/>
      <c r="U271" s="536"/>
    </row>
    <row r="272" spans="2:21" s="264" customFormat="1" ht="22.5" customHeight="1" hidden="1" outlineLevel="2" collapsed="1">
      <c r="B272" s="255"/>
      <c r="C272" s="256" t="s">
        <v>111</v>
      </c>
      <c r="D272" s="256" t="s">
        <v>67</v>
      </c>
      <c r="E272" s="257" t="s">
        <v>1166</v>
      </c>
      <c r="F272" s="258" t="s">
        <v>1167</v>
      </c>
      <c r="G272" s="259" t="s">
        <v>68</v>
      </c>
      <c r="H272" s="260">
        <v>116.556</v>
      </c>
      <c r="I272" s="261">
        <v>181.1</v>
      </c>
      <c r="J272" s="534">
        <f>ROUND(I272*H272,2)</f>
        <v>21108.29</v>
      </c>
      <c r="K272" s="636"/>
      <c r="L272" s="262"/>
      <c r="M272" s="261">
        <v>181.1</v>
      </c>
      <c r="N272" s="263">
        <f>ROUND(M272*L272,2)</f>
        <v>0</v>
      </c>
      <c r="O272" s="262"/>
      <c r="P272" s="261">
        <v>181.1</v>
      </c>
      <c r="Q272" s="263">
        <f>ROUND(P272*O272,2)</f>
        <v>0</v>
      </c>
      <c r="R272" s="638">
        <f t="shared" si="2"/>
        <v>116.556</v>
      </c>
      <c r="S272" s="261">
        <v>181.1</v>
      </c>
      <c r="T272" s="534">
        <f>ROUND(S272*R272,2)</f>
        <v>21108.29</v>
      </c>
      <c r="U272" s="525"/>
    </row>
    <row r="273" spans="2:21" s="406" customFormat="1" ht="13.5" hidden="1" outlineLevel="3">
      <c r="B273" s="397"/>
      <c r="C273" s="398"/>
      <c r="D273" s="399" t="s">
        <v>70</v>
      </c>
      <c r="E273" s="402" t="s">
        <v>15</v>
      </c>
      <c r="F273" s="467" t="s">
        <v>1748</v>
      </c>
      <c r="G273" s="398"/>
      <c r="H273" s="402" t="s">
        <v>15</v>
      </c>
      <c r="I273" s="403" t="s">
        <v>15</v>
      </c>
      <c r="J273" s="398"/>
      <c r="K273" s="398"/>
      <c r="L273" s="405"/>
      <c r="M273" s="403" t="s">
        <v>15</v>
      </c>
      <c r="N273" s="404"/>
      <c r="O273" s="405"/>
      <c r="P273" s="403" t="s">
        <v>15</v>
      </c>
      <c r="Q273" s="404"/>
      <c r="R273" s="402" t="e">
        <f t="shared" si="2"/>
        <v>#VALUE!</v>
      </c>
      <c r="S273" s="403" t="s">
        <v>15</v>
      </c>
      <c r="T273" s="398"/>
      <c r="U273" s="535"/>
    </row>
    <row r="274" spans="2:21" s="415" customFormat="1" ht="13.5" hidden="1" outlineLevel="3">
      <c r="B274" s="407"/>
      <c r="C274" s="408"/>
      <c r="D274" s="399" t="s">
        <v>70</v>
      </c>
      <c r="E274" s="436" t="s">
        <v>15</v>
      </c>
      <c r="F274" s="466" t="s">
        <v>1745</v>
      </c>
      <c r="G274" s="408"/>
      <c r="H274" s="411">
        <v>4.524</v>
      </c>
      <c r="I274" s="412" t="s">
        <v>15</v>
      </c>
      <c r="J274" s="408"/>
      <c r="K274" s="408"/>
      <c r="L274" s="414"/>
      <c r="M274" s="412" t="s">
        <v>15</v>
      </c>
      <c r="N274" s="413"/>
      <c r="O274" s="414"/>
      <c r="P274" s="412" t="s">
        <v>15</v>
      </c>
      <c r="Q274" s="413"/>
      <c r="R274" s="411">
        <f t="shared" si="2"/>
        <v>4.524</v>
      </c>
      <c r="S274" s="412" t="s">
        <v>15</v>
      </c>
      <c r="T274" s="408"/>
      <c r="U274" s="536"/>
    </row>
    <row r="275" spans="2:21" s="415" customFormat="1" ht="13.5" hidden="1" outlineLevel="3">
      <c r="B275" s="407"/>
      <c r="C275" s="408"/>
      <c r="D275" s="399" t="s">
        <v>70</v>
      </c>
      <c r="E275" s="436" t="s">
        <v>15</v>
      </c>
      <c r="F275" s="466" t="s">
        <v>3356</v>
      </c>
      <c r="G275" s="408"/>
      <c r="H275" s="411">
        <v>289.415</v>
      </c>
      <c r="I275" s="412" t="s">
        <v>15</v>
      </c>
      <c r="J275" s="408"/>
      <c r="K275" s="408"/>
      <c r="L275" s="414"/>
      <c r="M275" s="412" t="s">
        <v>15</v>
      </c>
      <c r="N275" s="413"/>
      <c r="O275" s="414"/>
      <c r="P275" s="412" t="s">
        <v>15</v>
      </c>
      <c r="Q275" s="413"/>
      <c r="R275" s="411">
        <f t="shared" si="2"/>
        <v>289.415</v>
      </c>
      <c r="S275" s="412" t="s">
        <v>15</v>
      </c>
      <c r="T275" s="408"/>
      <c r="U275" s="536"/>
    </row>
    <row r="276" spans="2:21" s="415" customFormat="1" ht="13.5" hidden="1" outlineLevel="3">
      <c r="B276" s="407"/>
      <c r="C276" s="408"/>
      <c r="D276" s="399" t="s">
        <v>70</v>
      </c>
      <c r="E276" s="436" t="s">
        <v>15</v>
      </c>
      <c r="F276" s="466" t="s">
        <v>3357</v>
      </c>
      <c r="G276" s="408"/>
      <c r="H276" s="411">
        <v>6.872</v>
      </c>
      <c r="I276" s="412" t="s">
        <v>15</v>
      </c>
      <c r="J276" s="408"/>
      <c r="K276" s="408"/>
      <c r="L276" s="414"/>
      <c r="M276" s="412" t="s">
        <v>15</v>
      </c>
      <c r="N276" s="413"/>
      <c r="O276" s="414"/>
      <c r="P276" s="412" t="s">
        <v>15</v>
      </c>
      <c r="Q276" s="413"/>
      <c r="R276" s="411">
        <f t="shared" si="2"/>
        <v>6.872</v>
      </c>
      <c r="S276" s="412" t="s">
        <v>15</v>
      </c>
      <c r="T276" s="408"/>
      <c r="U276" s="536"/>
    </row>
    <row r="277" spans="2:21" s="406" customFormat="1" ht="13.5" hidden="1" outlineLevel="3">
      <c r="B277" s="397"/>
      <c r="C277" s="398"/>
      <c r="D277" s="399" t="s">
        <v>70</v>
      </c>
      <c r="E277" s="402" t="s">
        <v>15</v>
      </c>
      <c r="F277" s="467" t="s">
        <v>3358</v>
      </c>
      <c r="G277" s="398"/>
      <c r="H277" s="402" t="s">
        <v>15</v>
      </c>
      <c r="I277" s="403" t="s">
        <v>15</v>
      </c>
      <c r="J277" s="398"/>
      <c r="K277" s="398"/>
      <c r="L277" s="405"/>
      <c r="M277" s="403" t="s">
        <v>15</v>
      </c>
      <c r="N277" s="404"/>
      <c r="O277" s="405"/>
      <c r="P277" s="403" t="s">
        <v>15</v>
      </c>
      <c r="Q277" s="404"/>
      <c r="R277" s="402" t="e">
        <f t="shared" si="2"/>
        <v>#VALUE!</v>
      </c>
      <c r="S277" s="403" t="s">
        <v>15</v>
      </c>
      <c r="T277" s="398"/>
      <c r="U277" s="535"/>
    </row>
    <row r="278" spans="2:21" s="415" customFormat="1" ht="13.5" hidden="1" outlineLevel="3">
      <c r="B278" s="407"/>
      <c r="C278" s="408"/>
      <c r="D278" s="399" t="s">
        <v>70</v>
      </c>
      <c r="E278" s="436" t="s">
        <v>15</v>
      </c>
      <c r="F278" s="466" t="s">
        <v>3359</v>
      </c>
      <c r="G278" s="408"/>
      <c r="H278" s="411">
        <v>-175.232</v>
      </c>
      <c r="I278" s="412" t="s">
        <v>15</v>
      </c>
      <c r="J278" s="408"/>
      <c r="K278" s="408"/>
      <c r="L278" s="414"/>
      <c r="M278" s="412" t="s">
        <v>15</v>
      </c>
      <c r="N278" s="413"/>
      <c r="O278" s="414"/>
      <c r="P278" s="412" t="s">
        <v>15</v>
      </c>
      <c r="Q278" s="413"/>
      <c r="R278" s="411">
        <f t="shared" si="2"/>
        <v>-175.232</v>
      </c>
      <c r="S278" s="412" t="s">
        <v>15</v>
      </c>
      <c r="T278" s="408"/>
      <c r="U278" s="536"/>
    </row>
    <row r="279" spans="2:21" s="406" customFormat="1" ht="13.5" hidden="1" outlineLevel="3">
      <c r="B279" s="397"/>
      <c r="C279" s="398"/>
      <c r="D279" s="399" t="s">
        <v>70</v>
      </c>
      <c r="E279" s="402" t="s">
        <v>15</v>
      </c>
      <c r="F279" s="467" t="s">
        <v>3360</v>
      </c>
      <c r="G279" s="398"/>
      <c r="H279" s="402" t="s">
        <v>15</v>
      </c>
      <c r="I279" s="403" t="s">
        <v>15</v>
      </c>
      <c r="J279" s="398"/>
      <c r="K279" s="398"/>
      <c r="L279" s="405"/>
      <c r="M279" s="403" t="s">
        <v>15</v>
      </c>
      <c r="N279" s="404"/>
      <c r="O279" s="405"/>
      <c r="P279" s="403" t="s">
        <v>15</v>
      </c>
      <c r="Q279" s="404"/>
      <c r="R279" s="402" t="e">
        <f t="shared" si="2"/>
        <v>#VALUE!</v>
      </c>
      <c r="S279" s="403" t="s">
        <v>15</v>
      </c>
      <c r="T279" s="398"/>
      <c r="U279" s="535"/>
    </row>
    <row r="280" spans="2:21" s="415" customFormat="1" ht="13.5" hidden="1" outlineLevel="3">
      <c r="B280" s="407"/>
      <c r="C280" s="408"/>
      <c r="D280" s="399" t="s">
        <v>70</v>
      </c>
      <c r="E280" s="436" t="s">
        <v>15</v>
      </c>
      <c r="F280" s="466" t="s">
        <v>3361</v>
      </c>
      <c r="G280" s="408"/>
      <c r="H280" s="411">
        <v>-2.889</v>
      </c>
      <c r="I280" s="412" t="s">
        <v>15</v>
      </c>
      <c r="J280" s="408"/>
      <c r="K280" s="408"/>
      <c r="L280" s="414"/>
      <c r="M280" s="412" t="s">
        <v>15</v>
      </c>
      <c r="N280" s="413"/>
      <c r="O280" s="414"/>
      <c r="P280" s="412" t="s">
        <v>15</v>
      </c>
      <c r="Q280" s="413"/>
      <c r="R280" s="411">
        <f t="shared" si="2"/>
        <v>-2.889</v>
      </c>
      <c r="S280" s="412" t="s">
        <v>15</v>
      </c>
      <c r="T280" s="408"/>
      <c r="U280" s="536"/>
    </row>
    <row r="281" spans="2:21" s="424" customFormat="1" ht="13.5" hidden="1" outlineLevel="3">
      <c r="B281" s="416"/>
      <c r="C281" s="417"/>
      <c r="D281" s="399" t="s">
        <v>70</v>
      </c>
      <c r="E281" s="438" t="s">
        <v>3362</v>
      </c>
      <c r="F281" s="539" t="s">
        <v>71</v>
      </c>
      <c r="G281" s="417"/>
      <c r="H281" s="420">
        <v>122.69</v>
      </c>
      <c r="I281" s="421" t="s">
        <v>15</v>
      </c>
      <c r="J281" s="417"/>
      <c r="K281" s="417"/>
      <c r="L281" s="423"/>
      <c r="M281" s="421" t="s">
        <v>15</v>
      </c>
      <c r="N281" s="422"/>
      <c r="O281" s="423"/>
      <c r="P281" s="421" t="s">
        <v>15</v>
      </c>
      <c r="Q281" s="422"/>
      <c r="R281" s="420">
        <f t="shared" si="2"/>
        <v>122.69</v>
      </c>
      <c r="S281" s="421" t="s">
        <v>15</v>
      </c>
      <c r="T281" s="417"/>
      <c r="U281" s="540"/>
    </row>
    <row r="282" spans="2:21" s="406" customFormat="1" ht="13.5" hidden="1" outlineLevel="3">
      <c r="B282" s="397"/>
      <c r="C282" s="398"/>
      <c r="D282" s="399" t="s">
        <v>70</v>
      </c>
      <c r="E282" s="402" t="s">
        <v>15</v>
      </c>
      <c r="F282" s="467" t="s">
        <v>2232</v>
      </c>
      <c r="G282" s="398"/>
      <c r="H282" s="402" t="s">
        <v>15</v>
      </c>
      <c r="I282" s="403" t="s">
        <v>15</v>
      </c>
      <c r="J282" s="398"/>
      <c r="K282" s="398"/>
      <c r="L282" s="405"/>
      <c r="M282" s="403" t="s">
        <v>15</v>
      </c>
      <c r="N282" s="404"/>
      <c r="O282" s="405"/>
      <c r="P282" s="403" t="s">
        <v>15</v>
      </c>
      <c r="Q282" s="404"/>
      <c r="R282" s="402" t="e">
        <f t="shared" si="2"/>
        <v>#VALUE!</v>
      </c>
      <c r="S282" s="403" t="s">
        <v>15</v>
      </c>
      <c r="T282" s="398"/>
      <c r="U282" s="535"/>
    </row>
    <row r="283" spans="2:21" s="415" customFormat="1" ht="13.5" hidden="1" outlineLevel="3">
      <c r="B283" s="407"/>
      <c r="C283" s="408"/>
      <c r="D283" s="399" t="s">
        <v>70</v>
      </c>
      <c r="E283" s="436" t="s">
        <v>15</v>
      </c>
      <c r="F283" s="466" t="s">
        <v>3363</v>
      </c>
      <c r="G283" s="408"/>
      <c r="H283" s="411">
        <v>116.556</v>
      </c>
      <c r="I283" s="412" t="s">
        <v>15</v>
      </c>
      <c r="J283" s="408"/>
      <c r="K283" s="408"/>
      <c r="L283" s="414"/>
      <c r="M283" s="412" t="s">
        <v>15</v>
      </c>
      <c r="N283" s="413"/>
      <c r="O283" s="414"/>
      <c r="P283" s="412" t="s">
        <v>15</v>
      </c>
      <c r="Q283" s="413"/>
      <c r="R283" s="411">
        <f t="shared" si="2"/>
        <v>116.556</v>
      </c>
      <c r="S283" s="412" t="s">
        <v>15</v>
      </c>
      <c r="T283" s="408"/>
      <c r="U283" s="536"/>
    </row>
    <row r="284" spans="2:21" s="264" customFormat="1" ht="31.5" customHeight="1" hidden="1" outlineLevel="2" collapsed="1">
      <c r="B284" s="255"/>
      <c r="C284" s="256" t="s">
        <v>112</v>
      </c>
      <c r="D284" s="256" t="s">
        <v>67</v>
      </c>
      <c r="E284" s="257" t="s">
        <v>1168</v>
      </c>
      <c r="F284" s="258" t="s">
        <v>1169</v>
      </c>
      <c r="G284" s="259" t="s">
        <v>68</v>
      </c>
      <c r="H284" s="260">
        <v>1515.228</v>
      </c>
      <c r="I284" s="261">
        <v>6.2</v>
      </c>
      <c r="J284" s="534">
        <f>ROUND(I284*H284,2)</f>
        <v>9394.41</v>
      </c>
      <c r="K284" s="636"/>
      <c r="L284" s="262"/>
      <c r="M284" s="261">
        <v>6.2</v>
      </c>
      <c r="N284" s="263">
        <f>ROUND(M284*L284,2)</f>
        <v>0</v>
      </c>
      <c r="O284" s="262"/>
      <c r="P284" s="261">
        <v>6.2</v>
      </c>
      <c r="Q284" s="263">
        <f>ROUND(P284*O284,2)</f>
        <v>0</v>
      </c>
      <c r="R284" s="638">
        <f t="shared" si="2"/>
        <v>1515.228</v>
      </c>
      <c r="S284" s="261">
        <v>6.2</v>
      </c>
      <c r="T284" s="534">
        <f>ROUND(S284*R284,2)</f>
        <v>9394.41</v>
      </c>
      <c r="U284" s="525"/>
    </row>
    <row r="285" spans="2:21" s="415" customFormat="1" ht="13.5" hidden="1" outlineLevel="3">
      <c r="B285" s="407"/>
      <c r="C285" s="408"/>
      <c r="D285" s="399" t="s">
        <v>70</v>
      </c>
      <c r="E285" s="408"/>
      <c r="F285" s="466" t="s">
        <v>3364</v>
      </c>
      <c r="G285" s="408"/>
      <c r="H285" s="411">
        <v>1515.228</v>
      </c>
      <c r="I285" s="412" t="s">
        <v>15</v>
      </c>
      <c r="J285" s="408"/>
      <c r="K285" s="408"/>
      <c r="L285" s="414"/>
      <c r="M285" s="412" t="s">
        <v>15</v>
      </c>
      <c r="N285" s="413"/>
      <c r="O285" s="414"/>
      <c r="P285" s="412" t="s">
        <v>15</v>
      </c>
      <c r="Q285" s="413"/>
      <c r="R285" s="411">
        <f t="shared" si="2"/>
        <v>1515.228</v>
      </c>
      <c r="S285" s="412" t="s">
        <v>15</v>
      </c>
      <c r="T285" s="408"/>
      <c r="U285" s="536"/>
    </row>
    <row r="286" spans="2:21" s="264" customFormat="1" ht="22.5" customHeight="1" hidden="1" outlineLevel="2" collapsed="1">
      <c r="B286" s="255"/>
      <c r="C286" s="256" t="s">
        <v>113</v>
      </c>
      <c r="D286" s="256" t="s">
        <v>67</v>
      </c>
      <c r="E286" s="257" t="s">
        <v>1186</v>
      </c>
      <c r="F286" s="258" t="s">
        <v>1187</v>
      </c>
      <c r="G286" s="259" t="s">
        <v>68</v>
      </c>
      <c r="H286" s="260">
        <v>6.135</v>
      </c>
      <c r="I286" s="261">
        <v>181.1</v>
      </c>
      <c r="J286" s="534">
        <f>ROUND(I286*H286,2)</f>
        <v>1111.05</v>
      </c>
      <c r="K286" s="636"/>
      <c r="L286" s="262"/>
      <c r="M286" s="261">
        <v>181.1</v>
      </c>
      <c r="N286" s="263">
        <f>ROUND(M286*L286,2)</f>
        <v>0</v>
      </c>
      <c r="O286" s="262"/>
      <c r="P286" s="261">
        <v>181.1</v>
      </c>
      <c r="Q286" s="263">
        <f>ROUND(P286*O286,2)</f>
        <v>0</v>
      </c>
      <c r="R286" s="638">
        <f t="shared" si="2"/>
        <v>6.135</v>
      </c>
      <c r="S286" s="261">
        <v>181.1</v>
      </c>
      <c r="T286" s="534">
        <f>ROUND(S286*R286,2)</f>
        <v>1111.05</v>
      </c>
      <c r="U286" s="525"/>
    </row>
    <row r="287" spans="2:21" s="406" customFormat="1" ht="13.5" hidden="1" outlineLevel="3">
      <c r="B287" s="397"/>
      <c r="C287" s="398"/>
      <c r="D287" s="399" t="s">
        <v>70</v>
      </c>
      <c r="E287" s="402" t="s">
        <v>15</v>
      </c>
      <c r="F287" s="467" t="s">
        <v>2218</v>
      </c>
      <c r="G287" s="398"/>
      <c r="H287" s="402" t="s">
        <v>15</v>
      </c>
      <c r="I287" s="403" t="s">
        <v>15</v>
      </c>
      <c r="J287" s="398"/>
      <c r="K287" s="398"/>
      <c r="L287" s="405"/>
      <c r="M287" s="403" t="s">
        <v>15</v>
      </c>
      <c r="N287" s="404"/>
      <c r="O287" s="405"/>
      <c r="P287" s="403" t="s">
        <v>15</v>
      </c>
      <c r="Q287" s="404"/>
      <c r="R287" s="402" t="e">
        <f t="shared" si="2"/>
        <v>#VALUE!</v>
      </c>
      <c r="S287" s="403" t="s">
        <v>15</v>
      </c>
      <c r="T287" s="398"/>
      <c r="U287" s="535"/>
    </row>
    <row r="288" spans="2:21" s="415" customFormat="1" ht="13.5" hidden="1" outlineLevel="3">
      <c r="B288" s="407"/>
      <c r="C288" s="408"/>
      <c r="D288" s="399" t="s">
        <v>70</v>
      </c>
      <c r="E288" s="436" t="s">
        <v>15</v>
      </c>
      <c r="F288" s="466" t="s">
        <v>3365</v>
      </c>
      <c r="G288" s="408"/>
      <c r="H288" s="411">
        <v>6.135</v>
      </c>
      <c r="I288" s="412" t="s">
        <v>15</v>
      </c>
      <c r="J288" s="408"/>
      <c r="K288" s="408"/>
      <c r="L288" s="414"/>
      <c r="M288" s="412" t="s">
        <v>15</v>
      </c>
      <c r="N288" s="413"/>
      <c r="O288" s="414"/>
      <c r="P288" s="412" t="s">
        <v>15</v>
      </c>
      <c r="Q288" s="413"/>
      <c r="R288" s="411">
        <f t="shared" si="2"/>
        <v>6.135</v>
      </c>
      <c r="S288" s="412" t="s">
        <v>15</v>
      </c>
      <c r="T288" s="408"/>
      <c r="U288" s="536"/>
    </row>
    <row r="289" spans="2:21" s="264" customFormat="1" ht="31.5" customHeight="1" hidden="1" outlineLevel="2" collapsed="1">
      <c r="B289" s="255"/>
      <c r="C289" s="256" t="s">
        <v>114</v>
      </c>
      <c r="D289" s="256" t="s">
        <v>67</v>
      </c>
      <c r="E289" s="257" t="s">
        <v>1188</v>
      </c>
      <c r="F289" s="258" t="s">
        <v>1189</v>
      </c>
      <c r="G289" s="259" t="s">
        <v>68</v>
      </c>
      <c r="H289" s="260">
        <v>79.755</v>
      </c>
      <c r="I289" s="261">
        <v>6.2</v>
      </c>
      <c r="J289" s="534">
        <f>ROUND(I289*H289,2)</f>
        <v>494.48</v>
      </c>
      <c r="K289" s="636"/>
      <c r="L289" s="262"/>
      <c r="M289" s="261">
        <v>6.2</v>
      </c>
      <c r="N289" s="263">
        <f>ROUND(M289*L289,2)</f>
        <v>0</v>
      </c>
      <c r="O289" s="262"/>
      <c r="P289" s="261">
        <v>6.2</v>
      </c>
      <c r="Q289" s="263">
        <f>ROUND(P289*O289,2)</f>
        <v>0</v>
      </c>
      <c r="R289" s="638">
        <f t="shared" si="2"/>
        <v>79.755</v>
      </c>
      <c r="S289" s="261">
        <v>6.2</v>
      </c>
      <c r="T289" s="534">
        <f>ROUND(S289*R289,2)</f>
        <v>494.48</v>
      </c>
      <c r="U289" s="525"/>
    </row>
    <row r="290" spans="2:21" s="415" customFormat="1" ht="13.5" hidden="1" outlineLevel="3">
      <c r="B290" s="407"/>
      <c r="C290" s="408"/>
      <c r="D290" s="399" t="s">
        <v>70</v>
      </c>
      <c r="E290" s="408"/>
      <c r="F290" s="466" t="s">
        <v>3366</v>
      </c>
      <c r="G290" s="408"/>
      <c r="H290" s="411">
        <v>79.755</v>
      </c>
      <c r="I290" s="412" t="s">
        <v>15</v>
      </c>
      <c r="J290" s="408"/>
      <c r="K290" s="408"/>
      <c r="L290" s="414"/>
      <c r="M290" s="412" t="s">
        <v>15</v>
      </c>
      <c r="N290" s="413"/>
      <c r="O290" s="414"/>
      <c r="P290" s="412" t="s">
        <v>15</v>
      </c>
      <c r="Q290" s="413"/>
      <c r="R290" s="411">
        <f t="shared" si="2"/>
        <v>79.755</v>
      </c>
      <c r="S290" s="412" t="s">
        <v>15</v>
      </c>
      <c r="T290" s="408"/>
      <c r="U290" s="536"/>
    </row>
    <row r="291" spans="2:21" s="264" customFormat="1" ht="22.5" customHeight="1" hidden="1" outlineLevel="2" collapsed="1">
      <c r="B291" s="255"/>
      <c r="C291" s="256" t="s">
        <v>115</v>
      </c>
      <c r="D291" s="256" t="s">
        <v>67</v>
      </c>
      <c r="E291" s="257" t="s">
        <v>3367</v>
      </c>
      <c r="F291" s="258" t="s">
        <v>3368</v>
      </c>
      <c r="G291" s="259" t="s">
        <v>68</v>
      </c>
      <c r="H291" s="260">
        <v>122.69</v>
      </c>
      <c r="I291" s="261">
        <v>167.2</v>
      </c>
      <c r="J291" s="534">
        <f>ROUND(I291*H291,2)</f>
        <v>20513.77</v>
      </c>
      <c r="K291" s="636"/>
      <c r="L291" s="262"/>
      <c r="M291" s="261">
        <v>167.2</v>
      </c>
      <c r="N291" s="263">
        <f>ROUND(M291*L291,2)</f>
        <v>0</v>
      </c>
      <c r="O291" s="262"/>
      <c r="P291" s="261">
        <v>167.2</v>
      </c>
      <c r="Q291" s="263">
        <f>ROUND(P291*O291,2)</f>
        <v>0</v>
      </c>
      <c r="R291" s="638">
        <f t="shared" si="2"/>
        <v>122.69</v>
      </c>
      <c r="S291" s="261">
        <v>167.2</v>
      </c>
      <c r="T291" s="534">
        <f>ROUND(S291*R291,2)</f>
        <v>20513.77</v>
      </c>
      <c r="U291" s="525"/>
    </row>
    <row r="292" spans="2:21" s="415" customFormat="1" ht="13.5" hidden="1" outlineLevel="3">
      <c r="B292" s="407"/>
      <c r="C292" s="408"/>
      <c r="D292" s="399" t="s">
        <v>70</v>
      </c>
      <c r="E292" s="436" t="s">
        <v>15</v>
      </c>
      <c r="F292" s="466" t="s">
        <v>3362</v>
      </c>
      <c r="G292" s="408"/>
      <c r="H292" s="411">
        <v>122.69</v>
      </c>
      <c r="I292" s="412" t="s">
        <v>15</v>
      </c>
      <c r="J292" s="408"/>
      <c r="K292" s="408"/>
      <c r="L292" s="414"/>
      <c r="M292" s="412" t="s">
        <v>15</v>
      </c>
      <c r="N292" s="413"/>
      <c r="O292" s="414"/>
      <c r="P292" s="412" t="s">
        <v>15</v>
      </c>
      <c r="Q292" s="413"/>
      <c r="R292" s="411">
        <f t="shared" si="2"/>
        <v>122.69</v>
      </c>
      <c r="S292" s="412" t="s">
        <v>15</v>
      </c>
      <c r="T292" s="408"/>
      <c r="U292" s="536"/>
    </row>
    <row r="293" spans="2:21" s="264" customFormat="1" ht="22.5" customHeight="1" hidden="1" outlineLevel="2" collapsed="1">
      <c r="B293" s="255"/>
      <c r="C293" s="256" t="s">
        <v>116</v>
      </c>
      <c r="D293" s="256" t="s">
        <v>67</v>
      </c>
      <c r="E293" s="257" t="s">
        <v>1127</v>
      </c>
      <c r="F293" s="258" t="s">
        <v>1128</v>
      </c>
      <c r="G293" s="259" t="s">
        <v>68</v>
      </c>
      <c r="H293" s="260">
        <v>175.232</v>
      </c>
      <c r="I293" s="261">
        <v>75.2</v>
      </c>
      <c r="J293" s="534">
        <f>ROUND(I293*H293,2)</f>
        <v>13177.45</v>
      </c>
      <c r="K293" s="636"/>
      <c r="L293" s="262"/>
      <c r="M293" s="261">
        <v>75.2</v>
      </c>
      <c r="N293" s="263">
        <f>ROUND(M293*L293,2)</f>
        <v>0</v>
      </c>
      <c r="O293" s="262"/>
      <c r="P293" s="261">
        <v>75.2</v>
      </c>
      <c r="Q293" s="263">
        <f>ROUND(P293*O293,2)</f>
        <v>0</v>
      </c>
      <c r="R293" s="638">
        <f t="shared" si="2"/>
        <v>175.232</v>
      </c>
      <c r="S293" s="261">
        <v>75.2</v>
      </c>
      <c r="T293" s="534">
        <f>ROUND(S293*R293,2)</f>
        <v>13177.45</v>
      </c>
      <c r="U293" s="525"/>
    </row>
    <row r="294" spans="2:21" s="406" customFormat="1" ht="13.5" hidden="1" outlineLevel="3">
      <c r="B294" s="397"/>
      <c r="C294" s="398"/>
      <c r="D294" s="399" t="s">
        <v>70</v>
      </c>
      <c r="E294" s="402" t="s">
        <v>15</v>
      </c>
      <c r="F294" s="467" t="s">
        <v>1525</v>
      </c>
      <c r="G294" s="398"/>
      <c r="H294" s="402" t="s">
        <v>15</v>
      </c>
      <c r="I294" s="403" t="s">
        <v>15</v>
      </c>
      <c r="J294" s="398"/>
      <c r="K294" s="398"/>
      <c r="L294" s="405"/>
      <c r="M294" s="403" t="s">
        <v>15</v>
      </c>
      <c r="N294" s="404"/>
      <c r="O294" s="405"/>
      <c r="P294" s="403" t="s">
        <v>15</v>
      </c>
      <c r="Q294" s="404"/>
      <c r="R294" s="402" t="e">
        <f t="shared" si="2"/>
        <v>#VALUE!</v>
      </c>
      <c r="S294" s="403" t="s">
        <v>15</v>
      </c>
      <c r="T294" s="398"/>
      <c r="U294" s="535"/>
    </row>
    <row r="295" spans="2:21" s="406" customFormat="1" ht="13.5" hidden="1" outlineLevel="3">
      <c r="B295" s="397"/>
      <c r="C295" s="398"/>
      <c r="D295" s="399" t="s">
        <v>70</v>
      </c>
      <c r="E295" s="402" t="s">
        <v>15</v>
      </c>
      <c r="F295" s="467" t="s">
        <v>1526</v>
      </c>
      <c r="G295" s="398"/>
      <c r="H295" s="402" t="s">
        <v>15</v>
      </c>
      <c r="I295" s="403" t="s">
        <v>15</v>
      </c>
      <c r="J295" s="398"/>
      <c r="K295" s="398"/>
      <c r="L295" s="405"/>
      <c r="M295" s="403" t="s">
        <v>15</v>
      </c>
      <c r="N295" s="404"/>
      <c r="O295" s="405"/>
      <c r="P295" s="403" t="s">
        <v>15</v>
      </c>
      <c r="Q295" s="404"/>
      <c r="R295" s="402" t="e">
        <f t="shared" si="2"/>
        <v>#VALUE!</v>
      </c>
      <c r="S295" s="403" t="s">
        <v>15</v>
      </c>
      <c r="T295" s="398"/>
      <c r="U295" s="535"/>
    </row>
    <row r="296" spans="2:21" s="415" customFormat="1" ht="13.5" hidden="1" outlineLevel="3">
      <c r="B296" s="407"/>
      <c r="C296" s="408"/>
      <c r="D296" s="399" t="s">
        <v>70</v>
      </c>
      <c r="E296" s="436" t="s">
        <v>15</v>
      </c>
      <c r="F296" s="466" t="s">
        <v>3329</v>
      </c>
      <c r="G296" s="408"/>
      <c r="H296" s="411">
        <v>314.722</v>
      </c>
      <c r="I296" s="412" t="s">
        <v>15</v>
      </c>
      <c r="J296" s="408"/>
      <c r="K296" s="408"/>
      <c r="L296" s="414"/>
      <c r="M296" s="412" t="s">
        <v>15</v>
      </c>
      <c r="N296" s="413"/>
      <c r="O296" s="414"/>
      <c r="P296" s="412" t="s">
        <v>15</v>
      </c>
      <c r="Q296" s="413"/>
      <c r="R296" s="411">
        <f t="shared" si="2"/>
        <v>314.722</v>
      </c>
      <c r="S296" s="412" t="s">
        <v>15</v>
      </c>
      <c r="T296" s="408"/>
      <c r="U296" s="536"/>
    </row>
    <row r="297" spans="2:21" s="406" customFormat="1" ht="13.5" hidden="1" outlineLevel="3">
      <c r="B297" s="397"/>
      <c r="C297" s="398"/>
      <c r="D297" s="399" t="s">
        <v>70</v>
      </c>
      <c r="E297" s="402" t="s">
        <v>15</v>
      </c>
      <c r="F297" s="467" t="s">
        <v>1528</v>
      </c>
      <c r="G297" s="398"/>
      <c r="H297" s="402" t="s">
        <v>15</v>
      </c>
      <c r="I297" s="403" t="s">
        <v>15</v>
      </c>
      <c r="J297" s="398"/>
      <c r="K297" s="398"/>
      <c r="L297" s="405"/>
      <c r="M297" s="403" t="s">
        <v>15</v>
      </c>
      <c r="N297" s="404"/>
      <c r="O297" s="405"/>
      <c r="P297" s="403" t="s">
        <v>15</v>
      </c>
      <c r="Q297" s="404"/>
      <c r="R297" s="402" t="e">
        <f t="shared" si="2"/>
        <v>#VALUE!</v>
      </c>
      <c r="S297" s="403" t="s">
        <v>15</v>
      </c>
      <c r="T297" s="398"/>
      <c r="U297" s="535"/>
    </row>
    <row r="298" spans="2:21" s="406" customFormat="1" ht="13.5" hidden="1" outlineLevel="3">
      <c r="B298" s="397"/>
      <c r="C298" s="398"/>
      <c r="D298" s="399" t="s">
        <v>70</v>
      </c>
      <c r="E298" s="402" t="s">
        <v>15</v>
      </c>
      <c r="F298" s="467" t="s">
        <v>3369</v>
      </c>
      <c r="G298" s="398"/>
      <c r="H298" s="402" t="s">
        <v>15</v>
      </c>
      <c r="I298" s="403" t="s">
        <v>15</v>
      </c>
      <c r="J298" s="398"/>
      <c r="K298" s="398"/>
      <c r="L298" s="405"/>
      <c r="M298" s="403" t="s">
        <v>15</v>
      </c>
      <c r="N298" s="404"/>
      <c r="O298" s="405"/>
      <c r="P298" s="403" t="s">
        <v>15</v>
      </c>
      <c r="Q298" s="404"/>
      <c r="R298" s="402" t="e">
        <f t="shared" si="2"/>
        <v>#VALUE!</v>
      </c>
      <c r="S298" s="403" t="s">
        <v>15</v>
      </c>
      <c r="T298" s="398"/>
      <c r="U298" s="535"/>
    </row>
    <row r="299" spans="2:21" s="415" customFormat="1" ht="13.5" hidden="1" outlineLevel="3">
      <c r="B299" s="407"/>
      <c r="C299" s="408"/>
      <c r="D299" s="399" t="s">
        <v>70</v>
      </c>
      <c r="E299" s="436" t="s">
        <v>15</v>
      </c>
      <c r="F299" s="466" t="s">
        <v>3370</v>
      </c>
      <c r="G299" s="408"/>
      <c r="H299" s="411">
        <v>-11.05</v>
      </c>
      <c r="I299" s="412" t="s">
        <v>15</v>
      </c>
      <c r="J299" s="408"/>
      <c r="K299" s="408"/>
      <c r="L299" s="414"/>
      <c r="M299" s="412" t="s">
        <v>15</v>
      </c>
      <c r="N299" s="413"/>
      <c r="O299" s="414"/>
      <c r="P299" s="412" t="s">
        <v>15</v>
      </c>
      <c r="Q299" s="413"/>
      <c r="R299" s="411">
        <f t="shared" si="2"/>
        <v>-11.05</v>
      </c>
      <c r="S299" s="412" t="s">
        <v>15</v>
      </c>
      <c r="T299" s="408"/>
      <c r="U299" s="536"/>
    </row>
    <row r="300" spans="2:21" s="415" customFormat="1" ht="13.5" hidden="1" outlineLevel="3">
      <c r="B300" s="407"/>
      <c r="C300" s="408"/>
      <c r="D300" s="399" t="s">
        <v>70</v>
      </c>
      <c r="E300" s="436" t="s">
        <v>15</v>
      </c>
      <c r="F300" s="466" t="s">
        <v>3371</v>
      </c>
      <c r="G300" s="408"/>
      <c r="H300" s="411">
        <v>-27.873</v>
      </c>
      <c r="I300" s="412" t="s">
        <v>15</v>
      </c>
      <c r="J300" s="408"/>
      <c r="K300" s="408"/>
      <c r="L300" s="414"/>
      <c r="M300" s="412" t="s">
        <v>15</v>
      </c>
      <c r="N300" s="413"/>
      <c r="O300" s="414"/>
      <c r="P300" s="412" t="s">
        <v>15</v>
      </c>
      <c r="Q300" s="413"/>
      <c r="R300" s="411">
        <f t="shared" si="2"/>
        <v>-27.873</v>
      </c>
      <c r="S300" s="412" t="s">
        <v>15</v>
      </c>
      <c r="T300" s="408"/>
      <c r="U300" s="536"/>
    </row>
    <row r="301" spans="2:21" s="415" customFormat="1" ht="13.5" hidden="1" outlineLevel="3">
      <c r="B301" s="407"/>
      <c r="C301" s="408"/>
      <c r="D301" s="399" t="s">
        <v>70</v>
      </c>
      <c r="E301" s="436" t="s">
        <v>15</v>
      </c>
      <c r="F301" s="466" t="s">
        <v>3372</v>
      </c>
      <c r="G301" s="408"/>
      <c r="H301" s="411">
        <v>-12.962</v>
      </c>
      <c r="I301" s="412" t="s">
        <v>15</v>
      </c>
      <c r="J301" s="408"/>
      <c r="K301" s="408"/>
      <c r="L301" s="414"/>
      <c r="M301" s="412" t="s">
        <v>15</v>
      </c>
      <c r="N301" s="413"/>
      <c r="O301" s="414"/>
      <c r="P301" s="412" t="s">
        <v>15</v>
      </c>
      <c r="Q301" s="413"/>
      <c r="R301" s="411">
        <f aca="true" t="shared" si="3" ref="R301:R364">H301+L301+O301</f>
        <v>-12.962</v>
      </c>
      <c r="S301" s="412" t="s">
        <v>15</v>
      </c>
      <c r="T301" s="408"/>
      <c r="U301" s="536"/>
    </row>
    <row r="302" spans="2:21" s="406" customFormat="1" ht="13.5" hidden="1" outlineLevel="3">
      <c r="B302" s="397"/>
      <c r="C302" s="398"/>
      <c r="D302" s="399" t="s">
        <v>70</v>
      </c>
      <c r="E302" s="402" t="s">
        <v>15</v>
      </c>
      <c r="F302" s="467" t="s">
        <v>1308</v>
      </c>
      <c r="G302" s="398"/>
      <c r="H302" s="402" t="s">
        <v>15</v>
      </c>
      <c r="I302" s="403" t="s">
        <v>15</v>
      </c>
      <c r="J302" s="398"/>
      <c r="K302" s="398"/>
      <c r="L302" s="405"/>
      <c r="M302" s="403" t="s">
        <v>15</v>
      </c>
      <c r="N302" s="404"/>
      <c r="O302" s="405"/>
      <c r="P302" s="403" t="s">
        <v>15</v>
      </c>
      <c r="Q302" s="404"/>
      <c r="R302" s="402" t="e">
        <f t="shared" si="3"/>
        <v>#VALUE!</v>
      </c>
      <c r="S302" s="403" t="s">
        <v>15</v>
      </c>
      <c r="T302" s="398"/>
      <c r="U302" s="535"/>
    </row>
    <row r="303" spans="2:21" s="406" customFormat="1" ht="13.5" hidden="1" outlineLevel="3">
      <c r="B303" s="397"/>
      <c r="C303" s="398"/>
      <c r="D303" s="399" t="s">
        <v>70</v>
      </c>
      <c r="E303" s="402" t="s">
        <v>15</v>
      </c>
      <c r="F303" s="467" t="s">
        <v>3373</v>
      </c>
      <c r="G303" s="398"/>
      <c r="H303" s="402" t="s">
        <v>15</v>
      </c>
      <c r="I303" s="403" t="s">
        <v>15</v>
      </c>
      <c r="J303" s="398"/>
      <c r="K303" s="398"/>
      <c r="L303" s="405"/>
      <c r="M303" s="403" t="s">
        <v>15</v>
      </c>
      <c r="N303" s="404"/>
      <c r="O303" s="405"/>
      <c r="P303" s="403" t="s">
        <v>15</v>
      </c>
      <c r="Q303" s="404"/>
      <c r="R303" s="402" t="e">
        <f t="shared" si="3"/>
        <v>#VALUE!</v>
      </c>
      <c r="S303" s="403" t="s">
        <v>15</v>
      </c>
      <c r="T303" s="398"/>
      <c r="U303" s="535"/>
    </row>
    <row r="304" spans="2:21" s="415" customFormat="1" ht="13.5" hidden="1" outlineLevel="3">
      <c r="B304" s="407"/>
      <c r="C304" s="408"/>
      <c r="D304" s="399" t="s">
        <v>70</v>
      </c>
      <c r="E304" s="436" t="s">
        <v>15</v>
      </c>
      <c r="F304" s="466" t="s">
        <v>3374</v>
      </c>
      <c r="G304" s="408"/>
      <c r="H304" s="411">
        <v>-16.9</v>
      </c>
      <c r="I304" s="412" t="s">
        <v>15</v>
      </c>
      <c r="J304" s="408"/>
      <c r="K304" s="408"/>
      <c r="L304" s="414"/>
      <c r="M304" s="412" t="s">
        <v>15</v>
      </c>
      <c r="N304" s="413"/>
      <c r="O304" s="414"/>
      <c r="P304" s="412" t="s">
        <v>15</v>
      </c>
      <c r="Q304" s="413"/>
      <c r="R304" s="411">
        <f t="shared" si="3"/>
        <v>-16.9</v>
      </c>
      <c r="S304" s="412" t="s">
        <v>15</v>
      </c>
      <c r="T304" s="408"/>
      <c r="U304" s="536"/>
    </row>
    <row r="305" spans="2:21" s="415" customFormat="1" ht="13.5" hidden="1" outlineLevel="3">
      <c r="B305" s="407"/>
      <c r="C305" s="408"/>
      <c r="D305" s="399" t="s">
        <v>70</v>
      </c>
      <c r="E305" s="436" t="s">
        <v>15</v>
      </c>
      <c r="F305" s="466" t="s">
        <v>3375</v>
      </c>
      <c r="G305" s="408"/>
      <c r="H305" s="411">
        <v>-1.323</v>
      </c>
      <c r="I305" s="412" t="s">
        <v>15</v>
      </c>
      <c r="J305" s="408"/>
      <c r="K305" s="408"/>
      <c r="L305" s="414"/>
      <c r="M305" s="412" t="s">
        <v>15</v>
      </c>
      <c r="N305" s="413"/>
      <c r="O305" s="414"/>
      <c r="P305" s="412" t="s">
        <v>15</v>
      </c>
      <c r="Q305" s="413"/>
      <c r="R305" s="411">
        <f t="shared" si="3"/>
        <v>-1.323</v>
      </c>
      <c r="S305" s="412" t="s">
        <v>15</v>
      </c>
      <c r="T305" s="408"/>
      <c r="U305" s="536"/>
    </row>
    <row r="306" spans="2:21" s="415" customFormat="1" ht="13.5" hidden="1" outlineLevel="3">
      <c r="B306" s="407"/>
      <c r="C306" s="408"/>
      <c r="D306" s="399" t="s">
        <v>70</v>
      </c>
      <c r="E306" s="436" t="s">
        <v>15</v>
      </c>
      <c r="F306" s="466" t="s">
        <v>3376</v>
      </c>
      <c r="G306" s="408"/>
      <c r="H306" s="411">
        <v>-1.28</v>
      </c>
      <c r="I306" s="412" t="s">
        <v>15</v>
      </c>
      <c r="J306" s="408"/>
      <c r="K306" s="408"/>
      <c r="L306" s="414"/>
      <c r="M306" s="412" t="s">
        <v>15</v>
      </c>
      <c r="N306" s="413"/>
      <c r="O306" s="414"/>
      <c r="P306" s="412" t="s">
        <v>15</v>
      </c>
      <c r="Q306" s="413"/>
      <c r="R306" s="411">
        <f t="shared" si="3"/>
        <v>-1.28</v>
      </c>
      <c r="S306" s="412" t="s">
        <v>15</v>
      </c>
      <c r="T306" s="408"/>
      <c r="U306" s="536"/>
    </row>
    <row r="307" spans="2:21" s="415" customFormat="1" ht="13.5" hidden="1" outlineLevel="3">
      <c r="B307" s="407"/>
      <c r="C307" s="408"/>
      <c r="D307" s="399" t="s">
        <v>70</v>
      </c>
      <c r="E307" s="436" t="s">
        <v>15</v>
      </c>
      <c r="F307" s="466" t="s">
        <v>3377</v>
      </c>
      <c r="G307" s="408"/>
      <c r="H307" s="411">
        <v>-1.582</v>
      </c>
      <c r="I307" s="412" t="s">
        <v>15</v>
      </c>
      <c r="J307" s="408"/>
      <c r="K307" s="408"/>
      <c r="L307" s="414"/>
      <c r="M307" s="412" t="s">
        <v>15</v>
      </c>
      <c r="N307" s="413"/>
      <c r="O307" s="414"/>
      <c r="P307" s="412" t="s">
        <v>15</v>
      </c>
      <c r="Q307" s="413"/>
      <c r="R307" s="411">
        <f t="shared" si="3"/>
        <v>-1.582</v>
      </c>
      <c r="S307" s="412" t="s">
        <v>15</v>
      </c>
      <c r="T307" s="408"/>
      <c r="U307" s="536"/>
    </row>
    <row r="308" spans="2:21" s="406" customFormat="1" ht="13.5" hidden="1" outlineLevel="3">
      <c r="B308" s="397"/>
      <c r="C308" s="398"/>
      <c r="D308" s="399" t="s">
        <v>70</v>
      </c>
      <c r="E308" s="402" t="s">
        <v>15</v>
      </c>
      <c r="F308" s="467" t="s">
        <v>3378</v>
      </c>
      <c r="G308" s="398"/>
      <c r="H308" s="402" t="s">
        <v>15</v>
      </c>
      <c r="I308" s="403" t="s">
        <v>15</v>
      </c>
      <c r="J308" s="398"/>
      <c r="K308" s="398"/>
      <c r="L308" s="405"/>
      <c r="M308" s="403" t="s">
        <v>15</v>
      </c>
      <c r="N308" s="404"/>
      <c r="O308" s="405"/>
      <c r="P308" s="403" t="s">
        <v>15</v>
      </c>
      <c r="Q308" s="404"/>
      <c r="R308" s="402" t="e">
        <f t="shared" si="3"/>
        <v>#VALUE!</v>
      </c>
      <c r="S308" s="403" t="s">
        <v>15</v>
      </c>
      <c r="T308" s="398"/>
      <c r="U308" s="535"/>
    </row>
    <row r="309" spans="2:21" s="415" customFormat="1" ht="13.5" hidden="1" outlineLevel="3">
      <c r="B309" s="407"/>
      <c r="C309" s="408"/>
      <c r="D309" s="399" t="s">
        <v>70</v>
      </c>
      <c r="E309" s="436" t="s">
        <v>15</v>
      </c>
      <c r="F309" s="466" t="s">
        <v>3374</v>
      </c>
      <c r="G309" s="408"/>
      <c r="H309" s="411">
        <v>-16.9</v>
      </c>
      <c r="I309" s="412" t="s">
        <v>15</v>
      </c>
      <c r="J309" s="408"/>
      <c r="K309" s="408"/>
      <c r="L309" s="414"/>
      <c r="M309" s="412" t="s">
        <v>15</v>
      </c>
      <c r="N309" s="413"/>
      <c r="O309" s="414"/>
      <c r="P309" s="412" t="s">
        <v>15</v>
      </c>
      <c r="Q309" s="413"/>
      <c r="R309" s="411">
        <f t="shared" si="3"/>
        <v>-16.9</v>
      </c>
      <c r="S309" s="412" t="s">
        <v>15</v>
      </c>
      <c r="T309" s="408"/>
      <c r="U309" s="536"/>
    </row>
    <row r="310" spans="2:21" s="415" customFormat="1" ht="13.5" hidden="1" outlineLevel="3">
      <c r="B310" s="407"/>
      <c r="C310" s="408"/>
      <c r="D310" s="399" t="s">
        <v>70</v>
      </c>
      <c r="E310" s="436" t="s">
        <v>15</v>
      </c>
      <c r="F310" s="466" t="s">
        <v>3375</v>
      </c>
      <c r="G310" s="408"/>
      <c r="H310" s="411">
        <v>-1.323</v>
      </c>
      <c r="I310" s="412" t="s">
        <v>15</v>
      </c>
      <c r="J310" s="408"/>
      <c r="K310" s="408"/>
      <c r="L310" s="414"/>
      <c r="M310" s="412" t="s">
        <v>15</v>
      </c>
      <c r="N310" s="413"/>
      <c r="O310" s="414"/>
      <c r="P310" s="412" t="s">
        <v>15</v>
      </c>
      <c r="Q310" s="413"/>
      <c r="R310" s="411">
        <f t="shared" si="3"/>
        <v>-1.323</v>
      </c>
      <c r="S310" s="412" t="s">
        <v>15</v>
      </c>
      <c r="T310" s="408"/>
      <c r="U310" s="536"/>
    </row>
    <row r="311" spans="2:21" s="415" customFormat="1" ht="13.5" hidden="1" outlineLevel="3">
      <c r="B311" s="407"/>
      <c r="C311" s="408"/>
      <c r="D311" s="399" t="s">
        <v>70</v>
      </c>
      <c r="E311" s="436" t="s">
        <v>15</v>
      </c>
      <c r="F311" s="466" t="s">
        <v>3376</v>
      </c>
      <c r="G311" s="408"/>
      <c r="H311" s="411">
        <v>-1.28</v>
      </c>
      <c r="I311" s="412" t="s">
        <v>15</v>
      </c>
      <c r="J311" s="408"/>
      <c r="K311" s="408"/>
      <c r="L311" s="414"/>
      <c r="M311" s="412" t="s">
        <v>15</v>
      </c>
      <c r="N311" s="413"/>
      <c r="O311" s="414"/>
      <c r="P311" s="412" t="s">
        <v>15</v>
      </c>
      <c r="Q311" s="413"/>
      <c r="R311" s="411">
        <f t="shared" si="3"/>
        <v>-1.28</v>
      </c>
      <c r="S311" s="412" t="s">
        <v>15</v>
      </c>
      <c r="T311" s="408"/>
      <c r="U311" s="536"/>
    </row>
    <row r="312" spans="2:21" s="415" customFormat="1" ht="13.5" hidden="1" outlineLevel="3">
      <c r="B312" s="407"/>
      <c r="C312" s="408"/>
      <c r="D312" s="399" t="s">
        <v>70</v>
      </c>
      <c r="E312" s="436" t="s">
        <v>15</v>
      </c>
      <c r="F312" s="466" t="s">
        <v>3379</v>
      </c>
      <c r="G312" s="408"/>
      <c r="H312" s="411">
        <v>-1.642</v>
      </c>
      <c r="I312" s="412" t="s">
        <v>15</v>
      </c>
      <c r="J312" s="408"/>
      <c r="K312" s="408"/>
      <c r="L312" s="414"/>
      <c r="M312" s="412" t="s">
        <v>15</v>
      </c>
      <c r="N312" s="413"/>
      <c r="O312" s="414"/>
      <c r="P312" s="412" t="s">
        <v>15</v>
      </c>
      <c r="Q312" s="413"/>
      <c r="R312" s="411">
        <f t="shared" si="3"/>
        <v>-1.642</v>
      </c>
      <c r="S312" s="412" t="s">
        <v>15</v>
      </c>
      <c r="T312" s="408"/>
      <c r="U312" s="536"/>
    </row>
    <row r="313" spans="2:21" s="406" customFormat="1" ht="13.5" hidden="1" outlineLevel="3">
      <c r="B313" s="397"/>
      <c r="C313" s="398"/>
      <c r="D313" s="399" t="s">
        <v>70</v>
      </c>
      <c r="E313" s="402" t="s">
        <v>15</v>
      </c>
      <c r="F313" s="467" t="s">
        <v>3380</v>
      </c>
      <c r="G313" s="398"/>
      <c r="H313" s="402" t="s">
        <v>15</v>
      </c>
      <c r="I313" s="403" t="s">
        <v>15</v>
      </c>
      <c r="J313" s="398"/>
      <c r="K313" s="398"/>
      <c r="L313" s="405"/>
      <c r="M313" s="403" t="s">
        <v>15</v>
      </c>
      <c r="N313" s="404"/>
      <c r="O313" s="405"/>
      <c r="P313" s="403" t="s">
        <v>15</v>
      </c>
      <c r="Q313" s="404"/>
      <c r="R313" s="402" t="e">
        <f t="shared" si="3"/>
        <v>#VALUE!</v>
      </c>
      <c r="S313" s="403" t="s">
        <v>15</v>
      </c>
      <c r="T313" s="398"/>
      <c r="U313" s="535"/>
    </row>
    <row r="314" spans="2:21" s="415" customFormat="1" ht="13.5" hidden="1" outlineLevel="3">
      <c r="B314" s="407"/>
      <c r="C314" s="408"/>
      <c r="D314" s="399" t="s">
        <v>70</v>
      </c>
      <c r="E314" s="436" t="s">
        <v>15</v>
      </c>
      <c r="F314" s="466" t="s">
        <v>3374</v>
      </c>
      <c r="G314" s="408"/>
      <c r="H314" s="411">
        <v>-16.9</v>
      </c>
      <c r="I314" s="412" t="s">
        <v>15</v>
      </c>
      <c r="J314" s="408"/>
      <c r="K314" s="408"/>
      <c r="L314" s="414"/>
      <c r="M314" s="412" t="s">
        <v>15</v>
      </c>
      <c r="N314" s="413"/>
      <c r="O314" s="414"/>
      <c r="P314" s="412" t="s">
        <v>15</v>
      </c>
      <c r="Q314" s="413"/>
      <c r="R314" s="411">
        <f t="shared" si="3"/>
        <v>-16.9</v>
      </c>
      <c r="S314" s="412" t="s">
        <v>15</v>
      </c>
      <c r="T314" s="408"/>
      <c r="U314" s="536"/>
    </row>
    <row r="315" spans="2:21" s="415" customFormat="1" ht="13.5" hidden="1" outlineLevel="3">
      <c r="B315" s="407"/>
      <c r="C315" s="408"/>
      <c r="D315" s="399" t="s">
        <v>70</v>
      </c>
      <c r="E315" s="436" t="s">
        <v>15</v>
      </c>
      <c r="F315" s="466" t="s">
        <v>3375</v>
      </c>
      <c r="G315" s="408"/>
      <c r="H315" s="411">
        <v>-1.323</v>
      </c>
      <c r="I315" s="412" t="s">
        <v>15</v>
      </c>
      <c r="J315" s="408"/>
      <c r="K315" s="408"/>
      <c r="L315" s="414"/>
      <c r="M315" s="412" t="s">
        <v>15</v>
      </c>
      <c r="N315" s="413"/>
      <c r="O315" s="414"/>
      <c r="P315" s="412" t="s">
        <v>15</v>
      </c>
      <c r="Q315" s="413"/>
      <c r="R315" s="411">
        <f t="shared" si="3"/>
        <v>-1.323</v>
      </c>
      <c r="S315" s="412" t="s">
        <v>15</v>
      </c>
      <c r="T315" s="408"/>
      <c r="U315" s="536"/>
    </row>
    <row r="316" spans="2:21" s="415" customFormat="1" ht="13.5" hidden="1" outlineLevel="3">
      <c r="B316" s="407"/>
      <c r="C316" s="408"/>
      <c r="D316" s="399" t="s">
        <v>70</v>
      </c>
      <c r="E316" s="436" t="s">
        <v>15</v>
      </c>
      <c r="F316" s="466" t="s">
        <v>3376</v>
      </c>
      <c r="G316" s="408"/>
      <c r="H316" s="411">
        <v>-1.28</v>
      </c>
      <c r="I316" s="412" t="s">
        <v>15</v>
      </c>
      <c r="J316" s="408"/>
      <c r="K316" s="408"/>
      <c r="L316" s="414"/>
      <c r="M316" s="412" t="s">
        <v>15</v>
      </c>
      <c r="N316" s="413"/>
      <c r="O316" s="414"/>
      <c r="P316" s="412" t="s">
        <v>15</v>
      </c>
      <c r="Q316" s="413"/>
      <c r="R316" s="411">
        <f t="shared" si="3"/>
        <v>-1.28</v>
      </c>
      <c r="S316" s="412" t="s">
        <v>15</v>
      </c>
      <c r="T316" s="408"/>
      <c r="U316" s="536"/>
    </row>
    <row r="317" spans="2:21" s="415" customFormat="1" ht="13.5" hidden="1" outlineLevel="3">
      <c r="B317" s="407"/>
      <c r="C317" s="408"/>
      <c r="D317" s="399" t="s">
        <v>70</v>
      </c>
      <c r="E317" s="436" t="s">
        <v>15</v>
      </c>
      <c r="F317" s="466" t="s">
        <v>3379</v>
      </c>
      <c r="G317" s="408"/>
      <c r="H317" s="411">
        <v>-1.642</v>
      </c>
      <c r="I317" s="412" t="s">
        <v>15</v>
      </c>
      <c r="J317" s="408"/>
      <c r="K317" s="408"/>
      <c r="L317" s="414"/>
      <c r="M317" s="412" t="s">
        <v>15</v>
      </c>
      <c r="N317" s="413"/>
      <c r="O317" s="414"/>
      <c r="P317" s="412" t="s">
        <v>15</v>
      </c>
      <c r="Q317" s="413"/>
      <c r="R317" s="411">
        <f t="shared" si="3"/>
        <v>-1.642</v>
      </c>
      <c r="S317" s="412" t="s">
        <v>15</v>
      </c>
      <c r="T317" s="408"/>
      <c r="U317" s="536"/>
    </row>
    <row r="318" spans="2:21" s="406" customFormat="1" ht="13.5" hidden="1" outlineLevel="3">
      <c r="B318" s="397"/>
      <c r="C318" s="398"/>
      <c r="D318" s="399" t="s">
        <v>70</v>
      </c>
      <c r="E318" s="402" t="s">
        <v>15</v>
      </c>
      <c r="F318" s="467" t="s">
        <v>3381</v>
      </c>
      <c r="G318" s="398"/>
      <c r="H318" s="402" t="s">
        <v>15</v>
      </c>
      <c r="I318" s="403" t="s">
        <v>15</v>
      </c>
      <c r="J318" s="398"/>
      <c r="K318" s="398"/>
      <c r="L318" s="405"/>
      <c r="M318" s="403" t="s">
        <v>15</v>
      </c>
      <c r="N318" s="404"/>
      <c r="O318" s="405"/>
      <c r="P318" s="403" t="s">
        <v>15</v>
      </c>
      <c r="Q318" s="404"/>
      <c r="R318" s="402" t="e">
        <f t="shared" si="3"/>
        <v>#VALUE!</v>
      </c>
      <c r="S318" s="403" t="s">
        <v>15</v>
      </c>
      <c r="T318" s="398"/>
      <c r="U318" s="535"/>
    </row>
    <row r="319" spans="2:21" s="415" customFormat="1" ht="13.5" hidden="1" outlineLevel="3">
      <c r="B319" s="407"/>
      <c r="C319" s="408"/>
      <c r="D319" s="399" t="s">
        <v>70</v>
      </c>
      <c r="E319" s="436" t="s">
        <v>15</v>
      </c>
      <c r="F319" s="466" t="s">
        <v>3382</v>
      </c>
      <c r="G319" s="408"/>
      <c r="H319" s="411">
        <v>-1.2</v>
      </c>
      <c r="I319" s="412" t="s">
        <v>15</v>
      </c>
      <c r="J319" s="408"/>
      <c r="K319" s="408"/>
      <c r="L319" s="414"/>
      <c r="M319" s="412" t="s">
        <v>15</v>
      </c>
      <c r="N319" s="413"/>
      <c r="O319" s="414"/>
      <c r="P319" s="412" t="s">
        <v>15</v>
      </c>
      <c r="Q319" s="413"/>
      <c r="R319" s="411">
        <f t="shared" si="3"/>
        <v>-1.2</v>
      </c>
      <c r="S319" s="412" t="s">
        <v>15</v>
      </c>
      <c r="T319" s="408"/>
      <c r="U319" s="536"/>
    </row>
    <row r="320" spans="2:21" s="415" customFormat="1" ht="13.5" hidden="1" outlineLevel="3">
      <c r="B320" s="407"/>
      <c r="C320" s="408"/>
      <c r="D320" s="399" t="s">
        <v>70</v>
      </c>
      <c r="E320" s="436" t="s">
        <v>15</v>
      </c>
      <c r="F320" s="466" t="s">
        <v>3376</v>
      </c>
      <c r="G320" s="408"/>
      <c r="H320" s="411">
        <v>-1.28</v>
      </c>
      <c r="I320" s="412" t="s">
        <v>15</v>
      </c>
      <c r="J320" s="408"/>
      <c r="K320" s="408"/>
      <c r="L320" s="414"/>
      <c r="M320" s="412" t="s">
        <v>15</v>
      </c>
      <c r="N320" s="413"/>
      <c r="O320" s="414"/>
      <c r="P320" s="412" t="s">
        <v>15</v>
      </c>
      <c r="Q320" s="413"/>
      <c r="R320" s="411">
        <f t="shared" si="3"/>
        <v>-1.28</v>
      </c>
      <c r="S320" s="412" t="s">
        <v>15</v>
      </c>
      <c r="T320" s="408"/>
      <c r="U320" s="536"/>
    </row>
    <row r="321" spans="2:21" s="415" customFormat="1" ht="13.5" hidden="1" outlineLevel="3">
      <c r="B321" s="407"/>
      <c r="C321" s="408"/>
      <c r="D321" s="399" t="s">
        <v>70</v>
      </c>
      <c r="E321" s="436" t="s">
        <v>15</v>
      </c>
      <c r="F321" s="466" t="s">
        <v>3383</v>
      </c>
      <c r="G321" s="408"/>
      <c r="H321" s="411">
        <v>-1.135</v>
      </c>
      <c r="I321" s="412" t="s">
        <v>15</v>
      </c>
      <c r="J321" s="408"/>
      <c r="K321" s="408"/>
      <c r="L321" s="414"/>
      <c r="M321" s="412" t="s">
        <v>15</v>
      </c>
      <c r="N321" s="413"/>
      <c r="O321" s="414"/>
      <c r="P321" s="412" t="s">
        <v>15</v>
      </c>
      <c r="Q321" s="413"/>
      <c r="R321" s="411">
        <f t="shared" si="3"/>
        <v>-1.135</v>
      </c>
      <c r="S321" s="412" t="s">
        <v>15</v>
      </c>
      <c r="T321" s="408"/>
      <c r="U321" s="536"/>
    </row>
    <row r="322" spans="2:21" s="406" customFormat="1" ht="13.5" hidden="1" outlineLevel="3">
      <c r="B322" s="397"/>
      <c r="C322" s="398"/>
      <c r="D322" s="399" t="s">
        <v>70</v>
      </c>
      <c r="E322" s="402" t="s">
        <v>15</v>
      </c>
      <c r="F322" s="467" t="s">
        <v>1311</v>
      </c>
      <c r="G322" s="398"/>
      <c r="H322" s="402" t="s">
        <v>15</v>
      </c>
      <c r="I322" s="403" t="s">
        <v>15</v>
      </c>
      <c r="J322" s="398"/>
      <c r="K322" s="398"/>
      <c r="L322" s="405"/>
      <c r="M322" s="403" t="s">
        <v>15</v>
      </c>
      <c r="N322" s="404"/>
      <c r="O322" s="405"/>
      <c r="P322" s="403" t="s">
        <v>15</v>
      </c>
      <c r="Q322" s="404"/>
      <c r="R322" s="402" t="e">
        <f t="shared" si="3"/>
        <v>#VALUE!</v>
      </c>
      <c r="S322" s="403" t="s">
        <v>15</v>
      </c>
      <c r="T322" s="398"/>
      <c r="U322" s="535"/>
    </row>
    <row r="323" spans="2:21" s="415" customFormat="1" ht="13.5" hidden="1" outlineLevel="3">
      <c r="B323" s="407"/>
      <c r="C323" s="408"/>
      <c r="D323" s="399" t="s">
        <v>70</v>
      </c>
      <c r="E323" s="436" t="s">
        <v>15</v>
      </c>
      <c r="F323" s="466" t="s">
        <v>3330</v>
      </c>
      <c r="G323" s="408"/>
      <c r="H323" s="411">
        <v>-20.615</v>
      </c>
      <c r="I323" s="412" t="s">
        <v>15</v>
      </c>
      <c r="J323" s="408"/>
      <c r="K323" s="408"/>
      <c r="L323" s="414"/>
      <c r="M323" s="412" t="s">
        <v>15</v>
      </c>
      <c r="N323" s="413"/>
      <c r="O323" s="414"/>
      <c r="P323" s="412" t="s">
        <v>15</v>
      </c>
      <c r="Q323" s="413"/>
      <c r="R323" s="411">
        <f t="shared" si="3"/>
        <v>-20.615</v>
      </c>
      <c r="S323" s="412" t="s">
        <v>15</v>
      </c>
      <c r="T323" s="408"/>
      <c r="U323" s="536"/>
    </row>
    <row r="324" spans="2:21" s="424" customFormat="1" ht="13.5" hidden="1" outlineLevel="3">
      <c r="B324" s="416"/>
      <c r="C324" s="417"/>
      <c r="D324" s="399" t="s">
        <v>70</v>
      </c>
      <c r="E324" s="438" t="s">
        <v>3355</v>
      </c>
      <c r="F324" s="539" t="s">
        <v>71</v>
      </c>
      <c r="G324" s="417"/>
      <c r="H324" s="420">
        <v>175.232</v>
      </c>
      <c r="I324" s="421" t="s">
        <v>15</v>
      </c>
      <c r="J324" s="417"/>
      <c r="K324" s="417"/>
      <c r="L324" s="423"/>
      <c r="M324" s="421" t="s">
        <v>15</v>
      </c>
      <c r="N324" s="422"/>
      <c r="O324" s="423"/>
      <c r="P324" s="421" t="s">
        <v>15</v>
      </c>
      <c r="Q324" s="422"/>
      <c r="R324" s="420">
        <f t="shared" si="3"/>
        <v>175.232</v>
      </c>
      <c r="S324" s="421" t="s">
        <v>15</v>
      </c>
      <c r="T324" s="417"/>
      <c r="U324" s="540"/>
    </row>
    <row r="325" spans="2:21" s="264" customFormat="1" ht="22.5" customHeight="1" hidden="1" outlineLevel="2" collapsed="1">
      <c r="B325" s="255"/>
      <c r="C325" s="256" t="s">
        <v>117</v>
      </c>
      <c r="D325" s="256" t="s">
        <v>67</v>
      </c>
      <c r="E325" s="257" t="s">
        <v>3141</v>
      </c>
      <c r="F325" s="258" t="s">
        <v>1786</v>
      </c>
      <c r="G325" s="259" t="s">
        <v>68</v>
      </c>
      <c r="H325" s="260">
        <v>175.232</v>
      </c>
      <c r="I325" s="261">
        <v>76.7</v>
      </c>
      <c r="J325" s="534">
        <f>ROUND(I325*H325,2)</f>
        <v>13440.29</v>
      </c>
      <c r="K325" s="636"/>
      <c r="L325" s="262"/>
      <c r="M325" s="261">
        <v>76.7</v>
      </c>
      <c r="N325" s="263">
        <f>ROUND(M325*L325,2)</f>
        <v>0</v>
      </c>
      <c r="O325" s="262"/>
      <c r="P325" s="261">
        <v>76.7</v>
      </c>
      <c r="Q325" s="263">
        <f>ROUND(P325*O325,2)</f>
        <v>0</v>
      </c>
      <c r="R325" s="638">
        <f t="shared" si="3"/>
        <v>175.232</v>
      </c>
      <c r="S325" s="261">
        <v>76.7</v>
      </c>
      <c r="T325" s="534">
        <f>ROUND(S325*R325,2)</f>
        <v>13440.29</v>
      </c>
      <c r="U325" s="525"/>
    </row>
    <row r="326" spans="2:21" s="415" customFormat="1" ht="13.5" hidden="1" outlineLevel="3">
      <c r="B326" s="407"/>
      <c r="C326" s="408"/>
      <c r="D326" s="399" t="s">
        <v>70</v>
      </c>
      <c r="E326" s="436" t="s">
        <v>15</v>
      </c>
      <c r="F326" s="466" t="s">
        <v>3355</v>
      </c>
      <c r="G326" s="408"/>
      <c r="H326" s="411">
        <v>175.232</v>
      </c>
      <c r="I326" s="412" t="s">
        <v>15</v>
      </c>
      <c r="J326" s="408"/>
      <c r="K326" s="408"/>
      <c r="L326" s="414"/>
      <c r="M326" s="412" t="s">
        <v>15</v>
      </c>
      <c r="N326" s="413"/>
      <c r="O326" s="414"/>
      <c r="P326" s="412" t="s">
        <v>15</v>
      </c>
      <c r="Q326" s="413"/>
      <c r="R326" s="411">
        <f t="shared" si="3"/>
        <v>175.232</v>
      </c>
      <c r="S326" s="412" t="s">
        <v>15</v>
      </c>
      <c r="T326" s="408"/>
      <c r="U326" s="536"/>
    </row>
    <row r="327" spans="2:21" s="264" customFormat="1" ht="22.5" customHeight="1" hidden="1" outlineLevel="2" collapsed="1">
      <c r="B327" s="255"/>
      <c r="C327" s="256" t="s">
        <v>118</v>
      </c>
      <c r="D327" s="256" t="s">
        <v>67</v>
      </c>
      <c r="E327" s="257" t="s">
        <v>1151</v>
      </c>
      <c r="F327" s="258" t="s">
        <v>1152</v>
      </c>
      <c r="G327" s="259" t="s">
        <v>68</v>
      </c>
      <c r="H327" s="260">
        <v>175.232</v>
      </c>
      <c r="I327" s="261">
        <v>36.1</v>
      </c>
      <c r="J327" s="534">
        <f>ROUND(I327*H327,2)</f>
        <v>6325.88</v>
      </c>
      <c r="K327" s="636"/>
      <c r="L327" s="262"/>
      <c r="M327" s="261">
        <v>36.1</v>
      </c>
      <c r="N327" s="263">
        <f>ROUND(M327*L327,2)</f>
        <v>0</v>
      </c>
      <c r="O327" s="262"/>
      <c r="P327" s="261">
        <v>36.1</v>
      </c>
      <c r="Q327" s="263">
        <f>ROUND(P327*O327,2)</f>
        <v>0</v>
      </c>
      <c r="R327" s="638">
        <f t="shared" si="3"/>
        <v>175.232</v>
      </c>
      <c r="S327" s="261">
        <v>36.1</v>
      </c>
      <c r="T327" s="534">
        <f>ROUND(S327*R327,2)</f>
        <v>6325.88</v>
      </c>
      <c r="U327" s="525"/>
    </row>
    <row r="328" spans="2:21" s="406" customFormat="1" ht="13.5" hidden="1" outlineLevel="3">
      <c r="B328" s="397"/>
      <c r="C328" s="398"/>
      <c r="D328" s="399" t="s">
        <v>70</v>
      </c>
      <c r="E328" s="402" t="s">
        <v>15</v>
      </c>
      <c r="F328" s="467" t="s">
        <v>3384</v>
      </c>
      <c r="G328" s="398"/>
      <c r="H328" s="402" t="s">
        <v>15</v>
      </c>
      <c r="I328" s="403" t="s">
        <v>15</v>
      </c>
      <c r="J328" s="398"/>
      <c r="K328" s="398"/>
      <c r="L328" s="405"/>
      <c r="M328" s="403" t="s">
        <v>15</v>
      </c>
      <c r="N328" s="404"/>
      <c r="O328" s="405"/>
      <c r="P328" s="403" t="s">
        <v>15</v>
      </c>
      <c r="Q328" s="404"/>
      <c r="R328" s="402" t="e">
        <f t="shared" si="3"/>
        <v>#VALUE!</v>
      </c>
      <c r="S328" s="403" t="s">
        <v>15</v>
      </c>
      <c r="T328" s="398"/>
      <c r="U328" s="535"/>
    </row>
    <row r="329" spans="2:21" s="415" customFormat="1" ht="13.5" hidden="1" outlineLevel="3">
      <c r="B329" s="407"/>
      <c r="C329" s="408"/>
      <c r="D329" s="399" t="s">
        <v>70</v>
      </c>
      <c r="E329" s="436" t="s">
        <v>15</v>
      </c>
      <c r="F329" s="466" t="s">
        <v>3355</v>
      </c>
      <c r="G329" s="408"/>
      <c r="H329" s="411">
        <v>175.232</v>
      </c>
      <c r="I329" s="412" t="s">
        <v>15</v>
      </c>
      <c r="J329" s="408"/>
      <c r="K329" s="408"/>
      <c r="L329" s="414"/>
      <c r="M329" s="412" t="s">
        <v>15</v>
      </c>
      <c r="N329" s="413"/>
      <c r="O329" s="414"/>
      <c r="P329" s="412" t="s">
        <v>15</v>
      </c>
      <c r="Q329" s="413"/>
      <c r="R329" s="411">
        <f t="shared" si="3"/>
        <v>175.232</v>
      </c>
      <c r="S329" s="412" t="s">
        <v>15</v>
      </c>
      <c r="T329" s="408"/>
      <c r="U329" s="536"/>
    </row>
    <row r="330" spans="2:21" s="264" customFormat="1" ht="22.5" customHeight="1" hidden="1" outlineLevel="2">
      <c r="B330" s="255"/>
      <c r="C330" s="256" t="s">
        <v>119</v>
      </c>
      <c r="D330" s="256" t="s">
        <v>67</v>
      </c>
      <c r="E330" s="257" t="s">
        <v>3312</v>
      </c>
      <c r="F330" s="258" t="s">
        <v>3313</v>
      </c>
      <c r="G330" s="259" t="s">
        <v>68</v>
      </c>
      <c r="H330" s="260">
        <v>175.232</v>
      </c>
      <c r="I330" s="261">
        <v>22.7</v>
      </c>
      <c r="J330" s="534">
        <f>ROUND(I330*H330,2)</f>
        <v>3977.77</v>
      </c>
      <c r="K330" s="636"/>
      <c r="L330" s="262"/>
      <c r="M330" s="261">
        <v>22.7</v>
      </c>
      <c r="N330" s="263">
        <f>ROUND(M330*L330,2)</f>
        <v>0</v>
      </c>
      <c r="O330" s="262"/>
      <c r="P330" s="261">
        <v>22.7</v>
      </c>
      <c r="Q330" s="263">
        <f>ROUND(P330*O330,2)</f>
        <v>0</v>
      </c>
      <c r="R330" s="638">
        <f t="shared" si="3"/>
        <v>175.232</v>
      </c>
      <c r="S330" s="261">
        <v>22.7</v>
      </c>
      <c r="T330" s="534">
        <f>ROUND(S330*R330,2)</f>
        <v>3977.77</v>
      </c>
      <c r="U330" s="525"/>
    </row>
    <row r="331" spans="2:21" s="264" customFormat="1" ht="22.5" customHeight="1" hidden="1" outlineLevel="2" collapsed="1">
      <c r="B331" s="255"/>
      <c r="C331" s="256" t="s">
        <v>45</v>
      </c>
      <c r="D331" s="256" t="s">
        <v>67</v>
      </c>
      <c r="E331" s="257" t="s">
        <v>1573</v>
      </c>
      <c r="F331" s="258" t="s">
        <v>1574</v>
      </c>
      <c r="G331" s="259" t="s">
        <v>68</v>
      </c>
      <c r="H331" s="260">
        <v>47.651</v>
      </c>
      <c r="I331" s="261">
        <v>250.8</v>
      </c>
      <c r="J331" s="534">
        <f>ROUND(I331*H331,2)</f>
        <v>11950.87</v>
      </c>
      <c r="K331" s="636"/>
      <c r="L331" s="262"/>
      <c r="M331" s="261">
        <v>250.8</v>
      </c>
      <c r="N331" s="263">
        <f>ROUND(M331*L331,2)</f>
        <v>0</v>
      </c>
      <c r="O331" s="262"/>
      <c r="P331" s="261">
        <v>250.8</v>
      </c>
      <c r="Q331" s="263">
        <f>ROUND(P331*O331,2)</f>
        <v>0</v>
      </c>
      <c r="R331" s="638">
        <f t="shared" si="3"/>
        <v>47.651</v>
      </c>
      <c r="S331" s="261">
        <v>250.8</v>
      </c>
      <c r="T331" s="534">
        <f>ROUND(S331*R331,2)</f>
        <v>11950.87</v>
      </c>
      <c r="U331" s="525"/>
    </row>
    <row r="332" spans="2:21" s="406" customFormat="1" ht="13.5" hidden="1" outlineLevel="3">
      <c r="B332" s="397"/>
      <c r="C332" s="398"/>
      <c r="D332" s="399" t="s">
        <v>70</v>
      </c>
      <c r="E332" s="402" t="s">
        <v>15</v>
      </c>
      <c r="F332" s="467" t="s">
        <v>3385</v>
      </c>
      <c r="G332" s="398"/>
      <c r="H332" s="402" t="s">
        <v>15</v>
      </c>
      <c r="I332" s="403" t="s">
        <v>15</v>
      </c>
      <c r="J332" s="398"/>
      <c r="K332" s="398"/>
      <c r="L332" s="405"/>
      <c r="M332" s="403" t="s">
        <v>15</v>
      </c>
      <c r="N332" s="404"/>
      <c r="O332" s="405"/>
      <c r="P332" s="403" t="s">
        <v>15</v>
      </c>
      <c r="Q332" s="404"/>
      <c r="R332" s="402" t="e">
        <f t="shared" si="3"/>
        <v>#VALUE!</v>
      </c>
      <c r="S332" s="403" t="s">
        <v>15</v>
      </c>
      <c r="T332" s="398"/>
      <c r="U332" s="535"/>
    </row>
    <row r="333" spans="2:21" s="415" customFormat="1" ht="13.5" hidden="1" outlineLevel="3">
      <c r="B333" s="407"/>
      <c r="C333" s="408"/>
      <c r="D333" s="399" t="s">
        <v>70</v>
      </c>
      <c r="E333" s="436" t="s">
        <v>15</v>
      </c>
      <c r="F333" s="466" t="s">
        <v>3386</v>
      </c>
      <c r="G333" s="408"/>
      <c r="H333" s="411">
        <v>14.294</v>
      </c>
      <c r="I333" s="412" t="s">
        <v>15</v>
      </c>
      <c r="J333" s="408"/>
      <c r="K333" s="408"/>
      <c r="L333" s="414"/>
      <c r="M333" s="412" t="s">
        <v>15</v>
      </c>
      <c r="N333" s="413"/>
      <c r="O333" s="414"/>
      <c r="P333" s="412" t="s">
        <v>15</v>
      </c>
      <c r="Q333" s="413"/>
      <c r="R333" s="411">
        <f t="shared" si="3"/>
        <v>14.294</v>
      </c>
      <c r="S333" s="412" t="s">
        <v>15</v>
      </c>
      <c r="T333" s="408"/>
      <c r="U333" s="536"/>
    </row>
    <row r="334" spans="2:21" s="415" customFormat="1" ht="13.5" hidden="1" outlineLevel="3">
      <c r="B334" s="407"/>
      <c r="C334" s="408"/>
      <c r="D334" s="399" t="s">
        <v>70</v>
      </c>
      <c r="E334" s="436" t="s">
        <v>15</v>
      </c>
      <c r="F334" s="466" t="s">
        <v>3387</v>
      </c>
      <c r="G334" s="408"/>
      <c r="H334" s="411">
        <v>7.316</v>
      </c>
      <c r="I334" s="412" t="s">
        <v>15</v>
      </c>
      <c r="J334" s="408"/>
      <c r="K334" s="408"/>
      <c r="L334" s="414"/>
      <c r="M334" s="412" t="s">
        <v>15</v>
      </c>
      <c r="N334" s="413"/>
      <c r="O334" s="414"/>
      <c r="P334" s="412" t="s">
        <v>15</v>
      </c>
      <c r="Q334" s="413"/>
      <c r="R334" s="411">
        <f t="shared" si="3"/>
        <v>7.316</v>
      </c>
      <c r="S334" s="412" t="s">
        <v>15</v>
      </c>
      <c r="T334" s="408"/>
      <c r="U334" s="536"/>
    </row>
    <row r="335" spans="2:21" s="415" customFormat="1" ht="13.5" hidden="1" outlineLevel="3">
      <c r="B335" s="407"/>
      <c r="C335" s="408"/>
      <c r="D335" s="399" t="s">
        <v>70</v>
      </c>
      <c r="E335" s="436" t="s">
        <v>15</v>
      </c>
      <c r="F335" s="466" t="s">
        <v>3388</v>
      </c>
      <c r="G335" s="408"/>
      <c r="H335" s="411">
        <v>17.939</v>
      </c>
      <c r="I335" s="412" t="s">
        <v>15</v>
      </c>
      <c r="J335" s="408"/>
      <c r="K335" s="408"/>
      <c r="L335" s="414"/>
      <c r="M335" s="412" t="s">
        <v>15</v>
      </c>
      <c r="N335" s="413"/>
      <c r="O335" s="414"/>
      <c r="P335" s="412" t="s">
        <v>15</v>
      </c>
      <c r="Q335" s="413"/>
      <c r="R335" s="411">
        <f t="shared" si="3"/>
        <v>17.939</v>
      </c>
      <c r="S335" s="412" t="s">
        <v>15</v>
      </c>
      <c r="T335" s="408"/>
      <c r="U335" s="536"/>
    </row>
    <row r="336" spans="2:21" s="415" customFormat="1" ht="13.5" hidden="1" outlineLevel="3">
      <c r="B336" s="407"/>
      <c r="C336" s="408"/>
      <c r="D336" s="399" t="s">
        <v>70</v>
      </c>
      <c r="E336" s="436" t="s">
        <v>15</v>
      </c>
      <c r="F336" s="466" t="s">
        <v>3389</v>
      </c>
      <c r="G336" s="408"/>
      <c r="H336" s="411">
        <v>8.102</v>
      </c>
      <c r="I336" s="412" t="s">
        <v>15</v>
      </c>
      <c r="J336" s="408"/>
      <c r="K336" s="408"/>
      <c r="L336" s="414"/>
      <c r="M336" s="412" t="s">
        <v>15</v>
      </c>
      <c r="N336" s="413"/>
      <c r="O336" s="414"/>
      <c r="P336" s="412" t="s">
        <v>15</v>
      </c>
      <c r="Q336" s="413"/>
      <c r="R336" s="411">
        <f t="shared" si="3"/>
        <v>8.102</v>
      </c>
      <c r="S336" s="412" t="s">
        <v>15</v>
      </c>
      <c r="T336" s="408"/>
      <c r="U336" s="536"/>
    </row>
    <row r="337" spans="2:21" s="426" customFormat="1" ht="13.5" hidden="1" outlineLevel="3">
      <c r="B337" s="425"/>
      <c r="C337" s="427"/>
      <c r="D337" s="399" t="s">
        <v>70</v>
      </c>
      <c r="E337" s="437" t="s">
        <v>1580</v>
      </c>
      <c r="F337" s="537" t="s">
        <v>1096</v>
      </c>
      <c r="G337" s="427"/>
      <c r="H337" s="430">
        <v>47.651</v>
      </c>
      <c r="I337" s="431" t="s">
        <v>15</v>
      </c>
      <c r="J337" s="427"/>
      <c r="K337" s="427"/>
      <c r="L337" s="433"/>
      <c r="M337" s="431" t="s">
        <v>15</v>
      </c>
      <c r="N337" s="432"/>
      <c r="O337" s="433"/>
      <c r="P337" s="431" t="s">
        <v>15</v>
      </c>
      <c r="Q337" s="432"/>
      <c r="R337" s="430">
        <f t="shared" si="3"/>
        <v>47.651</v>
      </c>
      <c r="S337" s="431" t="s">
        <v>15</v>
      </c>
      <c r="T337" s="427"/>
      <c r="U337" s="538"/>
    </row>
    <row r="338" spans="2:21" s="264" customFormat="1" ht="22.5" customHeight="1" hidden="1" outlineLevel="2" collapsed="1">
      <c r="B338" s="255"/>
      <c r="C338" s="265" t="s">
        <v>120</v>
      </c>
      <c r="D338" s="265" t="s">
        <v>90</v>
      </c>
      <c r="E338" s="266" t="s">
        <v>1582</v>
      </c>
      <c r="F338" s="554" t="s">
        <v>1583</v>
      </c>
      <c r="G338" s="267" t="s">
        <v>82</v>
      </c>
      <c r="H338" s="268">
        <v>90.094</v>
      </c>
      <c r="I338" s="269">
        <v>278.6</v>
      </c>
      <c r="J338" s="555">
        <f>ROUND(I338*H338,2)</f>
        <v>25100.19</v>
      </c>
      <c r="K338" s="637"/>
      <c r="L338" s="270"/>
      <c r="M338" s="269">
        <v>278.6</v>
      </c>
      <c r="N338" s="271">
        <f>ROUND(M338*L338,2)</f>
        <v>0</v>
      </c>
      <c r="O338" s="270"/>
      <c r="P338" s="269">
        <v>278.6</v>
      </c>
      <c r="Q338" s="271">
        <f>ROUND(P338*O338,2)</f>
        <v>0</v>
      </c>
      <c r="R338" s="640">
        <f t="shared" si="3"/>
        <v>90.094</v>
      </c>
      <c r="S338" s="269">
        <v>278.6</v>
      </c>
      <c r="T338" s="555">
        <f>ROUND(S338*R338,2)</f>
        <v>25100.19</v>
      </c>
      <c r="U338" s="525"/>
    </row>
    <row r="339" spans="2:21" s="415" customFormat="1" ht="13.5" hidden="1" outlineLevel="3">
      <c r="B339" s="407"/>
      <c r="C339" s="408"/>
      <c r="D339" s="399" t="s">
        <v>70</v>
      </c>
      <c r="E339" s="436" t="s">
        <v>15</v>
      </c>
      <c r="F339" s="466" t="s">
        <v>1584</v>
      </c>
      <c r="G339" s="408"/>
      <c r="H339" s="411">
        <v>90.094</v>
      </c>
      <c r="I339" s="412" t="s">
        <v>15</v>
      </c>
      <c r="J339" s="408"/>
      <c r="K339" s="408"/>
      <c r="L339" s="414"/>
      <c r="M339" s="412" t="s">
        <v>15</v>
      </c>
      <c r="N339" s="413"/>
      <c r="O339" s="414"/>
      <c r="P339" s="412" t="s">
        <v>15</v>
      </c>
      <c r="Q339" s="413"/>
      <c r="R339" s="411">
        <f t="shared" si="3"/>
        <v>90.094</v>
      </c>
      <c r="S339" s="412" t="s">
        <v>15</v>
      </c>
      <c r="T339" s="408"/>
      <c r="U339" s="536"/>
    </row>
    <row r="340" spans="2:21" s="264" customFormat="1" ht="22.5" customHeight="1" hidden="1" outlineLevel="2" collapsed="1">
      <c r="B340" s="255"/>
      <c r="C340" s="256" t="s">
        <v>121</v>
      </c>
      <c r="D340" s="256" t="s">
        <v>67</v>
      </c>
      <c r="E340" s="257" t="s">
        <v>1597</v>
      </c>
      <c r="F340" s="258" t="s">
        <v>1598</v>
      </c>
      <c r="G340" s="259" t="s">
        <v>68</v>
      </c>
      <c r="H340" s="260">
        <v>47.651</v>
      </c>
      <c r="I340" s="261">
        <v>36.1</v>
      </c>
      <c r="J340" s="534">
        <f>ROUND(I340*H340,2)</f>
        <v>1720.2</v>
      </c>
      <c r="K340" s="636"/>
      <c r="L340" s="262"/>
      <c r="M340" s="261">
        <v>36.1</v>
      </c>
      <c r="N340" s="263">
        <f>ROUND(M340*L340,2)</f>
        <v>0</v>
      </c>
      <c r="O340" s="262"/>
      <c r="P340" s="261">
        <v>36.1</v>
      </c>
      <c r="Q340" s="263">
        <f>ROUND(P340*O340,2)</f>
        <v>0</v>
      </c>
      <c r="R340" s="638">
        <f t="shared" si="3"/>
        <v>47.651</v>
      </c>
      <c r="S340" s="261">
        <v>36.1</v>
      </c>
      <c r="T340" s="534">
        <f>ROUND(S340*R340,2)</f>
        <v>1720.2</v>
      </c>
      <c r="U340" s="525"/>
    </row>
    <row r="341" spans="2:21" s="415" customFormat="1" ht="13.5" hidden="1" outlineLevel="3">
      <c r="B341" s="407"/>
      <c r="C341" s="408"/>
      <c r="D341" s="399" t="s">
        <v>70</v>
      </c>
      <c r="E341" s="436" t="s">
        <v>15</v>
      </c>
      <c r="F341" s="466" t="s">
        <v>1586</v>
      </c>
      <c r="G341" s="408"/>
      <c r="H341" s="411">
        <v>47.651</v>
      </c>
      <c r="I341" s="412" t="s">
        <v>15</v>
      </c>
      <c r="J341" s="408"/>
      <c r="K341" s="408"/>
      <c r="L341" s="414"/>
      <c r="M341" s="412" t="s">
        <v>15</v>
      </c>
      <c r="N341" s="413"/>
      <c r="O341" s="414"/>
      <c r="P341" s="412" t="s">
        <v>15</v>
      </c>
      <c r="Q341" s="413"/>
      <c r="R341" s="411">
        <f t="shared" si="3"/>
        <v>47.651</v>
      </c>
      <c r="S341" s="412" t="s">
        <v>15</v>
      </c>
      <c r="T341" s="408"/>
      <c r="U341" s="536"/>
    </row>
    <row r="342" spans="2:21" s="264" customFormat="1" ht="22.5" customHeight="1" hidden="1" outlineLevel="2">
      <c r="B342" s="255"/>
      <c r="C342" s="256" t="s">
        <v>122</v>
      </c>
      <c r="D342" s="256" t="s">
        <v>67</v>
      </c>
      <c r="E342" s="257" t="s">
        <v>1588</v>
      </c>
      <c r="F342" s="258" t="s">
        <v>1589</v>
      </c>
      <c r="G342" s="259" t="s">
        <v>68</v>
      </c>
      <c r="H342" s="260">
        <v>47.651</v>
      </c>
      <c r="I342" s="261">
        <v>10.3</v>
      </c>
      <c r="J342" s="534">
        <f>ROUND(I342*H342,2)</f>
        <v>490.81</v>
      </c>
      <c r="K342" s="636"/>
      <c r="L342" s="262"/>
      <c r="M342" s="261">
        <v>10.3</v>
      </c>
      <c r="N342" s="263">
        <f>ROUND(M342*L342,2)</f>
        <v>0</v>
      </c>
      <c r="O342" s="262"/>
      <c r="P342" s="261">
        <v>10.3</v>
      </c>
      <c r="Q342" s="263">
        <f>ROUND(P342*O342,2)</f>
        <v>0</v>
      </c>
      <c r="R342" s="638">
        <f t="shared" si="3"/>
        <v>47.651</v>
      </c>
      <c r="S342" s="261">
        <v>10.3</v>
      </c>
      <c r="T342" s="534">
        <f>ROUND(S342*R342,2)</f>
        <v>490.81</v>
      </c>
      <c r="U342" s="525"/>
    </row>
    <row r="343" spans="2:21" s="264" customFormat="1" ht="22.5" customHeight="1" hidden="1" outlineLevel="2" collapsed="1">
      <c r="B343" s="255"/>
      <c r="C343" s="256" t="s">
        <v>123</v>
      </c>
      <c r="D343" s="256" t="s">
        <v>67</v>
      </c>
      <c r="E343" s="257" t="s">
        <v>1591</v>
      </c>
      <c r="F343" s="258" t="s">
        <v>1592</v>
      </c>
      <c r="G343" s="259" t="s">
        <v>77</v>
      </c>
      <c r="H343" s="260">
        <v>68.716</v>
      </c>
      <c r="I343" s="261">
        <v>34.9</v>
      </c>
      <c r="J343" s="534">
        <f>ROUND(I343*H343,2)</f>
        <v>2398.19</v>
      </c>
      <c r="K343" s="636"/>
      <c r="L343" s="262"/>
      <c r="M343" s="261">
        <v>34.9</v>
      </c>
      <c r="N343" s="263">
        <f>ROUND(M343*L343,2)</f>
        <v>0</v>
      </c>
      <c r="O343" s="262"/>
      <c r="P343" s="261">
        <v>34.9</v>
      </c>
      <c r="Q343" s="263">
        <f>ROUND(P343*O343,2)</f>
        <v>0</v>
      </c>
      <c r="R343" s="638">
        <f t="shared" si="3"/>
        <v>68.716</v>
      </c>
      <c r="S343" s="261">
        <v>34.9</v>
      </c>
      <c r="T343" s="534">
        <f>ROUND(S343*R343,2)</f>
        <v>2398.19</v>
      </c>
      <c r="U343" s="525"/>
    </row>
    <row r="344" spans="2:21" s="415" customFormat="1" ht="13.5" hidden="1" outlineLevel="3">
      <c r="B344" s="407"/>
      <c r="C344" s="408"/>
      <c r="D344" s="399" t="s">
        <v>70</v>
      </c>
      <c r="E344" s="436" t="s">
        <v>15</v>
      </c>
      <c r="F344" s="466" t="s">
        <v>3390</v>
      </c>
      <c r="G344" s="408"/>
      <c r="H344" s="411">
        <v>68.716</v>
      </c>
      <c r="I344" s="412" t="s">
        <v>15</v>
      </c>
      <c r="J344" s="408"/>
      <c r="K344" s="408"/>
      <c r="L344" s="414"/>
      <c r="M344" s="412" t="s">
        <v>15</v>
      </c>
      <c r="N344" s="413"/>
      <c r="O344" s="414"/>
      <c r="P344" s="412" t="s">
        <v>15</v>
      </c>
      <c r="Q344" s="413"/>
      <c r="R344" s="411">
        <f t="shared" si="3"/>
        <v>68.716</v>
      </c>
      <c r="S344" s="412" t="s">
        <v>15</v>
      </c>
      <c r="T344" s="408"/>
      <c r="U344" s="536"/>
    </row>
    <row r="345" spans="2:21" s="264" customFormat="1" ht="22.5" customHeight="1" hidden="1" outlineLevel="2" collapsed="1">
      <c r="B345" s="255"/>
      <c r="C345" s="256" t="s">
        <v>124</v>
      </c>
      <c r="D345" s="256" t="s">
        <v>67</v>
      </c>
      <c r="E345" s="257" t="s">
        <v>1597</v>
      </c>
      <c r="F345" s="258" t="s">
        <v>1598</v>
      </c>
      <c r="G345" s="259" t="s">
        <v>68</v>
      </c>
      <c r="H345" s="260">
        <v>13.743</v>
      </c>
      <c r="I345" s="261">
        <v>36.1</v>
      </c>
      <c r="J345" s="534">
        <f>ROUND(I345*H345,2)</f>
        <v>496.12</v>
      </c>
      <c r="K345" s="636"/>
      <c r="L345" s="262"/>
      <c r="M345" s="261">
        <v>36.1</v>
      </c>
      <c r="N345" s="263">
        <f>ROUND(M345*L345,2)</f>
        <v>0</v>
      </c>
      <c r="O345" s="262"/>
      <c r="P345" s="261">
        <v>36.1</v>
      </c>
      <c r="Q345" s="263">
        <f>ROUND(P345*O345,2)</f>
        <v>0</v>
      </c>
      <c r="R345" s="638">
        <f t="shared" si="3"/>
        <v>13.743</v>
      </c>
      <c r="S345" s="261">
        <v>36.1</v>
      </c>
      <c r="T345" s="534">
        <f>ROUND(S345*R345,2)</f>
        <v>496.12</v>
      </c>
      <c r="U345" s="525"/>
    </row>
    <row r="346" spans="2:21" s="406" customFormat="1" ht="13.5" hidden="1" outlineLevel="3">
      <c r="B346" s="397"/>
      <c r="C346" s="398"/>
      <c r="D346" s="399" t="s">
        <v>70</v>
      </c>
      <c r="E346" s="402" t="s">
        <v>15</v>
      </c>
      <c r="F346" s="467" t="s">
        <v>3384</v>
      </c>
      <c r="G346" s="398"/>
      <c r="H346" s="402" t="s">
        <v>15</v>
      </c>
      <c r="I346" s="403" t="s">
        <v>15</v>
      </c>
      <c r="J346" s="398"/>
      <c r="K346" s="398"/>
      <c r="L346" s="405"/>
      <c r="M346" s="403" t="s">
        <v>15</v>
      </c>
      <c r="N346" s="404"/>
      <c r="O346" s="405"/>
      <c r="P346" s="403" t="s">
        <v>15</v>
      </c>
      <c r="Q346" s="404"/>
      <c r="R346" s="402" t="e">
        <f t="shared" si="3"/>
        <v>#VALUE!</v>
      </c>
      <c r="S346" s="403" t="s">
        <v>15</v>
      </c>
      <c r="T346" s="398"/>
      <c r="U346" s="535"/>
    </row>
    <row r="347" spans="2:21" s="415" customFormat="1" ht="13.5" hidden="1" outlineLevel="3">
      <c r="B347" s="407"/>
      <c r="C347" s="408"/>
      <c r="D347" s="399" t="s">
        <v>70</v>
      </c>
      <c r="E347" s="436" t="s">
        <v>15</v>
      </c>
      <c r="F347" s="466" t="s">
        <v>3311</v>
      </c>
      <c r="G347" s="408"/>
      <c r="H347" s="411">
        <v>13.743</v>
      </c>
      <c r="I347" s="412" t="s">
        <v>15</v>
      </c>
      <c r="J347" s="408"/>
      <c r="K347" s="408"/>
      <c r="L347" s="414"/>
      <c r="M347" s="412" t="s">
        <v>15</v>
      </c>
      <c r="N347" s="413"/>
      <c r="O347" s="414"/>
      <c r="P347" s="412" t="s">
        <v>15</v>
      </c>
      <c r="Q347" s="413"/>
      <c r="R347" s="411">
        <f t="shared" si="3"/>
        <v>13.743</v>
      </c>
      <c r="S347" s="412" t="s">
        <v>15</v>
      </c>
      <c r="T347" s="408"/>
      <c r="U347" s="536"/>
    </row>
    <row r="348" spans="2:21" s="264" customFormat="1" ht="22.5" customHeight="1" hidden="1" outlineLevel="2">
      <c r="B348" s="255"/>
      <c r="C348" s="256" t="s">
        <v>125</v>
      </c>
      <c r="D348" s="256" t="s">
        <v>67</v>
      </c>
      <c r="E348" s="257" t="s">
        <v>3312</v>
      </c>
      <c r="F348" s="258" t="s">
        <v>3313</v>
      </c>
      <c r="G348" s="259" t="s">
        <v>68</v>
      </c>
      <c r="H348" s="260">
        <v>13.743</v>
      </c>
      <c r="I348" s="261">
        <v>22.7</v>
      </c>
      <c r="J348" s="534">
        <f>ROUND(I348*H348,2)</f>
        <v>311.97</v>
      </c>
      <c r="K348" s="636"/>
      <c r="L348" s="262"/>
      <c r="M348" s="261">
        <v>22.7</v>
      </c>
      <c r="N348" s="263">
        <f>ROUND(M348*L348,2)</f>
        <v>0</v>
      </c>
      <c r="O348" s="262"/>
      <c r="P348" s="261">
        <v>22.7</v>
      </c>
      <c r="Q348" s="263">
        <f>ROUND(P348*O348,2)</f>
        <v>0</v>
      </c>
      <c r="R348" s="638">
        <f t="shared" si="3"/>
        <v>13.743</v>
      </c>
      <c r="S348" s="261">
        <v>22.7</v>
      </c>
      <c r="T348" s="534">
        <f>ROUND(S348*R348,2)</f>
        <v>311.97</v>
      </c>
      <c r="U348" s="525"/>
    </row>
    <row r="349" spans="2:21" s="264" customFormat="1" ht="22.5" customHeight="1" hidden="1" outlineLevel="2" collapsed="1">
      <c r="B349" s="255"/>
      <c r="C349" s="256" t="s">
        <v>127</v>
      </c>
      <c r="D349" s="256" t="s">
        <v>67</v>
      </c>
      <c r="E349" s="257" t="s">
        <v>1602</v>
      </c>
      <c r="F349" s="258" t="s">
        <v>1603</v>
      </c>
      <c r="G349" s="259" t="s">
        <v>77</v>
      </c>
      <c r="H349" s="260">
        <v>68.716</v>
      </c>
      <c r="I349" s="261">
        <v>27.9</v>
      </c>
      <c r="J349" s="534">
        <f>ROUND(I349*H349,2)</f>
        <v>1917.18</v>
      </c>
      <c r="K349" s="636"/>
      <c r="L349" s="262"/>
      <c r="M349" s="261">
        <v>27.9</v>
      </c>
      <c r="N349" s="263">
        <f>ROUND(M349*L349,2)</f>
        <v>0</v>
      </c>
      <c r="O349" s="262"/>
      <c r="P349" s="261">
        <v>27.9</v>
      </c>
      <c r="Q349" s="263">
        <f>ROUND(P349*O349,2)</f>
        <v>0</v>
      </c>
      <c r="R349" s="638">
        <f t="shared" si="3"/>
        <v>68.716</v>
      </c>
      <c r="S349" s="261">
        <v>27.9</v>
      </c>
      <c r="T349" s="534">
        <f>ROUND(S349*R349,2)</f>
        <v>1917.18</v>
      </c>
      <c r="U349" s="525"/>
    </row>
    <row r="350" spans="2:21" s="406" customFormat="1" ht="13.5" hidden="1" outlineLevel="3">
      <c r="B350" s="397"/>
      <c r="C350" s="398"/>
      <c r="D350" s="399" t="s">
        <v>70</v>
      </c>
      <c r="E350" s="402" t="s">
        <v>15</v>
      </c>
      <c r="F350" s="467" t="s">
        <v>3391</v>
      </c>
      <c r="G350" s="398"/>
      <c r="H350" s="402" t="s">
        <v>15</v>
      </c>
      <c r="I350" s="403" t="s">
        <v>15</v>
      </c>
      <c r="J350" s="398"/>
      <c r="K350" s="398"/>
      <c r="L350" s="405"/>
      <c r="M350" s="403" t="s">
        <v>15</v>
      </c>
      <c r="N350" s="404"/>
      <c r="O350" s="405"/>
      <c r="P350" s="403" t="s">
        <v>15</v>
      </c>
      <c r="Q350" s="404"/>
      <c r="R350" s="402" t="e">
        <f t="shared" si="3"/>
        <v>#VALUE!</v>
      </c>
      <c r="S350" s="403" t="s">
        <v>15</v>
      </c>
      <c r="T350" s="398"/>
      <c r="U350" s="535"/>
    </row>
    <row r="351" spans="2:21" s="415" customFormat="1" ht="13.5" hidden="1" outlineLevel="3">
      <c r="B351" s="407"/>
      <c r="C351" s="408"/>
      <c r="D351" s="399" t="s">
        <v>70</v>
      </c>
      <c r="E351" s="436" t="s">
        <v>15</v>
      </c>
      <c r="F351" s="466" t="s">
        <v>3390</v>
      </c>
      <c r="G351" s="408"/>
      <c r="H351" s="411">
        <v>68.716</v>
      </c>
      <c r="I351" s="412" t="s">
        <v>15</v>
      </c>
      <c r="J351" s="408"/>
      <c r="K351" s="408"/>
      <c r="L351" s="414"/>
      <c r="M351" s="412" t="s">
        <v>15</v>
      </c>
      <c r="N351" s="413"/>
      <c r="O351" s="414"/>
      <c r="P351" s="412" t="s">
        <v>15</v>
      </c>
      <c r="Q351" s="413"/>
      <c r="R351" s="411">
        <f t="shared" si="3"/>
        <v>68.716</v>
      </c>
      <c r="S351" s="412" t="s">
        <v>15</v>
      </c>
      <c r="T351" s="408"/>
      <c r="U351" s="536"/>
    </row>
    <row r="352" spans="2:21" s="424" customFormat="1" ht="13.5" hidden="1" outlineLevel="3">
      <c r="B352" s="416"/>
      <c r="C352" s="417"/>
      <c r="D352" s="399" t="s">
        <v>70</v>
      </c>
      <c r="E352" s="438" t="s">
        <v>3392</v>
      </c>
      <c r="F352" s="539" t="s">
        <v>71</v>
      </c>
      <c r="G352" s="417"/>
      <c r="H352" s="420">
        <v>68.716</v>
      </c>
      <c r="I352" s="421" t="s">
        <v>15</v>
      </c>
      <c r="J352" s="417"/>
      <c r="K352" s="417"/>
      <c r="L352" s="423"/>
      <c r="M352" s="421" t="s">
        <v>15</v>
      </c>
      <c r="N352" s="422"/>
      <c r="O352" s="423"/>
      <c r="P352" s="421" t="s">
        <v>15</v>
      </c>
      <c r="Q352" s="422"/>
      <c r="R352" s="420">
        <f t="shared" si="3"/>
        <v>68.716</v>
      </c>
      <c r="S352" s="421" t="s">
        <v>15</v>
      </c>
      <c r="T352" s="417"/>
      <c r="U352" s="540"/>
    </row>
    <row r="353" spans="2:21" s="264" customFormat="1" ht="22.5" customHeight="1" hidden="1" outlineLevel="2" collapsed="1">
      <c r="B353" s="255"/>
      <c r="C353" s="265" t="s">
        <v>128</v>
      </c>
      <c r="D353" s="265" t="s">
        <v>90</v>
      </c>
      <c r="E353" s="266" t="s">
        <v>3393</v>
      </c>
      <c r="F353" s="554" t="s">
        <v>3394</v>
      </c>
      <c r="G353" s="267" t="s">
        <v>68</v>
      </c>
      <c r="H353" s="268">
        <v>7.215</v>
      </c>
      <c r="I353" s="269">
        <v>766.3</v>
      </c>
      <c r="J353" s="555">
        <f>ROUND(I353*H353,2)</f>
        <v>5528.85</v>
      </c>
      <c r="K353" s="637"/>
      <c r="L353" s="270"/>
      <c r="M353" s="269">
        <v>766.3</v>
      </c>
      <c r="N353" s="271">
        <f>ROUND(M353*L353,2)</f>
        <v>0</v>
      </c>
      <c r="O353" s="270"/>
      <c r="P353" s="269">
        <v>766.3</v>
      </c>
      <c r="Q353" s="271">
        <f>ROUND(P353*O353,2)</f>
        <v>0</v>
      </c>
      <c r="R353" s="640">
        <f t="shared" si="3"/>
        <v>7.215</v>
      </c>
      <c r="S353" s="269">
        <v>766.3</v>
      </c>
      <c r="T353" s="555">
        <f>ROUND(S353*R353,2)</f>
        <v>5528.85</v>
      </c>
      <c r="U353" s="525"/>
    </row>
    <row r="354" spans="2:21" s="415" customFormat="1" ht="13.5" hidden="1" outlineLevel="3">
      <c r="B354" s="407"/>
      <c r="C354" s="408"/>
      <c r="D354" s="399" t="s">
        <v>70</v>
      </c>
      <c r="E354" s="436" t="s">
        <v>15</v>
      </c>
      <c r="F354" s="466" t="s">
        <v>3395</v>
      </c>
      <c r="G354" s="408"/>
      <c r="H354" s="411">
        <v>7.215</v>
      </c>
      <c r="I354" s="412" t="s">
        <v>15</v>
      </c>
      <c r="J354" s="408"/>
      <c r="K354" s="408"/>
      <c r="L354" s="414"/>
      <c r="M354" s="412" t="s">
        <v>15</v>
      </c>
      <c r="N354" s="413"/>
      <c r="O354" s="414"/>
      <c r="P354" s="412" t="s">
        <v>15</v>
      </c>
      <c r="Q354" s="413"/>
      <c r="R354" s="411">
        <f t="shared" si="3"/>
        <v>7.215</v>
      </c>
      <c r="S354" s="412" t="s">
        <v>15</v>
      </c>
      <c r="T354" s="408"/>
      <c r="U354" s="536"/>
    </row>
    <row r="355" spans="2:21" s="264" customFormat="1" ht="22.5" customHeight="1" hidden="1" outlineLevel="2" collapsed="1">
      <c r="B355" s="255"/>
      <c r="C355" s="256" t="s">
        <v>129</v>
      </c>
      <c r="D355" s="256" t="s">
        <v>67</v>
      </c>
      <c r="E355" s="257" t="s">
        <v>1597</v>
      </c>
      <c r="F355" s="258" t="s">
        <v>1598</v>
      </c>
      <c r="G355" s="259" t="s">
        <v>68</v>
      </c>
      <c r="H355" s="260">
        <v>7.215</v>
      </c>
      <c r="I355" s="261">
        <v>36.1</v>
      </c>
      <c r="J355" s="534">
        <f>ROUND(I355*H355,2)</f>
        <v>260.46</v>
      </c>
      <c r="K355" s="636"/>
      <c r="L355" s="262"/>
      <c r="M355" s="261">
        <v>36.1</v>
      </c>
      <c r="N355" s="263">
        <f>ROUND(M355*L355,2)</f>
        <v>0</v>
      </c>
      <c r="O355" s="262"/>
      <c r="P355" s="261">
        <v>36.1</v>
      </c>
      <c r="Q355" s="263">
        <f>ROUND(P355*O355,2)</f>
        <v>0</v>
      </c>
      <c r="R355" s="638">
        <f t="shared" si="3"/>
        <v>7.215</v>
      </c>
      <c r="S355" s="261">
        <v>36.1</v>
      </c>
      <c r="T355" s="534">
        <f>ROUND(S355*R355,2)</f>
        <v>260.46</v>
      </c>
      <c r="U355" s="525"/>
    </row>
    <row r="356" spans="2:21" s="415" customFormat="1" ht="13.5" hidden="1" outlineLevel="3">
      <c r="B356" s="407"/>
      <c r="C356" s="408"/>
      <c r="D356" s="399" t="s">
        <v>70</v>
      </c>
      <c r="E356" s="436" t="s">
        <v>15</v>
      </c>
      <c r="F356" s="466" t="s">
        <v>3396</v>
      </c>
      <c r="G356" s="408"/>
      <c r="H356" s="411">
        <v>7.215</v>
      </c>
      <c r="I356" s="412" t="s">
        <v>15</v>
      </c>
      <c r="J356" s="408"/>
      <c r="K356" s="408"/>
      <c r="L356" s="414"/>
      <c r="M356" s="412" t="s">
        <v>15</v>
      </c>
      <c r="N356" s="413"/>
      <c r="O356" s="414"/>
      <c r="P356" s="412" t="s">
        <v>15</v>
      </c>
      <c r="Q356" s="413"/>
      <c r="R356" s="411">
        <f t="shared" si="3"/>
        <v>7.215</v>
      </c>
      <c r="S356" s="412" t="s">
        <v>15</v>
      </c>
      <c r="T356" s="408"/>
      <c r="U356" s="536"/>
    </row>
    <row r="357" spans="2:21" s="264" customFormat="1" ht="22.5" customHeight="1" hidden="1" outlineLevel="2">
      <c r="B357" s="255"/>
      <c r="C357" s="256" t="s">
        <v>130</v>
      </c>
      <c r="D357" s="256" t="s">
        <v>67</v>
      </c>
      <c r="E357" s="257" t="s">
        <v>1588</v>
      </c>
      <c r="F357" s="258" t="s">
        <v>1589</v>
      </c>
      <c r="G357" s="259" t="s">
        <v>68</v>
      </c>
      <c r="H357" s="260">
        <v>7.215</v>
      </c>
      <c r="I357" s="261">
        <v>10.3</v>
      </c>
      <c r="J357" s="534">
        <f>ROUND(I357*H357,2)</f>
        <v>74.31</v>
      </c>
      <c r="K357" s="636"/>
      <c r="L357" s="262"/>
      <c r="M357" s="261">
        <v>10.3</v>
      </c>
      <c r="N357" s="263">
        <f>ROUND(M357*L357,2)</f>
        <v>0</v>
      </c>
      <c r="O357" s="262"/>
      <c r="P357" s="261">
        <v>10.3</v>
      </c>
      <c r="Q357" s="263">
        <f>ROUND(P357*O357,2)</f>
        <v>0</v>
      </c>
      <c r="R357" s="638">
        <f t="shared" si="3"/>
        <v>7.215</v>
      </c>
      <c r="S357" s="261">
        <v>10.3</v>
      </c>
      <c r="T357" s="534">
        <f>ROUND(S357*R357,2)</f>
        <v>74.31</v>
      </c>
      <c r="U357" s="525"/>
    </row>
    <row r="358" spans="2:21" s="264" customFormat="1" ht="31.5" customHeight="1" hidden="1" outlineLevel="2" collapsed="1">
      <c r="B358" s="255"/>
      <c r="C358" s="256" t="s">
        <v>131</v>
      </c>
      <c r="D358" s="256" t="s">
        <v>67</v>
      </c>
      <c r="E358" s="257" t="s">
        <v>1154</v>
      </c>
      <c r="F358" s="258" t="s">
        <v>1155</v>
      </c>
      <c r="G358" s="259" t="s">
        <v>77</v>
      </c>
      <c r="H358" s="260">
        <v>181.883</v>
      </c>
      <c r="I358" s="261">
        <v>13.9</v>
      </c>
      <c r="J358" s="534">
        <f>ROUND(I358*H358,2)</f>
        <v>2528.17</v>
      </c>
      <c r="K358" s="636"/>
      <c r="L358" s="262"/>
      <c r="M358" s="261">
        <v>13.9</v>
      </c>
      <c r="N358" s="263">
        <f>ROUND(M358*L358,2)</f>
        <v>0</v>
      </c>
      <c r="O358" s="262"/>
      <c r="P358" s="261">
        <v>13.9</v>
      </c>
      <c r="Q358" s="263">
        <f>ROUND(P358*O358,2)</f>
        <v>0</v>
      </c>
      <c r="R358" s="638">
        <f t="shared" si="3"/>
        <v>181.883</v>
      </c>
      <c r="S358" s="261">
        <v>13.9</v>
      </c>
      <c r="T358" s="534">
        <f>ROUND(S358*R358,2)</f>
        <v>2528.17</v>
      </c>
      <c r="U358" s="525"/>
    </row>
    <row r="359" spans="2:21" s="406" customFormat="1" ht="13.5" hidden="1" outlineLevel="3">
      <c r="B359" s="397"/>
      <c r="C359" s="398"/>
      <c r="D359" s="399" t="s">
        <v>70</v>
      </c>
      <c r="E359" s="402" t="s">
        <v>15</v>
      </c>
      <c r="F359" s="467" t="s">
        <v>1240</v>
      </c>
      <c r="G359" s="398"/>
      <c r="H359" s="402" t="s">
        <v>15</v>
      </c>
      <c r="I359" s="403" t="s">
        <v>15</v>
      </c>
      <c r="J359" s="398"/>
      <c r="K359" s="398"/>
      <c r="L359" s="405"/>
      <c r="M359" s="403" t="s">
        <v>15</v>
      </c>
      <c r="N359" s="404"/>
      <c r="O359" s="405"/>
      <c r="P359" s="403" t="s">
        <v>15</v>
      </c>
      <c r="Q359" s="404"/>
      <c r="R359" s="402" t="e">
        <f t="shared" si="3"/>
        <v>#VALUE!</v>
      </c>
      <c r="S359" s="403" t="s">
        <v>15</v>
      </c>
      <c r="T359" s="398"/>
      <c r="U359" s="535"/>
    </row>
    <row r="360" spans="2:21" s="406" customFormat="1" ht="13.5" hidden="1" outlineLevel="3">
      <c r="B360" s="397"/>
      <c r="C360" s="398"/>
      <c r="D360" s="399" t="s">
        <v>70</v>
      </c>
      <c r="E360" s="402" t="s">
        <v>15</v>
      </c>
      <c r="F360" s="467" t="s">
        <v>3317</v>
      </c>
      <c r="G360" s="398"/>
      <c r="H360" s="402" t="s">
        <v>15</v>
      </c>
      <c r="I360" s="403" t="s">
        <v>15</v>
      </c>
      <c r="J360" s="398"/>
      <c r="K360" s="398"/>
      <c r="L360" s="405"/>
      <c r="M360" s="403" t="s">
        <v>15</v>
      </c>
      <c r="N360" s="404"/>
      <c r="O360" s="405"/>
      <c r="P360" s="403" t="s">
        <v>15</v>
      </c>
      <c r="Q360" s="404"/>
      <c r="R360" s="402" t="e">
        <f t="shared" si="3"/>
        <v>#VALUE!</v>
      </c>
      <c r="S360" s="403" t="s">
        <v>15</v>
      </c>
      <c r="T360" s="398"/>
      <c r="U360" s="535"/>
    </row>
    <row r="361" spans="2:21" s="415" customFormat="1" ht="13.5" hidden="1" outlineLevel="3">
      <c r="B361" s="407"/>
      <c r="C361" s="408"/>
      <c r="D361" s="399" t="s">
        <v>70</v>
      </c>
      <c r="E361" s="436" t="s">
        <v>15</v>
      </c>
      <c r="F361" s="466" t="s">
        <v>3397</v>
      </c>
      <c r="G361" s="408"/>
      <c r="H361" s="411">
        <v>14.351</v>
      </c>
      <c r="I361" s="412" t="s">
        <v>15</v>
      </c>
      <c r="J361" s="408"/>
      <c r="K361" s="408"/>
      <c r="L361" s="414"/>
      <c r="M361" s="412" t="s">
        <v>15</v>
      </c>
      <c r="N361" s="413"/>
      <c r="O361" s="414"/>
      <c r="P361" s="412" t="s">
        <v>15</v>
      </c>
      <c r="Q361" s="413"/>
      <c r="R361" s="411">
        <f t="shared" si="3"/>
        <v>14.351</v>
      </c>
      <c r="S361" s="412" t="s">
        <v>15</v>
      </c>
      <c r="T361" s="408"/>
      <c r="U361" s="536"/>
    </row>
    <row r="362" spans="2:21" s="415" customFormat="1" ht="13.5" hidden="1" outlineLevel="3">
      <c r="B362" s="407"/>
      <c r="C362" s="408"/>
      <c r="D362" s="399" t="s">
        <v>70</v>
      </c>
      <c r="E362" s="436" t="s">
        <v>15</v>
      </c>
      <c r="F362" s="466" t="s">
        <v>3398</v>
      </c>
      <c r="G362" s="408"/>
      <c r="H362" s="411">
        <v>51.528</v>
      </c>
      <c r="I362" s="412" t="s">
        <v>15</v>
      </c>
      <c r="J362" s="408"/>
      <c r="K362" s="408"/>
      <c r="L362" s="414"/>
      <c r="M362" s="412" t="s">
        <v>15</v>
      </c>
      <c r="N362" s="413"/>
      <c r="O362" s="414"/>
      <c r="P362" s="412" t="s">
        <v>15</v>
      </c>
      <c r="Q362" s="413"/>
      <c r="R362" s="411">
        <f t="shared" si="3"/>
        <v>51.528</v>
      </c>
      <c r="S362" s="412" t="s">
        <v>15</v>
      </c>
      <c r="T362" s="408"/>
      <c r="U362" s="536"/>
    </row>
    <row r="363" spans="2:21" s="406" customFormat="1" ht="13.5" hidden="1" outlineLevel="3">
      <c r="B363" s="397"/>
      <c r="C363" s="398"/>
      <c r="D363" s="399" t="s">
        <v>70</v>
      </c>
      <c r="E363" s="402" t="s">
        <v>15</v>
      </c>
      <c r="F363" s="467" t="s">
        <v>3320</v>
      </c>
      <c r="G363" s="398"/>
      <c r="H363" s="402" t="s">
        <v>15</v>
      </c>
      <c r="I363" s="403" t="s">
        <v>15</v>
      </c>
      <c r="J363" s="398"/>
      <c r="K363" s="398"/>
      <c r="L363" s="405"/>
      <c r="M363" s="403" t="s">
        <v>15</v>
      </c>
      <c r="N363" s="404"/>
      <c r="O363" s="405"/>
      <c r="P363" s="403" t="s">
        <v>15</v>
      </c>
      <c r="Q363" s="404"/>
      <c r="R363" s="402" t="e">
        <f t="shared" si="3"/>
        <v>#VALUE!</v>
      </c>
      <c r="S363" s="403" t="s">
        <v>15</v>
      </c>
      <c r="T363" s="398"/>
      <c r="U363" s="535"/>
    </row>
    <row r="364" spans="2:21" s="415" customFormat="1" ht="13.5" hidden="1" outlineLevel="3">
      <c r="B364" s="407"/>
      <c r="C364" s="408"/>
      <c r="D364" s="399" t="s">
        <v>70</v>
      </c>
      <c r="E364" s="436" t="s">
        <v>15</v>
      </c>
      <c r="F364" s="466" t="s">
        <v>3399</v>
      </c>
      <c r="G364" s="408"/>
      <c r="H364" s="411">
        <v>31.824</v>
      </c>
      <c r="I364" s="412" t="s">
        <v>15</v>
      </c>
      <c r="J364" s="408"/>
      <c r="K364" s="408"/>
      <c r="L364" s="414"/>
      <c r="M364" s="412" t="s">
        <v>15</v>
      </c>
      <c r="N364" s="413"/>
      <c r="O364" s="414"/>
      <c r="P364" s="412" t="s">
        <v>15</v>
      </c>
      <c r="Q364" s="413"/>
      <c r="R364" s="411">
        <f t="shared" si="3"/>
        <v>31.824</v>
      </c>
      <c r="S364" s="412" t="s">
        <v>15</v>
      </c>
      <c r="T364" s="408"/>
      <c r="U364" s="536"/>
    </row>
    <row r="365" spans="2:21" s="406" customFormat="1" ht="13.5" hidden="1" outlineLevel="3">
      <c r="B365" s="397"/>
      <c r="C365" s="398"/>
      <c r="D365" s="399" t="s">
        <v>70</v>
      </c>
      <c r="E365" s="402" t="s">
        <v>15</v>
      </c>
      <c r="F365" s="467" t="s">
        <v>3322</v>
      </c>
      <c r="G365" s="398"/>
      <c r="H365" s="402" t="s">
        <v>15</v>
      </c>
      <c r="I365" s="403" t="s">
        <v>15</v>
      </c>
      <c r="J365" s="398"/>
      <c r="K365" s="398"/>
      <c r="L365" s="405"/>
      <c r="M365" s="403" t="s">
        <v>15</v>
      </c>
      <c r="N365" s="404"/>
      <c r="O365" s="405"/>
      <c r="P365" s="403" t="s">
        <v>15</v>
      </c>
      <c r="Q365" s="404"/>
      <c r="R365" s="402" t="e">
        <f aca="true" t="shared" si="4" ref="R365:R432">H365+L365+O365</f>
        <v>#VALUE!</v>
      </c>
      <c r="S365" s="403" t="s">
        <v>15</v>
      </c>
      <c r="T365" s="398"/>
      <c r="U365" s="535"/>
    </row>
    <row r="366" spans="2:21" s="415" customFormat="1" ht="13.5" hidden="1" outlineLevel="3">
      <c r="B366" s="407"/>
      <c r="C366" s="408"/>
      <c r="D366" s="399" t="s">
        <v>70</v>
      </c>
      <c r="E366" s="436" t="s">
        <v>15</v>
      </c>
      <c r="F366" s="466" t="s">
        <v>3400</v>
      </c>
      <c r="G366" s="408"/>
      <c r="H366" s="411">
        <v>15.5</v>
      </c>
      <c r="I366" s="412" t="s">
        <v>15</v>
      </c>
      <c r="J366" s="408"/>
      <c r="K366" s="408"/>
      <c r="L366" s="414"/>
      <c r="M366" s="412" t="s">
        <v>15</v>
      </c>
      <c r="N366" s="413"/>
      <c r="O366" s="414"/>
      <c r="P366" s="412" t="s">
        <v>15</v>
      </c>
      <c r="Q366" s="413"/>
      <c r="R366" s="411">
        <f t="shared" si="4"/>
        <v>15.5</v>
      </c>
      <c r="S366" s="412" t="s">
        <v>15</v>
      </c>
      <c r="T366" s="408"/>
      <c r="U366" s="536"/>
    </row>
    <row r="367" spans="2:21" s="406" customFormat="1" ht="13.5" hidden="1" outlineLevel="3">
      <c r="B367" s="397"/>
      <c r="C367" s="398"/>
      <c r="D367" s="399" t="s">
        <v>70</v>
      </c>
      <c r="E367" s="402" t="s">
        <v>15</v>
      </c>
      <c r="F367" s="467" t="s">
        <v>1308</v>
      </c>
      <c r="G367" s="398"/>
      <c r="H367" s="402" t="s">
        <v>15</v>
      </c>
      <c r="I367" s="403" t="s">
        <v>15</v>
      </c>
      <c r="J367" s="398"/>
      <c r="K367" s="398"/>
      <c r="L367" s="405"/>
      <c r="M367" s="403" t="s">
        <v>15</v>
      </c>
      <c r="N367" s="404"/>
      <c r="O367" s="405"/>
      <c r="P367" s="403" t="s">
        <v>15</v>
      </c>
      <c r="Q367" s="404"/>
      <c r="R367" s="402" t="e">
        <f t="shared" si="4"/>
        <v>#VALUE!</v>
      </c>
      <c r="S367" s="403" t="s">
        <v>15</v>
      </c>
      <c r="T367" s="398"/>
      <c r="U367" s="535"/>
    </row>
    <row r="368" spans="2:21" s="415" customFormat="1" ht="13.5" hidden="1" outlineLevel="3">
      <c r="B368" s="407"/>
      <c r="C368" s="408"/>
      <c r="D368" s="399" t="s">
        <v>70</v>
      </c>
      <c r="E368" s="436" t="s">
        <v>15</v>
      </c>
      <c r="F368" s="466" t="s">
        <v>3401</v>
      </c>
      <c r="G368" s="408"/>
      <c r="H368" s="411">
        <v>14.56</v>
      </c>
      <c r="I368" s="412" t="s">
        <v>15</v>
      </c>
      <c r="J368" s="408"/>
      <c r="K368" s="408"/>
      <c r="L368" s="414"/>
      <c r="M368" s="412" t="s">
        <v>15</v>
      </c>
      <c r="N368" s="413"/>
      <c r="O368" s="414"/>
      <c r="P368" s="412" t="s">
        <v>15</v>
      </c>
      <c r="Q368" s="413"/>
      <c r="R368" s="411">
        <f t="shared" si="4"/>
        <v>14.56</v>
      </c>
      <c r="S368" s="412" t="s">
        <v>15</v>
      </c>
      <c r="T368" s="408"/>
      <c r="U368" s="536"/>
    </row>
    <row r="369" spans="2:21" s="415" customFormat="1" ht="13.5" hidden="1" outlineLevel="3">
      <c r="B369" s="407"/>
      <c r="C369" s="408"/>
      <c r="D369" s="399" t="s">
        <v>70</v>
      </c>
      <c r="E369" s="436" t="s">
        <v>15</v>
      </c>
      <c r="F369" s="466" t="s">
        <v>3402</v>
      </c>
      <c r="G369" s="408"/>
      <c r="H369" s="411">
        <v>14.56</v>
      </c>
      <c r="I369" s="412" t="s">
        <v>15</v>
      </c>
      <c r="J369" s="408"/>
      <c r="K369" s="408"/>
      <c r="L369" s="414"/>
      <c r="M369" s="412" t="s">
        <v>15</v>
      </c>
      <c r="N369" s="413"/>
      <c r="O369" s="414"/>
      <c r="P369" s="412" t="s">
        <v>15</v>
      </c>
      <c r="Q369" s="413"/>
      <c r="R369" s="411">
        <f t="shared" si="4"/>
        <v>14.56</v>
      </c>
      <c r="S369" s="412" t="s">
        <v>15</v>
      </c>
      <c r="T369" s="408"/>
      <c r="U369" s="536"/>
    </row>
    <row r="370" spans="2:21" s="415" customFormat="1" ht="13.5" hidden="1" outlineLevel="3">
      <c r="B370" s="407"/>
      <c r="C370" s="408"/>
      <c r="D370" s="399" t="s">
        <v>70</v>
      </c>
      <c r="E370" s="436" t="s">
        <v>15</v>
      </c>
      <c r="F370" s="466" t="s">
        <v>3403</v>
      </c>
      <c r="G370" s="408"/>
      <c r="H370" s="411">
        <v>14.56</v>
      </c>
      <c r="I370" s="412" t="s">
        <v>15</v>
      </c>
      <c r="J370" s="408"/>
      <c r="K370" s="408"/>
      <c r="L370" s="414"/>
      <c r="M370" s="412" t="s">
        <v>15</v>
      </c>
      <c r="N370" s="413"/>
      <c r="O370" s="414"/>
      <c r="P370" s="412" t="s">
        <v>15</v>
      </c>
      <c r="Q370" s="413"/>
      <c r="R370" s="411">
        <f t="shared" si="4"/>
        <v>14.56</v>
      </c>
      <c r="S370" s="412" t="s">
        <v>15</v>
      </c>
      <c r="T370" s="408"/>
      <c r="U370" s="536"/>
    </row>
    <row r="371" spans="2:21" s="415" customFormat="1" ht="13.5" hidden="1" outlineLevel="3">
      <c r="B371" s="407"/>
      <c r="C371" s="408"/>
      <c r="D371" s="399" t="s">
        <v>70</v>
      </c>
      <c r="E371" s="436" t="s">
        <v>15</v>
      </c>
      <c r="F371" s="466" t="s">
        <v>3404</v>
      </c>
      <c r="G371" s="408"/>
      <c r="H371" s="411">
        <v>25</v>
      </c>
      <c r="I371" s="412" t="s">
        <v>15</v>
      </c>
      <c r="J371" s="408"/>
      <c r="K371" s="408"/>
      <c r="L371" s="414"/>
      <c r="M371" s="412" t="s">
        <v>15</v>
      </c>
      <c r="N371" s="413"/>
      <c r="O371" s="414"/>
      <c r="P371" s="412" t="s">
        <v>15</v>
      </c>
      <c r="Q371" s="413"/>
      <c r="R371" s="411">
        <f t="shared" si="4"/>
        <v>25</v>
      </c>
      <c r="S371" s="412" t="s">
        <v>15</v>
      </c>
      <c r="T371" s="408"/>
      <c r="U371" s="536"/>
    </row>
    <row r="372" spans="2:21" s="424" customFormat="1" ht="13.5" hidden="1" outlineLevel="3">
      <c r="B372" s="416"/>
      <c r="C372" s="417"/>
      <c r="D372" s="399" t="s">
        <v>70</v>
      </c>
      <c r="E372" s="438" t="s">
        <v>3405</v>
      </c>
      <c r="F372" s="539" t="s">
        <v>71</v>
      </c>
      <c r="G372" s="417"/>
      <c r="H372" s="420">
        <v>181.883</v>
      </c>
      <c r="I372" s="421" t="s">
        <v>15</v>
      </c>
      <c r="J372" s="417"/>
      <c r="K372" s="417"/>
      <c r="L372" s="423"/>
      <c r="M372" s="421" t="s">
        <v>15</v>
      </c>
      <c r="N372" s="422"/>
      <c r="O372" s="423"/>
      <c r="P372" s="421" t="s">
        <v>15</v>
      </c>
      <c r="Q372" s="422"/>
      <c r="R372" s="420">
        <f t="shared" si="4"/>
        <v>181.883</v>
      </c>
      <c r="S372" s="421" t="s">
        <v>15</v>
      </c>
      <c r="T372" s="417"/>
      <c r="U372" s="540"/>
    </row>
    <row r="373" spans="2:21" s="264" customFormat="1" ht="22.5" customHeight="1" hidden="1" outlineLevel="2" collapsed="1">
      <c r="B373" s="255"/>
      <c r="C373" s="265" t="s">
        <v>132</v>
      </c>
      <c r="D373" s="265" t="s">
        <v>90</v>
      </c>
      <c r="E373" s="266" t="s">
        <v>1158</v>
      </c>
      <c r="F373" s="554" t="s">
        <v>1159</v>
      </c>
      <c r="G373" s="267" t="s">
        <v>91</v>
      </c>
      <c r="H373" s="268">
        <v>6.557</v>
      </c>
      <c r="I373" s="269">
        <v>111.5</v>
      </c>
      <c r="J373" s="555">
        <f>ROUND(I373*H373,2)</f>
        <v>731.11</v>
      </c>
      <c r="K373" s="637"/>
      <c r="L373" s="270"/>
      <c r="M373" s="269">
        <v>111.5</v>
      </c>
      <c r="N373" s="271">
        <f>ROUND(M373*L373,2)</f>
        <v>0</v>
      </c>
      <c r="O373" s="270"/>
      <c r="P373" s="269">
        <v>111.5</v>
      </c>
      <c r="Q373" s="271">
        <f>ROUND(P373*O373,2)</f>
        <v>0</v>
      </c>
      <c r="R373" s="640">
        <f t="shared" si="4"/>
        <v>6.557</v>
      </c>
      <c r="S373" s="269">
        <v>111.5</v>
      </c>
      <c r="T373" s="555">
        <f>ROUND(S373*R373,2)</f>
        <v>731.11</v>
      </c>
      <c r="U373" s="525"/>
    </row>
    <row r="374" spans="2:21" s="415" customFormat="1" ht="13.5" hidden="1" outlineLevel="3">
      <c r="B374" s="407"/>
      <c r="C374" s="408"/>
      <c r="D374" s="399" t="s">
        <v>70</v>
      </c>
      <c r="E374" s="436" t="s">
        <v>15</v>
      </c>
      <c r="F374" s="466" t="s">
        <v>3406</v>
      </c>
      <c r="G374" s="408"/>
      <c r="H374" s="411">
        <v>6.557</v>
      </c>
      <c r="I374" s="412" t="s">
        <v>15</v>
      </c>
      <c r="J374" s="408"/>
      <c r="K374" s="408"/>
      <c r="L374" s="414"/>
      <c r="M374" s="412" t="s">
        <v>15</v>
      </c>
      <c r="N374" s="413"/>
      <c r="O374" s="414"/>
      <c r="P374" s="412" t="s">
        <v>15</v>
      </c>
      <c r="Q374" s="413"/>
      <c r="R374" s="411">
        <f t="shared" si="4"/>
        <v>6.557</v>
      </c>
      <c r="S374" s="412" t="s">
        <v>15</v>
      </c>
      <c r="T374" s="408"/>
      <c r="U374" s="536"/>
    </row>
    <row r="375" spans="2:21" s="264" customFormat="1" ht="31.5" customHeight="1" hidden="1" outlineLevel="2" collapsed="1">
      <c r="B375" s="255"/>
      <c r="C375" s="256" t="s">
        <v>133</v>
      </c>
      <c r="D375" s="256" t="s">
        <v>67</v>
      </c>
      <c r="E375" s="257" t="s">
        <v>1161</v>
      </c>
      <c r="F375" s="258" t="s">
        <v>1162</v>
      </c>
      <c r="G375" s="259" t="s">
        <v>77</v>
      </c>
      <c r="H375" s="260">
        <v>181.883</v>
      </c>
      <c r="I375" s="261">
        <v>16.7</v>
      </c>
      <c r="J375" s="534">
        <f>ROUND(I375*H375,2)</f>
        <v>3037.45</v>
      </c>
      <c r="K375" s="636"/>
      <c r="L375" s="262"/>
      <c r="M375" s="261">
        <v>16.7</v>
      </c>
      <c r="N375" s="263">
        <f>ROUND(M375*L375,2)</f>
        <v>0</v>
      </c>
      <c r="O375" s="262"/>
      <c r="P375" s="261">
        <v>16.7</v>
      </c>
      <c r="Q375" s="263">
        <f>ROUND(P375*O375,2)</f>
        <v>0</v>
      </c>
      <c r="R375" s="638">
        <f t="shared" si="4"/>
        <v>181.883</v>
      </c>
      <c r="S375" s="261">
        <v>16.7</v>
      </c>
      <c r="T375" s="534">
        <f>ROUND(S375*R375,2)</f>
        <v>3037.45</v>
      </c>
      <c r="U375" s="525"/>
    </row>
    <row r="376" spans="2:21" s="415" customFormat="1" ht="13.5" hidden="1" outlineLevel="3">
      <c r="B376" s="407"/>
      <c r="C376" s="408"/>
      <c r="D376" s="399" t="s">
        <v>70</v>
      </c>
      <c r="E376" s="436" t="s">
        <v>15</v>
      </c>
      <c r="F376" s="466" t="s">
        <v>3405</v>
      </c>
      <c r="G376" s="408"/>
      <c r="H376" s="411">
        <v>181.883</v>
      </c>
      <c r="I376" s="412" t="s">
        <v>15</v>
      </c>
      <c r="J376" s="408"/>
      <c r="K376" s="408"/>
      <c r="L376" s="414"/>
      <c r="M376" s="412" t="s">
        <v>15</v>
      </c>
      <c r="N376" s="413"/>
      <c r="O376" s="414"/>
      <c r="P376" s="412" t="s">
        <v>15</v>
      </c>
      <c r="Q376" s="413"/>
      <c r="R376" s="411">
        <f t="shared" si="4"/>
        <v>181.883</v>
      </c>
      <c r="S376" s="412" t="s">
        <v>15</v>
      </c>
      <c r="T376" s="408"/>
      <c r="U376" s="536"/>
    </row>
    <row r="377" spans="2:21" s="254" customFormat="1" ht="22.35" customHeight="1" outlineLevel="1" collapsed="1">
      <c r="B377" s="248"/>
      <c r="C377" s="249"/>
      <c r="D377" s="250" t="s">
        <v>36</v>
      </c>
      <c r="E377" s="251" t="s">
        <v>48</v>
      </c>
      <c r="F377" s="251" t="s">
        <v>1624</v>
      </c>
      <c r="G377" s="249"/>
      <c r="H377" s="249"/>
      <c r="I377" s="252" t="s">
        <v>15</v>
      </c>
      <c r="J377" s="533">
        <f>SUM(J378:J548)</f>
        <v>5569950.81</v>
      </c>
      <c r="K377" s="533"/>
      <c r="L377" s="248"/>
      <c r="M377" s="252" t="s">
        <v>15</v>
      </c>
      <c r="N377" s="253">
        <f>SUM(N378:N549)</f>
        <v>0</v>
      </c>
      <c r="O377" s="248"/>
      <c r="P377" s="252" t="s">
        <v>15</v>
      </c>
      <c r="Q377" s="253">
        <f>SUM(Q378:Q549)</f>
        <v>0</v>
      </c>
      <c r="R377" s="249"/>
      <c r="S377" s="252" t="s">
        <v>15</v>
      </c>
      <c r="T377" s="533">
        <f>SUM(T378:T549)</f>
        <v>5569950.81</v>
      </c>
      <c r="U377" s="532"/>
    </row>
    <row r="378" spans="2:21" s="264" customFormat="1" ht="31.5" customHeight="1" hidden="1" outlineLevel="2" collapsed="1">
      <c r="B378" s="255"/>
      <c r="C378" s="256" t="s">
        <v>134</v>
      </c>
      <c r="D378" s="256" t="s">
        <v>67</v>
      </c>
      <c r="E378" s="257" t="s">
        <v>3407</v>
      </c>
      <c r="F378" s="258" t="s">
        <v>3408</v>
      </c>
      <c r="G378" s="259" t="s">
        <v>126</v>
      </c>
      <c r="H378" s="260">
        <v>34560</v>
      </c>
      <c r="I378" s="261">
        <v>20.9</v>
      </c>
      <c r="J378" s="534">
        <f>ROUND(I378*H378,2)</f>
        <v>722304</v>
      </c>
      <c r="K378" s="636"/>
      <c r="L378" s="262"/>
      <c r="M378" s="261">
        <v>20.9</v>
      </c>
      <c r="N378" s="263">
        <f>ROUND(M378*L378,2)</f>
        <v>0</v>
      </c>
      <c r="O378" s="262"/>
      <c r="P378" s="261">
        <v>20.9</v>
      </c>
      <c r="Q378" s="263">
        <f>ROUND(P378*O378,2)</f>
        <v>0</v>
      </c>
      <c r="R378" s="638">
        <f t="shared" si="4"/>
        <v>34560</v>
      </c>
      <c r="S378" s="261">
        <v>20.9</v>
      </c>
      <c r="T378" s="534">
        <f>ROUND(S378*R378,2)</f>
        <v>722304</v>
      </c>
      <c r="U378" s="525"/>
    </row>
    <row r="379" spans="2:21" s="406" customFormat="1" ht="13.5" hidden="1" outlineLevel="3">
      <c r="B379" s="397"/>
      <c r="C379" s="398"/>
      <c r="D379" s="399" t="s">
        <v>70</v>
      </c>
      <c r="E379" s="402" t="s">
        <v>15</v>
      </c>
      <c r="F379" s="467" t="s">
        <v>3409</v>
      </c>
      <c r="G379" s="398"/>
      <c r="H379" s="402" t="s">
        <v>15</v>
      </c>
      <c r="I379" s="403" t="s">
        <v>15</v>
      </c>
      <c r="J379" s="398"/>
      <c r="K379" s="398"/>
      <c r="L379" s="405"/>
      <c r="M379" s="403" t="s">
        <v>15</v>
      </c>
      <c r="N379" s="404"/>
      <c r="O379" s="405"/>
      <c r="P379" s="403" t="s">
        <v>15</v>
      </c>
      <c r="Q379" s="404"/>
      <c r="R379" s="402" t="e">
        <f t="shared" si="4"/>
        <v>#VALUE!</v>
      </c>
      <c r="S379" s="403" t="s">
        <v>15</v>
      </c>
      <c r="T379" s="398"/>
      <c r="U379" s="535"/>
    </row>
    <row r="380" spans="2:21" s="406" customFormat="1" ht="13.5" hidden="1" outlineLevel="3">
      <c r="B380" s="397"/>
      <c r="C380" s="398"/>
      <c r="D380" s="399" t="s">
        <v>70</v>
      </c>
      <c r="E380" s="402" t="s">
        <v>15</v>
      </c>
      <c r="F380" s="467" t="s">
        <v>3410</v>
      </c>
      <c r="G380" s="398"/>
      <c r="H380" s="402" t="s">
        <v>15</v>
      </c>
      <c r="I380" s="403" t="s">
        <v>15</v>
      </c>
      <c r="J380" s="398"/>
      <c r="K380" s="398"/>
      <c r="L380" s="405"/>
      <c r="M380" s="403" t="s">
        <v>15</v>
      </c>
      <c r="N380" s="404"/>
      <c r="O380" s="405"/>
      <c r="P380" s="403" t="s">
        <v>15</v>
      </c>
      <c r="Q380" s="404"/>
      <c r="R380" s="402" t="e">
        <f t="shared" si="4"/>
        <v>#VALUE!</v>
      </c>
      <c r="S380" s="403" t="s">
        <v>15</v>
      </c>
      <c r="T380" s="398"/>
      <c r="U380" s="535"/>
    </row>
    <row r="381" spans="2:21" s="415" customFormat="1" ht="13.5" hidden="1" outlineLevel="3">
      <c r="B381" s="407"/>
      <c r="C381" s="408"/>
      <c r="D381" s="399" t="s">
        <v>70</v>
      </c>
      <c r="E381" s="436" t="s">
        <v>15</v>
      </c>
      <c r="F381" s="466" t="s">
        <v>3411</v>
      </c>
      <c r="G381" s="408"/>
      <c r="H381" s="411">
        <v>34560</v>
      </c>
      <c r="I381" s="412" t="s">
        <v>15</v>
      </c>
      <c r="J381" s="408"/>
      <c r="K381" s="408"/>
      <c r="L381" s="414"/>
      <c r="M381" s="412" t="s">
        <v>15</v>
      </c>
      <c r="N381" s="413"/>
      <c r="O381" s="414"/>
      <c r="P381" s="412" t="s">
        <v>15</v>
      </c>
      <c r="Q381" s="413"/>
      <c r="R381" s="411">
        <f t="shared" si="4"/>
        <v>34560</v>
      </c>
      <c r="S381" s="412" t="s">
        <v>15</v>
      </c>
      <c r="T381" s="408"/>
      <c r="U381" s="536"/>
    </row>
    <row r="382" spans="2:21" s="264" customFormat="1" ht="22.5" customHeight="1" hidden="1" outlineLevel="2" collapsed="1">
      <c r="B382" s="255"/>
      <c r="C382" s="256" t="s">
        <v>135</v>
      </c>
      <c r="D382" s="256" t="s">
        <v>67</v>
      </c>
      <c r="E382" s="257" t="s">
        <v>3298</v>
      </c>
      <c r="F382" s="258" t="s">
        <v>3299</v>
      </c>
      <c r="G382" s="259" t="s">
        <v>126</v>
      </c>
      <c r="H382" s="260">
        <v>5760</v>
      </c>
      <c r="I382" s="261">
        <v>41.8</v>
      </c>
      <c r="J382" s="534">
        <f>ROUND(I382*H382,2)</f>
        <v>240768</v>
      </c>
      <c r="K382" s="636"/>
      <c r="L382" s="262"/>
      <c r="M382" s="261">
        <v>41.8</v>
      </c>
      <c r="N382" s="263">
        <f>ROUND(M382*L382,2)</f>
        <v>0</v>
      </c>
      <c r="O382" s="262"/>
      <c r="P382" s="261">
        <v>41.8</v>
      </c>
      <c r="Q382" s="263">
        <f>ROUND(P382*O382,2)</f>
        <v>0</v>
      </c>
      <c r="R382" s="638">
        <f t="shared" si="4"/>
        <v>5760</v>
      </c>
      <c r="S382" s="261">
        <v>41.8</v>
      </c>
      <c r="T382" s="534">
        <f>ROUND(S382*R382,2)</f>
        <v>240768</v>
      </c>
      <c r="U382" s="525"/>
    </row>
    <row r="383" spans="2:21" s="415" customFormat="1" ht="13.5" hidden="1" outlineLevel="3">
      <c r="B383" s="407"/>
      <c r="C383" s="408"/>
      <c r="D383" s="399" t="s">
        <v>70</v>
      </c>
      <c r="E383" s="436" t="s">
        <v>15</v>
      </c>
      <c r="F383" s="466" t="s">
        <v>3412</v>
      </c>
      <c r="G383" s="408"/>
      <c r="H383" s="411">
        <v>5760</v>
      </c>
      <c r="I383" s="412" t="s">
        <v>15</v>
      </c>
      <c r="J383" s="408"/>
      <c r="K383" s="408"/>
      <c r="L383" s="414"/>
      <c r="M383" s="412" t="s">
        <v>15</v>
      </c>
      <c r="N383" s="413"/>
      <c r="O383" s="414"/>
      <c r="P383" s="412" t="s">
        <v>15</v>
      </c>
      <c r="Q383" s="413"/>
      <c r="R383" s="411">
        <f t="shared" si="4"/>
        <v>5760</v>
      </c>
      <c r="S383" s="412" t="s">
        <v>15</v>
      </c>
      <c r="T383" s="408"/>
      <c r="U383" s="536"/>
    </row>
    <row r="384" spans="2:21" s="264" customFormat="1" ht="22.5" customHeight="1" hidden="1" outlineLevel="2" collapsed="1">
      <c r="B384" s="255"/>
      <c r="C384" s="256" t="s">
        <v>136</v>
      </c>
      <c r="D384" s="256" t="s">
        <v>67</v>
      </c>
      <c r="E384" s="257" t="s">
        <v>1632</v>
      </c>
      <c r="F384" s="258" t="s">
        <v>1633</v>
      </c>
      <c r="G384" s="259" t="s">
        <v>126</v>
      </c>
      <c r="H384" s="260">
        <v>90</v>
      </c>
      <c r="I384" s="261">
        <v>312.1</v>
      </c>
      <c r="J384" s="534">
        <f>ROUND(I384*H384,2)</f>
        <v>28089</v>
      </c>
      <c r="K384" s="636"/>
      <c r="L384" s="262"/>
      <c r="M384" s="261">
        <v>312.1</v>
      </c>
      <c r="N384" s="263">
        <f>ROUND(M384*L384,2)</f>
        <v>0</v>
      </c>
      <c r="O384" s="262"/>
      <c r="P384" s="261">
        <v>312.1</v>
      </c>
      <c r="Q384" s="263">
        <f>ROUND(P384*O384,2)</f>
        <v>0</v>
      </c>
      <c r="R384" s="638">
        <f t="shared" si="4"/>
        <v>90</v>
      </c>
      <c r="S384" s="261">
        <v>312.1</v>
      </c>
      <c r="T384" s="534">
        <f>ROUND(S384*R384,2)</f>
        <v>28089</v>
      </c>
      <c r="U384" s="525"/>
    </row>
    <row r="385" spans="2:21" s="415" customFormat="1" ht="13.5" hidden="1" outlineLevel="3">
      <c r="B385" s="407"/>
      <c r="C385" s="408"/>
      <c r="D385" s="399" t="s">
        <v>70</v>
      </c>
      <c r="E385" s="436" t="s">
        <v>15</v>
      </c>
      <c r="F385" s="466" t="s">
        <v>3413</v>
      </c>
      <c r="G385" s="408"/>
      <c r="H385" s="411">
        <v>90</v>
      </c>
      <c r="I385" s="412" t="s">
        <v>15</v>
      </c>
      <c r="J385" s="408"/>
      <c r="K385" s="408"/>
      <c r="L385" s="414"/>
      <c r="M385" s="412" t="s">
        <v>15</v>
      </c>
      <c r="N385" s="413"/>
      <c r="O385" s="414"/>
      <c r="P385" s="412" t="s">
        <v>15</v>
      </c>
      <c r="Q385" s="413"/>
      <c r="R385" s="411">
        <f t="shared" si="4"/>
        <v>90</v>
      </c>
      <c r="S385" s="412" t="s">
        <v>15</v>
      </c>
      <c r="T385" s="408"/>
      <c r="U385" s="536"/>
    </row>
    <row r="386" spans="2:21" s="264" customFormat="1" ht="22.5" customHeight="1" hidden="1" outlineLevel="2" collapsed="1">
      <c r="B386" s="255"/>
      <c r="C386" s="256" t="s">
        <v>137</v>
      </c>
      <c r="D386" s="256" t="s">
        <v>67</v>
      </c>
      <c r="E386" s="257" t="s">
        <v>1636</v>
      </c>
      <c r="F386" s="258" t="s">
        <v>1637</v>
      </c>
      <c r="G386" s="259" t="s">
        <v>126</v>
      </c>
      <c r="H386" s="260">
        <v>450</v>
      </c>
      <c r="I386" s="261">
        <v>83.6</v>
      </c>
      <c r="J386" s="534">
        <f>ROUND(I386*H386,2)</f>
        <v>37620</v>
      </c>
      <c r="K386" s="636"/>
      <c r="L386" s="262"/>
      <c r="M386" s="261">
        <v>83.6</v>
      </c>
      <c r="N386" s="263">
        <f>ROUND(M386*L386,2)</f>
        <v>0</v>
      </c>
      <c r="O386" s="262"/>
      <c r="P386" s="261">
        <v>83.6</v>
      </c>
      <c r="Q386" s="263">
        <f>ROUND(P386*O386,2)</f>
        <v>0</v>
      </c>
      <c r="R386" s="638">
        <f t="shared" si="4"/>
        <v>450</v>
      </c>
      <c r="S386" s="261">
        <v>83.6</v>
      </c>
      <c r="T386" s="534">
        <f>ROUND(S386*R386,2)</f>
        <v>37620</v>
      </c>
      <c r="U386" s="525"/>
    </row>
    <row r="387" spans="2:21" s="415" customFormat="1" ht="13.5" hidden="1" outlineLevel="3">
      <c r="B387" s="407"/>
      <c r="C387" s="408"/>
      <c r="D387" s="399" t="s">
        <v>70</v>
      </c>
      <c r="E387" s="436" t="s">
        <v>15</v>
      </c>
      <c r="F387" s="466" t="s">
        <v>3414</v>
      </c>
      <c r="G387" s="408"/>
      <c r="H387" s="411">
        <v>450</v>
      </c>
      <c r="I387" s="412" t="s">
        <v>15</v>
      </c>
      <c r="J387" s="408"/>
      <c r="K387" s="408"/>
      <c r="L387" s="414"/>
      <c r="M387" s="412" t="s">
        <v>15</v>
      </c>
      <c r="N387" s="413"/>
      <c r="O387" s="414"/>
      <c r="P387" s="412" t="s">
        <v>15</v>
      </c>
      <c r="Q387" s="413"/>
      <c r="R387" s="411">
        <f t="shared" si="4"/>
        <v>450</v>
      </c>
      <c r="S387" s="412" t="s">
        <v>15</v>
      </c>
      <c r="T387" s="408"/>
      <c r="U387" s="536"/>
    </row>
    <row r="388" spans="2:21" s="264" customFormat="1" ht="22.5" customHeight="1" hidden="1" outlineLevel="2">
      <c r="B388" s="255"/>
      <c r="C388" s="256" t="s">
        <v>138</v>
      </c>
      <c r="D388" s="256" t="s">
        <v>67</v>
      </c>
      <c r="E388" s="257" t="s">
        <v>1640</v>
      </c>
      <c r="F388" s="258" t="s">
        <v>1641</v>
      </c>
      <c r="G388" s="259" t="s">
        <v>181</v>
      </c>
      <c r="H388" s="260">
        <v>240</v>
      </c>
      <c r="I388" s="261">
        <v>83.6</v>
      </c>
      <c r="J388" s="534">
        <f>ROUND(I388*H388,2)</f>
        <v>20064</v>
      </c>
      <c r="K388" s="636"/>
      <c r="L388" s="262"/>
      <c r="M388" s="261">
        <v>83.6</v>
      </c>
      <c r="N388" s="263">
        <f>ROUND(M388*L388,2)</f>
        <v>0</v>
      </c>
      <c r="O388" s="262"/>
      <c r="P388" s="261">
        <v>83.6</v>
      </c>
      <c r="Q388" s="263">
        <f>ROUND(P388*O388,2)</f>
        <v>0</v>
      </c>
      <c r="R388" s="638">
        <f t="shared" si="4"/>
        <v>240</v>
      </c>
      <c r="S388" s="261">
        <v>83.6</v>
      </c>
      <c r="T388" s="534">
        <f>ROUND(S388*R388,2)</f>
        <v>20064</v>
      </c>
      <c r="U388" s="525"/>
    </row>
    <row r="389" spans="2:21" s="264" customFormat="1" ht="22.5" customHeight="1" hidden="1" outlineLevel="2" collapsed="1">
      <c r="B389" s="255"/>
      <c r="C389" s="256" t="s">
        <v>139</v>
      </c>
      <c r="D389" s="256" t="s">
        <v>67</v>
      </c>
      <c r="E389" s="257" t="s">
        <v>1643</v>
      </c>
      <c r="F389" s="258" t="s">
        <v>1644</v>
      </c>
      <c r="G389" s="259" t="s">
        <v>181</v>
      </c>
      <c r="H389" s="260">
        <v>1200</v>
      </c>
      <c r="I389" s="261">
        <v>55.7</v>
      </c>
      <c r="J389" s="534">
        <f>ROUND(I389*H389,2)</f>
        <v>66840</v>
      </c>
      <c r="K389" s="636"/>
      <c r="L389" s="262"/>
      <c r="M389" s="261">
        <v>55.7</v>
      </c>
      <c r="N389" s="263">
        <f>ROUND(M389*L389,2)</f>
        <v>0</v>
      </c>
      <c r="O389" s="262"/>
      <c r="P389" s="261">
        <v>55.7</v>
      </c>
      <c r="Q389" s="263">
        <f>ROUND(P389*O389,2)</f>
        <v>0</v>
      </c>
      <c r="R389" s="638">
        <f t="shared" si="4"/>
        <v>1200</v>
      </c>
      <c r="S389" s="261">
        <v>55.7</v>
      </c>
      <c r="T389" s="534">
        <f>ROUND(S389*R389,2)</f>
        <v>66840</v>
      </c>
      <c r="U389" s="525"/>
    </row>
    <row r="390" spans="2:21" s="415" customFormat="1" ht="13.5" hidden="1" outlineLevel="3">
      <c r="B390" s="407"/>
      <c r="C390" s="408"/>
      <c r="D390" s="399" t="s">
        <v>70</v>
      </c>
      <c r="E390" s="408"/>
      <c r="F390" s="466" t="s">
        <v>3415</v>
      </c>
      <c r="G390" s="408"/>
      <c r="H390" s="411">
        <v>1200</v>
      </c>
      <c r="I390" s="412" t="s">
        <v>15</v>
      </c>
      <c r="J390" s="408"/>
      <c r="K390" s="408"/>
      <c r="L390" s="414"/>
      <c r="M390" s="412" t="s">
        <v>15</v>
      </c>
      <c r="N390" s="413"/>
      <c r="O390" s="414"/>
      <c r="P390" s="412" t="s">
        <v>15</v>
      </c>
      <c r="Q390" s="413"/>
      <c r="R390" s="411">
        <f t="shared" si="4"/>
        <v>1200</v>
      </c>
      <c r="S390" s="412" t="s">
        <v>15</v>
      </c>
      <c r="T390" s="408"/>
      <c r="U390" s="536"/>
    </row>
    <row r="391" spans="2:21" s="264" customFormat="1" ht="22.5" customHeight="1" hidden="1" outlineLevel="2" collapsed="1">
      <c r="B391" s="255"/>
      <c r="C391" s="256" t="s">
        <v>140</v>
      </c>
      <c r="D391" s="256" t="s">
        <v>67</v>
      </c>
      <c r="E391" s="257" t="s">
        <v>1275</v>
      </c>
      <c r="F391" s="258" t="s">
        <v>1276</v>
      </c>
      <c r="G391" s="259" t="s">
        <v>77</v>
      </c>
      <c r="H391" s="260">
        <v>181.051</v>
      </c>
      <c r="I391" s="261">
        <v>25.1</v>
      </c>
      <c r="J391" s="534">
        <f>ROUND(I391*H391,2)</f>
        <v>4544.38</v>
      </c>
      <c r="K391" s="636"/>
      <c r="L391" s="262"/>
      <c r="M391" s="261">
        <v>25.1</v>
      </c>
      <c r="N391" s="263">
        <f>ROUND(M391*L391,2)</f>
        <v>0</v>
      </c>
      <c r="O391" s="262"/>
      <c r="P391" s="261">
        <v>25.1</v>
      </c>
      <c r="Q391" s="263">
        <f>ROUND(P391*O391,2)</f>
        <v>0</v>
      </c>
      <c r="R391" s="638">
        <f t="shared" si="4"/>
        <v>181.051</v>
      </c>
      <c r="S391" s="261">
        <v>25.1</v>
      </c>
      <c r="T391" s="534">
        <f>ROUND(S391*R391,2)</f>
        <v>4544.38</v>
      </c>
      <c r="U391" s="525"/>
    </row>
    <row r="392" spans="2:21" s="415" customFormat="1" ht="13.5" hidden="1" outlineLevel="3">
      <c r="B392" s="407"/>
      <c r="C392" s="408"/>
      <c r="D392" s="399" t="s">
        <v>70</v>
      </c>
      <c r="E392" s="436" t="s">
        <v>15</v>
      </c>
      <c r="F392" s="466" t="s">
        <v>3416</v>
      </c>
      <c r="G392" s="408"/>
      <c r="H392" s="411">
        <v>181.051</v>
      </c>
      <c r="I392" s="412" t="s">
        <v>15</v>
      </c>
      <c r="J392" s="408"/>
      <c r="K392" s="408"/>
      <c r="L392" s="414"/>
      <c r="M392" s="412" t="s">
        <v>15</v>
      </c>
      <c r="N392" s="413"/>
      <c r="O392" s="414"/>
      <c r="P392" s="412" t="s">
        <v>15</v>
      </c>
      <c r="Q392" s="413"/>
      <c r="R392" s="411">
        <f t="shared" si="4"/>
        <v>181.051</v>
      </c>
      <c r="S392" s="412" t="s">
        <v>15</v>
      </c>
      <c r="T392" s="408"/>
      <c r="U392" s="536"/>
    </row>
    <row r="393" spans="2:21" s="264" customFormat="1" ht="22.5" customHeight="1" hidden="1" outlineLevel="2" collapsed="1">
      <c r="B393" s="255"/>
      <c r="C393" s="256" t="s">
        <v>141</v>
      </c>
      <c r="D393" s="256" t="s">
        <v>67</v>
      </c>
      <c r="E393" s="257" t="s">
        <v>1078</v>
      </c>
      <c r="F393" s="258" t="s">
        <v>1079</v>
      </c>
      <c r="G393" s="259" t="s">
        <v>68</v>
      </c>
      <c r="H393" s="260">
        <v>36.21</v>
      </c>
      <c r="I393" s="261">
        <v>64.1</v>
      </c>
      <c r="J393" s="534">
        <f>ROUND(I393*H393,2)</f>
        <v>2321.06</v>
      </c>
      <c r="K393" s="636"/>
      <c r="L393" s="262"/>
      <c r="M393" s="261">
        <v>64.1</v>
      </c>
      <c r="N393" s="263">
        <f>ROUND(M393*L393,2)</f>
        <v>0</v>
      </c>
      <c r="O393" s="262"/>
      <c r="P393" s="261">
        <v>64.1</v>
      </c>
      <c r="Q393" s="263">
        <f>ROUND(P393*O393,2)</f>
        <v>0</v>
      </c>
      <c r="R393" s="638">
        <f t="shared" si="4"/>
        <v>36.21</v>
      </c>
      <c r="S393" s="261">
        <v>64.1</v>
      </c>
      <c r="T393" s="534">
        <f>ROUND(S393*R393,2)</f>
        <v>2321.06</v>
      </c>
      <c r="U393" s="525"/>
    </row>
    <row r="394" spans="2:21" s="406" customFormat="1" ht="13.5" hidden="1" outlineLevel="3">
      <c r="B394" s="397"/>
      <c r="C394" s="398"/>
      <c r="D394" s="399" t="s">
        <v>70</v>
      </c>
      <c r="E394" s="402" t="s">
        <v>15</v>
      </c>
      <c r="F394" s="467" t="s">
        <v>3301</v>
      </c>
      <c r="G394" s="398"/>
      <c r="H394" s="402" t="s">
        <v>15</v>
      </c>
      <c r="I394" s="403" t="s">
        <v>15</v>
      </c>
      <c r="J394" s="398"/>
      <c r="K394" s="398"/>
      <c r="L394" s="405"/>
      <c r="M394" s="403" t="s">
        <v>15</v>
      </c>
      <c r="N394" s="404"/>
      <c r="O394" s="405"/>
      <c r="P394" s="403" t="s">
        <v>15</v>
      </c>
      <c r="Q394" s="404"/>
      <c r="R394" s="402" t="e">
        <f t="shared" si="4"/>
        <v>#VALUE!</v>
      </c>
      <c r="S394" s="403" t="s">
        <v>15</v>
      </c>
      <c r="T394" s="398"/>
      <c r="U394" s="535"/>
    </row>
    <row r="395" spans="2:21" s="415" customFormat="1" ht="13.5" hidden="1" outlineLevel="3">
      <c r="B395" s="407"/>
      <c r="C395" s="408"/>
      <c r="D395" s="399" t="s">
        <v>70</v>
      </c>
      <c r="E395" s="436" t="s">
        <v>15</v>
      </c>
      <c r="F395" s="466" t="s">
        <v>3417</v>
      </c>
      <c r="G395" s="408"/>
      <c r="H395" s="411">
        <v>181.051</v>
      </c>
      <c r="I395" s="412" t="s">
        <v>15</v>
      </c>
      <c r="J395" s="408"/>
      <c r="K395" s="408"/>
      <c r="L395" s="414"/>
      <c r="M395" s="412" t="s">
        <v>15</v>
      </c>
      <c r="N395" s="413"/>
      <c r="O395" s="414"/>
      <c r="P395" s="412" t="s">
        <v>15</v>
      </c>
      <c r="Q395" s="413"/>
      <c r="R395" s="411">
        <f t="shared" si="4"/>
        <v>181.051</v>
      </c>
      <c r="S395" s="412" t="s">
        <v>15</v>
      </c>
      <c r="T395" s="408"/>
      <c r="U395" s="536"/>
    </row>
    <row r="396" spans="2:21" s="424" customFormat="1" ht="13.5" hidden="1" outlineLevel="3">
      <c r="B396" s="416"/>
      <c r="C396" s="417"/>
      <c r="D396" s="399" t="s">
        <v>70</v>
      </c>
      <c r="E396" s="438" t="s">
        <v>3416</v>
      </c>
      <c r="F396" s="539" t="s">
        <v>71</v>
      </c>
      <c r="G396" s="417"/>
      <c r="H396" s="420">
        <v>181.051</v>
      </c>
      <c r="I396" s="421" t="s">
        <v>15</v>
      </c>
      <c r="J396" s="417"/>
      <c r="K396" s="417"/>
      <c r="L396" s="423"/>
      <c r="M396" s="421" t="s">
        <v>15</v>
      </c>
      <c r="N396" s="422"/>
      <c r="O396" s="423"/>
      <c r="P396" s="421" t="s">
        <v>15</v>
      </c>
      <c r="Q396" s="422"/>
      <c r="R396" s="420">
        <f t="shared" si="4"/>
        <v>181.051</v>
      </c>
      <c r="S396" s="421" t="s">
        <v>15</v>
      </c>
      <c r="T396" s="417"/>
      <c r="U396" s="540"/>
    </row>
    <row r="397" spans="2:21" s="406" customFormat="1" ht="13.5" hidden="1" outlineLevel="3">
      <c r="B397" s="397"/>
      <c r="C397" s="398"/>
      <c r="D397" s="399" t="s">
        <v>70</v>
      </c>
      <c r="E397" s="402" t="s">
        <v>15</v>
      </c>
      <c r="F397" s="467" t="s">
        <v>3310</v>
      </c>
      <c r="G397" s="398"/>
      <c r="H397" s="402" t="s">
        <v>15</v>
      </c>
      <c r="I397" s="403" t="s">
        <v>15</v>
      </c>
      <c r="J397" s="398"/>
      <c r="K397" s="398"/>
      <c r="L397" s="405"/>
      <c r="M397" s="403" t="s">
        <v>15</v>
      </c>
      <c r="N397" s="404"/>
      <c r="O397" s="405"/>
      <c r="P397" s="403" t="s">
        <v>15</v>
      </c>
      <c r="Q397" s="404"/>
      <c r="R397" s="402" t="e">
        <f t="shared" si="4"/>
        <v>#VALUE!</v>
      </c>
      <c r="S397" s="403" t="s">
        <v>15</v>
      </c>
      <c r="T397" s="398"/>
      <c r="U397" s="535"/>
    </row>
    <row r="398" spans="2:21" s="415" customFormat="1" ht="13.5" hidden="1" outlineLevel="3">
      <c r="B398" s="407"/>
      <c r="C398" s="408"/>
      <c r="D398" s="399" t="s">
        <v>70</v>
      </c>
      <c r="E398" s="436" t="s">
        <v>15</v>
      </c>
      <c r="F398" s="466" t="s">
        <v>3418</v>
      </c>
      <c r="G398" s="408"/>
      <c r="H398" s="411">
        <v>36.21</v>
      </c>
      <c r="I398" s="412" t="s">
        <v>15</v>
      </c>
      <c r="J398" s="408"/>
      <c r="K398" s="408"/>
      <c r="L398" s="414"/>
      <c r="M398" s="412" t="s">
        <v>15</v>
      </c>
      <c r="N398" s="413"/>
      <c r="O398" s="414"/>
      <c r="P398" s="412" t="s">
        <v>15</v>
      </c>
      <c r="Q398" s="413"/>
      <c r="R398" s="411">
        <f t="shared" si="4"/>
        <v>36.21</v>
      </c>
      <c r="S398" s="412" t="s">
        <v>15</v>
      </c>
      <c r="T398" s="408"/>
      <c r="U398" s="536"/>
    </row>
    <row r="399" spans="2:21" s="424" customFormat="1" ht="13.5" hidden="1" outlineLevel="3">
      <c r="B399" s="416"/>
      <c r="C399" s="417"/>
      <c r="D399" s="399" t="s">
        <v>70</v>
      </c>
      <c r="E399" s="438" t="s">
        <v>3419</v>
      </c>
      <c r="F399" s="539" t="s">
        <v>71</v>
      </c>
      <c r="G399" s="417"/>
      <c r="H399" s="420">
        <v>36.21</v>
      </c>
      <c r="I399" s="421" t="s">
        <v>15</v>
      </c>
      <c r="J399" s="417"/>
      <c r="K399" s="417"/>
      <c r="L399" s="423"/>
      <c r="M399" s="421" t="s">
        <v>15</v>
      </c>
      <c r="N399" s="422"/>
      <c r="O399" s="423"/>
      <c r="P399" s="421" t="s">
        <v>15</v>
      </c>
      <c r="Q399" s="422"/>
      <c r="R399" s="420">
        <f t="shared" si="4"/>
        <v>36.21</v>
      </c>
      <c r="S399" s="421" t="s">
        <v>15</v>
      </c>
      <c r="T399" s="417"/>
      <c r="U399" s="540"/>
    </row>
    <row r="400" spans="2:21" s="264" customFormat="1" ht="22.5" customHeight="1" hidden="1" outlineLevel="2" collapsed="1">
      <c r="B400" s="255"/>
      <c r="C400" s="256" t="s">
        <v>142</v>
      </c>
      <c r="D400" s="256" t="s">
        <v>67</v>
      </c>
      <c r="E400" s="257" t="s">
        <v>3312</v>
      </c>
      <c r="F400" s="258" t="s">
        <v>3313</v>
      </c>
      <c r="G400" s="259" t="s">
        <v>68</v>
      </c>
      <c r="H400" s="260">
        <v>36.21</v>
      </c>
      <c r="I400" s="261">
        <v>22.7</v>
      </c>
      <c r="J400" s="534">
        <f>ROUND(I400*H400,2)</f>
        <v>821.97</v>
      </c>
      <c r="K400" s="636"/>
      <c r="L400" s="262"/>
      <c r="M400" s="261">
        <v>22.7</v>
      </c>
      <c r="N400" s="263">
        <f>ROUND(M400*L400,2)</f>
        <v>0</v>
      </c>
      <c r="O400" s="262"/>
      <c r="P400" s="261">
        <v>22.7</v>
      </c>
      <c r="Q400" s="263">
        <f>ROUND(P400*O400,2)</f>
        <v>0</v>
      </c>
      <c r="R400" s="638">
        <f t="shared" si="4"/>
        <v>36.21</v>
      </c>
      <c r="S400" s="261">
        <v>22.7</v>
      </c>
      <c r="T400" s="534">
        <f>ROUND(S400*R400,2)</f>
        <v>821.97</v>
      </c>
      <c r="U400" s="525"/>
    </row>
    <row r="401" spans="2:21" s="406" customFormat="1" ht="13.5" hidden="1" outlineLevel="3">
      <c r="B401" s="397"/>
      <c r="C401" s="398"/>
      <c r="D401" s="399" t="s">
        <v>70</v>
      </c>
      <c r="E401" s="402" t="s">
        <v>15</v>
      </c>
      <c r="F401" s="467" t="s">
        <v>3420</v>
      </c>
      <c r="G401" s="398"/>
      <c r="H401" s="402" t="s">
        <v>15</v>
      </c>
      <c r="I401" s="403" t="s">
        <v>15</v>
      </c>
      <c r="J401" s="398"/>
      <c r="K401" s="398"/>
      <c r="L401" s="405"/>
      <c r="M401" s="403" t="s">
        <v>15</v>
      </c>
      <c r="N401" s="404"/>
      <c r="O401" s="405"/>
      <c r="P401" s="403" t="s">
        <v>15</v>
      </c>
      <c r="Q401" s="404"/>
      <c r="R401" s="402" t="e">
        <f t="shared" si="4"/>
        <v>#VALUE!</v>
      </c>
      <c r="S401" s="403" t="s">
        <v>15</v>
      </c>
      <c r="T401" s="398"/>
      <c r="U401" s="535"/>
    </row>
    <row r="402" spans="2:21" s="415" customFormat="1" ht="13.5" hidden="1" outlineLevel="3">
      <c r="B402" s="407"/>
      <c r="C402" s="408"/>
      <c r="D402" s="399" t="s">
        <v>70</v>
      </c>
      <c r="E402" s="436" t="s">
        <v>15</v>
      </c>
      <c r="F402" s="466" t="s">
        <v>3421</v>
      </c>
      <c r="G402" s="408"/>
      <c r="H402" s="411">
        <v>36.21</v>
      </c>
      <c r="I402" s="412" t="s">
        <v>15</v>
      </c>
      <c r="J402" s="408"/>
      <c r="K402" s="408"/>
      <c r="L402" s="414"/>
      <c r="M402" s="412" t="s">
        <v>15</v>
      </c>
      <c r="N402" s="413"/>
      <c r="O402" s="414"/>
      <c r="P402" s="412" t="s">
        <v>15</v>
      </c>
      <c r="Q402" s="413"/>
      <c r="R402" s="411">
        <f t="shared" si="4"/>
        <v>36.21</v>
      </c>
      <c r="S402" s="412" t="s">
        <v>15</v>
      </c>
      <c r="T402" s="408"/>
      <c r="U402" s="536"/>
    </row>
    <row r="403" spans="2:22" s="264" customFormat="1" ht="22.5" customHeight="1" hidden="1" outlineLevel="2" collapsed="1">
      <c r="B403" s="255"/>
      <c r="C403" s="303" t="s">
        <v>143</v>
      </c>
      <c r="D403" s="303" t="s">
        <v>67</v>
      </c>
      <c r="E403" s="304" t="s">
        <v>1340</v>
      </c>
      <c r="F403" s="579" t="s">
        <v>1341</v>
      </c>
      <c r="G403" s="305" t="s">
        <v>68</v>
      </c>
      <c r="H403" s="306">
        <v>421.819</v>
      </c>
      <c r="I403" s="261">
        <v>292.6</v>
      </c>
      <c r="J403" s="580">
        <f>ROUND(I403*H403,2)</f>
        <v>123424.24</v>
      </c>
      <c r="K403" s="616"/>
      <c r="L403" s="307"/>
      <c r="M403" s="261">
        <v>292.6</v>
      </c>
      <c r="N403" s="308">
        <f>ROUND(M403*L403,2)</f>
        <v>0</v>
      </c>
      <c r="O403" s="307"/>
      <c r="P403" s="261">
        <v>292.6</v>
      </c>
      <c r="Q403" s="308">
        <f>ROUND(P403*O403,2)</f>
        <v>0</v>
      </c>
      <c r="R403" s="639">
        <f t="shared" si="4"/>
        <v>421.819</v>
      </c>
      <c r="S403" s="261">
        <v>292.6</v>
      </c>
      <c r="T403" s="580">
        <f>ROUND(S403*R403,2)</f>
        <v>123424.24</v>
      </c>
      <c r="U403" s="525"/>
      <c r="V403" s="264" t="s">
        <v>3291</v>
      </c>
    </row>
    <row r="404" spans="2:21" s="406" customFormat="1" ht="13.5" hidden="1" outlineLevel="3">
      <c r="B404" s="397"/>
      <c r="C404" s="460"/>
      <c r="D404" s="443" t="s">
        <v>70</v>
      </c>
      <c r="E404" s="461" t="s">
        <v>15</v>
      </c>
      <c r="F404" s="583" t="s">
        <v>3422</v>
      </c>
      <c r="G404" s="460"/>
      <c r="H404" s="461" t="s">
        <v>15</v>
      </c>
      <c r="I404" s="403" t="s">
        <v>15</v>
      </c>
      <c r="J404" s="460"/>
      <c r="K404" s="460"/>
      <c r="L404" s="483"/>
      <c r="M404" s="461" t="s">
        <v>3423</v>
      </c>
      <c r="N404" s="463"/>
      <c r="O404" s="464"/>
      <c r="P404" s="403" t="s">
        <v>15</v>
      </c>
      <c r="Q404" s="463"/>
      <c r="R404" s="461"/>
      <c r="S404" s="403" t="s">
        <v>15</v>
      </c>
      <c r="T404" s="460"/>
      <c r="U404" s="535"/>
    </row>
    <row r="405" spans="2:21" s="415" customFormat="1" ht="13.5" hidden="1" outlineLevel="3">
      <c r="B405" s="407"/>
      <c r="C405" s="442"/>
      <c r="D405" s="443" t="s">
        <v>70</v>
      </c>
      <c r="E405" s="444" t="s">
        <v>15</v>
      </c>
      <c r="F405" s="581" t="s">
        <v>3424</v>
      </c>
      <c r="G405" s="442"/>
      <c r="H405" s="446">
        <v>1088.055</v>
      </c>
      <c r="I405" s="412" t="s">
        <v>15</v>
      </c>
      <c r="J405" s="442"/>
      <c r="K405" s="442"/>
      <c r="L405" s="645"/>
      <c r="M405" s="403" t="s">
        <v>3425</v>
      </c>
      <c r="N405" s="447"/>
      <c r="O405" s="448"/>
      <c r="P405" s="412" t="s">
        <v>15</v>
      </c>
      <c r="Q405" s="447"/>
      <c r="R405" s="446"/>
      <c r="S405" s="412" t="s">
        <v>15</v>
      </c>
      <c r="T405" s="442"/>
      <c r="U405" s="536"/>
    </row>
    <row r="406" spans="2:22" s="426" customFormat="1" ht="13.5" hidden="1" outlineLevel="3">
      <c r="B406" s="425"/>
      <c r="C406" s="478"/>
      <c r="D406" s="443" t="s">
        <v>70</v>
      </c>
      <c r="E406" s="584" t="s">
        <v>3426</v>
      </c>
      <c r="F406" s="585" t="s">
        <v>1096</v>
      </c>
      <c r="G406" s="478"/>
      <c r="H406" s="481">
        <v>1088.055</v>
      </c>
      <c r="I406" s="431" t="s">
        <v>15</v>
      </c>
      <c r="J406" s="478"/>
      <c r="K406" s="478"/>
      <c r="L406" s="483"/>
      <c r="M406" s="461" t="s">
        <v>3427</v>
      </c>
      <c r="N406" s="482"/>
      <c r="O406" s="483"/>
      <c r="P406" s="431" t="s">
        <v>15</v>
      </c>
      <c r="Q406" s="482"/>
      <c r="R406" s="481"/>
      <c r="S406" s="431" t="s">
        <v>15</v>
      </c>
      <c r="T406" s="478"/>
      <c r="U406" s="538"/>
      <c r="V406" s="426" t="s">
        <v>3428</v>
      </c>
    </row>
    <row r="407" spans="2:21" s="406" customFormat="1" ht="13.5" hidden="1" outlineLevel="3">
      <c r="B407" s="397"/>
      <c r="C407" s="460"/>
      <c r="D407" s="443" t="s">
        <v>70</v>
      </c>
      <c r="E407" s="461" t="s">
        <v>15</v>
      </c>
      <c r="F407" s="583" t="s">
        <v>3429</v>
      </c>
      <c r="G407" s="460"/>
      <c r="H407" s="461" t="s">
        <v>15</v>
      </c>
      <c r="I407" s="403" t="s">
        <v>15</v>
      </c>
      <c r="J407" s="460"/>
      <c r="K407" s="460"/>
      <c r="L407" s="645"/>
      <c r="M407" s="403"/>
      <c r="N407" s="463"/>
      <c r="O407" s="464"/>
      <c r="P407" s="403" t="s">
        <v>15</v>
      </c>
      <c r="Q407" s="463"/>
      <c r="R407" s="461"/>
      <c r="S407" s="403" t="s">
        <v>15</v>
      </c>
      <c r="T407" s="460"/>
      <c r="U407" s="535"/>
    </row>
    <row r="408" spans="2:21" s="415" customFormat="1" ht="24" hidden="1" outlineLevel="3">
      <c r="B408" s="407"/>
      <c r="C408" s="442"/>
      <c r="D408" s="443" t="s">
        <v>70</v>
      </c>
      <c r="E408" s="444" t="s">
        <v>15</v>
      </c>
      <c r="F408" s="581" t="s">
        <v>3430</v>
      </c>
      <c r="G408" s="442"/>
      <c r="H408" s="446">
        <v>20.808</v>
      </c>
      <c r="I408" s="412" t="s">
        <v>15</v>
      </c>
      <c r="J408" s="442"/>
      <c r="K408" s="442"/>
      <c r="L408" s="448"/>
      <c r="M408" s="412" t="s">
        <v>15</v>
      </c>
      <c r="N408" s="447"/>
      <c r="O408" s="448"/>
      <c r="P408" s="412" t="s">
        <v>15</v>
      </c>
      <c r="Q408" s="447"/>
      <c r="R408" s="446"/>
      <c r="S408" s="412" t="s">
        <v>15</v>
      </c>
      <c r="T408" s="442"/>
      <c r="U408" s="536"/>
    </row>
    <row r="409" spans="2:21" s="415" customFormat="1" ht="13.5" hidden="1" outlineLevel="3">
      <c r="B409" s="407"/>
      <c r="C409" s="442"/>
      <c r="D409" s="443" t="s">
        <v>70</v>
      </c>
      <c r="E409" s="444" t="s">
        <v>15</v>
      </c>
      <c r="F409" s="581" t="s">
        <v>3431</v>
      </c>
      <c r="G409" s="442"/>
      <c r="H409" s="446">
        <v>-54.315</v>
      </c>
      <c r="I409" s="412" t="s">
        <v>15</v>
      </c>
      <c r="J409" s="442"/>
      <c r="K409" s="442"/>
      <c r="L409" s="448"/>
      <c r="M409" s="412" t="s">
        <v>15</v>
      </c>
      <c r="N409" s="447"/>
      <c r="O409" s="448"/>
      <c r="P409" s="412" t="s">
        <v>15</v>
      </c>
      <c r="Q409" s="447"/>
      <c r="R409" s="446"/>
      <c r="S409" s="412" t="s">
        <v>15</v>
      </c>
      <c r="T409" s="442"/>
      <c r="U409" s="536"/>
    </row>
    <row r="410" spans="2:21" s="424" customFormat="1" ht="13.5" hidden="1" outlineLevel="3">
      <c r="B410" s="416"/>
      <c r="C410" s="451"/>
      <c r="D410" s="443" t="s">
        <v>70</v>
      </c>
      <c r="E410" s="452" t="s">
        <v>1717</v>
      </c>
      <c r="F410" s="586" t="s">
        <v>71</v>
      </c>
      <c r="G410" s="451"/>
      <c r="H410" s="454">
        <v>1054.548</v>
      </c>
      <c r="I410" s="421" t="s">
        <v>15</v>
      </c>
      <c r="J410" s="451"/>
      <c r="K410" s="451"/>
      <c r="L410" s="456"/>
      <c r="M410" s="421" t="s">
        <v>15</v>
      </c>
      <c r="N410" s="455"/>
      <c r="O410" s="456"/>
      <c r="P410" s="421" t="s">
        <v>15</v>
      </c>
      <c r="Q410" s="455"/>
      <c r="R410" s="454"/>
      <c r="S410" s="421" t="s">
        <v>15</v>
      </c>
      <c r="T410" s="451"/>
      <c r="U410" s="540"/>
    </row>
    <row r="411" spans="2:21" s="406" customFormat="1" ht="13.5" hidden="1" outlineLevel="3">
      <c r="B411" s="397"/>
      <c r="C411" s="460"/>
      <c r="D411" s="443" t="s">
        <v>70</v>
      </c>
      <c r="E411" s="461" t="s">
        <v>15</v>
      </c>
      <c r="F411" s="583" t="s">
        <v>3432</v>
      </c>
      <c r="G411" s="460"/>
      <c r="H411" s="461" t="s">
        <v>15</v>
      </c>
      <c r="I411" s="403" t="s">
        <v>15</v>
      </c>
      <c r="J411" s="460"/>
      <c r="K411" s="460"/>
      <c r="L411" s="464"/>
      <c r="M411" s="403" t="s">
        <v>15</v>
      </c>
      <c r="N411" s="463"/>
      <c r="O411" s="464"/>
      <c r="P411" s="403" t="s">
        <v>15</v>
      </c>
      <c r="Q411" s="463"/>
      <c r="R411" s="461"/>
      <c r="S411" s="403" t="s">
        <v>15</v>
      </c>
      <c r="T411" s="460"/>
      <c r="U411" s="535"/>
    </row>
    <row r="412" spans="2:21" s="415" customFormat="1" ht="13.5" hidden="1" outlineLevel="3">
      <c r="B412" s="407"/>
      <c r="C412" s="442"/>
      <c r="D412" s="443" t="s">
        <v>70</v>
      </c>
      <c r="E412" s="444" t="s">
        <v>15</v>
      </c>
      <c r="F412" s="581" t="s">
        <v>3433</v>
      </c>
      <c r="G412" s="442"/>
      <c r="H412" s="446">
        <v>421.819</v>
      </c>
      <c r="I412" s="412" t="s">
        <v>15</v>
      </c>
      <c r="J412" s="442"/>
      <c r="K412" s="442"/>
      <c r="L412" s="448"/>
      <c r="M412" s="412" t="s">
        <v>15</v>
      </c>
      <c r="N412" s="447"/>
      <c r="O412" s="448"/>
      <c r="P412" s="412" t="s">
        <v>15</v>
      </c>
      <c r="Q412" s="447"/>
      <c r="R412" s="446"/>
      <c r="S412" s="412" t="s">
        <v>15</v>
      </c>
      <c r="T412" s="442"/>
      <c r="U412" s="536"/>
    </row>
    <row r="413" spans="2:22" s="264" customFormat="1" ht="22.5" customHeight="1" hidden="1" outlineLevel="2" collapsed="1">
      <c r="B413" s="255"/>
      <c r="C413" s="303" t="s">
        <v>144</v>
      </c>
      <c r="D413" s="303" t="s">
        <v>67</v>
      </c>
      <c r="E413" s="304" t="s">
        <v>1388</v>
      </c>
      <c r="F413" s="579" t="s">
        <v>1389</v>
      </c>
      <c r="G413" s="305" t="s">
        <v>68</v>
      </c>
      <c r="H413" s="306">
        <v>84.364</v>
      </c>
      <c r="I413" s="261">
        <v>12.4</v>
      </c>
      <c r="J413" s="580">
        <f>ROUND(I413*H413,2)</f>
        <v>1046.11</v>
      </c>
      <c r="K413" s="616"/>
      <c r="L413" s="307"/>
      <c r="M413" s="261">
        <v>12.4</v>
      </c>
      <c r="N413" s="308">
        <f>ROUND(M413*L413,2)</f>
        <v>0</v>
      </c>
      <c r="O413" s="307"/>
      <c r="P413" s="261">
        <v>12.4</v>
      </c>
      <c r="Q413" s="308">
        <f>ROUND(P413*O413,2)</f>
        <v>0</v>
      </c>
      <c r="R413" s="639">
        <f t="shared" si="4"/>
        <v>84.364</v>
      </c>
      <c r="S413" s="261">
        <v>12.4</v>
      </c>
      <c r="T413" s="580">
        <f>ROUND(S413*R413,2)</f>
        <v>1046.11</v>
      </c>
      <c r="U413" s="525"/>
      <c r="V413" s="264" t="s">
        <v>3291</v>
      </c>
    </row>
    <row r="414" spans="2:21" s="415" customFormat="1" ht="13.5" hidden="1" outlineLevel="3">
      <c r="B414" s="407"/>
      <c r="C414" s="442"/>
      <c r="D414" s="443" t="s">
        <v>70</v>
      </c>
      <c r="E414" s="444" t="s">
        <v>15</v>
      </c>
      <c r="F414" s="581" t="s">
        <v>3434</v>
      </c>
      <c r="G414" s="442"/>
      <c r="H414" s="446">
        <v>84.364</v>
      </c>
      <c r="I414" s="412" t="s">
        <v>15</v>
      </c>
      <c r="J414" s="442"/>
      <c r="K414" s="442"/>
      <c r="L414" s="448"/>
      <c r="M414" s="412" t="s">
        <v>15</v>
      </c>
      <c r="N414" s="447"/>
      <c r="O414" s="448"/>
      <c r="P414" s="412" t="s">
        <v>15</v>
      </c>
      <c r="Q414" s="447"/>
      <c r="R414" s="446">
        <f t="shared" si="4"/>
        <v>84.364</v>
      </c>
      <c r="S414" s="412" t="s">
        <v>15</v>
      </c>
      <c r="T414" s="442"/>
      <c r="U414" s="536"/>
    </row>
    <row r="415" spans="2:22" s="264" customFormat="1" ht="22.5" customHeight="1" hidden="1" outlineLevel="2" collapsed="1">
      <c r="B415" s="255"/>
      <c r="C415" s="303" t="s">
        <v>145</v>
      </c>
      <c r="D415" s="303" t="s">
        <v>67</v>
      </c>
      <c r="E415" s="304" t="s">
        <v>1391</v>
      </c>
      <c r="F415" s="579" t="s">
        <v>1392</v>
      </c>
      <c r="G415" s="305" t="s">
        <v>68</v>
      </c>
      <c r="H415" s="306">
        <v>495.638</v>
      </c>
      <c r="I415" s="261">
        <v>390.1</v>
      </c>
      <c r="J415" s="580">
        <f>ROUND(I415*H415,2)</f>
        <v>193348.38</v>
      </c>
      <c r="K415" s="616"/>
      <c r="L415" s="307"/>
      <c r="M415" s="261">
        <v>390.1</v>
      </c>
      <c r="N415" s="308">
        <f>ROUND(M415*L415,2)</f>
        <v>0</v>
      </c>
      <c r="O415" s="307"/>
      <c r="P415" s="261">
        <v>390.1</v>
      </c>
      <c r="Q415" s="308">
        <f>ROUND(P415*O415,2)</f>
        <v>0</v>
      </c>
      <c r="R415" s="639">
        <f t="shared" si="4"/>
        <v>495.638</v>
      </c>
      <c r="S415" s="261">
        <v>390.1</v>
      </c>
      <c r="T415" s="580">
        <f>ROUND(S415*R415,2)</f>
        <v>193348.38</v>
      </c>
      <c r="U415" s="525"/>
      <c r="V415" s="264" t="s">
        <v>3291</v>
      </c>
    </row>
    <row r="416" spans="2:21" s="415" customFormat="1" ht="13.5" hidden="1" outlineLevel="3">
      <c r="B416" s="407"/>
      <c r="C416" s="442"/>
      <c r="D416" s="443" t="s">
        <v>70</v>
      </c>
      <c r="E416" s="444" t="s">
        <v>15</v>
      </c>
      <c r="F416" s="581" t="s">
        <v>3435</v>
      </c>
      <c r="G416" s="442"/>
      <c r="H416" s="446">
        <v>495.638</v>
      </c>
      <c r="I416" s="412" t="s">
        <v>15</v>
      </c>
      <c r="J416" s="442"/>
      <c r="K416" s="442"/>
      <c r="L416" s="483"/>
      <c r="M416" s="446" t="s">
        <v>3436</v>
      </c>
      <c r="N416" s="447"/>
      <c r="O416" s="448"/>
      <c r="P416" s="412" t="s">
        <v>15</v>
      </c>
      <c r="Q416" s="447"/>
      <c r="R416" s="446"/>
      <c r="S416" s="412" t="s">
        <v>15</v>
      </c>
      <c r="T416" s="442"/>
      <c r="U416" s="536"/>
    </row>
    <row r="417" spans="2:21" s="415" customFormat="1" ht="13.5" hidden="1" outlineLevel="3">
      <c r="B417" s="407"/>
      <c r="C417" s="442"/>
      <c r="D417" s="443"/>
      <c r="E417" s="444"/>
      <c r="F417" s="581"/>
      <c r="G417" s="442"/>
      <c r="H417" s="446"/>
      <c r="I417" s="412"/>
      <c r="J417" s="442"/>
      <c r="K417" s="442"/>
      <c r="L417" s="448"/>
      <c r="M417" s="446" t="s">
        <v>3437</v>
      </c>
      <c r="N417" s="447"/>
      <c r="O417" s="448"/>
      <c r="P417" s="412"/>
      <c r="Q417" s="447"/>
      <c r="R417" s="446"/>
      <c r="S417" s="412"/>
      <c r="T417" s="442"/>
      <c r="U417" s="536"/>
    </row>
    <row r="418" spans="2:21" s="415" customFormat="1" ht="13.5" hidden="1" outlineLevel="3">
      <c r="B418" s="407"/>
      <c r="C418" s="442"/>
      <c r="D418" s="443"/>
      <c r="E418" s="444"/>
      <c r="F418" s="581"/>
      <c r="G418" s="442"/>
      <c r="H418" s="446"/>
      <c r="I418" s="412"/>
      <c r="J418" s="442"/>
      <c r="K418" s="442"/>
      <c r="L418" s="448"/>
      <c r="M418" s="446" t="s">
        <v>3438</v>
      </c>
      <c r="N418" s="447"/>
      <c r="O418" s="448"/>
      <c r="P418" s="412"/>
      <c r="Q418" s="447"/>
      <c r="R418" s="446"/>
      <c r="S418" s="412"/>
      <c r="T418" s="442"/>
      <c r="U418" s="536"/>
    </row>
    <row r="419" spans="2:22" s="264" customFormat="1" ht="22.5" customHeight="1" hidden="1" outlineLevel="2" collapsed="1">
      <c r="B419" s="255"/>
      <c r="C419" s="303" t="s">
        <v>146</v>
      </c>
      <c r="D419" s="303" t="s">
        <v>67</v>
      </c>
      <c r="E419" s="304" t="s">
        <v>1394</v>
      </c>
      <c r="F419" s="579" t="s">
        <v>1395</v>
      </c>
      <c r="G419" s="305" t="s">
        <v>68</v>
      </c>
      <c r="H419" s="306">
        <v>99.128</v>
      </c>
      <c r="I419" s="261">
        <v>12.4</v>
      </c>
      <c r="J419" s="580">
        <f>ROUND(I419*H419,2)</f>
        <v>1229.19</v>
      </c>
      <c r="K419" s="616"/>
      <c r="L419" s="307"/>
      <c r="M419" s="261">
        <v>12.4</v>
      </c>
      <c r="N419" s="308">
        <f>ROUND(M419*L419,2)</f>
        <v>0</v>
      </c>
      <c r="O419" s="307"/>
      <c r="P419" s="261">
        <v>12.4</v>
      </c>
      <c r="Q419" s="308">
        <f>ROUND(P419*O419,2)</f>
        <v>0</v>
      </c>
      <c r="R419" s="639">
        <f t="shared" si="4"/>
        <v>99.128</v>
      </c>
      <c r="S419" s="261">
        <v>12.4</v>
      </c>
      <c r="T419" s="580">
        <f>ROUND(S419*R419,2)</f>
        <v>1229.19</v>
      </c>
      <c r="U419" s="525"/>
      <c r="V419" s="264" t="s">
        <v>3291</v>
      </c>
    </row>
    <row r="420" spans="2:21" s="415" customFormat="1" ht="13.5" hidden="1" outlineLevel="3">
      <c r="B420" s="407"/>
      <c r="C420" s="442"/>
      <c r="D420" s="443" t="s">
        <v>70</v>
      </c>
      <c r="E420" s="444" t="s">
        <v>15</v>
      </c>
      <c r="F420" s="581" t="s">
        <v>3439</v>
      </c>
      <c r="G420" s="442"/>
      <c r="H420" s="446">
        <v>99.128</v>
      </c>
      <c r="I420" s="412" t="s">
        <v>15</v>
      </c>
      <c r="J420" s="442"/>
      <c r="K420" s="442"/>
      <c r="L420" s="448"/>
      <c r="M420" s="412" t="s">
        <v>15</v>
      </c>
      <c r="N420" s="447"/>
      <c r="O420" s="448"/>
      <c r="P420" s="412" t="s">
        <v>15</v>
      </c>
      <c r="Q420" s="447"/>
      <c r="R420" s="446">
        <f t="shared" si="4"/>
        <v>99.128</v>
      </c>
      <c r="S420" s="412" t="s">
        <v>15</v>
      </c>
      <c r="T420" s="442"/>
      <c r="U420" s="536"/>
    </row>
    <row r="421" spans="2:22" s="264" customFormat="1" ht="22.5" customHeight="1" hidden="1" outlineLevel="2" collapsed="1">
      <c r="B421" s="255"/>
      <c r="C421" s="303" t="s">
        <v>147</v>
      </c>
      <c r="D421" s="303" t="s">
        <v>67</v>
      </c>
      <c r="E421" s="304" t="s">
        <v>1397</v>
      </c>
      <c r="F421" s="579" t="s">
        <v>1398</v>
      </c>
      <c r="G421" s="305" t="s">
        <v>68</v>
      </c>
      <c r="H421" s="306">
        <v>137.091</v>
      </c>
      <c r="I421" s="261">
        <v>696.6</v>
      </c>
      <c r="J421" s="580">
        <f>ROUND(I421*H421,2)</f>
        <v>95497.59</v>
      </c>
      <c r="K421" s="616"/>
      <c r="L421" s="307"/>
      <c r="M421" s="261">
        <v>696.6</v>
      </c>
      <c r="N421" s="308">
        <f>ROUND(M421*L421,2)</f>
        <v>0</v>
      </c>
      <c r="O421" s="307"/>
      <c r="P421" s="261">
        <v>696.6</v>
      </c>
      <c r="Q421" s="308">
        <f>ROUND(P421*O421,2)</f>
        <v>0</v>
      </c>
      <c r="R421" s="639">
        <f t="shared" si="4"/>
        <v>137.091</v>
      </c>
      <c r="S421" s="261">
        <v>696.6</v>
      </c>
      <c r="T421" s="580">
        <f>ROUND(S421*R421,2)</f>
        <v>95497.59</v>
      </c>
      <c r="U421" s="525"/>
      <c r="V421" s="264" t="s">
        <v>3291</v>
      </c>
    </row>
    <row r="422" spans="2:21" s="415" customFormat="1" ht="13.5" hidden="1" outlineLevel="3">
      <c r="B422" s="407"/>
      <c r="C422" s="548"/>
      <c r="D422" s="549" t="s">
        <v>70</v>
      </c>
      <c r="E422" s="550" t="s">
        <v>15</v>
      </c>
      <c r="F422" s="551" t="s">
        <v>3440</v>
      </c>
      <c r="G422" s="548"/>
      <c r="H422" s="552">
        <v>137.091</v>
      </c>
      <c r="I422" s="553" t="s">
        <v>15</v>
      </c>
      <c r="J422" s="548"/>
      <c r="K422" s="548"/>
      <c r="L422" s="631">
        <f>2*4*43.5</f>
        <v>348</v>
      </c>
      <c r="M422" s="552" t="s">
        <v>3441</v>
      </c>
      <c r="N422" s="630"/>
      <c r="O422" s="631"/>
      <c r="P422" s="553" t="s">
        <v>15</v>
      </c>
      <c r="Q422" s="630"/>
      <c r="R422" s="552"/>
      <c r="S422" s="553" t="s">
        <v>15</v>
      </c>
      <c r="T422" s="548"/>
      <c r="U422" s="536"/>
    </row>
    <row r="423" spans="2:21" s="415" customFormat="1" ht="13.5" hidden="1" outlineLevel="3">
      <c r="B423" s="407"/>
      <c r="C423" s="548"/>
      <c r="D423" s="549"/>
      <c r="E423" s="550"/>
      <c r="F423" s="551"/>
      <c r="G423" s="548"/>
      <c r="H423" s="552"/>
      <c r="I423" s="553"/>
      <c r="J423" s="548"/>
      <c r="K423" s="548"/>
      <c r="L423" s="631">
        <f>L422/2</f>
        <v>174</v>
      </c>
      <c r="M423" s="553" t="s">
        <v>3442</v>
      </c>
      <c r="N423" s="630"/>
      <c r="O423" s="631"/>
      <c r="P423" s="553"/>
      <c r="Q423" s="630"/>
      <c r="R423" s="552"/>
      <c r="S423" s="553"/>
      <c r="T423" s="548"/>
      <c r="U423" s="536"/>
    </row>
    <row r="424" spans="2:21" s="415" customFormat="1" ht="13.5" hidden="1" outlineLevel="3">
      <c r="B424" s="407"/>
      <c r="C424" s="548"/>
      <c r="D424" s="549"/>
      <c r="E424" s="550"/>
      <c r="F424" s="551"/>
      <c r="G424" s="548"/>
      <c r="H424" s="552"/>
      <c r="I424" s="553"/>
      <c r="J424" s="548"/>
      <c r="K424" s="548"/>
      <c r="L424" s="631"/>
      <c r="M424" s="553" t="s">
        <v>3443</v>
      </c>
      <c r="N424" s="630"/>
      <c r="O424" s="631"/>
      <c r="P424" s="553"/>
      <c r="Q424" s="630"/>
      <c r="R424" s="552"/>
      <c r="S424" s="553"/>
      <c r="T424" s="548"/>
      <c r="U424" s="536"/>
    </row>
    <row r="425" spans="2:21" s="264" customFormat="1" ht="31.5" customHeight="1" hidden="1" outlineLevel="2" collapsed="1">
      <c r="B425" s="255"/>
      <c r="C425" s="256" t="s">
        <v>148</v>
      </c>
      <c r="D425" s="256" t="s">
        <v>67</v>
      </c>
      <c r="E425" s="257" t="s">
        <v>3444</v>
      </c>
      <c r="F425" s="258" t="s">
        <v>3445</v>
      </c>
      <c r="G425" s="259" t="s">
        <v>104</v>
      </c>
      <c r="H425" s="260">
        <v>1.7</v>
      </c>
      <c r="I425" s="261">
        <v>45836.3</v>
      </c>
      <c r="J425" s="534">
        <f>ROUND(I425*H425,2)</f>
        <v>77921.71</v>
      </c>
      <c r="K425" s="636"/>
      <c r="L425" s="262"/>
      <c r="M425" s="261">
        <v>45836.3</v>
      </c>
      <c r="N425" s="263">
        <f>ROUND(M425*L425,2)</f>
        <v>0</v>
      </c>
      <c r="O425" s="262"/>
      <c r="P425" s="261">
        <v>45836.3</v>
      </c>
      <c r="Q425" s="263">
        <f>ROUND(P425*O425,2)</f>
        <v>0</v>
      </c>
      <c r="R425" s="638">
        <f t="shared" si="4"/>
        <v>1.7</v>
      </c>
      <c r="S425" s="261">
        <v>45836.3</v>
      </c>
      <c r="T425" s="534">
        <f>ROUND(S425*R425,2)</f>
        <v>77921.71</v>
      </c>
      <c r="U425" s="525"/>
    </row>
    <row r="426" spans="2:21" s="415" customFormat="1" ht="13.5" hidden="1" outlineLevel="3">
      <c r="B426" s="407"/>
      <c r="C426" s="408"/>
      <c r="D426" s="399" t="s">
        <v>70</v>
      </c>
      <c r="E426" s="436" t="s">
        <v>15</v>
      </c>
      <c r="F426" s="466" t="s">
        <v>3446</v>
      </c>
      <c r="G426" s="408"/>
      <c r="H426" s="411">
        <v>1.7</v>
      </c>
      <c r="I426" s="412" t="s">
        <v>15</v>
      </c>
      <c r="J426" s="408"/>
      <c r="K426" s="408"/>
      <c r="L426" s="414"/>
      <c r="M426" s="412" t="s">
        <v>15</v>
      </c>
      <c r="N426" s="413"/>
      <c r="O426" s="414"/>
      <c r="P426" s="412" t="s">
        <v>15</v>
      </c>
      <c r="Q426" s="413"/>
      <c r="R426" s="411">
        <f t="shared" si="4"/>
        <v>1.7</v>
      </c>
      <c r="S426" s="412" t="s">
        <v>15</v>
      </c>
      <c r="T426" s="408"/>
      <c r="U426" s="536"/>
    </row>
    <row r="427" spans="2:21" s="264" customFormat="1" ht="22.5" customHeight="1" hidden="1" outlineLevel="2">
      <c r="B427" s="255"/>
      <c r="C427" s="265" t="s">
        <v>149</v>
      </c>
      <c r="D427" s="265" t="s">
        <v>90</v>
      </c>
      <c r="E427" s="266" t="s">
        <v>3447</v>
      </c>
      <c r="F427" s="554" t="s">
        <v>3448</v>
      </c>
      <c r="G427" s="267" t="s">
        <v>104</v>
      </c>
      <c r="H427" s="268">
        <v>2</v>
      </c>
      <c r="I427" s="269">
        <v>14628.6</v>
      </c>
      <c r="J427" s="555">
        <f>ROUND(I427*H427,2)</f>
        <v>29257.2</v>
      </c>
      <c r="K427" s="637"/>
      <c r="L427" s="270"/>
      <c r="M427" s="269">
        <v>14628.6</v>
      </c>
      <c r="N427" s="271">
        <f>ROUND(M427*L427,2)</f>
        <v>0</v>
      </c>
      <c r="O427" s="270"/>
      <c r="P427" s="269">
        <v>14628.6</v>
      </c>
      <c r="Q427" s="271">
        <f>ROUND(P427*O427,2)</f>
        <v>0</v>
      </c>
      <c r="R427" s="640">
        <f t="shared" si="4"/>
        <v>2</v>
      </c>
      <c r="S427" s="269">
        <v>14628.6</v>
      </c>
      <c r="T427" s="555">
        <f>ROUND(S427*R427,2)</f>
        <v>29257.2</v>
      </c>
      <c r="U427" s="525"/>
    </row>
    <row r="428" spans="2:21" s="264" customFormat="1" ht="31.5" customHeight="1" hidden="1" outlineLevel="2" collapsed="1">
      <c r="B428" s="302"/>
      <c r="C428" s="303" t="s">
        <v>150</v>
      </c>
      <c r="D428" s="303" t="s">
        <v>67</v>
      </c>
      <c r="E428" s="304" t="s">
        <v>1707</v>
      </c>
      <c r="F428" s="579" t="s">
        <v>1708</v>
      </c>
      <c r="G428" s="305" t="s">
        <v>68</v>
      </c>
      <c r="H428" s="306">
        <v>9.052</v>
      </c>
      <c r="I428" s="261">
        <v>2006.2</v>
      </c>
      <c r="J428" s="580">
        <f>ROUND(I428*H428,2)</f>
        <v>18160.12</v>
      </c>
      <c r="K428" s="616"/>
      <c r="L428" s="307"/>
      <c r="M428" s="261">
        <v>2006.2</v>
      </c>
      <c r="N428" s="308">
        <f>ROUND(M428*L428,2)</f>
        <v>0</v>
      </c>
      <c r="O428" s="307"/>
      <c r="P428" s="261">
        <v>2006.2</v>
      </c>
      <c r="Q428" s="308">
        <f>ROUND(P428*O428,2)</f>
        <v>0</v>
      </c>
      <c r="R428" s="639">
        <f t="shared" si="4"/>
        <v>9.052</v>
      </c>
      <c r="S428" s="261">
        <v>2006.2</v>
      </c>
      <c r="T428" s="580">
        <f>ROUND(S428*R428,2)</f>
        <v>18160.12</v>
      </c>
      <c r="U428" s="525"/>
    </row>
    <row r="429" spans="2:21" s="406" customFormat="1" ht="13.5" hidden="1" outlineLevel="3">
      <c r="B429" s="459"/>
      <c r="C429" s="460"/>
      <c r="D429" s="443" t="s">
        <v>70</v>
      </c>
      <c r="E429" s="461" t="s">
        <v>15</v>
      </c>
      <c r="F429" s="583" t="s">
        <v>1709</v>
      </c>
      <c r="G429" s="460"/>
      <c r="H429" s="461" t="s">
        <v>15</v>
      </c>
      <c r="I429" s="403" t="s">
        <v>15</v>
      </c>
      <c r="J429" s="460"/>
      <c r="K429" s="460"/>
      <c r="L429" s="464"/>
      <c r="M429" s="403" t="s">
        <v>15</v>
      </c>
      <c r="N429" s="463"/>
      <c r="O429" s="464"/>
      <c r="P429" s="403" t="s">
        <v>15</v>
      </c>
      <c r="Q429" s="463"/>
      <c r="R429" s="461" t="e">
        <f t="shared" si="4"/>
        <v>#VALUE!</v>
      </c>
      <c r="S429" s="403" t="s">
        <v>15</v>
      </c>
      <c r="T429" s="460"/>
      <c r="U429" s="535"/>
    </row>
    <row r="430" spans="2:21" s="415" customFormat="1" ht="13.5" hidden="1" outlineLevel="3">
      <c r="B430" s="441"/>
      <c r="C430" s="442"/>
      <c r="D430" s="443" t="s">
        <v>70</v>
      </c>
      <c r="E430" s="444" t="s">
        <v>15</v>
      </c>
      <c r="F430" s="581" t="s">
        <v>3449</v>
      </c>
      <c r="G430" s="442"/>
      <c r="H430" s="446">
        <v>9.052</v>
      </c>
      <c r="I430" s="412" t="s">
        <v>15</v>
      </c>
      <c r="J430" s="442"/>
      <c r="K430" s="442"/>
      <c r="L430" s="448"/>
      <c r="M430" s="412" t="s">
        <v>15</v>
      </c>
      <c r="N430" s="447"/>
      <c r="O430" s="448"/>
      <c r="P430" s="412" t="s">
        <v>15</v>
      </c>
      <c r="Q430" s="447"/>
      <c r="R430" s="446">
        <f t="shared" si="4"/>
        <v>9.052</v>
      </c>
      <c r="S430" s="412" t="s">
        <v>15</v>
      </c>
      <c r="T430" s="442"/>
      <c r="U430" s="536"/>
    </row>
    <row r="431" spans="2:21" s="424" customFormat="1" ht="13.5" hidden="1" outlineLevel="3">
      <c r="B431" s="450"/>
      <c r="C431" s="451"/>
      <c r="D431" s="443" t="s">
        <v>70</v>
      </c>
      <c r="E431" s="452" t="s">
        <v>1711</v>
      </c>
      <c r="F431" s="586" t="s">
        <v>71</v>
      </c>
      <c r="G431" s="451"/>
      <c r="H431" s="454">
        <v>9.052</v>
      </c>
      <c r="I431" s="421" t="s">
        <v>15</v>
      </c>
      <c r="J431" s="451"/>
      <c r="K431" s="451"/>
      <c r="L431" s="456"/>
      <c r="M431" s="421" t="s">
        <v>15</v>
      </c>
      <c r="N431" s="455"/>
      <c r="O431" s="456"/>
      <c r="P431" s="421" t="s">
        <v>15</v>
      </c>
      <c r="Q431" s="455"/>
      <c r="R431" s="454">
        <f t="shared" si="4"/>
        <v>9.052</v>
      </c>
      <c r="S431" s="421" t="s">
        <v>15</v>
      </c>
      <c r="T431" s="451"/>
      <c r="U431" s="540"/>
    </row>
    <row r="432" spans="2:21" s="264" customFormat="1" ht="22.5" customHeight="1" hidden="1" outlineLevel="2" collapsed="1">
      <c r="B432" s="302"/>
      <c r="C432" s="303" t="s">
        <v>151</v>
      </c>
      <c r="D432" s="303" t="s">
        <v>67</v>
      </c>
      <c r="E432" s="304" t="s">
        <v>1713</v>
      </c>
      <c r="F432" s="579" t="s">
        <v>1714</v>
      </c>
      <c r="G432" s="305" t="s">
        <v>68</v>
      </c>
      <c r="H432" s="306">
        <v>174.317</v>
      </c>
      <c r="I432" s="261">
        <v>41.3</v>
      </c>
      <c r="J432" s="580">
        <f>ROUND(I432*H432,2)</f>
        <v>7199.29</v>
      </c>
      <c r="K432" s="616"/>
      <c r="L432" s="307"/>
      <c r="M432" s="261">
        <v>41.3</v>
      </c>
      <c r="N432" s="308">
        <f>ROUND(M432*L432,2)</f>
        <v>0</v>
      </c>
      <c r="O432" s="307"/>
      <c r="P432" s="261">
        <v>41.3</v>
      </c>
      <c r="Q432" s="308">
        <f>ROUND(P432*O432,2)</f>
        <v>0</v>
      </c>
      <c r="R432" s="639">
        <f t="shared" si="4"/>
        <v>174.317</v>
      </c>
      <c r="S432" s="261">
        <v>41.3</v>
      </c>
      <c r="T432" s="580">
        <f>ROUND(S432*R432,2)</f>
        <v>7199.29</v>
      </c>
      <c r="U432" s="525"/>
    </row>
    <row r="433" spans="2:21" s="406" customFormat="1" ht="13.5" hidden="1" outlineLevel="3">
      <c r="B433" s="459"/>
      <c r="C433" s="460"/>
      <c r="D433" s="443" t="s">
        <v>70</v>
      </c>
      <c r="E433" s="461" t="s">
        <v>15</v>
      </c>
      <c r="F433" s="583" t="s">
        <v>3450</v>
      </c>
      <c r="G433" s="460"/>
      <c r="H433" s="461" t="s">
        <v>15</v>
      </c>
      <c r="I433" s="403" t="s">
        <v>15</v>
      </c>
      <c r="J433" s="460"/>
      <c r="K433" s="460"/>
      <c r="L433" s="464"/>
      <c r="M433" s="403" t="s">
        <v>15</v>
      </c>
      <c r="N433" s="463"/>
      <c r="O433" s="464"/>
      <c r="P433" s="403" t="s">
        <v>15</v>
      </c>
      <c r="Q433" s="463"/>
      <c r="R433" s="461" t="e">
        <f aca="true" t="shared" si="5" ref="R433:R499">H433+L433+O433</f>
        <v>#VALUE!</v>
      </c>
      <c r="S433" s="403" t="s">
        <v>15</v>
      </c>
      <c r="T433" s="460"/>
      <c r="U433" s="535"/>
    </row>
    <row r="434" spans="2:21" s="415" customFormat="1" ht="13.5" hidden="1" outlineLevel="3">
      <c r="B434" s="441"/>
      <c r="C434" s="442"/>
      <c r="D434" s="443" t="s">
        <v>70</v>
      </c>
      <c r="E434" s="444" t="s">
        <v>15</v>
      </c>
      <c r="F434" s="581" t="s">
        <v>3451</v>
      </c>
      <c r="G434" s="442"/>
      <c r="H434" s="446">
        <v>174.317</v>
      </c>
      <c r="I434" s="412" t="s">
        <v>15</v>
      </c>
      <c r="J434" s="442"/>
      <c r="K434" s="442"/>
      <c r="L434" s="448"/>
      <c r="M434" s="412" t="s">
        <v>15</v>
      </c>
      <c r="N434" s="447"/>
      <c r="O434" s="448"/>
      <c r="P434" s="412" t="s">
        <v>15</v>
      </c>
      <c r="Q434" s="447"/>
      <c r="R434" s="446">
        <f t="shared" si="5"/>
        <v>174.317</v>
      </c>
      <c r="S434" s="412" t="s">
        <v>15</v>
      </c>
      <c r="T434" s="442"/>
      <c r="U434" s="536"/>
    </row>
    <row r="435" spans="2:21" s="264" customFormat="1" ht="22.5" customHeight="1" hidden="1" outlineLevel="2" collapsed="1">
      <c r="B435" s="302"/>
      <c r="C435" s="303" t="s">
        <v>152</v>
      </c>
      <c r="D435" s="303" t="s">
        <v>67</v>
      </c>
      <c r="E435" s="304" t="s">
        <v>1721</v>
      </c>
      <c r="F435" s="579" t="s">
        <v>1722</v>
      </c>
      <c r="G435" s="305" t="s">
        <v>68</v>
      </c>
      <c r="H435" s="306">
        <v>26.047</v>
      </c>
      <c r="I435" s="261">
        <v>82.6</v>
      </c>
      <c r="J435" s="580">
        <f>ROUND(I435*H435,2)</f>
        <v>2151.48</v>
      </c>
      <c r="K435" s="616"/>
      <c r="L435" s="307"/>
      <c r="M435" s="261">
        <v>82.6</v>
      </c>
      <c r="N435" s="308">
        <f>ROUND(M435*L435,2)</f>
        <v>0</v>
      </c>
      <c r="O435" s="307"/>
      <c r="P435" s="261">
        <v>82.6</v>
      </c>
      <c r="Q435" s="308">
        <f>ROUND(P435*O435,2)</f>
        <v>0</v>
      </c>
      <c r="R435" s="639">
        <f t="shared" si="5"/>
        <v>26.047</v>
      </c>
      <c r="S435" s="261">
        <v>82.6</v>
      </c>
      <c r="T435" s="580">
        <f>ROUND(S435*R435,2)</f>
        <v>2151.48</v>
      </c>
      <c r="U435" s="525"/>
    </row>
    <row r="436" spans="2:21" s="415" customFormat="1" ht="13.5" hidden="1" outlineLevel="3">
      <c r="B436" s="441"/>
      <c r="C436" s="442"/>
      <c r="D436" s="443" t="s">
        <v>70</v>
      </c>
      <c r="E436" s="444" t="s">
        <v>15</v>
      </c>
      <c r="F436" s="581" t="s">
        <v>3452</v>
      </c>
      <c r="G436" s="442"/>
      <c r="H436" s="446">
        <v>26.047</v>
      </c>
      <c r="I436" s="412" t="s">
        <v>15</v>
      </c>
      <c r="J436" s="442"/>
      <c r="K436" s="442"/>
      <c r="L436" s="448"/>
      <c r="M436" s="412" t="s">
        <v>15</v>
      </c>
      <c r="N436" s="447"/>
      <c r="O436" s="448"/>
      <c r="P436" s="412" t="s">
        <v>15</v>
      </c>
      <c r="Q436" s="447"/>
      <c r="R436" s="446">
        <f t="shared" si="5"/>
        <v>26.047</v>
      </c>
      <c r="S436" s="412" t="s">
        <v>15</v>
      </c>
      <c r="T436" s="442"/>
      <c r="U436" s="536"/>
    </row>
    <row r="437" spans="2:21" s="264" customFormat="1" ht="22.5" customHeight="1" hidden="1" outlineLevel="2" collapsed="1">
      <c r="B437" s="302"/>
      <c r="C437" s="303" t="s">
        <v>153</v>
      </c>
      <c r="D437" s="303" t="s">
        <v>67</v>
      </c>
      <c r="E437" s="304" t="s">
        <v>3312</v>
      </c>
      <c r="F437" s="579" t="s">
        <v>3313</v>
      </c>
      <c r="G437" s="305" t="s">
        <v>68</v>
      </c>
      <c r="H437" s="306">
        <v>568.022</v>
      </c>
      <c r="I437" s="261">
        <v>22.7</v>
      </c>
      <c r="J437" s="580">
        <f>ROUND(I437*H437,2)</f>
        <v>12894.1</v>
      </c>
      <c r="K437" s="616"/>
      <c r="L437" s="307"/>
      <c r="M437" s="261">
        <v>22.7</v>
      </c>
      <c r="N437" s="308">
        <f>ROUND(M437*L437,2)</f>
        <v>0</v>
      </c>
      <c r="O437" s="307"/>
      <c r="P437" s="261">
        <v>22.7</v>
      </c>
      <c r="Q437" s="308">
        <f>ROUND(P437*O437,2)</f>
        <v>0</v>
      </c>
      <c r="R437" s="639">
        <f t="shared" si="5"/>
        <v>568.022</v>
      </c>
      <c r="S437" s="261">
        <v>22.7</v>
      </c>
      <c r="T437" s="580">
        <f>ROUND(S437*R437,2)</f>
        <v>12894.1</v>
      </c>
      <c r="U437" s="525"/>
    </row>
    <row r="438" spans="2:21" s="406" customFormat="1" ht="13.5" hidden="1" outlineLevel="3">
      <c r="B438" s="459"/>
      <c r="C438" s="460"/>
      <c r="D438" s="443" t="s">
        <v>70</v>
      </c>
      <c r="E438" s="461" t="s">
        <v>15</v>
      </c>
      <c r="F438" s="583" t="s">
        <v>3420</v>
      </c>
      <c r="G438" s="460"/>
      <c r="H438" s="461" t="s">
        <v>15</v>
      </c>
      <c r="I438" s="403" t="s">
        <v>15</v>
      </c>
      <c r="J438" s="460"/>
      <c r="K438" s="460"/>
      <c r="L438" s="464"/>
      <c r="M438" s="403" t="s">
        <v>15</v>
      </c>
      <c r="N438" s="463"/>
      <c r="O438" s="464"/>
      <c r="P438" s="403" t="s">
        <v>15</v>
      </c>
      <c r="Q438" s="463"/>
      <c r="R438" s="461" t="e">
        <f t="shared" si="5"/>
        <v>#VALUE!</v>
      </c>
      <c r="S438" s="403" t="s">
        <v>15</v>
      </c>
      <c r="T438" s="460"/>
      <c r="U438" s="535"/>
    </row>
    <row r="439" spans="2:21" s="415" customFormat="1" ht="13.5" hidden="1" outlineLevel="3">
      <c r="B439" s="441"/>
      <c r="C439" s="442"/>
      <c r="D439" s="443" t="s">
        <v>70</v>
      </c>
      <c r="E439" s="444" t="s">
        <v>15</v>
      </c>
      <c r="F439" s="581" t="s">
        <v>1783</v>
      </c>
      <c r="G439" s="442"/>
      <c r="H439" s="446">
        <v>568.022</v>
      </c>
      <c r="I439" s="412" t="s">
        <v>15</v>
      </c>
      <c r="J439" s="442"/>
      <c r="K439" s="442"/>
      <c r="L439" s="448"/>
      <c r="M439" s="412" t="s">
        <v>15</v>
      </c>
      <c r="N439" s="447"/>
      <c r="O439" s="448"/>
      <c r="P439" s="412" t="s">
        <v>15</v>
      </c>
      <c r="Q439" s="447"/>
      <c r="R439" s="446">
        <f t="shared" si="5"/>
        <v>568.022</v>
      </c>
      <c r="S439" s="412" t="s">
        <v>15</v>
      </c>
      <c r="T439" s="442"/>
      <c r="U439" s="536"/>
    </row>
    <row r="440" spans="2:21" s="264" customFormat="1" ht="22.5" customHeight="1" hidden="1" outlineLevel="2" collapsed="1">
      <c r="B440" s="302"/>
      <c r="C440" s="303" t="s">
        <v>154</v>
      </c>
      <c r="D440" s="303" t="s">
        <v>67</v>
      </c>
      <c r="E440" s="304" t="s">
        <v>1597</v>
      </c>
      <c r="F440" s="579" t="s">
        <v>1598</v>
      </c>
      <c r="G440" s="305" t="s">
        <v>68</v>
      </c>
      <c r="H440" s="306">
        <v>4.524</v>
      </c>
      <c r="I440" s="261">
        <v>36.1</v>
      </c>
      <c r="J440" s="580">
        <f>ROUND(I440*H440,2)</f>
        <v>163.32</v>
      </c>
      <c r="K440" s="616"/>
      <c r="L440" s="307"/>
      <c r="M440" s="261">
        <v>36.1</v>
      </c>
      <c r="N440" s="308">
        <f>ROUND(M440*L440,2)</f>
        <v>0</v>
      </c>
      <c r="O440" s="307"/>
      <c r="P440" s="261">
        <v>36.1</v>
      </c>
      <c r="Q440" s="308">
        <f>ROUND(P440*O440,2)</f>
        <v>0</v>
      </c>
      <c r="R440" s="639">
        <f t="shared" si="5"/>
        <v>4.524</v>
      </c>
      <c r="S440" s="261">
        <v>36.1</v>
      </c>
      <c r="T440" s="580">
        <f>ROUND(S440*R440,2)</f>
        <v>163.32</v>
      </c>
      <c r="U440" s="525"/>
    </row>
    <row r="441" spans="2:21" s="415" customFormat="1" ht="13.5" hidden="1" outlineLevel="3">
      <c r="B441" s="441"/>
      <c r="C441" s="442"/>
      <c r="D441" s="443" t="s">
        <v>70</v>
      </c>
      <c r="E441" s="444" t="s">
        <v>15</v>
      </c>
      <c r="F441" s="581" t="s">
        <v>1511</v>
      </c>
      <c r="G441" s="442"/>
      <c r="H441" s="446">
        <v>4.524</v>
      </c>
      <c r="I441" s="412" t="s">
        <v>15</v>
      </c>
      <c r="J441" s="442"/>
      <c r="K441" s="442"/>
      <c r="L441" s="448"/>
      <c r="M441" s="412" t="s">
        <v>15</v>
      </c>
      <c r="N441" s="447"/>
      <c r="O441" s="448"/>
      <c r="P441" s="412" t="s">
        <v>15</v>
      </c>
      <c r="Q441" s="447"/>
      <c r="R441" s="446">
        <f t="shared" si="5"/>
        <v>4.524</v>
      </c>
      <c r="S441" s="412" t="s">
        <v>15</v>
      </c>
      <c r="T441" s="442"/>
      <c r="U441" s="536"/>
    </row>
    <row r="442" spans="2:21" s="264" customFormat="1" ht="22.5" customHeight="1" hidden="1" outlineLevel="2" collapsed="1">
      <c r="B442" s="302"/>
      <c r="C442" s="303" t="s">
        <v>155</v>
      </c>
      <c r="D442" s="303" t="s">
        <v>67</v>
      </c>
      <c r="E442" s="304" t="s">
        <v>1166</v>
      </c>
      <c r="F442" s="579" t="s">
        <v>1167</v>
      </c>
      <c r="G442" s="305" t="s">
        <v>68</v>
      </c>
      <c r="H442" s="306">
        <v>450.84</v>
      </c>
      <c r="I442" s="261">
        <v>181.1</v>
      </c>
      <c r="J442" s="580">
        <f>ROUND(I442*H442,2)</f>
        <v>81647.12</v>
      </c>
      <c r="K442" s="616"/>
      <c r="L442" s="307"/>
      <c r="M442" s="261">
        <v>181.1</v>
      </c>
      <c r="N442" s="308">
        <f>ROUND(M442*L442,2)</f>
        <v>0</v>
      </c>
      <c r="O442" s="307"/>
      <c r="P442" s="261">
        <v>181.1</v>
      </c>
      <c r="Q442" s="308">
        <f>ROUND(P442*O442,2)</f>
        <v>0</v>
      </c>
      <c r="R442" s="639">
        <f t="shared" si="5"/>
        <v>450.84</v>
      </c>
      <c r="S442" s="261">
        <v>181.1</v>
      </c>
      <c r="T442" s="580">
        <f>ROUND(S442*R442,2)</f>
        <v>81647.12</v>
      </c>
      <c r="U442" s="525"/>
    </row>
    <row r="443" spans="2:21" s="415" customFormat="1" ht="13.5" hidden="1" outlineLevel="3">
      <c r="B443" s="441"/>
      <c r="C443" s="442"/>
      <c r="D443" s="443" t="s">
        <v>70</v>
      </c>
      <c r="E443" s="444" t="s">
        <v>15</v>
      </c>
      <c r="F443" s="581" t="s">
        <v>3453</v>
      </c>
      <c r="G443" s="442"/>
      <c r="H443" s="446">
        <v>1054.548</v>
      </c>
      <c r="I443" s="412" t="s">
        <v>15</v>
      </c>
      <c r="J443" s="442"/>
      <c r="K443" s="442"/>
      <c r="L443" s="448"/>
      <c r="M443" s="412" t="s">
        <v>15</v>
      </c>
      <c r="N443" s="447"/>
      <c r="O443" s="448"/>
      <c r="P443" s="412" t="s">
        <v>15</v>
      </c>
      <c r="Q443" s="447"/>
      <c r="R443" s="446">
        <f t="shared" si="5"/>
        <v>1054.548</v>
      </c>
      <c r="S443" s="412" t="s">
        <v>15</v>
      </c>
      <c r="T443" s="442"/>
      <c r="U443" s="536"/>
    </row>
    <row r="444" spans="2:21" s="415" customFormat="1" ht="13.5" hidden="1" outlineLevel="3">
      <c r="B444" s="441"/>
      <c r="C444" s="442"/>
      <c r="D444" s="443" t="s">
        <v>70</v>
      </c>
      <c r="E444" s="444" t="s">
        <v>15</v>
      </c>
      <c r="F444" s="581" t="s">
        <v>3454</v>
      </c>
      <c r="G444" s="442"/>
      <c r="H444" s="446">
        <v>9.052</v>
      </c>
      <c r="I444" s="412" t="s">
        <v>15</v>
      </c>
      <c r="J444" s="442"/>
      <c r="K444" s="442"/>
      <c r="L444" s="448"/>
      <c r="M444" s="412" t="s">
        <v>15</v>
      </c>
      <c r="N444" s="447"/>
      <c r="O444" s="448"/>
      <c r="P444" s="412" t="s">
        <v>15</v>
      </c>
      <c r="Q444" s="447"/>
      <c r="R444" s="446">
        <f t="shared" si="5"/>
        <v>9.052</v>
      </c>
      <c r="S444" s="412" t="s">
        <v>15</v>
      </c>
      <c r="T444" s="442"/>
      <c r="U444" s="536"/>
    </row>
    <row r="445" spans="2:21" s="415" customFormat="1" ht="13.5" hidden="1" outlineLevel="3">
      <c r="B445" s="441"/>
      <c r="C445" s="442"/>
      <c r="D445" s="443" t="s">
        <v>70</v>
      </c>
      <c r="E445" s="444" t="s">
        <v>15</v>
      </c>
      <c r="F445" s="581" t="s">
        <v>1511</v>
      </c>
      <c r="G445" s="442"/>
      <c r="H445" s="446">
        <v>4.524</v>
      </c>
      <c r="I445" s="412" t="s">
        <v>15</v>
      </c>
      <c r="J445" s="442"/>
      <c r="K445" s="442"/>
      <c r="L445" s="448"/>
      <c r="M445" s="412" t="s">
        <v>15</v>
      </c>
      <c r="N445" s="447"/>
      <c r="O445" s="448"/>
      <c r="P445" s="412" t="s">
        <v>15</v>
      </c>
      <c r="Q445" s="447"/>
      <c r="R445" s="446">
        <f t="shared" si="5"/>
        <v>4.524</v>
      </c>
      <c r="S445" s="412" t="s">
        <v>15</v>
      </c>
      <c r="T445" s="442"/>
      <c r="U445" s="536"/>
    </row>
    <row r="446" spans="2:21" s="426" customFormat="1" ht="13.5" hidden="1" outlineLevel="3">
      <c r="B446" s="477"/>
      <c r="C446" s="478"/>
      <c r="D446" s="443" t="s">
        <v>70</v>
      </c>
      <c r="E446" s="584" t="s">
        <v>15</v>
      </c>
      <c r="F446" s="585" t="s">
        <v>1096</v>
      </c>
      <c r="G446" s="478"/>
      <c r="H446" s="481">
        <v>1068.124</v>
      </c>
      <c r="I446" s="431" t="s">
        <v>15</v>
      </c>
      <c r="J446" s="478"/>
      <c r="K446" s="478"/>
      <c r="L446" s="483"/>
      <c r="M446" s="431" t="s">
        <v>15</v>
      </c>
      <c r="N446" s="482"/>
      <c r="O446" s="483"/>
      <c r="P446" s="431" t="s">
        <v>15</v>
      </c>
      <c r="Q446" s="482"/>
      <c r="R446" s="481">
        <f t="shared" si="5"/>
        <v>1068.124</v>
      </c>
      <c r="S446" s="431" t="s">
        <v>15</v>
      </c>
      <c r="T446" s="478"/>
      <c r="U446" s="538"/>
    </row>
    <row r="447" spans="2:21" s="415" customFormat="1" ht="13.5" hidden="1" outlineLevel="3">
      <c r="B447" s="441"/>
      <c r="C447" s="442"/>
      <c r="D447" s="443" t="s">
        <v>70</v>
      </c>
      <c r="E447" s="444" t="s">
        <v>15</v>
      </c>
      <c r="F447" s="581" t="s">
        <v>3455</v>
      </c>
      <c r="G447" s="442"/>
      <c r="H447" s="446">
        <v>18.105</v>
      </c>
      <c r="I447" s="412" t="s">
        <v>15</v>
      </c>
      <c r="J447" s="442"/>
      <c r="K447" s="442"/>
      <c r="L447" s="448"/>
      <c r="M447" s="412" t="s">
        <v>15</v>
      </c>
      <c r="N447" s="447"/>
      <c r="O447" s="448"/>
      <c r="P447" s="412" t="s">
        <v>15</v>
      </c>
      <c r="Q447" s="447"/>
      <c r="R447" s="446">
        <f t="shared" si="5"/>
        <v>18.105</v>
      </c>
      <c r="S447" s="412" t="s">
        <v>15</v>
      </c>
      <c r="T447" s="442"/>
      <c r="U447" s="536"/>
    </row>
    <row r="448" spans="2:21" s="415" customFormat="1" ht="13.5" hidden="1" outlineLevel="3">
      <c r="B448" s="441"/>
      <c r="C448" s="442"/>
      <c r="D448" s="443" t="s">
        <v>70</v>
      </c>
      <c r="E448" s="444" t="s">
        <v>15</v>
      </c>
      <c r="F448" s="581" t="s">
        <v>3456</v>
      </c>
      <c r="G448" s="442"/>
      <c r="H448" s="446">
        <v>-568.022</v>
      </c>
      <c r="I448" s="412" t="s">
        <v>15</v>
      </c>
      <c r="J448" s="442"/>
      <c r="K448" s="442"/>
      <c r="L448" s="448"/>
      <c r="M448" s="412" t="s">
        <v>15</v>
      </c>
      <c r="N448" s="447"/>
      <c r="O448" s="448"/>
      <c r="P448" s="412" t="s">
        <v>15</v>
      </c>
      <c r="Q448" s="447"/>
      <c r="R448" s="446">
        <f t="shared" si="5"/>
        <v>-568.022</v>
      </c>
      <c r="S448" s="412" t="s">
        <v>15</v>
      </c>
      <c r="T448" s="442"/>
      <c r="U448" s="536"/>
    </row>
    <row r="449" spans="2:21" s="424" customFormat="1" ht="13.5" hidden="1" outlineLevel="3">
      <c r="B449" s="450"/>
      <c r="C449" s="451"/>
      <c r="D449" s="443" t="s">
        <v>70</v>
      </c>
      <c r="E449" s="452" t="s">
        <v>1754</v>
      </c>
      <c r="F449" s="586" t="s">
        <v>71</v>
      </c>
      <c r="G449" s="451"/>
      <c r="H449" s="454">
        <v>518.207</v>
      </c>
      <c r="I449" s="421" t="s">
        <v>15</v>
      </c>
      <c r="J449" s="451"/>
      <c r="K449" s="451"/>
      <c r="L449" s="456"/>
      <c r="M449" s="421" t="s">
        <v>15</v>
      </c>
      <c r="N449" s="455"/>
      <c r="O449" s="456"/>
      <c r="P449" s="421" t="s">
        <v>15</v>
      </c>
      <c r="Q449" s="455"/>
      <c r="R449" s="454">
        <f t="shared" si="5"/>
        <v>518.207</v>
      </c>
      <c r="S449" s="421" t="s">
        <v>15</v>
      </c>
      <c r="T449" s="451"/>
      <c r="U449" s="540"/>
    </row>
    <row r="450" spans="2:21" s="415" customFormat="1" ht="13.5" hidden="1" outlineLevel="3">
      <c r="B450" s="441"/>
      <c r="C450" s="442"/>
      <c r="D450" s="443" t="s">
        <v>70</v>
      </c>
      <c r="E450" s="444" t="s">
        <v>15</v>
      </c>
      <c r="F450" s="581" t="s">
        <v>3457</v>
      </c>
      <c r="G450" s="442"/>
      <c r="H450" s="446">
        <v>450.84</v>
      </c>
      <c r="I450" s="412" t="s">
        <v>15</v>
      </c>
      <c r="J450" s="442"/>
      <c r="K450" s="442"/>
      <c r="L450" s="448"/>
      <c r="M450" s="412" t="s">
        <v>15</v>
      </c>
      <c r="N450" s="447"/>
      <c r="O450" s="448"/>
      <c r="P450" s="412" t="s">
        <v>15</v>
      </c>
      <c r="Q450" s="447"/>
      <c r="R450" s="446">
        <f t="shared" si="5"/>
        <v>450.84</v>
      </c>
      <c r="S450" s="412" t="s">
        <v>15</v>
      </c>
      <c r="T450" s="442"/>
      <c r="U450" s="536"/>
    </row>
    <row r="451" spans="2:21" s="264" customFormat="1" ht="31.5" customHeight="1" hidden="1" outlineLevel="2" collapsed="1">
      <c r="B451" s="302"/>
      <c r="C451" s="303" t="s">
        <v>156</v>
      </c>
      <c r="D451" s="303" t="s">
        <v>67</v>
      </c>
      <c r="E451" s="304" t="s">
        <v>1168</v>
      </c>
      <c r="F451" s="579" t="s">
        <v>1169</v>
      </c>
      <c r="G451" s="305" t="s">
        <v>68</v>
      </c>
      <c r="H451" s="306">
        <v>5860.92</v>
      </c>
      <c r="I451" s="261">
        <v>6.2</v>
      </c>
      <c r="J451" s="580">
        <f>ROUND(I451*H451,2)</f>
        <v>36337.7</v>
      </c>
      <c r="K451" s="616"/>
      <c r="L451" s="307"/>
      <c r="M451" s="261">
        <v>6.2</v>
      </c>
      <c r="N451" s="308">
        <f>ROUND(M451*L451,2)</f>
        <v>0</v>
      </c>
      <c r="O451" s="307"/>
      <c r="P451" s="261">
        <v>6.2</v>
      </c>
      <c r="Q451" s="308">
        <f>ROUND(P451*O451,2)</f>
        <v>0</v>
      </c>
      <c r="R451" s="639">
        <f t="shared" si="5"/>
        <v>5860.92</v>
      </c>
      <c r="S451" s="261">
        <v>6.2</v>
      </c>
      <c r="T451" s="580">
        <f>ROUND(S451*R451,2)</f>
        <v>36337.7</v>
      </c>
      <c r="U451" s="525"/>
    </row>
    <row r="452" spans="2:21" s="415" customFormat="1" ht="13.5" hidden="1" outlineLevel="3">
      <c r="B452" s="441"/>
      <c r="C452" s="442"/>
      <c r="D452" s="443" t="s">
        <v>70</v>
      </c>
      <c r="E452" s="442"/>
      <c r="F452" s="581" t="s">
        <v>3458</v>
      </c>
      <c r="G452" s="442"/>
      <c r="H452" s="446">
        <v>5860.92</v>
      </c>
      <c r="I452" s="412" t="s">
        <v>15</v>
      </c>
      <c r="J452" s="442"/>
      <c r="K452" s="442"/>
      <c r="L452" s="448"/>
      <c r="M452" s="412" t="s">
        <v>15</v>
      </c>
      <c r="N452" s="447"/>
      <c r="O452" s="448"/>
      <c r="P452" s="412" t="s">
        <v>15</v>
      </c>
      <c r="Q452" s="447"/>
      <c r="R452" s="446">
        <f t="shared" si="5"/>
        <v>5860.92</v>
      </c>
      <c r="S452" s="412" t="s">
        <v>15</v>
      </c>
      <c r="T452" s="442"/>
      <c r="U452" s="536"/>
    </row>
    <row r="453" spans="2:21" s="264" customFormat="1" ht="22.5" customHeight="1" hidden="1" outlineLevel="2" collapsed="1">
      <c r="B453" s="302"/>
      <c r="C453" s="303" t="s">
        <v>157</v>
      </c>
      <c r="D453" s="303" t="s">
        <v>67</v>
      </c>
      <c r="E453" s="304" t="s">
        <v>1186</v>
      </c>
      <c r="F453" s="579" t="s">
        <v>1187</v>
      </c>
      <c r="G453" s="305" t="s">
        <v>68</v>
      </c>
      <c r="H453" s="306">
        <v>67.367</v>
      </c>
      <c r="I453" s="261">
        <v>181.1</v>
      </c>
      <c r="J453" s="580">
        <f>ROUND(I453*H453,2)</f>
        <v>12200.16</v>
      </c>
      <c r="K453" s="616"/>
      <c r="L453" s="307"/>
      <c r="M453" s="261">
        <v>181.1</v>
      </c>
      <c r="N453" s="308">
        <f>ROUND(M453*L453,2)</f>
        <v>0</v>
      </c>
      <c r="O453" s="307"/>
      <c r="P453" s="261">
        <v>181.1</v>
      </c>
      <c r="Q453" s="308">
        <f>ROUND(P453*O453,2)</f>
        <v>0</v>
      </c>
      <c r="R453" s="639">
        <f t="shared" si="5"/>
        <v>67.367</v>
      </c>
      <c r="S453" s="261">
        <v>181.1</v>
      </c>
      <c r="T453" s="580">
        <f>ROUND(S453*R453,2)</f>
        <v>12200.16</v>
      </c>
      <c r="U453" s="525"/>
    </row>
    <row r="454" spans="2:21" s="406" customFormat="1" ht="13.5" hidden="1" outlineLevel="3">
      <c r="B454" s="459"/>
      <c r="C454" s="460"/>
      <c r="D454" s="443" t="s">
        <v>70</v>
      </c>
      <c r="E454" s="461" t="s">
        <v>15</v>
      </c>
      <c r="F454" s="583" t="s">
        <v>2210</v>
      </c>
      <c r="G454" s="460"/>
      <c r="H454" s="461" t="s">
        <v>15</v>
      </c>
      <c r="I454" s="403" t="s">
        <v>15</v>
      </c>
      <c r="J454" s="460"/>
      <c r="K454" s="460"/>
      <c r="L454" s="464"/>
      <c r="M454" s="403" t="s">
        <v>15</v>
      </c>
      <c r="N454" s="463"/>
      <c r="O454" s="464"/>
      <c r="P454" s="403" t="s">
        <v>15</v>
      </c>
      <c r="Q454" s="463"/>
      <c r="R454" s="461" t="e">
        <f t="shared" si="5"/>
        <v>#VALUE!</v>
      </c>
      <c r="S454" s="403" t="s">
        <v>15</v>
      </c>
      <c r="T454" s="460"/>
      <c r="U454" s="535"/>
    </row>
    <row r="455" spans="2:21" s="415" customFormat="1" ht="13.5" hidden="1" outlineLevel="3">
      <c r="B455" s="441"/>
      <c r="C455" s="442"/>
      <c r="D455" s="443" t="s">
        <v>70</v>
      </c>
      <c r="E455" s="444" t="s">
        <v>15</v>
      </c>
      <c r="F455" s="581" t="s">
        <v>3459</v>
      </c>
      <c r="G455" s="442"/>
      <c r="H455" s="446">
        <v>67.367</v>
      </c>
      <c r="I455" s="412" t="s">
        <v>15</v>
      </c>
      <c r="J455" s="442"/>
      <c r="K455" s="442"/>
      <c r="L455" s="448"/>
      <c r="M455" s="412" t="s">
        <v>15</v>
      </c>
      <c r="N455" s="447"/>
      <c r="O455" s="448"/>
      <c r="P455" s="412" t="s">
        <v>15</v>
      </c>
      <c r="Q455" s="447"/>
      <c r="R455" s="446">
        <f t="shared" si="5"/>
        <v>67.367</v>
      </c>
      <c r="S455" s="412" t="s">
        <v>15</v>
      </c>
      <c r="T455" s="442"/>
      <c r="U455" s="536"/>
    </row>
    <row r="456" spans="2:21" s="264" customFormat="1" ht="31.5" customHeight="1" hidden="1" outlineLevel="2" collapsed="1">
      <c r="B456" s="302"/>
      <c r="C456" s="303" t="s">
        <v>158</v>
      </c>
      <c r="D456" s="303" t="s">
        <v>67</v>
      </c>
      <c r="E456" s="304" t="s">
        <v>1188</v>
      </c>
      <c r="F456" s="579" t="s">
        <v>1189</v>
      </c>
      <c r="G456" s="305" t="s">
        <v>68</v>
      </c>
      <c r="H456" s="306">
        <v>875.771</v>
      </c>
      <c r="I456" s="261">
        <v>6.2</v>
      </c>
      <c r="J456" s="580">
        <f>ROUND(I456*H456,2)</f>
        <v>5429.78</v>
      </c>
      <c r="K456" s="616"/>
      <c r="L456" s="307"/>
      <c r="M456" s="261">
        <v>6.2</v>
      </c>
      <c r="N456" s="308">
        <f>ROUND(M456*L456,2)</f>
        <v>0</v>
      </c>
      <c r="O456" s="307"/>
      <c r="P456" s="261">
        <v>6.2</v>
      </c>
      <c r="Q456" s="308">
        <f>ROUND(P456*O456,2)</f>
        <v>0</v>
      </c>
      <c r="R456" s="639">
        <f t="shared" si="5"/>
        <v>875.771</v>
      </c>
      <c r="S456" s="261">
        <v>6.2</v>
      </c>
      <c r="T456" s="580">
        <f>ROUND(S456*R456,2)</f>
        <v>5429.78</v>
      </c>
      <c r="U456" s="525"/>
    </row>
    <row r="457" spans="2:21" s="415" customFormat="1" ht="13.5" hidden="1" outlineLevel="3">
      <c r="B457" s="441"/>
      <c r="C457" s="442"/>
      <c r="D457" s="443" t="s">
        <v>70</v>
      </c>
      <c r="E457" s="442"/>
      <c r="F457" s="581" t="s">
        <v>3460</v>
      </c>
      <c r="G457" s="442"/>
      <c r="H457" s="446">
        <v>875.771</v>
      </c>
      <c r="I457" s="412" t="s">
        <v>15</v>
      </c>
      <c r="J457" s="442"/>
      <c r="K457" s="442"/>
      <c r="L457" s="448"/>
      <c r="M457" s="412" t="s">
        <v>15</v>
      </c>
      <c r="N457" s="447"/>
      <c r="O457" s="448"/>
      <c r="P457" s="412" t="s">
        <v>15</v>
      </c>
      <c r="Q457" s="447"/>
      <c r="R457" s="446">
        <f t="shared" si="5"/>
        <v>875.771</v>
      </c>
      <c r="S457" s="412" t="s">
        <v>15</v>
      </c>
      <c r="T457" s="442"/>
      <c r="U457" s="536"/>
    </row>
    <row r="458" spans="2:21" s="264" customFormat="1" ht="22.5" customHeight="1" hidden="1" outlineLevel="2" collapsed="1">
      <c r="B458" s="302"/>
      <c r="C458" s="303" t="s">
        <v>159</v>
      </c>
      <c r="D458" s="303" t="s">
        <v>67</v>
      </c>
      <c r="E458" s="304" t="s">
        <v>3367</v>
      </c>
      <c r="F458" s="579" t="s">
        <v>3368</v>
      </c>
      <c r="G458" s="305" t="s">
        <v>68</v>
      </c>
      <c r="H458" s="306">
        <v>518.207</v>
      </c>
      <c r="I458" s="261">
        <v>167.2</v>
      </c>
      <c r="J458" s="580">
        <f>ROUND(I458*H458,2)</f>
        <v>86644.21</v>
      </c>
      <c r="K458" s="616"/>
      <c r="L458" s="307"/>
      <c r="M458" s="261">
        <v>167.2</v>
      </c>
      <c r="N458" s="308">
        <f>ROUND(M458*L458,2)</f>
        <v>0</v>
      </c>
      <c r="O458" s="307"/>
      <c r="P458" s="261">
        <v>167.2</v>
      </c>
      <c r="Q458" s="308">
        <f>ROUND(P458*O458,2)</f>
        <v>0</v>
      </c>
      <c r="R458" s="639">
        <f t="shared" si="5"/>
        <v>518.207</v>
      </c>
      <c r="S458" s="261">
        <v>167.2</v>
      </c>
      <c r="T458" s="580">
        <f>ROUND(S458*R458,2)</f>
        <v>86644.21</v>
      </c>
      <c r="U458" s="525"/>
    </row>
    <row r="459" spans="2:21" s="415" customFormat="1" ht="13.5" hidden="1" outlineLevel="3">
      <c r="B459" s="441"/>
      <c r="C459" s="442"/>
      <c r="D459" s="443" t="s">
        <v>70</v>
      </c>
      <c r="E459" s="444" t="s">
        <v>15</v>
      </c>
      <c r="F459" s="581" t="s">
        <v>1754</v>
      </c>
      <c r="G459" s="442"/>
      <c r="H459" s="446">
        <v>518.207</v>
      </c>
      <c r="I459" s="412" t="s">
        <v>15</v>
      </c>
      <c r="J459" s="442"/>
      <c r="K459" s="442"/>
      <c r="L459" s="448"/>
      <c r="M459" s="412" t="s">
        <v>15</v>
      </c>
      <c r="N459" s="447"/>
      <c r="O459" s="448"/>
      <c r="P459" s="412" t="s">
        <v>15</v>
      </c>
      <c r="Q459" s="447"/>
      <c r="R459" s="446">
        <f t="shared" si="5"/>
        <v>518.207</v>
      </c>
      <c r="S459" s="412" t="s">
        <v>15</v>
      </c>
      <c r="T459" s="442"/>
      <c r="U459" s="536"/>
    </row>
    <row r="460" spans="2:21" s="264" customFormat="1" ht="22.5" customHeight="1" hidden="1" outlineLevel="2">
      <c r="B460" s="302"/>
      <c r="C460" s="303" t="s">
        <v>160</v>
      </c>
      <c r="D460" s="303" t="s">
        <v>67</v>
      </c>
      <c r="E460" s="304" t="s">
        <v>1791</v>
      </c>
      <c r="F460" s="579" t="s">
        <v>1792</v>
      </c>
      <c r="G460" s="305" t="s">
        <v>182</v>
      </c>
      <c r="H460" s="306">
        <v>1</v>
      </c>
      <c r="I460" s="261">
        <v>104490</v>
      </c>
      <c r="J460" s="580">
        <f>ROUND(I460*H460,2)</f>
        <v>104490</v>
      </c>
      <c r="K460" s="616"/>
      <c r="L460" s="307"/>
      <c r="M460" s="261">
        <v>104490</v>
      </c>
      <c r="N460" s="308">
        <f>ROUND(M460*L460,2)</f>
        <v>0</v>
      </c>
      <c r="O460" s="307"/>
      <c r="P460" s="261">
        <v>104490</v>
      </c>
      <c r="Q460" s="308">
        <f>ROUND(P460*O460,2)</f>
        <v>0</v>
      </c>
      <c r="R460" s="639">
        <f t="shared" si="5"/>
        <v>1</v>
      </c>
      <c r="S460" s="261">
        <v>104490</v>
      </c>
      <c r="T460" s="580">
        <f>ROUND(S460*R460,2)</f>
        <v>104490</v>
      </c>
      <c r="U460" s="525"/>
    </row>
    <row r="461" spans="2:21" s="264" customFormat="1" ht="31.5" customHeight="1" hidden="1" outlineLevel="2" collapsed="1">
      <c r="B461" s="302"/>
      <c r="C461" s="303" t="s">
        <v>161</v>
      </c>
      <c r="D461" s="303" t="s">
        <v>67</v>
      </c>
      <c r="E461" s="304" t="s">
        <v>1794</v>
      </c>
      <c r="F461" s="579" t="s">
        <v>1795</v>
      </c>
      <c r="G461" s="305" t="s">
        <v>104</v>
      </c>
      <c r="H461" s="306">
        <v>283.588</v>
      </c>
      <c r="I461" s="261">
        <v>1253.9</v>
      </c>
      <c r="J461" s="580">
        <f>ROUND(I461*H461,2)</f>
        <v>355590.99</v>
      </c>
      <c r="K461" s="616"/>
      <c r="L461" s="307"/>
      <c r="M461" s="261">
        <v>1253.9</v>
      </c>
      <c r="N461" s="308">
        <f>ROUND(M461*L461,2)</f>
        <v>0</v>
      </c>
      <c r="O461" s="307"/>
      <c r="P461" s="261">
        <v>1253.9</v>
      </c>
      <c r="Q461" s="308">
        <f>ROUND(P461*O461,2)</f>
        <v>0</v>
      </c>
      <c r="R461" s="639">
        <f t="shared" si="5"/>
        <v>283.588</v>
      </c>
      <c r="S461" s="261">
        <v>1253.9</v>
      </c>
      <c r="T461" s="580">
        <f>ROUND(S461*R461,2)</f>
        <v>355590.99</v>
      </c>
      <c r="U461" s="525"/>
    </row>
    <row r="462" spans="2:21" s="406" customFormat="1" ht="13.5" hidden="1" outlineLevel="3">
      <c r="B462" s="459"/>
      <c r="C462" s="460"/>
      <c r="D462" s="443" t="s">
        <v>70</v>
      </c>
      <c r="E462" s="461" t="s">
        <v>15</v>
      </c>
      <c r="F462" s="583" t="s">
        <v>1796</v>
      </c>
      <c r="G462" s="460"/>
      <c r="H462" s="461" t="s">
        <v>15</v>
      </c>
      <c r="I462" s="403" t="s">
        <v>15</v>
      </c>
      <c r="J462" s="460"/>
      <c r="K462" s="460"/>
      <c r="L462" s="464"/>
      <c r="M462" s="403" t="s">
        <v>15</v>
      </c>
      <c r="N462" s="463"/>
      <c r="O462" s="464"/>
      <c r="P462" s="403" t="s">
        <v>15</v>
      </c>
      <c r="Q462" s="463"/>
      <c r="R462" s="461"/>
      <c r="S462" s="403" t="s">
        <v>15</v>
      </c>
      <c r="T462" s="460"/>
      <c r="U462" s="535"/>
    </row>
    <row r="463" spans="2:21" s="415" customFormat="1" ht="13.5" hidden="1" outlineLevel="3">
      <c r="B463" s="441"/>
      <c r="C463" s="442"/>
      <c r="D463" s="443" t="s">
        <v>70</v>
      </c>
      <c r="E463" s="444" t="s">
        <v>15</v>
      </c>
      <c r="F463" s="581" t="s">
        <v>3461</v>
      </c>
      <c r="G463" s="442"/>
      <c r="H463" s="446">
        <v>283.588</v>
      </c>
      <c r="I463" s="412" t="s">
        <v>15</v>
      </c>
      <c r="J463" s="442"/>
      <c r="K463" s="442"/>
      <c r="L463" s="448"/>
      <c r="M463" s="412" t="s">
        <v>3462</v>
      </c>
      <c r="N463" s="447"/>
      <c r="O463" s="448"/>
      <c r="P463" s="412" t="s">
        <v>15</v>
      </c>
      <c r="Q463" s="447"/>
      <c r="R463" s="446">
        <f t="shared" si="5"/>
        <v>283.588</v>
      </c>
      <c r="S463" s="412" t="s">
        <v>15</v>
      </c>
      <c r="T463" s="442"/>
      <c r="U463" s="536"/>
    </row>
    <row r="464" spans="2:21" s="415" customFormat="1" ht="13.5" hidden="1" outlineLevel="3">
      <c r="B464" s="441"/>
      <c r="C464" s="442"/>
      <c r="D464" s="443"/>
      <c r="E464" s="444"/>
      <c r="F464" s="581"/>
      <c r="G464" s="442"/>
      <c r="H464" s="446"/>
      <c r="I464" s="412"/>
      <c r="J464" s="442"/>
      <c r="K464" s="442"/>
      <c r="L464" s="448"/>
      <c r="M464" s="412" t="s">
        <v>3463</v>
      </c>
      <c r="N464" s="447"/>
      <c r="O464" s="448"/>
      <c r="P464" s="412"/>
      <c r="Q464" s="447"/>
      <c r="R464" s="446"/>
      <c r="S464" s="412"/>
      <c r="T464" s="442"/>
      <c r="U464" s="536"/>
    </row>
    <row r="465" spans="2:21" s="415" customFormat="1" ht="13.5" hidden="1" outlineLevel="3">
      <c r="B465" s="441"/>
      <c r="C465" s="442"/>
      <c r="D465" s="443"/>
      <c r="E465" s="444"/>
      <c r="F465" s="581"/>
      <c r="G465" s="442"/>
      <c r="H465" s="446"/>
      <c r="I465" s="412"/>
      <c r="J465" s="442"/>
      <c r="K465" s="442"/>
      <c r="L465" s="448"/>
      <c r="M465" s="412" t="s">
        <v>3464</v>
      </c>
      <c r="N465" s="447"/>
      <c r="O465" s="448"/>
      <c r="P465" s="412"/>
      <c r="Q465" s="447"/>
      <c r="R465" s="446">
        <f t="shared" si="5"/>
        <v>0</v>
      </c>
      <c r="S465" s="412"/>
      <c r="T465" s="442"/>
      <c r="U465" s="536"/>
    </row>
    <row r="466" spans="2:21" s="264" customFormat="1" ht="22.5" customHeight="1" hidden="1" outlineLevel="2" collapsed="1">
      <c r="B466" s="302"/>
      <c r="C466" s="303" t="s">
        <v>162</v>
      </c>
      <c r="D466" s="303" t="s">
        <v>67</v>
      </c>
      <c r="E466" s="304" t="s">
        <v>1800</v>
      </c>
      <c r="F466" s="579" t="s">
        <v>1801</v>
      </c>
      <c r="G466" s="305" t="s">
        <v>77</v>
      </c>
      <c r="H466" s="306">
        <v>680.612</v>
      </c>
      <c r="I466" s="261">
        <v>209</v>
      </c>
      <c r="J466" s="580">
        <f>ROUND(I466*H466,2)</f>
        <v>142247.91</v>
      </c>
      <c r="K466" s="616"/>
      <c r="L466" s="307"/>
      <c r="M466" s="261">
        <v>209</v>
      </c>
      <c r="N466" s="308">
        <f>ROUND(M466*L466,2)</f>
        <v>0</v>
      </c>
      <c r="O466" s="307"/>
      <c r="P466" s="261">
        <v>209</v>
      </c>
      <c r="Q466" s="308">
        <f>ROUND(P466*O466,2)</f>
        <v>0</v>
      </c>
      <c r="R466" s="639">
        <f t="shared" si="5"/>
        <v>680.612</v>
      </c>
      <c r="S466" s="261">
        <v>209</v>
      </c>
      <c r="T466" s="580">
        <f>ROUND(S466*R466,2)</f>
        <v>142247.91</v>
      </c>
      <c r="U466" s="525"/>
    </row>
    <row r="467" spans="2:21" s="415" customFormat="1" ht="13.5" hidden="1" outlineLevel="3">
      <c r="B467" s="441"/>
      <c r="C467" s="442"/>
      <c r="D467" s="443" t="s">
        <v>70</v>
      </c>
      <c r="E467" s="444" t="s">
        <v>15</v>
      </c>
      <c r="F467" s="581" t="s">
        <v>3465</v>
      </c>
      <c r="G467" s="442"/>
      <c r="H467" s="446">
        <v>680.612</v>
      </c>
      <c r="I467" s="412" t="s">
        <v>15</v>
      </c>
      <c r="J467" s="442"/>
      <c r="K467" s="442"/>
      <c r="L467" s="646"/>
      <c r="M467" s="587" t="s">
        <v>3466</v>
      </c>
      <c r="N467" s="447"/>
      <c r="O467" s="448"/>
      <c r="P467" s="412" t="s">
        <v>15</v>
      </c>
      <c r="Q467" s="447"/>
      <c r="R467" s="446">
        <f t="shared" si="5"/>
        <v>680.612</v>
      </c>
      <c r="S467" s="412" t="s">
        <v>15</v>
      </c>
      <c r="T467" s="442"/>
      <c r="U467" s="536"/>
    </row>
    <row r="468" spans="2:21" s="415" customFormat="1" ht="13.5" hidden="1" outlineLevel="3">
      <c r="B468" s="441"/>
      <c r="C468" s="442"/>
      <c r="D468" s="443"/>
      <c r="E468" s="444"/>
      <c r="F468" s="581"/>
      <c r="G468" s="442"/>
      <c r="H468" s="446"/>
      <c r="I468" s="412"/>
      <c r="J468" s="442"/>
      <c r="K468" s="442"/>
      <c r="L468" s="646"/>
      <c r="M468" s="587" t="s">
        <v>3467</v>
      </c>
      <c r="N468" s="447"/>
      <c r="O468" s="448"/>
      <c r="P468" s="412"/>
      <c r="Q468" s="447"/>
      <c r="R468" s="446"/>
      <c r="S468" s="412"/>
      <c r="T468" s="442"/>
      <c r="U468" s="536"/>
    </row>
    <row r="469" spans="2:21" s="415" customFormat="1" ht="13.5" hidden="1" outlineLevel="3">
      <c r="B469" s="441"/>
      <c r="C469" s="442"/>
      <c r="D469" s="443"/>
      <c r="E469" s="444"/>
      <c r="F469" s="581"/>
      <c r="G469" s="442"/>
      <c r="H469" s="446"/>
      <c r="I469" s="412"/>
      <c r="J469" s="442"/>
      <c r="K469" s="442"/>
      <c r="L469" s="646"/>
      <c r="M469" s="587"/>
      <c r="N469" s="447"/>
      <c r="O469" s="448"/>
      <c r="P469" s="412"/>
      <c r="Q469" s="447"/>
      <c r="R469" s="446"/>
      <c r="S469" s="412"/>
      <c r="T469" s="442"/>
      <c r="U469" s="536"/>
    </row>
    <row r="470" spans="2:21" s="264" customFormat="1" ht="22.5" customHeight="1" hidden="1" outlineLevel="2" collapsed="1">
      <c r="B470" s="302"/>
      <c r="C470" s="303" t="s">
        <v>163</v>
      </c>
      <c r="D470" s="303" t="s">
        <v>67</v>
      </c>
      <c r="E470" s="304" t="s">
        <v>1804</v>
      </c>
      <c r="F470" s="579" t="s">
        <v>1805</v>
      </c>
      <c r="G470" s="305" t="s">
        <v>77</v>
      </c>
      <c r="H470" s="306">
        <v>680.612</v>
      </c>
      <c r="I470" s="261">
        <v>1250</v>
      </c>
      <c r="J470" s="580">
        <f>ROUND(I470*H470,2)</f>
        <v>850765</v>
      </c>
      <c r="K470" s="616"/>
      <c r="L470" s="307"/>
      <c r="M470" s="261">
        <v>1250</v>
      </c>
      <c r="N470" s="308">
        <f>ROUND(M470*L470,2)</f>
        <v>0</v>
      </c>
      <c r="O470" s="307"/>
      <c r="P470" s="261">
        <v>1250</v>
      </c>
      <c r="Q470" s="308">
        <f>ROUND(P470*O470,2)</f>
        <v>0</v>
      </c>
      <c r="R470" s="639">
        <f t="shared" si="5"/>
        <v>680.612</v>
      </c>
      <c r="S470" s="261">
        <v>1250</v>
      </c>
      <c r="T470" s="580">
        <f>ROUND(S470*R470,2)</f>
        <v>850765</v>
      </c>
      <c r="U470" s="525"/>
    </row>
    <row r="471" spans="2:21" s="415" customFormat="1" ht="13.5" hidden="1" outlineLevel="3">
      <c r="B471" s="441"/>
      <c r="C471" s="442"/>
      <c r="D471" s="443" t="s">
        <v>70</v>
      </c>
      <c r="E471" s="444" t="s">
        <v>15</v>
      </c>
      <c r="F471" s="581" t="s">
        <v>3468</v>
      </c>
      <c r="G471" s="442"/>
      <c r="H471" s="446">
        <v>491.72</v>
      </c>
      <c r="I471" s="412" t="s">
        <v>15</v>
      </c>
      <c r="J471" s="442"/>
      <c r="K471" s="442"/>
      <c r="L471" s="448"/>
      <c r="M471" s="412" t="s">
        <v>15</v>
      </c>
      <c r="N471" s="447"/>
      <c r="O471" s="448"/>
      <c r="P471" s="412" t="s">
        <v>15</v>
      </c>
      <c r="Q471" s="447"/>
      <c r="R471" s="446">
        <f t="shared" si="5"/>
        <v>491.72</v>
      </c>
      <c r="S471" s="412" t="s">
        <v>15</v>
      </c>
      <c r="T471" s="442"/>
      <c r="U471" s="536"/>
    </row>
    <row r="472" spans="2:21" s="415" customFormat="1" ht="13.5" hidden="1" outlineLevel="3">
      <c r="B472" s="441"/>
      <c r="C472" s="442"/>
      <c r="D472" s="443" t="s">
        <v>70</v>
      </c>
      <c r="E472" s="444" t="s">
        <v>15</v>
      </c>
      <c r="F472" s="581" t="s">
        <v>3469</v>
      </c>
      <c r="G472" s="442"/>
      <c r="H472" s="446">
        <v>188.892</v>
      </c>
      <c r="I472" s="412" t="s">
        <v>15</v>
      </c>
      <c r="J472" s="442"/>
      <c r="K472" s="442"/>
      <c r="L472" s="448"/>
      <c r="M472" s="412" t="s">
        <v>15</v>
      </c>
      <c r="N472" s="447"/>
      <c r="O472" s="448"/>
      <c r="P472" s="412" t="s">
        <v>15</v>
      </c>
      <c r="Q472" s="447"/>
      <c r="R472" s="446">
        <f t="shared" si="5"/>
        <v>188.892</v>
      </c>
      <c r="S472" s="412" t="s">
        <v>15</v>
      </c>
      <c r="T472" s="442"/>
      <c r="U472" s="536"/>
    </row>
    <row r="473" spans="2:21" s="424" customFormat="1" ht="13.5" hidden="1" outlineLevel="3">
      <c r="B473" s="450"/>
      <c r="C473" s="451"/>
      <c r="D473" s="443" t="s">
        <v>70</v>
      </c>
      <c r="E473" s="452" t="s">
        <v>3465</v>
      </c>
      <c r="F473" s="586" t="s">
        <v>71</v>
      </c>
      <c r="G473" s="451"/>
      <c r="H473" s="454">
        <v>680.612</v>
      </c>
      <c r="I473" s="421" t="s">
        <v>15</v>
      </c>
      <c r="J473" s="451"/>
      <c r="K473" s="451"/>
      <c r="L473" s="456"/>
      <c r="M473" s="421" t="s">
        <v>15</v>
      </c>
      <c r="N473" s="455"/>
      <c r="O473" s="456"/>
      <c r="P473" s="421" t="s">
        <v>15</v>
      </c>
      <c r="Q473" s="455"/>
      <c r="R473" s="454">
        <f t="shared" si="5"/>
        <v>680.612</v>
      </c>
      <c r="S473" s="421" t="s">
        <v>15</v>
      </c>
      <c r="T473" s="451"/>
      <c r="U473" s="540"/>
    </row>
    <row r="474" spans="2:21" s="264" customFormat="1" ht="22.5" customHeight="1" hidden="1" outlineLevel="2" collapsed="1">
      <c r="B474" s="302"/>
      <c r="C474" s="310" t="s">
        <v>164</v>
      </c>
      <c r="D474" s="310" t="s">
        <v>90</v>
      </c>
      <c r="E474" s="311" t="s">
        <v>1823</v>
      </c>
      <c r="F474" s="588" t="s">
        <v>1824</v>
      </c>
      <c r="G474" s="312" t="s">
        <v>82</v>
      </c>
      <c r="H474" s="313">
        <v>83.035</v>
      </c>
      <c r="I474" s="269">
        <v>6000</v>
      </c>
      <c r="J474" s="589">
        <f>ROUND(I474*H474,2)</f>
        <v>498210</v>
      </c>
      <c r="K474" s="617"/>
      <c r="L474" s="314"/>
      <c r="M474" s="269">
        <v>6000</v>
      </c>
      <c r="N474" s="315">
        <f>ROUND(M474*L474,2)</f>
        <v>0</v>
      </c>
      <c r="O474" s="314">
        <f>L468/8.197</f>
        <v>0</v>
      </c>
      <c r="P474" s="269">
        <v>6000</v>
      </c>
      <c r="Q474" s="315">
        <f>ROUND(P474*O474,2)</f>
        <v>0</v>
      </c>
      <c r="R474" s="641">
        <f t="shared" si="5"/>
        <v>83.035</v>
      </c>
      <c r="S474" s="269">
        <v>6000</v>
      </c>
      <c r="T474" s="589">
        <f>ROUND(S474*R474,2)</f>
        <v>498210</v>
      </c>
      <c r="U474" s="525"/>
    </row>
    <row r="475" spans="2:21" s="415" customFormat="1" ht="16.2" customHeight="1" hidden="1" outlineLevel="3">
      <c r="B475" s="441"/>
      <c r="C475" s="442"/>
      <c r="D475" s="443" t="s">
        <v>70</v>
      </c>
      <c r="E475" s="444" t="s">
        <v>15</v>
      </c>
      <c r="F475" s="581" t="s">
        <v>3470</v>
      </c>
      <c r="G475" s="442"/>
      <c r="H475" s="446">
        <v>83.035</v>
      </c>
      <c r="I475" s="412" t="s">
        <v>15</v>
      </c>
      <c r="J475" s="442"/>
      <c r="K475" s="442"/>
      <c r="L475" s="448"/>
      <c r="M475" s="412" t="s">
        <v>15</v>
      </c>
      <c r="N475" s="447"/>
      <c r="O475" s="448"/>
      <c r="P475" s="412" t="s">
        <v>15</v>
      </c>
      <c r="Q475" s="651" t="s">
        <v>3471</v>
      </c>
      <c r="R475" s="446"/>
      <c r="S475" s="412" t="s">
        <v>15</v>
      </c>
      <c r="T475" s="442"/>
      <c r="U475" s="536"/>
    </row>
    <row r="476" spans="2:21" s="264" customFormat="1" ht="22.5" customHeight="1" hidden="1" outlineLevel="2">
      <c r="B476" s="302"/>
      <c r="C476" s="303" t="s">
        <v>165</v>
      </c>
      <c r="D476" s="303" t="s">
        <v>67</v>
      </c>
      <c r="E476" s="304" t="s">
        <v>1827</v>
      </c>
      <c r="F476" s="579" t="s">
        <v>1828</v>
      </c>
      <c r="G476" s="305" t="s">
        <v>82</v>
      </c>
      <c r="H476" s="306">
        <v>83.035</v>
      </c>
      <c r="I476" s="261">
        <v>954.4</v>
      </c>
      <c r="J476" s="580">
        <f>ROUND(I476*H476,2)</f>
        <v>79248.6</v>
      </c>
      <c r="K476" s="616"/>
      <c r="L476" s="307"/>
      <c r="M476" s="261">
        <v>954.4</v>
      </c>
      <c r="N476" s="308">
        <f>ROUND(M476*L476,2)</f>
        <v>0</v>
      </c>
      <c r="O476" s="307"/>
      <c r="P476" s="261">
        <v>954.4</v>
      </c>
      <c r="Q476" s="308">
        <f>ROUND(P476*O476,2)</f>
        <v>0</v>
      </c>
      <c r="R476" s="639">
        <f t="shared" si="5"/>
        <v>83.035</v>
      </c>
      <c r="S476" s="261">
        <v>954.4</v>
      </c>
      <c r="T476" s="580">
        <f>ROUND(S476*R476,2)</f>
        <v>79248.6</v>
      </c>
      <c r="U476" s="525"/>
    </row>
    <row r="477" spans="2:21" s="264" customFormat="1" ht="31.5" customHeight="1" hidden="1" outlineLevel="2" collapsed="1">
      <c r="B477" s="302"/>
      <c r="C477" s="303" t="s">
        <v>12</v>
      </c>
      <c r="D477" s="303" t="s">
        <v>67</v>
      </c>
      <c r="E477" s="304" t="s">
        <v>1830</v>
      </c>
      <c r="F477" s="579" t="s">
        <v>1831</v>
      </c>
      <c r="G477" s="305" t="s">
        <v>77</v>
      </c>
      <c r="H477" s="306">
        <v>680.612</v>
      </c>
      <c r="I477" s="261">
        <v>1044.9</v>
      </c>
      <c r="J477" s="580">
        <f>ROUND(I477*H477,2)</f>
        <v>711171.48</v>
      </c>
      <c r="K477" s="616"/>
      <c r="L477" s="307"/>
      <c r="M477" s="261">
        <v>1044.9</v>
      </c>
      <c r="N477" s="308">
        <f>ROUND(M477*L477,2)</f>
        <v>0</v>
      </c>
      <c r="O477" s="307"/>
      <c r="P477" s="261">
        <v>1044.9</v>
      </c>
      <c r="Q477" s="308">
        <f>ROUND(P477*O477,2)</f>
        <v>0</v>
      </c>
      <c r="R477" s="639">
        <f t="shared" si="5"/>
        <v>680.612</v>
      </c>
      <c r="S477" s="261">
        <v>1044.9</v>
      </c>
      <c r="T477" s="580">
        <f>ROUND(S477*R477,2)</f>
        <v>711171.48</v>
      </c>
      <c r="U477" s="525"/>
    </row>
    <row r="478" spans="2:21" s="415" customFormat="1" ht="13.5" hidden="1" outlineLevel="3">
      <c r="B478" s="407"/>
      <c r="C478" s="408"/>
      <c r="D478" s="399" t="s">
        <v>70</v>
      </c>
      <c r="E478" s="436" t="s">
        <v>15</v>
      </c>
      <c r="F478" s="466" t="s">
        <v>3465</v>
      </c>
      <c r="G478" s="408"/>
      <c r="H478" s="411">
        <v>680.612</v>
      </c>
      <c r="I478" s="412" t="s">
        <v>15</v>
      </c>
      <c r="J478" s="408"/>
      <c r="K478" s="408"/>
      <c r="L478" s="414"/>
      <c r="M478" s="412" t="s">
        <v>15</v>
      </c>
      <c r="N478" s="413"/>
      <c r="O478" s="414"/>
      <c r="P478" s="412" t="s">
        <v>15</v>
      </c>
      <c r="Q478" s="413"/>
      <c r="R478" s="411">
        <f t="shared" si="5"/>
        <v>680.612</v>
      </c>
      <c r="S478" s="412" t="s">
        <v>15</v>
      </c>
      <c r="T478" s="408"/>
      <c r="U478" s="536"/>
    </row>
    <row r="479" spans="2:21" s="264" customFormat="1" ht="22.5" customHeight="1" hidden="1" outlineLevel="2" collapsed="1">
      <c r="B479" s="255"/>
      <c r="C479" s="256" t="s">
        <v>166</v>
      </c>
      <c r="D479" s="256" t="s">
        <v>67</v>
      </c>
      <c r="E479" s="257" t="s">
        <v>1840</v>
      </c>
      <c r="F479" s="258" t="s">
        <v>1841</v>
      </c>
      <c r="G479" s="259" t="s">
        <v>182</v>
      </c>
      <c r="H479" s="260">
        <v>174</v>
      </c>
      <c r="I479" s="261">
        <v>1393.2</v>
      </c>
      <c r="J479" s="534">
        <f>ROUND(I479*H479,2)</f>
        <v>242416.8</v>
      </c>
      <c r="K479" s="636"/>
      <c r="L479" s="262"/>
      <c r="M479" s="261">
        <v>1393.2</v>
      </c>
      <c r="N479" s="263">
        <f>ROUND(M479*L479,2)</f>
        <v>0</v>
      </c>
      <c r="O479" s="262"/>
      <c r="P479" s="261">
        <v>1393.2</v>
      </c>
      <c r="Q479" s="263">
        <f>ROUND(P479*O479,2)</f>
        <v>0</v>
      </c>
      <c r="R479" s="638">
        <f t="shared" si="5"/>
        <v>174</v>
      </c>
      <c r="S479" s="261">
        <v>1393.2</v>
      </c>
      <c r="T479" s="534">
        <f>ROUND(S479*R479,2)</f>
        <v>242416.8</v>
      </c>
      <c r="U479" s="525"/>
    </row>
    <row r="480" spans="2:21" s="415" customFormat="1" ht="13.5" hidden="1" outlineLevel="3">
      <c r="B480" s="407"/>
      <c r="C480" s="408"/>
      <c r="D480" s="399" t="s">
        <v>70</v>
      </c>
      <c r="E480" s="436" t="s">
        <v>15</v>
      </c>
      <c r="F480" s="466" t="s">
        <v>3472</v>
      </c>
      <c r="G480" s="408"/>
      <c r="H480" s="411">
        <v>174</v>
      </c>
      <c r="I480" s="412" t="s">
        <v>15</v>
      </c>
      <c r="J480" s="408"/>
      <c r="K480" s="408"/>
      <c r="L480" s="414"/>
      <c r="M480" s="412" t="s">
        <v>15</v>
      </c>
      <c r="N480" s="413"/>
      <c r="O480" s="414"/>
      <c r="P480" s="412" t="s">
        <v>15</v>
      </c>
      <c r="Q480" s="413"/>
      <c r="R480" s="411">
        <f t="shared" si="5"/>
        <v>174</v>
      </c>
      <c r="S480" s="412" t="s">
        <v>15</v>
      </c>
      <c r="T480" s="408"/>
      <c r="U480" s="536"/>
    </row>
    <row r="481" spans="2:21" s="264" customFormat="1" ht="22.5" customHeight="1" hidden="1" outlineLevel="2">
      <c r="B481" s="255"/>
      <c r="C481" s="256" t="s">
        <v>167</v>
      </c>
      <c r="D481" s="256" t="s">
        <v>67</v>
      </c>
      <c r="E481" s="257" t="s">
        <v>1844</v>
      </c>
      <c r="F481" s="258" t="s">
        <v>1845</v>
      </c>
      <c r="G481" s="259" t="s">
        <v>182</v>
      </c>
      <c r="H481" s="260">
        <v>174</v>
      </c>
      <c r="I481" s="261">
        <v>418</v>
      </c>
      <c r="J481" s="534">
        <f>ROUND(I481*H481,2)</f>
        <v>72732</v>
      </c>
      <c r="K481" s="636"/>
      <c r="L481" s="262"/>
      <c r="M481" s="261">
        <v>418</v>
      </c>
      <c r="N481" s="263">
        <f>ROUND(M481*L481,2)</f>
        <v>0</v>
      </c>
      <c r="O481" s="262"/>
      <c r="P481" s="261">
        <v>418</v>
      </c>
      <c r="Q481" s="263">
        <f>ROUND(P481*O481,2)</f>
        <v>0</v>
      </c>
      <c r="R481" s="638">
        <f t="shared" si="5"/>
        <v>174</v>
      </c>
      <c r="S481" s="261">
        <v>418</v>
      </c>
      <c r="T481" s="534">
        <f>ROUND(S481*R481,2)</f>
        <v>72732</v>
      </c>
      <c r="U481" s="525"/>
    </row>
    <row r="482" spans="2:21" s="264" customFormat="1" ht="22.5" customHeight="1" hidden="1" outlineLevel="2" collapsed="1">
      <c r="B482" s="255"/>
      <c r="C482" s="256" t="s">
        <v>168</v>
      </c>
      <c r="D482" s="256" t="s">
        <v>67</v>
      </c>
      <c r="E482" s="257" t="s">
        <v>1847</v>
      </c>
      <c r="F482" s="258" t="s">
        <v>1848</v>
      </c>
      <c r="G482" s="259" t="s">
        <v>104</v>
      </c>
      <c r="H482" s="260">
        <v>20</v>
      </c>
      <c r="I482" s="261">
        <v>1393.2</v>
      </c>
      <c r="J482" s="534">
        <f>ROUND(I482*H482,2)</f>
        <v>27864</v>
      </c>
      <c r="K482" s="636"/>
      <c r="L482" s="262"/>
      <c r="M482" s="261">
        <v>1393.2</v>
      </c>
      <c r="N482" s="263">
        <f>ROUND(M482*L482,2)</f>
        <v>0</v>
      </c>
      <c r="O482" s="262"/>
      <c r="P482" s="261">
        <v>1393.2</v>
      </c>
      <c r="Q482" s="263">
        <f>ROUND(P482*O482,2)</f>
        <v>0</v>
      </c>
      <c r="R482" s="638">
        <f t="shared" si="5"/>
        <v>20</v>
      </c>
      <c r="S482" s="261">
        <v>1393.2</v>
      </c>
      <c r="T482" s="534">
        <f>ROUND(S482*R482,2)</f>
        <v>27864</v>
      </c>
      <c r="U482" s="525"/>
    </row>
    <row r="483" spans="2:21" s="415" customFormat="1" ht="13.5" hidden="1" outlineLevel="3">
      <c r="B483" s="407"/>
      <c r="C483" s="408"/>
      <c r="D483" s="399" t="s">
        <v>70</v>
      </c>
      <c r="E483" s="436" t="s">
        <v>15</v>
      </c>
      <c r="F483" s="466" t="s">
        <v>3473</v>
      </c>
      <c r="G483" s="408"/>
      <c r="H483" s="411">
        <v>20</v>
      </c>
      <c r="I483" s="412" t="s">
        <v>15</v>
      </c>
      <c r="J483" s="408"/>
      <c r="K483" s="408"/>
      <c r="L483" s="414"/>
      <c r="M483" s="412" t="s">
        <v>15</v>
      </c>
      <c r="N483" s="413"/>
      <c r="O483" s="414"/>
      <c r="P483" s="412" t="s">
        <v>15</v>
      </c>
      <c r="Q483" s="413"/>
      <c r="R483" s="411">
        <f t="shared" si="5"/>
        <v>20</v>
      </c>
      <c r="S483" s="412" t="s">
        <v>15</v>
      </c>
      <c r="T483" s="408"/>
      <c r="U483" s="536"/>
    </row>
    <row r="484" spans="2:21" s="309" customFormat="1" ht="22.5" customHeight="1" hidden="1" outlineLevel="2" collapsed="1">
      <c r="B484" s="302"/>
      <c r="C484" s="303" t="s">
        <v>169</v>
      </c>
      <c r="D484" s="303" t="s">
        <v>67</v>
      </c>
      <c r="E484" s="304" t="s">
        <v>1851</v>
      </c>
      <c r="F484" s="579" t="s">
        <v>1852</v>
      </c>
      <c r="G484" s="305" t="s">
        <v>82</v>
      </c>
      <c r="H484" s="306">
        <v>8.642</v>
      </c>
      <c r="I484" s="261">
        <v>20898</v>
      </c>
      <c r="J484" s="580">
        <f>ROUND(I484*H484,2)</f>
        <v>180600.52</v>
      </c>
      <c r="K484" s="616"/>
      <c r="L484" s="307"/>
      <c r="M484" s="261">
        <v>20898</v>
      </c>
      <c r="N484" s="308">
        <f>ROUND(M484*L484,2)</f>
        <v>0</v>
      </c>
      <c r="O484" s="307"/>
      <c r="P484" s="261">
        <v>20898</v>
      </c>
      <c r="Q484" s="308">
        <f>ROUND(P484*O484,2)</f>
        <v>0</v>
      </c>
      <c r="R484" s="639">
        <f t="shared" si="5"/>
        <v>8.642</v>
      </c>
      <c r="S484" s="261">
        <v>20898</v>
      </c>
      <c r="T484" s="580">
        <f>ROUND(S484*R484,2)</f>
        <v>180600.52</v>
      </c>
      <c r="U484" s="582"/>
    </row>
    <row r="485" spans="2:21" s="465" customFormat="1" ht="13.5" hidden="1" outlineLevel="3">
      <c r="B485" s="459"/>
      <c r="C485" s="460"/>
      <c r="D485" s="443" t="s">
        <v>70</v>
      </c>
      <c r="E485" s="461" t="s">
        <v>15</v>
      </c>
      <c r="F485" s="583" t="s">
        <v>1853</v>
      </c>
      <c r="G485" s="460"/>
      <c r="H485" s="461" t="s">
        <v>15</v>
      </c>
      <c r="I485" s="403" t="s">
        <v>15</v>
      </c>
      <c r="J485" s="460"/>
      <c r="K485" s="460"/>
      <c r="L485" s="464"/>
      <c r="M485" s="403" t="s">
        <v>3474</v>
      </c>
      <c r="N485" s="463"/>
      <c r="O485" s="464"/>
      <c r="P485" s="403" t="s">
        <v>15</v>
      </c>
      <c r="Q485" s="463"/>
      <c r="R485" s="461" t="e">
        <f t="shared" si="5"/>
        <v>#VALUE!</v>
      </c>
      <c r="S485" s="403" t="s">
        <v>15</v>
      </c>
      <c r="T485" s="460"/>
      <c r="U485" s="590"/>
    </row>
    <row r="486" spans="2:21" s="449" customFormat="1" ht="13.5" hidden="1" outlineLevel="3">
      <c r="B486" s="441"/>
      <c r="C486" s="442"/>
      <c r="D486" s="443" t="s">
        <v>70</v>
      </c>
      <c r="E486" s="444" t="s">
        <v>3475</v>
      </c>
      <c r="F486" s="581" t="s">
        <v>3476</v>
      </c>
      <c r="G486" s="442"/>
      <c r="H486" s="446">
        <v>2.765</v>
      </c>
      <c r="I486" s="412" t="s">
        <v>15</v>
      </c>
      <c r="J486" s="442"/>
      <c r="K486" s="442"/>
      <c r="L486" s="448"/>
      <c r="M486" s="412" t="s">
        <v>3477</v>
      </c>
      <c r="N486" s="447"/>
      <c r="O486" s="448"/>
      <c r="P486" s="412" t="s">
        <v>15</v>
      </c>
      <c r="Q486" s="447"/>
      <c r="R486" s="446">
        <f t="shared" si="5"/>
        <v>2.765</v>
      </c>
      <c r="S486" s="412" t="s">
        <v>15</v>
      </c>
      <c r="T486" s="442"/>
      <c r="U486" s="591"/>
    </row>
    <row r="487" spans="2:21" s="449" customFormat="1" ht="13.5" hidden="1" outlineLevel="3">
      <c r="B487" s="441"/>
      <c r="C487" s="442"/>
      <c r="D487" s="443" t="s">
        <v>70</v>
      </c>
      <c r="E487" s="444" t="s">
        <v>3478</v>
      </c>
      <c r="F487" s="581" t="s">
        <v>3479</v>
      </c>
      <c r="G487" s="442"/>
      <c r="H487" s="446">
        <v>5.877</v>
      </c>
      <c r="I487" s="412" t="s">
        <v>15</v>
      </c>
      <c r="J487" s="442"/>
      <c r="K487" s="442"/>
      <c r="L487" s="448"/>
      <c r="M487" s="412" t="s">
        <v>3480</v>
      </c>
      <c r="N487" s="447"/>
      <c r="O487" s="448"/>
      <c r="P487" s="412" t="s">
        <v>15</v>
      </c>
      <c r="Q487" s="447"/>
      <c r="R487" s="446">
        <f t="shared" si="5"/>
        <v>5.877</v>
      </c>
      <c r="S487" s="412" t="s">
        <v>15</v>
      </c>
      <c r="T487" s="442"/>
      <c r="U487" s="591"/>
    </row>
    <row r="488" spans="2:21" s="457" customFormat="1" ht="13.5" hidden="1" outlineLevel="3">
      <c r="B488" s="450"/>
      <c r="C488" s="451"/>
      <c r="D488" s="443" t="s">
        <v>70</v>
      </c>
      <c r="E488" s="452" t="s">
        <v>1856</v>
      </c>
      <c r="F488" s="586" t="s">
        <v>71</v>
      </c>
      <c r="G488" s="451"/>
      <c r="H488" s="454">
        <v>8.642</v>
      </c>
      <c r="I488" s="421" t="s">
        <v>15</v>
      </c>
      <c r="J488" s="451"/>
      <c r="K488" s="451"/>
      <c r="L488" s="456"/>
      <c r="M488" s="421" t="s">
        <v>15</v>
      </c>
      <c r="N488" s="455"/>
      <c r="O488" s="456"/>
      <c r="P488" s="421" t="s">
        <v>15</v>
      </c>
      <c r="Q488" s="455"/>
      <c r="R488" s="454">
        <f t="shared" si="5"/>
        <v>8.642</v>
      </c>
      <c r="S488" s="421" t="s">
        <v>15</v>
      </c>
      <c r="T488" s="451"/>
      <c r="U488" s="592"/>
    </row>
    <row r="489" spans="2:21" s="309" customFormat="1" ht="22.5" customHeight="1" hidden="1" outlineLevel="2" collapsed="1">
      <c r="B489" s="302"/>
      <c r="C489" s="310" t="s">
        <v>170</v>
      </c>
      <c r="D489" s="310" t="s">
        <v>90</v>
      </c>
      <c r="E489" s="311" t="s">
        <v>3481</v>
      </c>
      <c r="F489" s="588" t="s">
        <v>3482</v>
      </c>
      <c r="G489" s="312" t="s">
        <v>82</v>
      </c>
      <c r="H489" s="313">
        <v>2.848</v>
      </c>
      <c r="I489" s="269">
        <v>8000</v>
      </c>
      <c r="J489" s="589">
        <f>ROUND(I489*H489,2)</f>
        <v>22784</v>
      </c>
      <c r="K489" s="617"/>
      <c r="L489" s="314"/>
      <c r="M489" s="269">
        <v>8000</v>
      </c>
      <c r="N489" s="315">
        <f>ROUND(M489*L489,2)</f>
        <v>0</v>
      </c>
      <c r="O489" s="314"/>
      <c r="P489" s="269">
        <v>8000</v>
      </c>
      <c r="Q489" s="315">
        <f>ROUND(P489*O489,2)</f>
        <v>0</v>
      </c>
      <c r="R489" s="641">
        <f t="shared" si="5"/>
        <v>2.848</v>
      </c>
      <c r="S489" s="269">
        <v>8000</v>
      </c>
      <c r="T489" s="589">
        <f>ROUND(S489*R489,2)</f>
        <v>22784</v>
      </c>
      <c r="U489" s="582"/>
    </row>
    <row r="490" spans="2:21" s="449" customFormat="1" ht="13.5" hidden="1" outlineLevel="3">
      <c r="B490" s="441"/>
      <c r="C490" s="442"/>
      <c r="D490" s="443" t="s">
        <v>70</v>
      </c>
      <c r="E490" s="444" t="s">
        <v>15</v>
      </c>
      <c r="F490" s="581" t="s">
        <v>3483</v>
      </c>
      <c r="G490" s="442"/>
      <c r="H490" s="446">
        <v>2.848</v>
      </c>
      <c r="I490" s="412" t="s">
        <v>15</v>
      </c>
      <c r="J490" s="442"/>
      <c r="K490" s="442"/>
      <c r="L490" s="448"/>
      <c r="M490" s="412" t="s">
        <v>15</v>
      </c>
      <c r="N490" s="447"/>
      <c r="O490" s="448"/>
      <c r="P490" s="412" t="s">
        <v>15</v>
      </c>
      <c r="Q490" s="447"/>
      <c r="R490" s="446">
        <f t="shared" si="5"/>
        <v>2.848</v>
      </c>
      <c r="S490" s="412" t="s">
        <v>15</v>
      </c>
      <c r="T490" s="442"/>
      <c r="U490" s="591"/>
    </row>
    <row r="491" spans="2:21" s="309" customFormat="1" ht="22.5" customHeight="1" hidden="1" outlineLevel="2" collapsed="1">
      <c r="B491" s="302"/>
      <c r="C491" s="310" t="s">
        <v>171</v>
      </c>
      <c r="D491" s="310" t="s">
        <v>90</v>
      </c>
      <c r="E491" s="311" t="s">
        <v>3484</v>
      </c>
      <c r="F491" s="588" t="s">
        <v>3485</v>
      </c>
      <c r="G491" s="312" t="s">
        <v>82</v>
      </c>
      <c r="H491" s="313">
        <v>6.053</v>
      </c>
      <c r="I491" s="269">
        <v>8000</v>
      </c>
      <c r="J491" s="589">
        <f>ROUND(I491*H491,2)</f>
        <v>48424</v>
      </c>
      <c r="K491" s="617"/>
      <c r="L491" s="314"/>
      <c r="M491" s="269">
        <v>8000</v>
      </c>
      <c r="N491" s="315">
        <f>ROUND(M491*L491,2)</f>
        <v>0</v>
      </c>
      <c r="O491" s="314"/>
      <c r="P491" s="269">
        <v>8000</v>
      </c>
      <c r="Q491" s="315">
        <f>ROUND(P491*O491,2)</f>
        <v>0</v>
      </c>
      <c r="R491" s="641">
        <f t="shared" si="5"/>
        <v>6.053</v>
      </c>
      <c r="S491" s="269">
        <v>8000</v>
      </c>
      <c r="T491" s="589">
        <f>ROUND(S491*R491,2)</f>
        <v>48424</v>
      </c>
      <c r="U491" s="582"/>
    </row>
    <row r="492" spans="2:21" s="449" customFormat="1" ht="13.5" hidden="1" outlineLevel="3">
      <c r="B492" s="441"/>
      <c r="C492" s="442"/>
      <c r="D492" s="443" t="s">
        <v>70</v>
      </c>
      <c r="E492" s="444" t="s">
        <v>15</v>
      </c>
      <c r="F492" s="581" t="s">
        <v>3486</v>
      </c>
      <c r="G492" s="442"/>
      <c r="H492" s="446">
        <v>6.053</v>
      </c>
      <c r="I492" s="412" t="s">
        <v>15</v>
      </c>
      <c r="J492" s="442"/>
      <c r="K492" s="442"/>
      <c r="L492" s="448"/>
      <c r="M492" s="412" t="s">
        <v>15</v>
      </c>
      <c r="N492" s="447"/>
      <c r="O492" s="448"/>
      <c r="P492" s="412" t="s">
        <v>15</v>
      </c>
      <c r="Q492" s="447"/>
      <c r="R492" s="446">
        <f t="shared" si="5"/>
        <v>6.053</v>
      </c>
      <c r="S492" s="412" t="s">
        <v>15</v>
      </c>
      <c r="T492" s="442"/>
      <c r="U492" s="591"/>
    </row>
    <row r="493" spans="2:21" s="309" customFormat="1" ht="22.5" customHeight="1" hidden="1" outlineLevel="2" collapsed="1">
      <c r="B493" s="302"/>
      <c r="C493" s="303" t="s">
        <v>172</v>
      </c>
      <c r="D493" s="303" t="s">
        <v>67</v>
      </c>
      <c r="E493" s="304" t="s">
        <v>1861</v>
      </c>
      <c r="F493" s="579" t="s">
        <v>1862</v>
      </c>
      <c r="G493" s="305" t="s">
        <v>82</v>
      </c>
      <c r="H493" s="306">
        <v>8.642</v>
      </c>
      <c r="I493" s="261">
        <v>11145.6</v>
      </c>
      <c r="J493" s="580">
        <f>ROUND(I493*H493,2)</f>
        <v>96320.28</v>
      </c>
      <c r="K493" s="616"/>
      <c r="L493" s="307"/>
      <c r="M493" s="261">
        <v>11145.6</v>
      </c>
      <c r="N493" s="308">
        <f>ROUND(M493*L493,2)</f>
        <v>0</v>
      </c>
      <c r="O493" s="307"/>
      <c r="P493" s="261">
        <v>11145.6</v>
      </c>
      <c r="Q493" s="308">
        <f>ROUND(P493*O493,2)</f>
        <v>0</v>
      </c>
      <c r="R493" s="639">
        <f t="shared" si="5"/>
        <v>8.642</v>
      </c>
      <c r="S493" s="261">
        <v>11145.6</v>
      </c>
      <c r="T493" s="580">
        <f>ROUND(S493*R493,2)</f>
        <v>96320.28</v>
      </c>
      <c r="U493" s="582"/>
    </row>
    <row r="494" spans="2:21" s="449" customFormat="1" ht="13.5" hidden="1" outlineLevel="3">
      <c r="B494" s="441"/>
      <c r="C494" s="442"/>
      <c r="D494" s="443" t="s">
        <v>70</v>
      </c>
      <c r="E494" s="444" t="s">
        <v>15</v>
      </c>
      <c r="F494" s="581" t="s">
        <v>1856</v>
      </c>
      <c r="G494" s="442"/>
      <c r="H494" s="446">
        <v>8.642</v>
      </c>
      <c r="I494" s="412" t="s">
        <v>15</v>
      </c>
      <c r="J494" s="442"/>
      <c r="K494" s="442"/>
      <c r="L494" s="448"/>
      <c r="M494" s="412" t="s">
        <v>15</v>
      </c>
      <c r="N494" s="447"/>
      <c r="O494" s="448"/>
      <c r="P494" s="412" t="s">
        <v>15</v>
      </c>
      <c r="Q494" s="447"/>
      <c r="R494" s="446">
        <f t="shared" si="5"/>
        <v>8.642</v>
      </c>
      <c r="S494" s="412" t="s">
        <v>15</v>
      </c>
      <c r="T494" s="442"/>
      <c r="U494" s="591"/>
    </row>
    <row r="495" spans="2:21" s="309" customFormat="1" ht="22.5" customHeight="1" hidden="1" outlineLevel="2" collapsed="1">
      <c r="B495" s="302"/>
      <c r="C495" s="303" t="s">
        <v>173</v>
      </c>
      <c r="D495" s="303" t="s">
        <v>67</v>
      </c>
      <c r="E495" s="304" t="s">
        <v>1864</v>
      </c>
      <c r="F495" s="579" t="s">
        <v>1865</v>
      </c>
      <c r="G495" s="305" t="s">
        <v>82</v>
      </c>
      <c r="H495" s="306">
        <v>8.642</v>
      </c>
      <c r="I495" s="261">
        <v>9752.4</v>
      </c>
      <c r="J495" s="580">
        <f>ROUND(I495*H495,2)</f>
        <v>84280.24</v>
      </c>
      <c r="K495" s="616"/>
      <c r="L495" s="307"/>
      <c r="M495" s="261">
        <v>9752.4</v>
      </c>
      <c r="N495" s="308">
        <f>ROUND(M495*L495,2)</f>
        <v>0</v>
      </c>
      <c r="O495" s="307"/>
      <c r="P495" s="261">
        <v>9752.4</v>
      </c>
      <c r="Q495" s="308">
        <f>ROUND(P495*O495,2)</f>
        <v>0</v>
      </c>
      <c r="R495" s="639">
        <f t="shared" si="5"/>
        <v>8.642</v>
      </c>
      <c r="S495" s="261">
        <v>9752.4</v>
      </c>
      <c r="T495" s="580">
        <f>ROUND(S495*R495,2)</f>
        <v>84280.24</v>
      </c>
      <c r="U495" s="582"/>
    </row>
    <row r="496" spans="2:21" s="449" customFormat="1" ht="13.5" hidden="1" outlineLevel="3">
      <c r="B496" s="441"/>
      <c r="C496" s="442"/>
      <c r="D496" s="443" t="s">
        <v>70</v>
      </c>
      <c r="E496" s="444" t="s">
        <v>15</v>
      </c>
      <c r="F496" s="581" t="s">
        <v>1856</v>
      </c>
      <c r="G496" s="442"/>
      <c r="H496" s="446">
        <v>8.642</v>
      </c>
      <c r="I496" s="412" t="s">
        <v>15</v>
      </c>
      <c r="J496" s="442"/>
      <c r="K496" s="442"/>
      <c r="L496" s="448"/>
      <c r="M496" s="412" t="s">
        <v>15</v>
      </c>
      <c r="N496" s="447"/>
      <c r="O496" s="448"/>
      <c r="P496" s="412" t="s">
        <v>15</v>
      </c>
      <c r="Q496" s="447"/>
      <c r="R496" s="446">
        <f t="shared" si="5"/>
        <v>8.642</v>
      </c>
      <c r="S496" s="412" t="s">
        <v>15</v>
      </c>
      <c r="T496" s="442"/>
      <c r="U496" s="591"/>
    </row>
    <row r="497" spans="2:21" s="309" customFormat="1" ht="31.5" customHeight="1" hidden="1" outlineLevel="2" collapsed="1">
      <c r="B497" s="302"/>
      <c r="C497" s="303" t="s">
        <v>174</v>
      </c>
      <c r="D497" s="303" t="s">
        <v>67</v>
      </c>
      <c r="E497" s="304" t="s">
        <v>1904</v>
      </c>
      <c r="F497" s="579" t="s">
        <v>1905</v>
      </c>
      <c r="G497" s="305" t="s">
        <v>68</v>
      </c>
      <c r="H497" s="306">
        <v>8.848</v>
      </c>
      <c r="I497" s="261">
        <v>94.7</v>
      </c>
      <c r="J497" s="580">
        <f>ROUND(I497*H497,2)</f>
        <v>837.91</v>
      </c>
      <c r="K497" s="616"/>
      <c r="L497" s="307"/>
      <c r="M497" s="261">
        <v>94.7</v>
      </c>
      <c r="N497" s="308">
        <f>ROUND(M497*L497,2)</f>
        <v>0</v>
      </c>
      <c r="O497" s="307"/>
      <c r="P497" s="261">
        <v>94.7</v>
      </c>
      <c r="Q497" s="308">
        <f>ROUND(P497*O497,2)</f>
        <v>0</v>
      </c>
      <c r="R497" s="639">
        <f t="shared" si="5"/>
        <v>8.848</v>
      </c>
      <c r="S497" s="261">
        <v>94.7</v>
      </c>
      <c r="T497" s="580">
        <f>ROUND(S497*R497,2)</f>
        <v>837.91</v>
      </c>
      <c r="U497" s="582"/>
    </row>
    <row r="498" spans="2:21" s="465" customFormat="1" ht="13.5" hidden="1" outlineLevel="3">
      <c r="B498" s="459"/>
      <c r="C498" s="460"/>
      <c r="D498" s="443" t="s">
        <v>70</v>
      </c>
      <c r="E498" s="461" t="s">
        <v>15</v>
      </c>
      <c r="F498" s="583" t="s">
        <v>1906</v>
      </c>
      <c r="G498" s="460"/>
      <c r="H498" s="461" t="s">
        <v>15</v>
      </c>
      <c r="I498" s="403" t="s">
        <v>15</v>
      </c>
      <c r="J498" s="460"/>
      <c r="K498" s="460"/>
      <c r="L498" s="464"/>
      <c r="M498" s="403" t="s">
        <v>15</v>
      </c>
      <c r="N498" s="463"/>
      <c r="O498" s="464"/>
      <c r="P498" s="403" t="s">
        <v>15</v>
      </c>
      <c r="Q498" s="463"/>
      <c r="R498" s="461" t="e">
        <f t="shared" si="5"/>
        <v>#VALUE!</v>
      </c>
      <c r="S498" s="403" t="s">
        <v>15</v>
      </c>
      <c r="T498" s="460"/>
      <c r="U498" s="590"/>
    </row>
    <row r="499" spans="2:21" s="449" customFormat="1" ht="13.5" hidden="1" outlineLevel="3">
      <c r="B499" s="441"/>
      <c r="C499" s="442"/>
      <c r="D499" s="443" t="s">
        <v>70</v>
      </c>
      <c r="E499" s="444" t="s">
        <v>15</v>
      </c>
      <c r="F499" s="581" t="s">
        <v>3487</v>
      </c>
      <c r="G499" s="442"/>
      <c r="H499" s="446">
        <v>8.848</v>
      </c>
      <c r="I499" s="412" t="s">
        <v>15</v>
      </c>
      <c r="J499" s="442"/>
      <c r="K499" s="442"/>
      <c r="L499" s="448"/>
      <c r="M499" s="412" t="s">
        <v>15</v>
      </c>
      <c r="N499" s="447"/>
      <c r="O499" s="448"/>
      <c r="P499" s="412" t="s">
        <v>15</v>
      </c>
      <c r="Q499" s="447"/>
      <c r="R499" s="446">
        <f t="shared" si="5"/>
        <v>8.848</v>
      </c>
      <c r="S499" s="412" t="s">
        <v>15</v>
      </c>
      <c r="T499" s="442"/>
      <c r="U499" s="591"/>
    </row>
    <row r="500" spans="2:21" s="484" customFormat="1" ht="13.5" hidden="1" outlineLevel="3">
      <c r="B500" s="477"/>
      <c r="C500" s="478"/>
      <c r="D500" s="443" t="s">
        <v>70</v>
      </c>
      <c r="E500" s="584" t="s">
        <v>1908</v>
      </c>
      <c r="F500" s="585" t="s">
        <v>1096</v>
      </c>
      <c r="G500" s="478"/>
      <c r="H500" s="481">
        <v>8.848</v>
      </c>
      <c r="I500" s="431" t="s">
        <v>15</v>
      </c>
      <c r="J500" s="478"/>
      <c r="K500" s="478"/>
      <c r="L500" s="483"/>
      <c r="M500" s="431" t="s">
        <v>15</v>
      </c>
      <c r="N500" s="482"/>
      <c r="O500" s="483"/>
      <c r="P500" s="431" t="s">
        <v>15</v>
      </c>
      <c r="Q500" s="482"/>
      <c r="R500" s="481">
        <f aca="true" t="shared" si="6" ref="R500:R554">H500+L500+O500</f>
        <v>8.848</v>
      </c>
      <c r="S500" s="431" t="s">
        <v>15</v>
      </c>
      <c r="T500" s="478"/>
      <c r="U500" s="593"/>
    </row>
    <row r="501" spans="2:21" s="309" customFormat="1" ht="22.5" customHeight="1" hidden="1" outlineLevel="2" collapsed="1">
      <c r="B501" s="302"/>
      <c r="C501" s="310" t="s">
        <v>175</v>
      </c>
      <c r="D501" s="310" t="s">
        <v>90</v>
      </c>
      <c r="E501" s="311" t="s">
        <v>1582</v>
      </c>
      <c r="F501" s="588" t="s">
        <v>1583</v>
      </c>
      <c r="G501" s="312" t="s">
        <v>82</v>
      </c>
      <c r="H501" s="313">
        <v>16.729</v>
      </c>
      <c r="I501" s="269">
        <v>278.6</v>
      </c>
      <c r="J501" s="589">
        <f>ROUND(I501*H501,2)</f>
        <v>4660.7</v>
      </c>
      <c r="K501" s="617"/>
      <c r="L501" s="314"/>
      <c r="M501" s="269">
        <v>278.6</v>
      </c>
      <c r="N501" s="315">
        <f>ROUND(M501*L501,2)</f>
        <v>0</v>
      </c>
      <c r="O501" s="314"/>
      <c r="P501" s="269">
        <v>278.6</v>
      </c>
      <c r="Q501" s="315">
        <f>ROUND(P501*O501,2)</f>
        <v>0</v>
      </c>
      <c r="R501" s="641">
        <f t="shared" si="6"/>
        <v>16.729</v>
      </c>
      <c r="S501" s="269">
        <v>278.6</v>
      </c>
      <c r="T501" s="589">
        <f>ROUND(S501*R501,2)</f>
        <v>4660.7</v>
      </c>
      <c r="U501" s="582"/>
    </row>
    <row r="502" spans="2:21" s="449" customFormat="1" ht="13.5" hidden="1" outlineLevel="3">
      <c r="B502" s="441"/>
      <c r="C502" s="442"/>
      <c r="D502" s="443" t="s">
        <v>70</v>
      </c>
      <c r="E502" s="444" t="s">
        <v>15</v>
      </c>
      <c r="F502" s="581" t="s">
        <v>1910</v>
      </c>
      <c r="G502" s="442"/>
      <c r="H502" s="446">
        <v>16.729</v>
      </c>
      <c r="I502" s="412" t="s">
        <v>15</v>
      </c>
      <c r="J502" s="442"/>
      <c r="K502" s="442"/>
      <c r="L502" s="448"/>
      <c r="M502" s="412" t="s">
        <v>15</v>
      </c>
      <c r="N502" s="447"/>
      <c r="O502" s="448"/>
      <c r="P502" s="412" t="s">
        <v>15</v>
      </c>
      <c r="Q502" s="447"/>
      <c r="R502" s="446">
        <f t="shared" si="6"/>
        <v>16.729</v>
      </c>
      <c r="S502" s="412" t="s">
        <v>15</v>
      </c>
      <c r="T502" s="442"/>
      <c r="U502" s="591"/>
    </row>
    <row r="503" spans="2:21" s="309" customFormat="1" ht="22.5" customHeight="1" hidden="1" outlineLevel="2" collapsed="1">
      <c r="B503" s="302"/>
      <c r="C503" s="303" t="s">
        <v>176</v>
      </c>
      <c r="D503" s="303" t="s">
        <v>67</v>
      </c>
      <c r="E503" s="304" t="s">
        <v>1597</v>
      </c>
      <c r="F503" s="579" t="s">
        <v>1598</v>
      </c>
      <c r="G503" s="305" t="s">
        <v>68</v>
      </c>
      <c r="H503" s="306">
        <v>8.848</v>
      </c>
      <c r="I503" s="261">
        <v>36.1</v>
      </c>
      <c r="J503" s="580">
        <f>ROUND(I503*H503,2)</f>
        <v>319.41</v>
      </c>
      <c r="K503" s="616"/>
      <c r="L503" s="307"/>
      <c r="M503" s="261">
        <v>36.1</v>
      </c>
      <c r="N503" s="308">
        <f>ROUND(M503*L503,2)</f>
        <v>0</v>
      </c>
      <c r="O503" s="307"/>
      <c r="P503" s="261">
        <v>36.1</v>
      </c>
      <c r="Q503" s="308">
        <f>ROUND(P503*O503,2)</f>
        <v>0</v>
      </c>
      <c r="R503" s="639">
        <f t="shared" si="6"/>
        <v>8.848</v>
      </c>
      <c r="S503" s="261">
        <v>36.1</v>
      </c>
      <c r="T503" s="580">
        <f>ROUND(S503*R503,2)</f>
        <v>319.41</v>
      </c>
      <c r="U503" s="582"/>
    </row>
    <row r="504" spans="2:21" s="449" customFormat="1" ht="13.5" hidden="1" outlineLevel="3">
      <c r="B504" s="441"/>
      <c r="C504" s="442"/>
      <c r="D504" s="443" t="s">
        <v>70</v>
      </c>
      <c r="E504" s="444" t="s">
        <v>15</v>
      </c>
      <c r="F504" s="581" t="s">
        <v>1912</v>
      </c>
      <c r="G504" s="442"/>
      <c r="H504" s="446">
        <v>8.848</v>
      </c>
      <c r="I504" s="412" t="s">
        <v>15</v>
      </c>
      <c r="J504" s="442"/>
      <c r="K504" s="442"/>
      <c r="L504" s="448"/>
      <c r="M504" s="412" t="s">
        <v>15</v>
      </c>
      <c r="N504" s="447"/>
      <c r="O504" s="448"/>
      <c r="P504" s="412" t="s">
        <v>15</v>
      </c>
      <c r="Q504" s="447"/>
      <c r="R504" s="446">
        <f t="shared" si="6"/>
        <v>8.848</v>
      </c>
      <c r="S504" s="412" t="s">
        <v>15</v>
      </c>
      <c r="T504" s="442"/>
      <c r="U504" s="591"/>
    </row>
    <row r="505" spans="2:21" s="309" customFormat="1" ht="22.5" customHeight="1" hidden="1" outlineLevel="2">
      <c r="B505" s="302"/>
      <c r="C505" s="303" t="s">
        <v>177</v>
      </c>
      <c r="D505" s="303" t="s">
        <v>67</v>
      </c>
      <c r="E505" s="304" t="s">
        <v>1588</v>
      </c>
      <c r="F505" s="579" t="s">
        <v>1589</v>
      </c>
      <c r="G505" s="305" t="s">
        <v>68</v>
      </c>
      <c r="H505" s="306">
        <v>8.848</v>
      </c>
      <c r="I505" s="261">
        <v>10.3</v>
      </c>
      <c r="J505" s="580">
        <f>ROUND(I505*H505,2)</f>
        <v>91.13</v>
      </c>
      <c r="K505" s="616"/>
      <c r="L505" s="307"/>
      <c r="M505" s="261">
        <v>10.3</v>
      </c>
      <c r="N505" s="308">
        <f>ROUND(M505*L505,2)</f>
        <v>0</v>
      </c>
      <c r="O505" s="307"/>
      <c r="P505" s="261">
        <v>10.3</v>
      </c>
      <c r="Q505" s="308">
        <f>ROUND(P505*O505,2)</f>
        <v>0</v>
      </c>
      <c r="R505" s="639">
        <f t="shared" si="6"/>
        <v>8.848</v>
      </c>
      <c r="S505" s="261">
        <v>10.3</v>
      </c>
      <c r="T505" s="580">
        <f>ROUND(S505*R505,2)</f>
        <v>91.13</v>
      </c>
      <c r="U505" s="582"/>
    </row>
    <row r="506" spans="2:21" s="309" customFormat="1" ht="22.5" customHeight="1" hidden="1" outlineLevel="2" collapsed="1">
      <c r="B506" s="302"/>
      <c r="C506" s="303" t="s">
        <v>178</v>
      </c>
      <c r="D506" s="303" t="s">
        <v>67</v>
      </c>
      <c r="E506" s="304" t="s">
        <v>1127</v>
      </c>
      <c r="F506" s="579" t="s">
        <v>1128</v>
      </c>
      <c r="G506" s="305" t="s">
        <v>68</v>
      </c>
      <c r="H506" s="306">
        <v>568.022</v>
      </c>
      <c r="I506" s="261">
        <v>75.2</v>
      </c>
      <c r="J506" s="580">
        <f>ROUND(I506*H506,2)</f>
        <v>42715.25</v>
      </c>
      <c r="K506" s="616"/>
      <c r="L506" s="307"/>
      <c r="M506" s="261">
        <v>75.2</v>
      </c>
      <c r="N506" s="308">
        <f>ROUND(M506*L506,2)</f>
        <v>0</v>
      </c>
      <c r="O506" s="307"/>
      <c r="P506" s="261">
        <v>75.2</v>
      </c>
      <c r="Q506" s="308">
        <f>ROUND(P506*O506,2)</f>
        <v>0</v>
      </c>
      <c r="R506" s="639">
        <f t="shared" si="6"/>
        <v>568.022</v>
      </c>
      <c r="S506" s="261">
        <v>75.2</v>
      </c>
      <c r="T506" s="580">
        <f>ROUND(S506*R506,2)</f>
        <v>42715.25</v>
      </c>
      <c r="U506" s="582"/>
    </row>
    <row r="507" spans="2:21" s="465" customFormat="1" ht="13.5" hidden="1" outlineLevel="3">
      <c r="B507" s="459"/>
      <c r="C507" s="460"/>
      <c r="D507" s="443" t="s">
        <v>70</v>
      </c>
      <c r="E507" s="461" t="s">
        <v>15</v>
      </c>
      <c r="F507" s="583" t="s">
        <v>3422</v>
      </c>
      <c r="G507" s="460"/>
      <c r="H507" s="461" t="s">
        <v>15</v>
      </c>
      <c r="I507" s="403" t="s">
        <v>15</v>
      </c>
      <c r="J507" s="460"/>
      <c r="K507" s="460"/>
      <c r="L507" s="464"/>
      <c r="M507" s="403" t="s">
        <v>15</v>
      </c>
      <c r="N507" s="463"/>
      <c r="O507" s="464"/>
      <c r="P507" s="403" t="s">
        <v>15</v>
      </c>
      <c r="Q507" s="463"/>
      <c r="R507" s="461" t="e">
        <f t="shared" si="6"/>
        <v>#VALUE!</v>
      </c>
      <c r="S507" s="403" t="s">
        <v>15</v>
      </c>
      <c r="T507" s="460"/>
      <c r="U507" s="590"/>
    </row>
    <row r="508" spans="2:21" s="465" customFormat="1" ht="13.5" hidden="1" outlineLevel="3">
      <c r="B508" s="459"/>
      <c r="C508" s="460"/>
      <c r="D508" s="443" t="s">
        <v>70</v>
      </c>
      <c r="E508" s="461" t="s">
        <v>15</v>
      </c>
      <c r="F508" s="583" t="s">
        <v>3488</v>
      </c>
      <c r="G508" s="460"/>
      <c r="H508" s="461" t="s">
        <v>15</v>
      </c>
      <c r="I508" s="403" t="s">
        <v>15</v>
      </c>
      <c r="J508" s="460"/>
      <c r="K508" s="460"/>
      <c r="L508" s="464"/>
      <c r="M508" s="403" t="s">
        <v>15</v>
      </c>
      <c r="N508" s="463"/>
      <c r="O508" s="464"/>
      <c r="P508" s="403" t="s">
        <v>15</v>
      </c>
      <c r="Q508" s="463"/>
      <c r="R508" s="461" t="e">
        <f t="shared" si="6"/>
        <v>#VALUE!</v>
      </c>
      <c r="S508" s="403" t="s">
        <v>15</v>
      </c>
      <c r="T508" s="460"/>
      <c r="U508" s="590"/>
    </row>
    <row r="509" spans="2:21" s="449" customFormat="1" ht="13.5" hidden="1" outlineLevel="3">
      <c r="B509" s="441"/>
      <c r="C509" s="442"/>
      <c r="D509" s="443" t="s">
        <v>70</v>
      </c>
      <c r="E509" s="444" t="s">
        <v>15</v>
      </c>
      <c r="F509" s="581" t="s">
        <v>3426</v>
      </c>
      <c r="G509" s="442"/>
      <c r="H509" s="446">
        <v>1088.055</v>
      </c>
      <c r="I509" s="412" t="s">
        <v>15</v>
      </c>
      <c r="J509" s="442"/>
      <c r="K509" s="442"/>
      <c r="L509" s="448"/>
      <c r="M509" s="412" t="s">
        <v>15</v>
      </c>
      <c r="N509" s="447"/>
      <c r="O509" s="448"/>
      <c r="P509" s="412" t="s">
        <v>15</v>
      </c>
      <c r="Q509" s="447"/>
      <c r="R509" s="446">
        <f t="shared" si="6"/>
        <v>1088.055</v>
      </c>
      <c r="S509" s="412" t="s">
        <v>15</v>
      </c>
      <c r="T509" s="442"/>
      <c r="U509" s="591"/>
    </row>
    <row r="510" spans="2:21" s="465" customFormat="1" ht="13.5" hidden="1" outlineLevel="3">
      <c r="B510" s="459"/>
      <c r="C510" s="460"/>
      <c r="D510" s="443" t="s">
        <v>70</v>
      </c>
      <c r="E510" s="461" t="s">
        <v>15</v>
      </c>
      <c r="F510" s="583" t="s">
        <v>1311</v>
      </c>
      <c r="G510" s="460"/>
      <c r="H510" s="461" t="s">
        <v>15</v>
      </c>
      <c r="I510" s="403" t="s">
        <v>15</v>
      </c>
      <c r="J510" s="460"/>
      <c r="K510" s="460"/>
      <c r="L510" s="464"/>
      <c r="M510" s="403" t="s">
        <v>15</v>
      </c>
      <c r="N510" s="463"/>
      <c r="O510" s="464"/>
      <c r="P510" s="403" t="s">
        <v>15</v>
      </c>
      <c r="Q510" s="463"/>
      <c r="R510" s="461" t="e">
        <f t="shared" si="6"/>
        <v>#VALUE!</v>
      </c>
      <c r="S510" s="403" t="s">
        <v>15</v>
      </c>
      <c r="T510" s="460"/>
      <c r="U510" s="590"/>
    </row>
    <row r="511" spans="2:21" s="449" customFormat="1" ht="13.5" hidden="1" outlineLevel="3">
      <c r="B511" s="441"/>
      <c r="C511" s="442"/>
      <c r="D511" s="443" t="s">
        <v>70</v>
      </c>
      <c r="E511" s="444" t="s">
        <v>15</v>
      </c>
      <c r="F511" s="581" t="s">
        <v>3489</v>
      </c>
      <c r="G511" s="442"/>
      <c r="H511" s="446">
        <v>-36.21</v>
      </c>
      <c r="I511" s="412" t="s">
        <v>15</v>
      </c>
      <c r="J511" s="442"/>
      <c r="K511" s="442"/>
      <c r="L511" s="448"/>
      <c r="M511" s="412" t="s">
        <v>15</v>
      </c>
      <c r="N511" s="447"/>
      <c r="O511" s="448"/>
      <c r="P511" s="412" t="s">
        <v>15</v>
      </c>
      <c r="Q511" s="447"/>
      <c r="R511" s="446">
        <f t="shared" si="6"/>
        <v>-36.21</v>
      </c>
      <c r="S511" s="412" t="s">
        <v>15</v>
      </c>
      <c r="T511" s="442"/>
      <c r="U511" s="591"/>
    </row>
    <row r="512" spans="2:21" s="465" customFormat="1" ht="13.5" hidden="1" outlineLevel="3">
      <c r="B512" s="459"/>
      <c r="C512" s="460"/>
      <c r="D512" s="443" t="s">
        <v>70</v>
      </c>
      <c r="E512" s="461" t="s">
        <v>15</v>
      </c>
      <c r="F512" s="583" t="s">
        <v>1528</v>
      </c>
      <c r="G512" s="460"/>
      <c r="H512" s="461" t="s">
        <v>15</v>
      </c>
      <c r="I512" s="403" t="s">
        <v>15</v>
      </c>
      <c r="J512" s="460"/>
      <c r="K512" s="460"/>
      <c r="L512" s="464"/>
      <c r="M512" s="403" t="s">
        <v>15</v>
      </c>
      <c r="N512" s="463"/>
      <c r="O512" s="464"/>
      <c r="P512" s="403" t="s">
        <v>15</v>
      </c>
      <c r="Q512" s="463"/>
      <c r="R512" s="461" t="e">
        <f t="shared" si="6"/>
        <v>#VALUE!</v>
      </c>
      <c r="S512" s="403" t="s">
        <v>15</v>
      </c>
      <c r="T512" s="460"/>
      <c r="U512" s="590"/>
    </row>
    <row r="513" spans="2:21" s="465" customFormat="1" ht="13.5" hidden="1" outlineLevel="3">
      <c r="B513" s="459"/>
      <c r="C513" s="460"/>
      <c r="D513" s="443" t="s">
        <v>70</v>
      </c>
      <c r="E513" s="461" t="s">
        <v>15</v>
      </c>
      <c r="F513" s="583" t="s">
        <v>3422</v>
      </c>
      <c r="G513" s="460"/>
      <c r="H513" s="461" t="s">
        <v>15</v>
      </c>
      <c r="I513" s="403" t="s">
        <v>15</v>
      </c>
      <c r="J513" s="460"/>
      <c r="K513" s="460"/>
      <c r="L513" s="464"/>
      <c r="M513" s="403" t="s">
        <v>15</v>
      </c>
      <c r="N513" s="463"/>
      <c r="O513" s="464"/>
      <c r="P513" s="403" t="s">
        <v>15</v>
      </c>
      <c r="Q513" s="463"/>
      <c r="R513" s="461" t="e">
        <f t="shared" si="6"/>
        <v>#VALUE!</v>
      </c>
      <c r="S513" s="403" t="s">
        <v>15</v>
      </c>
      <c r="T513" s="460"/>
      <c r="U513" s="590"/>
    </row>
    <row r="514" spans="2:21" s="465" customFormat="1" ht="13.5" hidden="1" outlineLevel="3">
      <c r="B514" s="459"/>
      <c r="C514" s="460"/>
      <c r="D514" s="443" t="s">
        <v>70</v>
      </c>
      <c r="E514" s="461" t="s">
        <v>15</v>
      </c>
      <c r="F514" s="583" t="s">
        <v>2011</v>
      </c>
      <c r="G514" s="460"/>
      <c r="H514" s="461" t="s">
        <v>15</v>
      </c>
      <c r="I514" s="403" t="s">
        <v>15</v>
      </c>
      <c r="J514" s="460"/>
      <c r="K514" s="460"/>
      <c r="L514" s="464"/>
      <c r="M514" s="403" t="s">
        <v>15</v>
      </c>
      <c r="N514" s="463"/>
      <c r="O514" s="464"/>
      <c r="P514" s="403" t="s">
        <v>15</v>
      </c>
      <c r="Q514" s="463"/>
      <c r="R514" s="461" t="e">
        <f t="shared" si="6"/>
        <v>#VALUE!</v>
      </c>
      <c r="S514" s="403" t="s">
        <v>15</v>
      </c>
      <c r="T514" s="460"/>
      <c r="U514" s="590"/>
    </row>
    <row r="515" spans="2:21" s="449" customFormat="1" ht="13.5" hidden="1" outlineLevel="3">
      <c r="B515" s="441"/>
      <c r="C515" s="442"/>
      <c r="D515" s="443" t="s">
        <v>70</v>
      </c>
      <c r="E515" s="444" t="s">
        <v>15</v>
      </c>
      <c r="F515" s="581" t="s">
        <v>3490</v>
      </c>
      <c r="G515" s="442"/>
      <c r="H515" s="446">
        <v>-85.674</v>
      </c>
      <c r="I515" s="412" t="s">
        <v>15</v>
      </c>
      <c r="J515" s="442"/>
      <c r="K515" s="442"/>
      <c r="L515" s="448"/>
      <c r="M515" s="412" t="s">
        <v>15</v>
      </c>
      <c r="N515" s="447"/>
      <c r="O515" s="448"/>
      <c r="P515" s="412" t="s">
        <v>15</v>
      </c>
      <c r="Q515" s="447"/>
      <c r="R515" s="446">
        <f t="shared" si="6"/>
        <v>-85.674</v>
      </c>
      <c r="S515" s="412" t="s">
        <v>15</v>
      </c>
      <c r="T515" s="442"/>
      <c r="U515" s="591"/>
    </row>
    <row r="516" spans="2:21" s="465" customFormat="1" ht="13.5" hidden="1" outlineLevel="3">
      <c r="B516" s="459"/>
      <c r="C516" s="460"/>
      <c r="D516" s="443" t="s">
        <v>70</v>
      </c>
      <c r="E516" s="461" t="s">
        <v>15</v>
      </c>
      <c r="F516" s="583" t="s">
        <v>3491</v>
      </c>
      <c r="G516" s="460"/>
      <c r="H516" s="461" t="s">
        <v>15</v>
      </c>
      <c r="I516" s="403" t="s">
        <v>15</v>
      </c>
      <c r="J516" s="460"/>
      <c r="K516" s="460"/>
      <c r="L516" s="464"/>
      <c r="M516" s="403" t="s">
        <v>15</v>
      </c>
      <c r="N516" s="463"/>
      <c r="O516" s="464"/>
      <c r="P516" s="403" t="s">
        <v>15</v>
      </c>
      <c r="Q516" s="463"/>
      <c r="R516" s="461" t="e">
        <f t="shared" si="6"/>
        <v>#VALUE!</v>
      </c>
      <c r="S516" s="403" t="s">
        <v>15</v>
      </c>
      <c r="T516" s="460"/>
      <c r="U516" s="590"/>
    </row>
    <row r="517" spans="2:21" s="449" customFormat="1" ht="13.5" hidden="1" outlineLevel="3">
      <c r="B517" s="441"/>
      <c r="C517" s="442"/>
      <c r="D517" s="443" t="s">
        <v>70</v>
      </c>
      <c r="E517" s="444" t="s">
        <v>15</v>
      </c>
      <c r="F517" s="581" t="s">
        <v>3492</v>
      </c>
      <c r="G517" s="442"/>
      <c r="H517" s="446">
        <v>-304.912</v>
      </c>
      <c r="I517" s="412" t="s">
        <v>15</v>
      </c>
      <c r="J517" s="442"/>
      <c r="K517" s="442"/>
      <c r="L517" s="448"/>
      <c r="M517" s="412" t="s">
        <v>15</v>
      </c>
      <c r="N517" s="447"/>
      <c r="O517" s="448"/>
      <c r="P517" s="412" t="s">
        <v>15</v>
      </c>
      <c r="Q517" s="447"/>
      <c r="R517" s="446">
        <f t="shared" si="6"/>
        <v>-304.912</v>
      </c>
      <c r="S517" s="412" t="s">
        <v>15</v>
      </c>
      <c r="T517" s="442"/>
      <c r="U517" s="591"/>
    </row>
    <row r="518" spans="2:21" s="465" customFormat="1" ht="13.5" hidden="1" outlineLevel="3">
      <c r="B518" s="459"/>
      <c r="C518" s="460"/>
      <c r="D518" s="443" t="s">
        <v>70</v>
      </c>
      <c r="E518" s="461" t="s">
        <v>15</v>
      </c>
      <c r="F518" s="583" t="s">
        <v>2046</v>
      </c>
      <c r="G518" s="460"/>
      <c r="H518" s="461" t="s">
        <v>15</v>
      </c>
      <c r="I518" s="403" t="s">
        <v>15</v>
      </c>
      <c r="J518" s="460"/>
      <c r="K518" s="460"/>
      <c r="L518" s="464"/>
      <c r="M518" s="403" t="s">
        <v>15</v>
      </c>
      <c r="N518" s="463"/>
      <c r="O518" s="464"/>
      <c r="P518" s="403" t="s">
        <v>15</v>
      </c>
      <c r="Q518" s="463"/>
      <c r="R518" s="461" t="e">
        <f t="shared" si="6"/>
        <v>#VALUE!</v>
      </c>
      <c r="S518" s="403" t="s">
        <v>15</v>
      </c>
      <c r="T518" s="460"/>
      <c r="U518" s="590"/>
    </row>
    <row r="519" spans="2:21" s="449" customFormat="1" ht="13.5" hidden="1" outlineLevel="3">
      <c r="B519" s="441"/>
      <c r="C519" s="442"/>
      <c r="D519" s="443" t="s">
        <v>70</v>
      </c>
      <c r="E519" s="444" t="s">
        <v>15</v>
      </c>
      <c r="F519" s="581" t="s">
        <v>3493</v>
      </c>
      <c r="G519" s="442"/>
      <c r="H519" s="446">
        <v>-48.918</v>
      </c>
      <c r="I519" s="412" t="s">
        <v>15</v>
      </c>
      <c r="J519" s="442"/>
      <c r="K519" s="442"/>
      <c r="L519" s="448"/>
      <c r="M519" s="412" t="s">
        <v>15</v>
      </c>
      <c r="N519" s="447"/>
      <c r="O519" s="448"/>
      <c r="P519" s="412" t="s">
        <v>15</v>
      </c>
      <c r="Q519" s="447"/>
      <c r="R519" s="446">
        <f t="shared" si="6"/>
        <v>-48.918</v>
      </c>
      <c r="S519" s="412" t="s">
        <v>15</v>
      </c>
      <c r="T519" s="442"/>
      <c r="U519" s="591"/>
    </row>
    <row r="520" spans="2:21" s="449" customFormat="1" ht="13.5" hidden="1" outlineLevel="3">
      <c r="B520" s="441"/>
      <c r="C520" s="442"/>
      <c r="D520" s="443" t="s">
        <v>70</v>
      </c>
      <c r="E520" s="444" t="s">
        <v>15</v>
      </c>
      <c r="F520" s="581" t="s">
        <v>3494</v>
      </c>
      <c r="G520" s="442"/>
      <c r="H520" s="446">
        <v>-25.419</v>
      </c>
      <c r="I520" s="412" t="s">
        <v>15</v>
      </c>
      <c r="J520" s="442"/>
      <c r="K520" s="442"/>
      <c r="L520" s="448"/>
      <c r="M520" s="412" t="s">
        <v>15</v>
      </c>
      <c r="N520" s="447"/>
      <c r="O520" s="448"/>
      <c r="P520" s="412" t="s">
        <v>15</v>
      </c>
      <c r="Q520" s="447"/>
      <c r="R520" s="446">
        <f t="shared" si="6"/>
        <v>-25.419</v>
      </c>
      <c r="S520" s="412" t="s">
        <v>15</v>
      </c>
      <c r="T520" s="442"/>
      <c r="U520" s="591"/>
    </row>
    <row r="521" spans="2:21" s="465" customFormat="1" ht="13.5" hidden="1" outlineLevel="3">
      <c r="B521" s="459"/>
      <c r="C521" s="460"/>
      <c r="D521" s="443" t="s">
        <v>70</v>
      </c>
      <c r="E521" s="461" t="s">
        <v>15</v>
      </c>
      <c r="F521" s="583" t="s">
        <v>3495</v>
      </c>
      <c r="G521" s="460"/>
      <c r="H521" s="461" t="s">
        <v>15</v>
      </c>
      <c r="I521" s="403" t="s">
        <v>15</v>
      </c>
      <c r="J521" s="460"/>
      <c r="K521" s="460"/>
      <c r="L521" s="464"/>
      <c r="M521" s="403" t="s">
        <v>15</v>
      </c>
      <c r="N521" s="463"/>
      <c r="O521" s="464"/>
      <c r="P521" s="403" t="s">
        <v>15</v>
      </c>
      <c r="Q521" s="463"/>
      <c r="R521" s="461" t="e">
        <f t="shared" si="6"/>
        <v>#VALUE!</v>
      </c>
      <c r="S521" s="403" t="s">
        <v>15</v>
      </c>
      <c r="T521" s="460"/>
      <c r="U521" s="590"/>
    </row>
    <row r="522" spans="2:21" s="449" customFormat="1" ht="13.5" hidden="1" outlineLevel="3">
      <c r="B522" s="441"/>
      <c r="C522" s="442"/>
      <c r="D522" s="443" t="s">
        <v>70</v>
      </c>
      <c r="E522" s="444" t="s">
        <v>15</v>
      </c>
      <c r="F522" s="581" t="s">
        <v>3496</v>
      </c>
      <c r="G522" s="442"/>
      <c r="H522" s="446">
        <v>-18.9</v>
      </c>
      <c r="I522" s="412" t="s">
        <v>15</v>
      </c>
      <c r="J522" s="442"/>
      <c r="K522" s="442"/>
      <c r="L522" s="448"/>
      <c r="M522" s="412" t="s">
        <v>15</v>
      </c>
      <c r="N522" s="447"/>
      <c r="O522" s="448"/>
      <c r="P522" s="412" t="s">
        <v>15</v>
      </c>
      <c r="Q522" s="447"/>
      <c r="R522" s="446">
        <f t="shared" si="6"/>
        <v>-18.9</v>
      </c>
      <c r="S522" s="412" t="s">
        <v>15</v>
      </c>
      <c r="T522" s="442"/>
      <c r="U522" s="591"/>
    </row>
    <row r="523" spans="2:21" s="457" customFormat="1" ht="13.5" hidden="1" outlineLevel="3">
      <c r="B523" s="450"/>
      <c r="C523" s="451"/>
      <c r="D523" s="443" t="s">
        <v>70</v>
      </c>
      <c r="E523" s="452" t="s">
        <v>1783</v>
      </c>
      <c r="F523" s="586" t="s">
        <v>71</v>
      </c>
      <c r="G523" s="451"/>
      <c r="H523" s="454">
        <v>568.022</v>
      </c>
      <c r="I523" s="421" t="s">
        <v>15</v>
      </c>
      <c r="J523" s="451"/>
      <c r="K523" s="451"/>
      <c r="L523" s="456"/>
      <c r="M523" s="421" t="s">
        <v>15</v>
      </c>
      <c r="N523" s="455"/>
      <c r="O523" s="456"/>
      <c r="P523" s="421" t="s">
        <v>15</v>
      </c>
      <c r="Q523" s="455"/>
      <c r="R523" s="454">
        <f t="shared" si="6"/>
        <v>568.022</v>
      </c>
      <c r="S523" s="421" t="s">
        <v>15</v>
      </c>
      <c r="T523" s="451"/>
      <c r="U523" s="592"/>
    </row>
    <row r="524" spans="2:21" s="309" customFormat="1" ht="22.5" customHeight="1" hidden="1" outlineLevel="2" collapsed="1">
      <c r="B524" s="302"/>
      <c r="C524" s="303" t="s">
        <v>179</v>
      </c>
      <c r="D524" s="303" t="s">
        <v>67</v>
      </c>
      <c r="E524" s="304" t="s">
        <v>3141</v>
      </c>
      <c r="F524" s="579" t="s">
        <v>1786</v>
      </c>
      <c r="G524" s="305" t="s">
        <v>68</v>
      </c>
      <c r="H524" s="306">
        <v>568.022</v>
      </c>
      <c r="I524" s="261">
        <v>76.7</v>
      </c>
      <c r="J524" s="580">
        <f>ROUND(I524*H524,2)</f>
        <v>43567.29</v>
      </c>
      <c r="K524" s="616"/>
      <c r="L524" s="307"/>
      <c r="M524" s="261">
        <v>76.7</v>
      </c>
      <c r="N524" s="308">
        <f>ROUND(M524*L524,2)</f>
        <v>0</v>
      </c>
      <c r="O524" s="307"/>
      <c r="P524" s="261">
        <v>76.7</v>
      </c>
      <c r="Q524" s="308">
        <f>ROUND(P524*O524,2)</f>
        <v>0</v>
      </c>
      <c r="R524" s="639">
        <f t="shared" si="6"/>
        <v>568.022</v>
      </c>
      <c r="S524" s="261">
        <v>76.7</v>
      </c>
      <c r="T524" s="580">
        <f>ROUND(S524*R524,2)</f>
        <v>43567.29</v>
      </c>
      <c r="U524" s="582"/>
    </row>
    <row r="525" spans="2:21" s="449" customFormat="1" ht="13.5" hidden="1" outlineLevel="3">
      <c r="B525" s="441"/>
      <c r="C525" s="442"/>
      <c r="D525" s="443" t="s">
        <v>70</v>
      </c>
      <c r="E525" s="444" t="s">
        <v>15</v>
      </c>
      <c r="F525" s="581" t="s">
        <v>1783</v>
      </c>
      <c r="G525" s="442"/>
      <c r="H525" s="446">
        <v>568.022</v>
      </c>
      <c r="I525" s="412" t="s">
        <v>15</v>
      </c>
      <c r="J525" s="442"/>
      <c r="K525" s="442"/>
      <c r="L525" s="448"/>
      <c r="M525" s="412" t="s">
        <v>15</v>
      </c>
      <c r="N525" s="447"/>
      <c r="O525" s="448"/>
      <c r="P525" s="412" t="s">
        <v>15</v>
      </c>
      <c r="Q525" s="447"/>
      <c r="R525" s="446">
        <f t="shared" si="6"/>
        <v>568.022</v>
      </c>
      <c r="S525" s="412" t="s">
        <v>15</v>
      </c>
      <c r="T525" s="442"/>
      <c r="U525" s="591"/>
    </row>
    <row r="526" spans="2:21" s="309" customFormat="1" ht="22.5" customHeight="1" hidden="1" outlineLevel="2" collapsed="1">
      <c r="B526" s="302"/>
      <c r="C526" s="303" t="s">
        <v>180</v>
      </c>
      <c r="D526" s="303" t="s">
        <v>67</v>
      </c>
      <c r="E526" s="304" t="s">
        <v>1151</v>
      </c>
      <c r="F526" s="579" t="s">
        <v>1152</v>
      </c>
      <c r="G526" s="305" t="s">
        <v>68</v>
      </c>
      <c r="H526" s="306">
        <v>568.022</v>
      </c>
      <c r="I526" s="261">
        <v>36.1</v>
      </c>
      <c r="J526" s="580">
        <f>ROUND(I526*H526,2)</f>
        <v>20505.59</v>
      </c>
      <c r="K526" s="616"/>
      <c r="L526" s="307"/>
      <c r="M526" s="261">
        <v>36.1</v>
      </c>
      <c r="N526" s="308">
        <f>ROUND(M526*L526,2)</f>
        <v>0</v>
      </c>
      <c r="O526" s="307"/>
      <c r="P526" s="261">
        <v>36.1</v>
      </c>
      <c r="Q526" s="308">
        <f>ROUND(P526*O526,2)</f>
        <v>0</v>
      </c>
      <c r="R526" s="639">
        <f t="shared" si="6"/>
        <v>568.022</v>
      </c>
      <c r="S526" s="261">
        <v>36.1</v>
      </c>
      <c r="T526" s="580">
        <f>ROUND(S526*R526,2)</f>
        <v>20505.59</v>
      </c>
      <c r="U526" s="582"/>
    </row>
    <row r="527" spans="2:21" s="415" customFormat="1" ht="13.5" hidden="1" outlineLevel="3">
      <c r="B527" s="407"/>
      <c r="C527" s="408"/>
      <c r="D527" s="399" t="s">
        <v>70</v>
      </c>
      <c r="E527" s="436" t="s">
        <v>15</v>
      </c>
      <c r="F527" s="466" t="s">
        <v>3497</v>
      </c>
      <c r="G527" s="408"/>
      <c r="H527" s="411">
        <v>568.022</v>
      </c>
      <c r="I527" s="412" t="s">
        <v>15</v>
      </c>
      <c r="J527" s="408"/>
      <c r="K527" s="408"/>
      <c r="L527" s="414"/>
      <c r="M527" s="412" t="s">
        <v>15</v>
      </c>
      <c r="N527" s="413"/>
      <c r="O527" s="414"/>
      <c r="P527" s="412" t="s">
        <v>15</v>
      </c>
      <c r="Q527" s="413"/>
      <c r="R527" s="411">
        <f t="shared" si="6"/>
        <v>568.022</v>
      </c>
      <c r="S527" s="412" t="s">
        <v>15</v>
      </c>
      <c r="T527" s="408"/>
      <c r="U527" s="536"/>
    </row>
    <row r="528" spans="2:21" s="264" customFormat="1" ht="22.5" customHeight="1" hidden="1" outlineLevel="2">
      <c r="B528" s="255"/>
      <c r="C528" s="256" t="s">
        <v>1569</v>
      </c>
      <c r="D528" s="256" t="s">
        <v>67</v>
      </c>
      <c r="E528" s="257" t="s">
        <v>3312</v>
      </c>
      <c r="F528" s="258" t="s">
        <v>3313</v>
      </c>
      <c r="G528" s="259" t="s">
        <v>68</v>
      </c>
      <c r="H528" s="260">
        <v>568.022</v>
      </c>
      <c r="I528" s="261">
        <v>22.7</v>
      </c>
      <c r="J528" s="534">
        <f>ROUND(I528*H528,2)</f>
        <v>12894.1</v>
      </c>
      <c r="K528" s="636"/>
      <c r="L528" s="262"/>
      <c r="M528" s="261">
        <v>22.7</v>
      </c>
      <c r="N528" s="263">
        <f>ROUND(M528*L528,2)</f>
        <v>0</v>
      </c>
      <c r="O528" s="262"/>
      <c r="P528" s="261">
        <v>22.7</v>
      </c>
      <c r="Q528" s="263">
        <f>ROUND(P528*O528,2)</f>
        <v>0</v>
      </c>
      <c r="R528" s="638">
        <f t="shared" si="6"/>
        <v>568.022</v>
      </c>
      <c r="S528" s="261">
        <v>22.7</v>
      </c>
      <c r="T528" s="534">
        <f>ROUND(S528*R528,2)</f>
        <v>12894.1</v>
      </c>
      <c r="U528" s="525"/>
    </row>
    <row r="529" spans="2:21" s="264" customFormat="1" ht="22.5" customHeight="1" hidden="1" outlineLevel="2" collapsed="1">
      <c r="B529" s="255"/>
      <c r="C529" s="256" t="s">
        <v>1571</v>
      </c>
      <c r="D529" s="256" t="s">
        <v>67</v>
      </c>
      <c r="E529" s="257" t="s">
        <v>1591</v>
      </c>
      <c r="F529" s="258" t="s">
        <v>1592</v>
      </c>
      <c r="G529" s="259" t="s">
        <v>77</v>
      </c>
      <c r="H529" s="260">
        <v>140.869</v>
      </c>
      <c r="I529" s="261">
        <v>34.9</v>
      </c>
      <c r="J529" s="534">
        <f>ROUND(I529*H529,2)</f>
        <v>4916.33</v>
      </c>
      <c r="K529" s="636"/>
      <c r="L529" s="262"/>
      <c r="M529" s="261">
        <v>34.9</v>
      </c>
      <c r="N529" s="263">
        <f>ROUND(M529*L529,2)</f>
        <v>0</v>
      </c>
      <c r="O529" s="262"/>
      <c r="P529" s="261">
        <v>34.9</v>
      </c>
      <c r="Q529" s="263">
        <f>ROUND(P529*O529,2)</f>
        <v>0</v>
      </c>
      <c r="R529" s="638">
        <f t="shared" si="6"/>
        <v>140.869</v>
      </c>
      <c r="S529" s="261">
        <v>34.9</v>
      </c>
      <c r="T529" s="534">
        <f>ROUND(S529*R529,2)</f>
        <v>4916.33</v>
      </c>
      <c r="U529" s="525"/>
    </row>
    <row r="530" spans="2:21" s="415" customFormat="1" ht="13.5" hidden="1" outlineLevel="3">
      <c r="B530" s="407"/>
      <c r="C530" s="408"/>
      <c r="D530" s="399" t="s">
        <v>70</v>
      </c>
      <c r="E530" s="436" t="s">
        <v>15</v>
      </c>
      <c r="F530" s="466" t="s">
        <v>3498</v>
      </c>
      <c r="G530" s="408"/>
      <c r="H530" s="411">
        <v>181.051</v>
      </c>
      <c r="I530" s="412" t="s">
        <v>15</v>
      </c>
      <c r="J530" s="408"/>
      <c r="K530" s="408"/>
      <c r="L530" s="414"/>
      <c r="M530" s="412" t="s">
        <v>15</v>
      </c>
      <c r="N530" s="413"/>
      <c r="O530" s="414"/>
      <c r="P530" s="412" t="s">
        <v>15</v>
      </c>
      <c r="Q530" s="413"/>
      <c r="R530" s="411">
        <f t="shared" si="6"/>
        <v>181.051</v>
      </c>
      <c r="S530" s="412" t="s">
        <v>15</v>
      </c>
      <c r="T530" s="408"/>
      <c r="U530" s="536"/>
    </row>
    <row r="531" spans="2:21" s="406" customFormat="1" ht="13.5" hidden="1" outlineLevel="3">
      <c r="B531" s="397"/>
      <c r="C531" s="398"/>
      <c r="D531" s="399" t="s">
        <v>70</v>
      </c>
      <c r="E531" s="402" t="s">
        <v>15</v>
      </c>
      <c r="F531" s="467" t="s">
        <v>2046</v>
      </c>
      <c r="G531" s="398"/>
      <c r="H531" s="402" t="s">
        <v>15</v>
      </c>
      <c r="I531" s="403" t="s">
        <v>15</v>
      </c>
      <c r="J531" s="398"/>
      <c r="K531" s="398"/>
      <c r="L531" s="405"/>
      <c r="M531" s="403" t="s">
        <v>15</v>
      </c>
      <c r="N531" s="404"/>
      <c r="O531" s="405"/>
      <c r="P531" s="403" t="s">
        <v>15</v>
      </c>
      <c r="Q531" s="404"/>
      <c r="R531" s="402" t="e">
        <f t="shared" si="6"/>
        <v>#VALUE!</v>
      </c>
      <c r="S531" s="403" t="s">
        <v>15</v>
      </c>
      <c r="T531" s="398"/>
      <c r="U531" s="535"/>
    </row>
    <row r="532" spans="2:21" s="415" customFormat="1" ht="13.5" hidden="1" outlineLevel="3">
      <c r="B532" s="407"/>
      <c r="C532" s="408"/>
      <c r="D532" s="399" t="s">
        <v>70</v>
      </c>
      <c r="E532" s="436" t="s">
        <v>15</v>
      </c>
      <c r="F532" s="466" t="s">
        <v>3499</v>
      </c>
      <c r="G532" s="408"/>
      <c r="H532" s="411">
        <v>-26.442</v>
      </c>
      <c r="I532" s="412" t="s">
        <v>15</v>
      </c>
      <c r="J532" s="408"/>
      <c r="K532" s="408"/>
      <c r="L532" s="414"/>
      <c r="M532" s="412" t="s">
        <v>15</v>
      </c>
      <c r="N532" s="413"/>
      <c r="O532" s="414"/>
      <c r="P532" s="412" t="s">
        <v>15</v>
      </c>
      <c r="Q532" s="413"/>
      <c r="R532" s="411">
        <f t="shared" si="6"/>
        <v>-26.442</v>
      </c>
      <c r="S532" s="412" t="s">
        <v>15</v>
      </c>
      <c r="T532" s="408"/>
      <c r="U532" s="536"/>
    </row>
    <row r="533" spans="2:21" s="415" customFormat="1" ht="13.5" hidden="1" outlineLevel="3">
      <c r="B533" s="407"/>
      <c r="C533" s="408"/>
      <c r="D533" s="399" t="s">
        <v>70</v>
      </c>
      <c r="E533" s="436" t="s">
        <v>15</v>
      </c>
      <c r="F533" s="466" t="s">
        <v>3500</v>
      </c>
      <c r="G533" s="408"/>
      <c r="H533" s="411">
        <v>-13.74</v>
      </c>
      <c r="I533" s="412" t="s">
        <v>15</v>
      </c>
      <c r="J533" s="408"/>
      <c r="K533" s="408"/>
      <c r="L533" s="414"/>
      <c r="M533" s="412" t="s">
        <v>15</v>
      </c>
      <c r="N533" s="413"/>
      <c r="O533" s="414"/>
      <c r="P533" s="412" t="s">
        <v>15</v>
      </c>
      <c r="Q533" s="413"/>
      <c r="R533" s="411">
        <f t="shared" si="6"/>
        <v>-13.74</v>
      </c>
      <c r="S533" s="412" t="s">
        <v>15</v>
      </c>
      <c r="T533" s="408"/>
      <c r="U533" s="536"/>
    </row>
    <row r="534" spans="2:21" s="424" customFormat="1" ht="13.5" hidden="1" outlineLevel="3">
      <c r="B534" s="416"/>
      <c r="C534" s="417"/>
      <c r="D534" s="399" t="s">
        <v>70</v>
      </c>
      <c r="E534" s="438" t="s">
        <v>3501</v>
      </c>
      <c r="F534" s="539" t="s">
        <v>71</v>
      </c>
      <c r="G534" s="417"/>
      <c r="H534" s="420">
        <v>140.869</v>
      </c>
      <c r="I534" s="421" t="s">
        <v>15</v>
      </c>
      <c r="J534" s="417"/>
      <c r="K534" s="417"/>
      <c r="L534" s="423"/>
      <c r="M534" s="421" t="s">
        <v>15</v>
      </c>
      <c r="N534" s="422"/>
      <c r="O534" s="423"/>
      <c r="P534" s="421" t="s">
        <v>15</v>
      </c>
      <c r="Q534" s="422"/>
      <c r="R534" s="420">
        <f t="shared" si="6"/>
        <v>140.869</v>
      </c>
      <c r="S534" s="421" t="s">
        <v>15</v>
      </c>
      <c r="T534" s="417"/>
      <c r="U534" s="540"/>
    </row>
    <row r="535" spans="2:21" s="264" customFormat="1" ht="22.5" customHeight="1" hidden="1" outlineLevel="2" collapsed="1">
      <c r="B535" s="255"/>
      <c r="C535" s="256" t="s">
        <v>1572</v>
      </c>
      <c r="D535" s="256" t="s">
        <v>67</v>
      </c>
      <c r="E535" s="257" t="s">
        <v>1597</v>
      </c>
      <c r="F535" s="258" t="s">
        <v>1598</v>
      </c>
      <c r="G535" s="259" t="s">
        <v>68</v>
      </c>
      <c r="H535" s="260">
        <v>28.174</v>
      </c>
      <c r="I535" s="261">
        <v>36.1</v>
      </c>
      <c r="J535" s="534">
        <f>ROUND(I535*H535,2)</f>
        <v>1017.08</v>
      </c>
      <c r="K535" s="636"/>
      <c r="L535" s="262"/>
      <c r="M535" s="261">
        <v>36.1</v>
      </c>
      <c r="N535" s="263">
        <f>ROUND(M535*L535,2)</f>
        <v>0</v>
      </c>
      <c r="O535" s="262"/>
      <c r="P535" s="261">
        <v>36.1</v>
      </c>
      <c r="Q535" s="263">
        <f>ROUND(P535*O535,2)</f>
        <v>0</v>
      </c>
      <c r="R535" s="638">
        <f t="shared" si="6"/>
        <v>28.174</v>
      </c>
      <c r="S535" s="261">
        <v>36.1</v>
      </c>
      <c r="T535" s="534">
        <f>ROUND(S535*R535,2)</f>
        <v>1017.08</v>
      </c>
      <c r="U535" s="525"/>
    </row>
    <row r="536" spans="2:21" s="415" customFormat="1" ht="13.5" hidden="1" outlineLevel="3">
      <c r="B536" s="407"/>
      <c r="C536" s="408"/>
      <c r="D536" s="399" t="s">
        <v>70</v>
      </c>
      <c r="E536" s="436" t="s">
        <v>15</v>
      </c>
      <c r="F536" s="466" t="s">
        <v>3502</v>
      </c>
      <c r="G536" s="408"/>
      <c r="H536" s="411">
        <v>28.174</v>
      </c>
      <c r="I536" s="412" t="s">
        <v>15</v>
      </c>
      <c r="J536" s="408"/>
      <c r="K536" s="408"/>
      <c r="L536" s="414"/>
      <c r="M536" s="412" t="s">
        <v>15</v>
      </c>
      <c r="N536" s="413"/>
      <c r="O536" s="414"/>
      <c r="P536" s="412" t="s">
        <v>15</v>
      </c>
      <c r="Q536" s="413"/>
      <c r="R536" s="411">
        <f t="shared" si="6"/>
        <v>28.174</v>
      </c>
      <c r="S536" s="412" t="s">
        <v>15</v>
      </c>
      <c r="T536" s="408"/>
      <c r="U536" s="536"/>
    </row>
    <row r="537" spans="2:21" s="264" customFormat="1" ht="22.5" customHeight="1" hidden="1" outlineLevel="2">
      <c r="B537" s="255"/>
      <c r="C537" s="256" t="s">
        <v>1581</v>
      </c>
      <c r="D537" s="256" t="s">
        <v>67</v>
      </c>
      <c r="E537" s="257" t="s">
        <v>3312</v>
      </c>
      <c r="F537" s="258" t="s">
        <v>3313</v>
      </c>
      <c r="G537" s="259" t="s">
        <v>68</v>
      </c>
      <c r="H537" s="260">
        <v>28.174</v>
      </c>
      <c r="I537" s="261">
        <v>22.7</v>
      </c>
      <c r="J537" s="534">
        <f>ROUND(I537*H537,2)</f>
        <v>639.55</v>
      </c>
      <c r="K537" s="636"/>
      <c r="L537" s="262"/>
      <c r="M537" s="261">
        <v>22.7</v>
      </c>
      <c r="N537" s="263">
        <f>ROUND(M537*L537,2)</f>
        <v>0</v>
      </c>
      <c r="O537" s="262"/>
      <c r="P537" s="261">
        <v>22.7</v>
      </c>
      <c r="Q537" s="263">
        <f>ROUND(P537*O537,2)</f>
        <v>0</v>
      </c>
      <c r="R537" s="638">
        <f t="shared" si="6"/>
        <v>28.174</v>
      </c>
      <c r="S537" s="261">
        <v>22.7</v>
      </c>
      <c r="T537" s="534">
        <f>ROUND(S537*R537,2)</f>
        <v>639.55</v>
      </c>
      <c r="U537" s="525"/>
    </row>
    <row r="538" spans="2:21" s="264" customFormat="1" ht="31.5" customHeight="1" hidden="1" outlineLevel="2" collapsed="1">
      <c r="B538" s="255"/>
      <c r="C538" s="256" t="s">
        <v>1585</v>
      </c>
      <c r="D538" s="256" t="s">
        <v>67</v>
      </c>
      <c r="E538" s="257" t="s">
        <v>1154</v>
      </c>
      <c r="F538" s="258" t="s">
        <v>1155</v>
      </c>
      <c r="G538" s="259" t="s">
        <v>77</v>
      </c>
      <c r="H538" s="260">
        <v>291.31</v>
      </c>
      <c r="I538" s="261">
        <v>13.9</v>
      </c>
      <c r="J538" s="534">
        <f>ROUND(I538*H538,2)</f>
        <v>4049.21</v>
      </c>
      <c r="K538" s="636"/>
      <c r="L538" s="262"/>
      <c r="M538" s="261">
        <v>13.9</v>
      </c>
      <c r="N538" s="263">
        <f>ROUND(M538*L538,2)</f>
        <v>0</v>
      </c>
      <c r="O538" s="262"/>
      <c r="P538" s="261">
        <v>13.9</v>
      </c>
      <c r="Q538" s="263">
        <f>ROUND(P538*O538,2)</f>
        <v>0</v>
      </c>
      <c r="R538" s="638">
        <f t="shared" si="6"/>
        <v>291.31</v>
      </c>
      <c r="S538" s="261">
        <v>13.9</v>
      </c>
      <c r="T538" s="534">
        <f>ROUND(S538*R538,2)</f>
        <v>4049.21</v>
      </c>
      <c r="U538" s="525"/>
    </row>
    <row r="539" spans="2:21" s="406" customFormat="1" ht="13.5" hidden="1" outlineLevel="3">
      <c r="B539" s="397"/>
      <c r="C539" s="398"/>
      <c r="D539" s="399" t="s">
        <v>70</v>
      </c>
      <c r="E539" s="402" t="s">
        <v>15</v>
      </c>
      <c r="F539" s="467" t="s">
        <v>3288</v>
      </c>
      <c r="G539" s="398"/>
      <c r="H539" s="402" t="s">
        <v>15</v>
      </c>
      <c r="I539" s="403" t="s">
        <v>15</v>
      </c>
      <c r="J539" s="398"/>
      <c r="K539" s="398"/>
      <c r="L539" s="405"/>
      <c r="M539" s="403" t="s">
        <v>15</v>
      </c>
      <c r="N539" s="404"/>
      <c r="O539" s="405"/>
      <c r="P539" s="403" t="s">
        <v>15</v>
      </c>
      <c r="Q539" s="404"/>
      <c r="R539" s="402" t="e">
        <f t="shared" si="6"/>
        <v>#VALUE!</v>
      </c>
      <c r="S539" s="403" t="s">
        <v>15</v>
      </c>
      <c r="T539" s="398"/>
      <c r="U539" s="535"/>
    </row>
    <row r="540" spans="2:21" s="415" customFormat="1" ht="13.5" hidden="1" outlineLevel="3">
      <c r="B540" s="407"/>
      <c r="C540" s="408"/>
      <c r="D540" s="399" t="s">
        <v>70</v>
      </c>
      <c r="E540" s="436" t="s">
        <v>15</v>
      </c>
      <c r="F540" s="466" t="s">
        <v>3503</v>
      </c>
      <c r="G540" s="408"/>
      <c r="H540" s="411">
        <v>291.31</v>
      </c>
      <c r="I540" s="412" t="s">
        <v>15</v>
      </c>
      <c r="J540" s="408"/>
      <c r="K540" s="408"/>
      <c r="L540" s="414"/>
      <c r="M540" s="412" t="s">
        <v>15</v>
      </c>
      <c r="N540" s="413"/>
      <c r="O540" s="414"/>
      <c r="P540" s="412" t="s">
        <v>15</v>
      </c>
      <c r="Q540" s="413"/>
      <c r="R540" s="411">
        <f t="shared" si="6"/>
        <v>291.31</v>
      </c>
      <c r="S540" s="412" t="s">
        <v>15</v>
      </c>
      <c r="T540" s="408"/>
      <c r="U540" s="536"/>
    </row>
    <row r="541" spans="2:21" s="424" customFormat="1" ht="13.5" hidden="1" outlineLevel="3">
      <c r="B541" s="416"/>
      <c r="C541" s="417"/>
      <c r="D541" s="399" t="s">
        <v>70</v>
      </c>
      <c r="E541" s="438" t="s">
        <v>3504</v>
      </c>
      <c r="F541" s="539" t="s">
        <v>71</v>
      </c>
      <c r="G541" s="417"/>
      <c r="H541" s="420">
        <v>291.31</v>
      </c>
      <c r="I541" s="421" t="s">
        <v>15</v>
      </c>
      <c r="J541" s="417"/>
      <c r="K541" s="417"/>
      <c r="L541" s="423"/>
      <c r="M541" s="421" t="s">
        <v>15</v>
      </c>
      <c r="N541" s="422"/>
      <c r="O541" s="423"/>
      <c r="P541" s="421" t="s">
        <v>15</v>
      </c>
      <c r="Q541" s="422"/>
      <c r="R541" s="420">
        <f t="shared" si="6"/>
        <v>291.31</v>
      </c>
      <c r="S541" s="421" t="s">
        <v>15</v>
      </c>
      <c r="T541" s="417"/>
      <c r="U541" s="540"/>
    </row>
    <row r="542" spans="2:21" s="264" customFormat="1" ht="22.5" customHeight="1" hidden="1" outlineLevel="2" collapsed="1">
      <c r="B542" s="255"/>
      <c r="C542" s="265" t="s">
        <v>1587</v>
      </c>
      <c r="D542" s="265" t="s">
        <v>90</v>
      </c>
      <c r="E542" s="266" t="s">
        <v>1158</v>
      </c>
      <c r="F542" s="554" t="s">
        <v>1159</v>
      </c>
      <c r="G542" s="267" t="s">
        <v>91</v>
      </c>
      <c r="H542" s="268">
        <v>10.502</v>
      </c>
      <c r="I542" s="269">
        <v>111.5</v>
      </c>
      <c r="J542" s="555">
        <f>ROUND(I542*H542,2)</f>
        <v>1170.97</v>
      </c>
      <c r="K542" s="637"/>
      <c r="L542" s="270"/>
      <c r="M542" s="269">
        <v>111.5</v>
      </c>
      <c r="N542" s="271">
        <f>ROUND(M542*L542,2)</f>
        <v>0</v>
      </c>
      <c r="O542" s="270"/>
      <c r="P542" s="269">
        <v>111.5</v>
      </c>
      <c r="Q542" s="271">
        <f>ROUND(P542*O542,2)</f>
        <v>0</v>
      </c>
      <c r="R542" s="640">
        <f t="shared" si="6"/>
        <v>10.502</v>
      </c>
      <c r="S542" s="269">
        <v>111.5</v>
      </c>
      <c r="T542" s="555">
        <f>ROUND(S542*R542,2)</f>
        <v>1170.97</v>
      </c>
      <c r="U542" s="525"/>
    </row>
    <row r="543" spans="2:21" s="415" customFormat="1" ht="13.5" hidden="1" outlineLevel="3">
      <c r="B543" s="407"/>
      <c r="C543" s="408"/>
      <c r="D543" s="399" t="s">
        <v>70</v>
      </c>
      <c r="E543" s="436" t="s">
        <v>15</v>
      </c>
      <c r="F543" s="466" t="s">
        <v>3505</v>
      </c>
      <c r="G543" s="408"/>
      <c r="H543" s="411">
        <v>10.502</v>
      </c>
      <c r="I543" s="412" t="s">
        <v>15</v>
      </c>
      <c r="J543" s="408"/>
      <c r="K543" s="408"/>
      <c r="L543" s="414"/>
      <c r="M543" s="412" t="s">
        <v>15</v>
      </c>
      <c r="N543" s="413"/>
      <c r="O543" s="414"/>
      <c r="P543" s="412" t="s">
        <v>15</v>
      </c>
      <c r="Q543" s="413"/>
      <c r="R543" s="411">
        <f t="shared" si="6"/>
        <v>10.502</v>
      </c>
      <c r="S543" s="412" t="s">
        <v>15</v>
      </c>
      <c r="T543" s="408"/>
      <c r="U543" s="536"/>
    </row>
    <row r="544" spans="2:21" s="264" customFormat="1" ht="31.5" customHeight="1" hidden="1" outlineLevel="2" collapsed="1">
      <c r="B544" s="255"/>
      <c r="C544" s="256" t="s">
        <v>1590</v>
      </c>
      <c r="D544" s="256" t="s">
        <v>67</v>
      </c>
      <c r="E544" s="257" t="s">
        <v>1161</v>
      </c>
      <c r="F544" s="258" t="s">
        <v>1162</v>
      </c>
      <c r="G544" s="259" t="s">
        <v>77</v>
      </c>
      <c r="H544" s="260">
        <v>291.31</v>
      </c>
      <c r="I544" s="261">
        <v>16.7</v>
      </c>
      <c r="J544" s="534">
        <f>ROUND(I544*H544,2)</f>
        <v>4864.88</v>
      </c>
      <c r="K544" s="636"/>
      <c r="L544" s="262"/>
      <c r="M544" s="261">
        <v>16.7</v>
      </c>
      <c r="N544" s="263">
        <f>ROUND(M544*L544,2)</f>
        <v>0</v>
      </c>
      <c r="O544" s="262"/>
      <c r="P544" s="261">
        <v>16.7</v>
      </c>
      <c r="Q544" s="263">
        <f>ROUND(P544*O544,2)</f>
        <v>0</v>
      </c>
      <c r="R544" s="638">
        <f t="shared" si="6"/>
        <v>291.31</v>
      </c>
      <c r="S544" s="261">
        <v>16.7</v>
      </c>
      <c r="T544" s="534">
        <f>ROUND(S544*R544,2)</f>
        <v>4864.88</v>
      </c>
      <c r="U544" s="525"/>
    </row>
    <row r="545" spans="2:21" s="415" customFormat="1" ht="13.5" hidden="1" outlineLevel="3">
      <c r="B545" s="407"/>
      <c r="C545" s="408"/>
      <c r="D545" s="399" t="s">
        <v>70</v>
      </c>
      <c r="E545" s="436" t="s">
        <v>15</v>
      </c>
      <c r="F545" s="466" t="s">
        <v>3504</v>
      </c>
      <c r="G545" s="408"/>
      <c r="H545" s="411">
        <v>291.31</v>
      </c>
      <c r="I545" s="412" t="s">
        <v>15</v>
      </c>
      <c r="J545" s="408"/>
      <c r="K545" s="408"/>
      <c r="L545" s="414"/>
      <c r="M545" s="412" t="s">
        <v>15</v>
      </c>
      <c r="N545" s="413"/>
      <c r="O545" s="414"/>
      <c r="P545" s="412" t="s">
        <v>15</v>
      </c>
      <c r="Q545" s="413"/>
      <c r="R545" s="411">
        <f t="shared" si="6"/>
        <v>291.31</v>
      </c>
      <c r="S545" s="412" t="s">
        <v>15</v>
      </c>
      <c r="T545" s="408"/>
      <c r="U545" s="536"/>
    </row>
    <row r="546" spans="2:21" s="264" customFormat="1" ht="22.5" customHeight="1" hidden="1" outlineLevel="2" collapsed="1">
      <c r="B546" s="255"/>
      <c r="C546" s="256" t="s">
        <v>1596</v>
      </c>
      <c r="D546" s="256" t="s">
        <v>67</v>
      </c>
      <c r="E546" s="257" t="s">
        <v>1914</v>
      </c>
      <c r="F546" s="258" t="s">
        <v>1915</v>
      </c>
      <c r="G546" s="259" t="s">
        <v>77</v>
      </c>
      <c r="H546" s="260">
        <v>132.749</v>
      </c>
      <c r="I546" s="261">
        <v>16.7</v>
      </c>
      <c r="J546" s="534">
        <f>ROUND(I546*H546,2)</f>
        <v>2216.91</v>
      </c>
      <c r="K546" s="636"/>
      <c r="L546" s="262"/>
      <c r="M546" s="261">
        <v>16.7</v>
      </c>
      <c r="N546" s="263">
        <f>ROUND(M546*L546,2)</f>
        <v>0</v>
      </c>
      <c r="O546" s="262"/>
      <c r="P546" s="261">
        <v>16.7</v>
      </c>
      <c r="Q546" s="263">
        <f>ROUND(P546*O546,2)</f>
        <v>0</v>
      </c>
      <c r="R546" s="638">
        <f t="shared" si="6"/>
        <v>132.749</v>
      </c>
      <c r="S546" s="261">
        <v>16.7</v>
      </c>
      <c r="T546" s="534">
        <f>ROUND(S546*R546,2)</f>
        <v>2216.91</v>
      </c>
      <c r="U546" s="525"/>
    </row>
    <row r="547" spans="2:21" s="415" customFormat="1" ht="13.5" hidden="1" outlineLevel="3">
      <c r="B547" s="407"/>
      <c r="C547" s="408"/>
      <c r="D547" s="399" t="s">
        <v>70</v>
      </c>
      <c r="E547" s="436" t="s">
        <v>15</v>
      </c>
      <c r="F547" s="466" t="s">
        <v>3506</v>
      </c>
      <c r="G547" s="408"/>
      <c r="H547" s="411">
        <v>132.749</v>
      </c>
      <c r="I547" s="412" t="s">
        <v>15</v>
      </c>
      <c r="J547" s="408"/>
      <c r="K547" s="408"/>
      <c r="L547" s="414"/>
      <c r="M547" s="412" t="s">
        <v>15</v>
      </c>
      <c r="N547" s="413"/>
      <c r="O547" s="414"/>
      <c r="P547" s="412" t="s">
        <v>15</v>
      </c>
      <c r="Q547" s="413"/>
      <c r="R547" s="411">
        <f t="shared" si="6"/>
        <v>132.749</v>
      </c>
      <c r="S547" s="412" t="s">
        <v>15</v>
      </c>
      <c r="T547" s="408"/>
      <c r="U547" s="536"/>
    </row>
    <row r="548" spans="2:21" s="264" customFormat="1" ht="22.5" customHeight="1" hidden="1" outlineLevel="2" collapsed="1">
      <c r="B548" s="255"/>
      <c r="C548" s="256" t="s">
        <v>1600</v>
      </c>
      <c r="D548" s="256" t="s">
        <v>67</v>
      </c>
      <c r="E548" s="257" t="s">
        <v>1917</v>
      </c>
      <c r="F548" s="258" t="s">
        <v>1918</v>
      </c>
      <c r="G548" s="259" t="s">
        <v>77</v>
      </c>
      <c r="H548" s="260">
        <v>19.836</v>
      </c>
      <c r="I548" s="261">
        <v>20.9</v>
      </c>
      <c r="J548" s="534">
        <f>ROUND(I548*H548,2)</f>
        <v>414.57</v>
      </c>
      <c r="K548" s="636"/>
      <c r="L548" s="262"/>
      <c r="M548" s="261">
        <v>20.9</v>
      </c>
      <c r="N548" s="263">
        <f>ROUND(M548*L548,2)</f>
        <v>0</v>
      </c>
      <c r="O548" s="262"/>
      <c r="P548" s="261">
        <v>20.9</v>
      </c>
      <c r="Q548" s="263">
        <f>ROUND(P548*O548,2)</f>
        <v>0</v>
      </c>
      <c r="R548" s="638">
        <f t="shared" si="6"/>
        <v>19.836</v>
      </c>
      <c r="S548" s="261">
        <v>20.9</v>
      </c>
      <c r="T548" s="534">
        <f>ROUND(S548*R548,2)</f>
        <v>414.57</v>
      </c>
      <c r="U548" s="525"/>
    </row>
    <row r="549" spans="2:21" s="415" customFormat="1" ht="13.5" hidden="1" outlineLevel="3">
      <c r="B549" s="407"/>
      <c r="C549" s="408"/>
      <c r="D549" s="399" t="s">
        <v>70</v>
      </c>
      <c r="E549" s="436" t="s">
        <v>15</v>
      </c>
      <c r="F549" s="466" t="s">
        <v>3507</v>
      </c>
      <c r="G549" s="408"/>
      <c r="H549" s="411">
        <v>19.836</v>
      </c>
      <c r="I549" s="412" t="s">
        <v>15</v>
      </c>
      <c r="J549" s="408"/>
      <c r="K549" s="408"/>
      <c r="L549" s="414"/>
      <c r="M549" s="412" t="s">
        <v>15</v>
      </c>
      <c r="N549" s="413"/>
      <c r="O549" s="414"/>
      <c r="P549" s="412" t="s">
        <v>15</v>
      </c>
      <c r="Q549" s="413"/>
      <c r="R549" s="411">
        <f t="shared" si="6"/>
        <v>19.836</v>
      </c>
      <c r="S549" s="412" t="s">
        <v>15</v>
      </c>
      <c r="T549" s="408"/>
      <c r="U549" s="536"/>
    </row>
    <row r="550" spans="2:21" s="254" customFormat="1" ht="29.85" customHeight="1" outlineLevel="1" collapsed="1">
      <c r="B550" s="248"/>
      <c r="C550" s="249"/>
      <c r="D550" s="250" t="s">
        <v>36</v>
      </c>
      <c r="E550" s="251" t="s">
        <v>37</v>
      </c>
      <c r="F550" s="251" t="s">
        <v>1026</v>
      </c>
      <c r="G550" s="249"/>
      <c r="H550" s="249"/>
      <c r="I550" s="252" t="s">
        <v>15</v>
      </c>
      <c r="J550" s="533">
        <f>SUM(J551:J605)</f>
        <v>176852.22999999992</v>
      </c>
      <c r="K550" s="533"/>
      <c r="L550" s="248"/>
      <c r="M550" s="252" t="s">
        <v>15</v>
      </c>
      <c r="N550" s="253">
        <f>SUM(N551:N605)</f>
        <v>0</v>
      </c>
      <c r="O550" s="248"/>
      <c r="P550" s="252" t="s">
        <v>15</v>
      </c>
      <c r="Q550" s="253">
        <f>SUM(Q551:Q605)</f>
        <v>0</v>
      </c>
      <c r="R550" s="249"/>
      <c r="S550" s="252" t="s">
        <v>15</v>
      </c>
      <c r="T550" s="533">
        <f>SUM(T551:T605)</f>
        <v>176852.22999999992</v>
      </c>
      <c r="U550" s="532"/>
    </row>
    <row r="551" spans="2:21" s="264" customFormat="1" ht="22.5" customHeight="1" hidden="1" outlineLevel="2" collapsed="1">
      <c r="B551" s="255"/>
      <c r="C551" s="256" t="s">
        <v>1601</v>
      </c>
      <c r="D551" s="256" t="s">
        <v>67</v>
      </c>
      <c r="E551" s="257" t="s">
        <v>1921</v>
      </c>
      <c r="F551" s="258" t="s">
        <v>1922</v>
      </c>
      <c r="G551" s="259" t="s">
        <v>77</v>
      </c>
      <c r="H551" s="260">
        <v>447.14</v>
      </c>
      <c r="I551" s="261">
        <v>20.9</v>
      </c>
      <c r="J551" s="534">
        <f>ROUND(I551*H551,2)</f>
        <v>9345.23</v>
      </c>
      <c r="K551" s="636"/>
      <c r="L551" s="262"/>
      <c r="M551" s="261">
        <v>20.9</v>
      </c>
      <c r="N551" s="263">
        <f>ROUND(M551*L551,2)</f>
        <v>0</v>
      </c>
      <c r="O551" s="262"/>
      <c r="P551" s="261">
        <v>20.9</v>
      </c>
      <c r="Q551" s="263">
        <f>ROUND(P551*O551,2)</f>
        <v>0</v>
      </c>
      <c r="R551" s="638">
        <f t="shared" si="6"/>
        <v>447.14</v>
      </c>
      <c r="S551" s="261">
        <v>20.9</v>
      </c>
      <c r="T551" s="534">
        <f>ROUND(S551*R551,2)</f>
        <v>9345.23</v>
      </c>
      <c r="U551" s="525"/>
    </row>
    <row r="552" spans="2:21" s="415" customFormat="1" ht="13.5" hidden="1" outlineLevel="3">
      <c r="B552" s="407"/>
      <c r="C552" s="408"/>
      <c r="D552" s="399" t="s">
        <v>70</v>
      </c>
      <c r="E552" s="436" t="s">
        <v>15</v>
      </c>
      <c r="F552" s="466" t="s">
        <v>3508</v>
      </c>
      <c r="G552" s="408"/>
      <c r="H552" s="411">
        <v>447.14</v>
      </c>
      <c r="I552" s="412" t="s">
        <v>15</v>
      </c>
      <c r="J552" s="408"/>
      <c r="K552" s="408"/>
      <c r="L552" s="414"/>
      <c r="M552" s="412" t="s">
        <v>15</v>
      </c>
      <c r="N552" s="413"/>
      <c r="O552" s="414"/>
      <c r="P552" s="412" t="s">
        <v>15</v>
      </c>
      <c r="Q552" s="413"/>
      <c r="R552" s="411">
        <f t="shared" si="6"/>
        <v>447.14</v>
      </c>
      <c r="S552" s="412" t="s">
        <v>15</v>
      </c>
      <c r="T552" s="408"/>
      <c r="U552" s="536"/>
    </row>
    <row r="553" spans="2:21" s="424" customFormat="1" ht="13.5" hidden="1" outlineLevel="3">
      <c r="B553" s="416"/>
      <c r="C553" s="417"/>
      <c r="D553" s="399" t="s">
        <v>70</v>
      </c>
      <c r="E553" s="438" t="s">
        <v>1924</v>
      </c>
      <c r="F553" s="539" t="s">
        <v>71</v>
      </c>
      <c r="G553" s="417"/>
      <c r="H553" s="420">
        <v>447.14</v>
      </c>
      <c r="I553" s="421" t="s">
        <v>15</v>
      </c>
      <c r="J553" s="417"/>
      <c r="K553" s="417"/>
      <c r="L553" s="423"/>
      <c r="M553" s="421" t="s">
        <v>15</v>
      </c>
      <c r="N553" s="422"/>
      <c r="O553" s="423"/>
      <c r="P553" s="421" t="s">
        <v>15</v>
      </c>
      <c r="Q553" s="422"/>
      <c r="R553" s="420">
        <f t="shared" si="6"/>
        <v>447.14</v>
      </c>
      <c r="S553" s="421" t="s">
        <v>15</v>
      </c>
      <c r="T553" s="417"/>
      <c r="U553" s="540"/>
    </row>
    <row r="554" spans="2:21" s="264" customFormat="1" ht="22.5" customHeight="1" hidden="1" outlineLevel="2" collapsed="1">
      <c r="B554" s="255"/>
      <c r="C554" s="265" t="s">
        <v>1605</v>
      </c>
      <c r="D554" s="265" t="s">
        <v>90</v>
      </c>
      <c r="E554" s="266" t="s">
        <v>1926</v>
      </c>
      <c r="F554" s="554" t="s">
        <v>1927</v>
      </c>
      <c r="G554" s="267" t="s">
        <v>77</v>
      </c>
      <c r="H554" s="268">
        <v>514.211</v>
      </c>
      <c r="I554" s="269">
        <v>34.9</v>
      </c>
      <c r="J554" s="555">
        <f>ROUND(I554*H554,2)</f>
        <v>17945.96</v>
      </c>
      <c r="K554" s="637"/>
      <c r="L554" s="270"/>
      <c r="M554" s="269">
        <v>34.9</v>
      </c>
      <c r="N554" s="271">
        <f>ROUND(M554*L554,2)</f>
        <v>0</v>
      </c>
      <c r="O554" s="270"/>
      <c r="P554" s="269">
        <v>34.9</v>
      </c>
      <c r="Q554" s="271">
        <f>ROUND(P554*O554,2)</f>
        <v>0</v>
      </c>
      <c r="R554" s="640">
        <f t="shared" si="6"/>
        <v>514.211</v>
      </c>
      <c r="S554" s="269">
        <v>34.9</v>
      </c>
      <c r="T554" s="555">
        <f>ROUND(S554*R554,2)</f>
        <v>17945.96</v>
      </c>
      <c r="U554" s="525"/>
    </row>
    <row r="555" spans="2:21" s="415" customFormat="1" ht="13.5" hidden="1" outlineLevel="3">
      <c r="B555" s="407"/>
      <c r="C555" s="408"/>
      <c r="D555" s="399" t="s">
        <v>70</v>
      </c>
      <c r="E555" s="408"/>
      <c r="F555" s="466" t="s">
        <v>3509</v>
      </c>
      <c r="G555" s="408"/>
      <c r="H555" s="411">
        <v>514.211</v>
      </c>
      <c r="I555" s="412" t="s">
        <v>15</v>
      </c>
      <c r="J555" s="408"/>
      <c r="K555" s="408"/>
      <c r="L555" s="414"/>
      <c r="M555" s="412" t="s">
        <v>15</v>
      </c>
      <c r="N555" s="413"/>
      <c r="O555" s="414"/>
      <c r="P555" s="412" t="s">
        <v>15</v>
      </c>
      <c r="Q555" s="413"/>
      <c r="R555" s="411">
        <f aca="true" t="shared" si="7" ref="R555:R618">H555+L555+O555</f>
        <v>514.211</v>
      </c>
      <c r="S555" s="412" t="s">
        <v>15</v>
      </c>
      <c r="T555" s="408"/>
      <c r="U555" s="536"/>
    </row>
    <row r="556" spans="2:21" s="264" customFormat="1" ht="22.5" customHeight="1" hidden="1" outlineLevel="2" collapsed="1">
      <c r="B556" s="255"/>
      <c r="C556" s="256" t="s">
        <v>1609</v>
      </c>
      <c r="D556" s="256" t="s">
        <v>67</v>
      </c>
      <c r="E556" s="257" t="s">
        <v>1929</v>
      </c>
      <c r="F556" s="258" t="s">
        <v>1930</v>
      </c>
      <c r="G556" s="259" t="s">
        <v>104</v>
      </c>
      <c r="H556" s="260">
        <v>59</v>
      </c>
      <c r="I556" s="261">
        <v>167.2</v>
      </c>
      <c r="J556" s="534">
        <f>ROUND(I556*H556,2)</f>
        <v>9864.8</v>
      </c>
      <c r="K556" s="636"/>
      <c r="L556" s="262"/>
      <c r="M556" s="261">
        <v>167.2</v>
      </c>
      <c r="N556" s="263">
        <f>ROUND(M556*L556,2)</f>
        <v>0</v>
      </c>
      <c r="O556" s="262"/>
      <c r="P556" s="261">
        <v>167.2</v>
      </c>
      <c r="Q556" s="263">
        <f>ROUND(P556*O556,2)</f>
        <v>0</v>
      </c>
      <c r="R556" s="638">
        <f t="shared" si="7"/>
        <v>59</v>
      </c>
      <c r="S556" s="261">
        <v>167.2</v>
      </c>
      <c r="T556" s="534">
        <f>ROUND(S556*R556,2)</f>
        <v>9864.8</v>
      </c>
      <c r="U556" s="525"/>
    </row>
    <row r="557" spans="2:21" s="415" customFormat="1" ht="13.5" hidden="1" outlineLevel="3">
      <c r="B557" s="407"/>
      <c r="C557" s="408"/>
      <c r="D557" s="399" t="s">
        <v>70</v>
      </c>
      <c r="E557" s="436" t="s">
        <v>15</v>
      </c>
      <c r="F557" s="466" t="s">
        <v>3510</v>
      </c>
      <c r="G557" s="408"/>
      <c r="H557" s="411">
        <v>43</v>
      </c>
      <c r="I557" s="412" t="s">
        <v>15</v>
      </c>
      <c r="J557" s="408"/>
      <c r="K557" s="408"/>
      <c r="L557" s="414"/>
      <c r="M557" s="412" t="s">
        <v>15</v>
      </c>
      <c r="N557" s="413"/>
      <c r="O557" s="414"/>
      <c r="P557" s="412" t="s">
        <v>15</v>
      </c>
      <c r="Q557" s="413"/>
      <c r="R557" s="411">
        <f t="shared" si="7"/>
        <v>43</v>
      </c>
      <c r="S557" s="412" t="s">
        <v>15</v>
      </c>
      <c r="T557" s="408"/>
      <c r="U557" s="536"/>
    </row>
    <row r="558" spans="2:21" s="415" customFormat="1" ht="13.5" hidden="1" outlineLevel="3">
      <c r="B558" s="407"/>
      <c r="C558" s="408"/>
      <c r="D558" s="399" t="s">
        <v>70</v>
      </c>
      <c r="E558" s="436" t="s">
        <v>15</v>
      </c>
      <c r="F558" s="466" t="s">
        <v>3511</v>
      </c>
      <c r="G558" s="408"/>
      <c r="H558" s="411">
        <v>16</v>
      </c>
      <c r="I558" s="412" t="s">
        <v>15</v>
      </c>
      <c r="J558" s="408"/>
      <c r="K558" s="408"/>
      <c r="L558" s="414"/>
      <c r="M558" s="412" t="s">
        <v>15</v>
      </c>
      <c r="N558" s="413"/>
      <c r="O558" s="414"/>
      <c r="P558" s="412" t="s">
        <v>15</v>
      </c>
      <c r="Q558" s="413"/>
      <c r="R558" s="411">
        <f t="shared" si="7"/>
        <v>16</v>
      </c>
      <c r="S558" s="412" t="s">
        <v>15</v>
      </c>
      <c r="T558" s="408"/>
      <c r="U558" s="536"/>
    </row>
    <row r="559" spans="2:21" s="426" customFormat="1" ht="13.5" hidden="1" outlineLevel="3">
      <c r="B559" s="425"/>
      <c r="C559" s="427"/>
      <c r="D559" s="399" t="s">
        <v>70</v>
      </c>
      <c r="E559" s="437" t="s">
        <v>1934</v>
      </c>
      <c r="F559" s="537" t="s">
        <v>1096</v>
      </c>
      <c r="G559" s="427"/>
      <c r="H559" s="430">
        <v>59</v>
      </c>
      <c r="I559" s="431" t="s">
        <v>15</v>
      </c>
      <c r="J559" s="427"/>
      <c r="K559" s="427"/>
      <c r="L559" s="433"/>
      <c r="M559" s="431" t="s">
        <v>15</v>
      </c>
      <c r="N559" s="432"/>
      <c r="O559" s="433"/>
      <c r="P559" s="431" t="s">
        <v>15</v>
      </c>
      <c r="Q559" s="432"/>
      <c r="R559" s="430">
        <f t="shared" si="7"/>
        <v>59</v>
      </c>
      <c r="S559" s="431" t="s">
        <v>15</v>
      </c>
      <c r="T559" s="427"/>
      <c r="U559" s="538"/>
    </row>
    <row r="560" spans="2:21" s="264" customFormat="1" ht="22.5" customHeight="1" hidden="1" outlineLevel="2" collapsed="1">
      <c r="B560" s="255"/>
      <c r="C560" s="256" t="s">
        <v>1611</v>
      </c>
      <c r="D560" s="256" t="s">
        <v>67</v>
      </c>
      <c r="E560" s="257" t="s">
        <v>3512</v>
      </c>
      <c r="F560" s="258" t="s">
        <v>3513</v>
      </c>
      <c r="G560" s="259" t="s">
        <v>77</v>
      </c>
      <c r="H560" s="260">
        <v>87.5</v>
      </c>
      <c r="I560" s="261">
        <v>27.9</v>
      </c>
      <c r="J560" s="534">
        <f>ROUND(I560*H560,2)</f>
        <v>2441.25</v>
      </c>
      <c r="K560" s="636"/>
      <c r="L560" s="262"/>
      <c r="M560" s="261">
        <v>27.9</v>
      </c>
      <c r="N560" s="263">
        <f>ROUND(M560*L560,2)</f>
        <v>0</v>
      </c>
      <c r="O560" s="262"/>
      <c r="P560" s="261">
        <v>27.9</v>
      </c>
      <c r="Q560" s="263">
        <f>ROUND(P560*O560,2)</f>
        <v>0</v>
      </c>
      <c r="R560" s="638">
        <f t="shared" si="7"/>
        <v>87.5</v>
      </c>
      <c r="S560" s="261">
        <v>27.9</v>
      </c>
      <c r="T560" s="534">
        <f>ROUND(S560*R560,2)</f>
        <v>2441.25</v>
      </c>
      <c r="U560" s="525"/>
    </row>
    <row r="561" spans="2:21" s="406" customFormat="1" ht="13.5" hidden="1" outlineLevel="3">
      <c r="B561" s="397"/>
      <c r="C561" s="398"/>
      <c r="D561" s="399" t="s">
        <v>70</v>
      </c>
      <c r="E561" s="402" t="s">
        <v>15</v>
      </c>
      <c r="F561" s="467" t="s">
        <v>3514</v>
      </c>
      <c r="G561" s="398"/>
      <c r="H561" s="402" t="s">
        <v>15</v>
      </c>
      <c r="I561" s="403" t="s">
        <v>15</v>
      </c>
      <c r="J561" s="398"/>
      <c r="K561" s="398"/>
      <c r="L561" s="405"/>
      <c r="M561" s="403" t="s">
        <v>15</v>
      </c>
      <c r="N561" s="404"/>
      <c r="O561" s="405"/>
      <c r="P561" s="403" t="s">
        <v>15</v>
      </c>
      <c r="Q561" s="404"/>
      <c r="R561" s="402" t="e">
        <f t="shared" si="7"/>
        <v>#VALUE!</v>
      </c>
      <c r="S561" s="403" t="s">
        <v>15</v>
      </c>
      <c r="T561" s="398"/>
      <c r="U561" s="535"/>
    </row>
    <row r="562" spans="2:21" s="415" customFormat="1" ht="13.5" hidden="1" outlineLevel="3">
      <c r="B562" s="407"/>
      <c r="C562" s="408"/>
      <c r="D562" s="399" t="s">
        <v>70</v>
      </c>
      <c r="E562" s="436" t="s">
        <v>15</v>
      </c>
      <c r="F562" s="466" t="s">
        <v>3515</v>
      </c>
      <c r="G562" s="408"/>
      <c r="H562" s="411">
        <v>87.5</v>
      </c>
      <c r="I562" s="412" t="s">
        <v>15</v>
      </c>
      <c r="J562" s="408"/>
      <c r="K562" s="408"/>
      <c r="L562" s="414"/>
      <c r="M562" s="412" t="s">
        <v>15</v>
      </c>
      <c r="N562" s="413"/>
      <c r="O562" s="414"/>
      <c r="P562" s="412" t="s">
        <v>15</v>
      </c>
      <c r="Q562" s="413"/>
      <c r="R562" s="411">
        <f t="shared" si="7"/>
        <v>87.5</v>
      </c>
      <c r="S562" s="412" t="s">
        <v>15</v>
      </c>
      <c r="T562" s="408"/>
      <c r="U562" s="536"/>
    </row>
    <row r="563" spans="2:21" s="264" customFormat="1" ht="22.5" customHeight="1" hidden="1" outlineLevel="2" collapsed="1">
      <c r="B563" s="255"/>
      <c r="C563" s="265" t="s">
        <v>1612</v>
      </c>
      <c r="D563" s="265" t="s">
        <v>90</v>
      </c>
      <c r="E563" s="266" t="s">
        <v>1926</v>
      </c>
      <c r="F563" s="554" t="s">
        <v>1927</v>
      </c>
      <c r="G563" s="267" t="s">
        <v>77</v>
      </c>
      <c r="H563" s="268">
        <v>100.625</v>
      </c>
      <c r="I563" s="269">
        <v>34.9</v>
      </c>
      <c r="J563" s="555">
        <f>ROUND(I563*H563,2)</f>
        <v>3511.81</v>
      </c>
      <c r="K563" s="637"/>
      <c r="L563" s="270"/>
      <c r="M563" s="269">
        <v>34.9</v>
      </c>
      <c r="N563" s="271">
        <f>ROUND(M563*L563,2)</f>
        <v>0</v>
      </c>
      <c r="O563" s="270"/>
      <c r="P563" s="269">
        <v>34.9</v>
      </c>
      <c r="Q563" s="271">
        <f>ROUND(P563*O563,2)</f>
        <v>0</v>
      </c>
      <c r="R563" s="640">
        <f t="shared" si="7"/>
        <v>100.625</v>
      </c>
      <c r="S563" s="269">
        <v>34.9</v>
      </c>
      <c r="T563" s="555">
        <f>ROUND(S563*R563,2)</f>
        <v>3511.81</v>
      </c>
      <c r="U563" s="525"/>
    </row>
    <row r="564" spans="2:21" s="415" customFormat="1" ht="13.5" hidden="1" outlineLevel="3">
      <c r="B564" s="407"/>
      <c r="C564" s="408"/>
      <c r="D564" s="399" t="s">
        <v>70</v>
      </c>
      <c r="E564" s="408"/>
      <c r="F564" s="466" t="s">
        <v>3516</v>
      </c>
      <c r="G564" s="408"/>
      <c r="H564" s="411">
        <v>100.625</v>
      </c>
      <c r="I564" s="412" t="s">
        <v>15</v>
      </c>
      <c r="J564" s="408"/>
      <c r="K564" s="408"/>
      <c r="L564" s="414"/>
      <c r="M564" s="412" t="s">
        <v>15</v>
      </c>
      <c r="N564" s="413"/>
      <c r="O564" s="414"/>
      <c r="P564" s="412" t="s">
        <v>15</v>
      </c>
      <c r="Q564" s="413"/>
      <c r="R564" s="411">
        <f t="shared" si="7"/>
        <v>100.625</v>
      </c>
      <c r="S564" s="412" t="s">
        <v>15</v>
      </c>
      <c r="T564" s="408"/>
      <c r="U564" s="536"/>
    </row>
    <row r="565" spans="2:21" s="309" customFormat="1" ht="22.5" customHeight="1" hidden="1" outlineLevel="2" collapsed="1">
      <c r="B565" s="302"/>
      <c r="C565" s="303" t="s">
        <v>965</v>
      </c>
      <c r="D565" s="303" t="s">
        <v>67</v>
      </c>
      <c r="E565" s="304" t="s">
        <v>3517</v>
      </c>
      <c r="F565" s="579" t="s">
        <v>3518</v>
      </c>
      <c r="G565" s="305" t="s">
        <v>68</v>
      </c>
      <c r="H565" s="306">
        <v>14.354</v>
      </c>
      <c r="I565" s="261">
        <v>668.7</v>
      </c>
      <c r="J565" s="580">
        <f>ROUND(I565*H565,2)</f>
        <v>9598.52</v>
      </c>
      <c r="K565" s="616"/>
      <c r="L565" s="307"/>
      <c r="M565" s="261">
        <v>668.7</v>
      </c>
      <c r="N565" s="308">
        <f>ROUND(M565*L565,2)</f>
        <v>0</v>
      </c>
      <c r="O565" s="307"/>
      <c r="P565" s="261">
        <v>668.7</v>
      </c>
      <c r="Q565" s="308">
        <f>ROUND(P565*O565,2)</f>
        <v>0</v>
      </c>
      <c r="R565" s="639">
        <f t="shared" si="7"/>
        <v>14.354</v>
      </c>
      <c r="S565" s="261">
        <v>668.7</v>
      </c>
      <c r="T565" s="580">
        <f>ROUND(S565*R565,2)</f>
        <v>9598.52</v>
      </c>
      <c r="U565" s="582"/>
    </row>
    <row r="566" spans="2:21" s="465" customFormat="1" ht="13.5" hidden="1" outlineLevel="3">
      <c r="B566" s="459"/>
      <c r="C566" s="460"/>
      <c r="D566" s="443" t="s">
        <v>70</v>
      </c>
      <c r="E566" s="461" t="s">
        <v>15</v>
      </c>
      <c r="F566" s="583" t="s">
        <v>3519</v>
      </c>
      <c r="G566" s="460"/>
      <c r="H566" s="461" t="s">
        <v>15</v>
      </c>
      <c r="I566" s="403" t="s">
        <v>15</v>
      </c>
      <c r="J566" s="460"/>
      <c r="K566" s="460"/>
      <c r="L566" s="647"/>
      <c r="M566" s="403" t="s">
        <v>3520</v>
      </c>
      <c r="N566" s="463"/>
      <c r="O566" s="464"/>
      <c r="P566" s="403" t="s">
        <v>15</v>
      </c>
      <c r="Q566" s="463"/>
      <c r="R566" s="461"/>
      <c r="S566" s="403" t="s">
        <v>15</v>
      </c>
      <c r="T566" s="460"/>
      <c r="U566" s="590"/>
    </row>
    <row r="567" spans="2:21" s="449" customFormat="1" ht="24" hidden="1" outlineLevel="3">
      <c r="B567" s="441"/>
      <c r="C567" s="442"/>
      <c r="D567" s="443" t="s">
        <v>70</v>
      </c>
      <c r="E567" s="444" t="s">
        <v>15</v>
      </c>
      <c r="F567" s="581" t="s">
        <v>3430</v>
      </c>
      <c r="G567" s="442"/>
      <c r="H567" s="446">
        <v>20.808</v>
      </c>
      <c r="I567" s="412" t="s">
        <v>15</v>
      </c>
      <c r="J567" s="442"/>
      <c r="K567" s="442"/>
      <c r="L567" s="448"/>
      <c r="M567" s="594" t="s">
        <v>3521</v>
      </c>
      <c r="N567" s="447"/>
      <c r="O567" s="448"/>
      <c r="P567" s="412" t="s">
        <v>15</v>
      </c>
      <c r="Q567" s="447"/>
      <c r="R567" s="446"/>
      <c r="S567" s="412" t="s">
        <v>15</v>
      </c>
      <c r="T567" s="442"/>
      <c r="U567" s="591"/>
    </row>
    <row r="568" spans="2:21" s="449" customFormat="1" ht="13.5" hidden="1" outlineLevel="3">
      <c r="B568" s="441"/>
      <c r="C568" s="442"/>
      <c r="D568" s="443" t="s">
        <v>70</v>
      </c>
      <c r="E568" s="444" t="s">
        <v>15</v>
      </c>
      <c r="F568" s="581" t="s">
        <v>3522</v>
      </c>
      <c r="G568" s="442"/>
      <c r="H568" s="446">
        <v>-1.414</v>
      </c>
      <c r="I568" s="412" t="s">
        <v>15</v>
      </c>
      <c r="J568" s="442"/>
      <c r="K568" s="442"/>
      <c r="L568" s="448"/>
      <c r="M568" s="412" t="s">
        <v>15</v>
      </c>
      <c r="N568" s="447"/>
      <c r="O568" s="448"/>
      <c r="P568" s="412" t="s">
        <v>15</v>
      </c>
      <c r="Q568" s="447"/>
      <c r="R568" s="446"/>
      <c r="S568" s="412" t="s">
        <v>15</v>
      </c>
      <c r="T568" s="442"/>
      <c r="U568" s="591"/>
    </row>
    <row r="569" spans="2:21" s="449" customFormat="1" ht="13.5" hidden="1" outlineLevel="3">
      <c r="B569" s="441"/>
      <c r="C569" s="442"/>
      <c r="D569" s="443" t="s">
        <v>70</v>
      </c>
      <c r="E569" s="444" t="s">
        <v>15</v>
      </c>
      <c r="F569" s="581" t="s">
        <v>3523</v>
      </c>
      <c r="G569" s="442"/>
      <c r="H569" s="446">
        <v>-5.04</v>
      </c>
      <c r="I569" s="412" t="s">
        <v>15</v>
      </c>
      <c r="J569" s="442"/>
      <c r="K569" s="442"/>
      <c r="L569" s="448"/>
      <c r="M569" s="412" t="s">
        <v>15</v>
      </c>
      <c r="N569" s="447"/>
      <c r="O569" s="448"/>
      <c r="P569" s="412" t="s">
        <v>15</v>
      </c>
      <c r="Q569" s="447"/>
      <c r="R569" s="446"/>
      <c r="S569" s="412" t="s">
        <v>15</v>
      </c>
      <c r="T569" s="442"/>
      <c r="U569" s="591"/>
    </row>
    <row r="570" spans="2:21" s="457" customFormat="1" ht="13.5" hidden="1" outlineLevel="3">
      <c r="B570" s="450"/>
      <c r="C570" s="451"/>
      <c r="D570" s="443" t="s">
        <v>70</v>
      </c>
      <c r="E570" s="452" t="s">
        <v>3524</v>
      </c>
      <c r="F570" s="586" t="s">
        <v>71</v>
      </c>
      <c r="G570" s="451"/>
      <c r="H570" s="454">
        <v>14.354</v>
      </c>
      <c r="I570" s="421" t="s">
        <v>15</v>
      </c>
      <c r="J570" s="451"/>
      <c r="K570" s="451"/>
      <c r="L570" s="456"/>
      <c r="M570" s="421" t="s">
        <v>15</v>
      </c>
      <c r="N570" s="455"/>
      <c r="O570" s="456"/>
      <c r="P570" s="421" t="s">
        <v>15</v>
      </c>
      <c r="Q570" s="455"/>
      <c r="R570" s="454"/>
      <c r="S570" s="421" t="s">
        <v>15</v>
      </c>
      <c r="T570" s="451"/>
      <c r="U570" s="592"/>
    </row>
    <row r="571" spans="2:21" s="309" customFormat="1" ht="22.5" customHeight="1" hidden="1" outlineLevel="2" collapsed="1">
      <c r="B571" s="302"/>
      <c r="C571" s="303" t="s">
        <v>1620</v>
      </c>
      <c r="D571" s="303" t="s">
        <v>67</v>
      </c>
      <c r="E571" s="304" t="s">
        <v>1028</v>
      </c>
      <c r="F571" s="579" t="s">
        <v>1029</v>
      </c>
      <c r="G571" s="305" t="s">
        <v>104</v>
      </c>
      <c r="H571" s="306">
        <v>18</v>
      </c>
      <c r="I571" s="261">
        <v>1393.2</v>
      </c>
      <c r="J571" s="580">
        <f>ROUND(I571*H571,2)</f>
        <v>25077.6</v>
      </c>
      <c r="K571" s="616"/>
      <c r="L571" s="307"/>
      <c r="M571" s="261">
        <v>1393.2</v>
      </c>
      <c r="N571" s="308">
        <f>ROUND(M571*L571,2)</f>
        <v>0</v>
      </c>
      <c r="O571" s="307"/>
      <c r="P571" s="261">
        <v>1393.2</v>
      </c>
      <c r="Q571" s="308">
        <f>ROUND(P571*O571,2)</f>
        <v>0</v>
      </c>
      <c r="R571" s="639">
        <f t="shared" si="7"/>
        <v>18</v>
      </c>
      <c r="S571" s="261">
        <v>1393.2</v>
      </c>
      <c r="T571" s="580">
        <f>ROUND(S571*R571,2)</f>
        <v>25077.6</v>
      </c>
      <c r="U571" s="582"/>
    </row>
    <row r="572" spans="2:21" s="449" customFormat="1" ht="13.5" hidden="1" outlineLevel="3">
      <c r="B572" s="441"/>
      <c r="C572" s="442"/>
      <c r="D572" s="443" t="s">
        <v>70</v>
      </c>
      <c r="E572" s="444" t="s">
        <v>15</v>
      </c>
      <c r="F572" s="581" t="s">
        <v>3525</v>
      </c>
      <c r="G572" s="442"/>
      <c r="H572" s="446">
        <v>36</v>
      </c>
      <c r="I572" s="412" t="s">
        <v>15</v>
      </c>
      <c r="J572" s="442"/>
      <c r="K572" s="442"/>
      <c r="L572" s="448"/>
      <c r="M572" s="446" t="s">
        <v>3526</v>
      </c>
      <c r="N572" s="447"/>
      <c r="O572" s="448"/>
      <c r="P572" s="412" t="s">
        <v>15</v>
      </c>
      <c r="Q572" s="447"/>
      <c r="R572" s="446"/>
      <c r="S572" s="412" t="s">
        <v>15</v>
      </c>
      <c r="T572" s="442"/>
      <c r="U572" s="591"/>
    </row>
    <row r="573" spans="2:21" s="484" customFormat="1" ht="13.5" hidden="1" outlineLevel="3">
      <c r="B573" s="477"/>
      <c r="C573" s="478"/>
      <c r="D573" s="443" t="s">
        <v>70</v>
      </c>
      <c r="E573" s="584" t="s">
        <v>1951</v>
      </c>
      <c r="F573" s="585" t="s">
        <v>1096</v>
      </c>
      <c r="G573" s="478"/>
      <c r="H573" s="481">
        <v>36</v>
      </c>
      <c r="I573" s="431" t="s">
        <v>15</v>
      </c>
      <c r="J573" s="478"/>
      <c r="K573" s="478"/>
      <c r="L573" s="483"/>
      <c r="M573" s="431" t="s">
        <v>15</v>
      </c>
      <c r="N573" s="482"/>
      <c r="O573" s="483"/>
      <c r="P573" s="431" t="s">
        <v>15</v>
      </c>
      <c r="Q573" s="482"/>
      <c r="R573" s="481"/>
      <c r="S573" s="431" t="s">
        <v>15</v>
      </c>
      <c r="T573" s="478"/>
      <c r="U573" s="593"/>
    </row>
    <row r="574" spans="2:21" s="449" customFormat="1" ht="13.5" hidden="1" outlineLevel="3">
      <c r="B574" s="441"/>
      <c r="C574" s="442"/>
      <c r="D574" s="443" t="s">
        <v>70</v>
      </c>
      <c r="E574" s="444" t="s">
        <v>15</v>
      </c>
      <c r="F574" s="581" t="s">
        <v>1952</v>
      </c>
      <c r="G574" s="442"/>
      <c r="H574" s="446">
        <v>18</v>
      </c>
      <c r="I574" s="412" t="s">
        <v>15</v>
      </c>
      <c r="J574" s="442"/>
      <c r="K574" s="442"/>
      <c r="L574" s="448"/>
      <c r="M574" s="412" t="s">
        <v>15</v>
      </c>
      <c r="N574" s="447"/>
      <c r="O574" s="448"/>
      <c r="P574" s="412" t="s">
        <v>15</v>
      </c>
      <c r="Q574" s="447"/>
      <c r="R574" s="446"/>
      <c r="S574" s="412" t="s">
        <v>15</v>
      </c>
      <c r="T574" s="442"/>
      <c r="U574" s="591"/>
    </row>
    <row r="575" spans="2:21" s="309" customFormat="1" ht="22.5" customHeight="1" hidden="1" outlineLevel="2" collapsed="1">
      <c r="B575" s="302"/>
      <c r="C575" s="303" t="s">
        <v>1625</v>
      </c>
      <c r="D575" s="303" t="s">
        <v>67</v>
      </c>
      <c r="E575" s="304" t="s">
        <v>1031</v>
      </c>
      <c r="F575" s="579" t="s">
        <v>1032</v>
      </c>
      <c r="G575" s="305" t="s">
        <v>104</v>
      </c>
      <c r="H575" s="306">
        <v>18</v>
      </c>
      <c r="I575" s="261">
        <v>1462.9</v>
      </c>
      <c r="J575" s="580">
        <f>ROUND(I575*H575,2)</f>
        <v>26332.2</v>
      </c>
      <c r="K575" s="616"/>
      <c r="L575" s="307"/>
      <c r="M575" s="261">
        <v>1462.9</v>
      </c>
      <c r="N575" s="308">
        <f>ROUND(M575*L575,2)</f>
        <v>0</v>
      </c>
      <c r="O575" s="307"/>
      <c r="P575" s="261">
        <v>1462.9</v>
      </c>
      <c r="Q575" s="308">
        <f>ROUND(P575*O575,2)</f>
        <v>0</v>
      </c>
      <c r="R575" s="639">
        <f t="shared" si="7"/>
        <v>18</v>
      </c>
      <c r="S575" s="261">
        <v>1462.9</v>
      </c>
      <c r="T575" s="580">
        <f>ROUND(S575*R575,2)</f>
        <v>26332.2</v>
      </c>
      <c r="U575" s="582"/>
    </row>
    <row r="576" spans="2:21" s="449" customFormat="1" ht="13.5" hidden="1" outlineLevel="3">
      <c r="B576" s="441"/>
      <c r="C576" s="442"/>
      <c r="D576" s="443" t="s">
        <v>70</v>
      </c>
      <c r="E576" s="444" t="s">
        <v>15</v>
      </c>
      <c r="F576" s="581" t="s">
        <v>1952</v>
      </c>
      <c r="G576" s="442"/>
      <c r="H576" s="446">
        <v>18</v>
      </c>
      <c r="I576" s="412" t="s">
        <v>15</v>
      </c>
      <c r="J576" s="442"/>
      <c r="K576" s="442"/>
      <c r="L576" s="448"/>
      <c r="M576" s="412" t="s">
        <v>15</v>
      </c>
      <c r="N576" s="447"/>
      <c r="O576" s="448"/>
      <c r="P576" s="412" t="s">
        <v>15</v>
      </c>
      <c r="Q576" s="447"/>
      <c r="R576" s="446">
        <f t="shared" si="7"/>
        <v>18</v>
      </c>
      <c r="S576" s="412" t="s">
        <v>15</v>
      </c>
      <c r="T576" s="442"/>
      <c r="U576" s="591"/>
    </row>
    <row r="577" spans="2:21" s="309" customFormat="1" ht="22.5" customHeight="1" hidden="1" outlineLevel="2" collapsed="1">
      <c r="B577" s="302"/>
      <c r="C577" s="303" t="s">
        <v>1627</v>
      </c>
      <c r="D577" s="303" t="s">
        <v>67</v>
      </c>
      <c r="E577" s="304" t="s">
        <v>1034</v>
      </c>
      <c r="F577" s="579" t="s">
        <v>1035</v>
      </c>
      <c r="G577" s="305" t="s">
        <v>104</v>
      </c>
      <c r="H577" s="306">
        <v>36</v>
      </c>
      <c r="I577" s="261">
        <v>348.3</v>
      </c>
      <c r="J577" s="580">
        <f>ROUND(I577*H577,2)</f>
        <v>12538.8</v>
      </c>
      <c r="K577" s="616"/>
      <c r="L577" s="307"/>
      <c r="M577" s="261">
        <v>348.3</v>
      </c>
      <c r="N577" s="308">
        <f>ROUND(M577*L577,2)</f>
        <v>0</v>
      </c>
      <c r="O577" s="307"/>
      <c r="P577" s="261">
        <v>348.3</v>
      </c>
      <c r="Q577" s="308">
        <f>ROUND(P577*O577,2)</f>
        <v>0</v>
      </c>
      <c r="R577" s="639">
        <f t="shared" si="7"/>
        <v>36</v>
      </c>
      <c r="S577" s="261">
        <v>348.3</v>
      </c>
      <c r="T577" s="580">
        <f>ROUND(S577*R577,2)</f>
        <v>12538.8</v>
      </c>
      <c r="U577" s="582"/>
    </row>
    <row r="578" spans="2:21" s="449" customFormat="1" ht="13.5" hidden="1" outlineLevel="3">
      <c r="B578" s="441"/>
      <c r="C578" s="442"/>
      <c r="D578" s="443" t="s">
        <v>70</v>
      </c>
      <c r="E578" s="444" t="s">
        <v>15</v>
      </c>
      <c r="F578" s="581" t="s">
        <v>1957</v>
      </c>
      <c r="G578" s="442"/>
      <c r="H578" s="446">
        <v>36</v>
      </c>
      <c r="I578" s="412" t="s">
        <v>15</v>
      </c>
      <c r="J578" s="442"/>
      <c r="K578" s="442"/>
      <c r="L578" s="448"/>
      <c r="M578" s="412" t="s">
        <v>15</v>
      </c>
      <c r="N578" s="447"/>
      <c r="O578" s="448"/>
      <c r="P578" s="412" t="s">
        <v>15</v>
      </c>
      <c r="Q578" s="447"/>
      <c r="R578" s="446">
        <f t="shared" si="7"/>
        <v>36</v>
      </c>
      <c r="S578" s="412" t="s">
        <v>15</v>
      </c>
      <c r="T578" s="442"/>
      <c r="U578" s="591"/>
    </row>
    <row r="579" spans="2:21" s="309" customFormat="1" ht="22.5" customHeight="1" hidden="1" outlineLevel="2" collapsed="1">
      <c r="B579" s="302"/>
      <c r="C579" s="310" t="s">
        <v>1631</v>
      </c>
      <c r="D579" s="310" t="s">
        <v>90</v>
      </c>
      <c r="E579" s="311" t="s">
        <v>1037</v>
      </c>
      <c r="F579" s="588" t="s">
        <v>1038</v>
      </c>
      <c r="G579" s="312" t="s">
        <v>104</v>
      </c>
      <c r="H579" s="313">
        <v>20.6</v>
      </c>
      <c r="I579" s="269">
        <v>418</v>
      </c>
      <c r="J579" s="589">
        <f>ROUND(I579*H579,2)</f>
        <v>8610.8</v>
      </c>
      <c r="K579" s="617"/>
      <c r="L579" s="314"/>
      <c r="M579" s="269">
        <v>418</v>
      </c>
      <c r="N579" s="315">
        <f>ROUND(M579*L579,2)</f>
        <v>0</v>
      </c>
      <c r="O579" s="314"/>
      <c r="P579" s="269">
        <v>418</v>
      </c>
      <c r="Q579" s="315">
        <f>ROUND(P579*O579,2)</f>
        <v>0</v>
      </c>
      <c r="R579" s="641">
        <f t="shared" si="7"/>
        <v>20.6</v>
      </c>
      <c r="S579" s="269">
        <v>418</v>
      </c>
      <c r="T579" s="589">
        <f>ROUND(S579*R579,2)</f>
        <v>8610.8</v>
      </c>
      <c r="U579" s="582"/>
    </row>
    <row r="580" spans="2:21" s="449" customFormat="1" ht="13.5" hidden="1" outlineLevel="3">
      <c r="B580" s="441"/>
      <c r="C580" s="442"/>
      <c r="D580" s="443" t="s">
        <v>70</v>
      </c>
      <c r="E580" s="444" t="s">
        <v>1959</v>
      </c>
      <c r="F580" s="581" t="s">
        <v>3527</v>
      </c>
      <c r="G580" s="442"/>
      <c r="H580" s="446">
        <v>20</v>
      </c>
      <c r="I580" s="412" t="s">
        <v>15</v>
      </c>
      <c r="J580" s="442"/>
      <c r="K580" s="442"/>
      <c r="L580" s="448"/>
      <c r="M580" s="412" t="s">
        <v>15</v>
      </c>
      <c r="N580" s="447"/>
      <c r="O580" s="448"/>
      <c r="P580" s="412" t="s">
        <v>15</v>
      </c>
      <c r="Q580" s="447"/>
      <c r="R580" s="446">
        <f t="shared" si="7"/>
        <v>20</v>
      </c>
      <c r="S580" s="412" t="s">
        <v>15</v>
      </c>
      <c r="T580" s="442"/>
      <c r="U580" s="591"/>
    </row>
    <row r="581" spans="2:21" s="449" customFormat="1" ht="13.5" hidden="1" outlineLevel="3">
      <c r="B581" s="441"/>
      <c r="C581" s="442"/>
      <c r="D581" s="443" t="s">
        <v>70</v>
      </c>
      <c r="E581" s="444" t="s">
        <v>15</v>
      </c>
      <c r="F581" s="581" t="s">
        <v>1961</v>
      </c>
      <c r="G581" s="442"/>
      <c r="H581" s="446">
        <v>20.6</v>
      </c>
      <c r="I581" s="412" t="s">
        <v>15</v>
      </c>
      <c r="J581" s="442"/>
      <c r="K581" s="442"/>
      <c r="L581" s="448"/>
      <c r="M581" s="412" t="s">
        <v>15</v>
      </c>
      <c r="N581" s="447"/>
      <c r="O581" s="448"/>
      <c r="P581" s="412" t="s">
        <v>15</v>
      </c>
      <c r="Q581" s="447"/>
      <c r="R581" s="446">
        <f t="shared" si="7"/>
        <v>20.6</v>
      </c>
      <c r="S581" s="412" t="s">
        <v>15</v>
      </c>
      <c r="T581" s="442"/>
      <c r="U581" s="591"/>
    </row>
    <row r="582" spans="2:21" s="309" customFormat="1" ht="22.5" customHeight="1" hidden="1" outlineLevel="2" collapsed="1">
      <c r="B582" s="302"/>
      <c r="C582" s="310" t="s">
        <v>1635</v>
      </c>
      <c r="D582" s="310" t="s">
        <v>90</v>
      </c>
      <c r="E582" s="311" t="s">
        <v>1040</v>
      </c>
      <c r="F582" s="588" t="s">
        <v>1041</v>
      </c>
      <c r="G582" s="312" t="s">
        <v>104</v>
      </c>
      <c r="H582" s="313">
        <v>20.6</v>
      </c>
      <c r="I582" s="269">
        <v>445.8</v>
      </c>
      <c r="J582" s="589">
        <f>ROUND(I582*H582,2)</f>
        <v>9183.48</v>
      </c>
      <c r="K582" s="617"/>
      <c r="L582" s="314"/>
      <c r="M582" s="269">
        <v>445.8</v>
      </c>
      <c r="N582" s="315">
        <f>ROUND(M582*L582,2)</f>
        <v>0</v>
      </c>
      <c r="O582" s="314"/>
      <c r="P582" s="269">
        <v>445.8</v>
      </c>
      <c r="Q582" s="315">
        <f>ROUND(P582*O582,2)</f>
        <v>0</v>
      </c>
      <c r="R582" s="641">
        <f t="shared" si="7"/>
        <v>20.6</v>
      </c>
      <c r="S582" s="269">
        <v>445.8</v>
      </c>
      <c r="T582" s="589">
        <f>ROUND(S582*R582,2)</f>
        <v>9183.48</v>
      </c>
      <c r="U582" s="582"/>
    </row>
    <row r="583" spans="2:21" s="449" customFormat="1" ht="13.5" hidden="1" outlineLevel="3">
      <c r="B583" s="441"/>
      <c r="C583" s="442"/>
      <c r="D583" s="443" t="s">
        <v>70</v>
      </c>
      <c r="E583" s="444" t="s">
        <v>1962</v>
      </c>
      <c r="F583" s="581" t="s">
        <v>3527</v>
      </c>
      <c r="G583" s="442"/>
      <c r="H583" s="446">
        <v>20</v>
      </c>
      <c r="I583" s="412" t="s">
        <v>15</v>
      </c>
      <c r="J583" s="442"/>
      <c r="K583" s="442"/>
      <c r="L583" s="448"/>
      <c r="M583" s="412" t="s">
        <v>15</v>
      </c>
      <c r="N583" s="447"/>
      <c r="O583" s="448"/>
      <c r="P583" s="412" t="s">
        <v>15</v>
      </c>
      <c r="Q583" s="447"/>
      <c r="R583" s="446">
        <f t="shared" si="7"/>
        <v>20</v>
      </c>
      <c r="S583" s="412" t="s">
        <v>15</v>
      </c>
      <c r="T583" s="442"/>
      <c r="U583" s="591"/>
    </row>
    <row r="584" spans="2:21" s="449" customFormat="1" ht="13.5" hidden="1" outlineLevel="3">
      <c r="B584" s="441"/>
      <c r="C584" s="442"/>
      <c r="D584" s="443" t="s">
        <v>70</v>
      </c>
      <c r="E584" s="444" t="s">
        <v>15</v>
      </c>
      <c r="F584" s="581" t="s">
        <v>1963</v>
      </c>
      <c r="G584" s="442"/>
      <c r="H584" s="446">
        <v>20.6</v>
      </c>
      <c r="I584" s="412" t="s">
        <v>15</v>
      </c>
      <c r="J584" s="442"/>
      <c r="K584" s="442"/>
      <c r="L584" s="448"/>
      <c r="M584" s="412" t="s">
        <v>15</v>
      </c>
      <c r="N584" s="447"/>
      <c r="O584" s="448"/>
      <c r="P584" s="412" t="s">
        <v>15</v>
      </c>
      <c r="Q584" s="447"/>
      <c r="R584" s="446">
        <f t="shared" si="7"/>
        <v>20.6</v>
      </c>
      <c r="S584" s="412" t="s">
        <v>15</v>
      </c>
      <c r="T584" s="442"/>
      <c r="U584" s="591"/>
    </row>
    <row r="585" spans="2:21" s="309" customFormat="1" ht="22.5" customHeight="1" hidden="1" outlineLevel="2" collapsed="1">
      <c r="B585" s="302"/>
      <c r="C585" s="303" t="s">
        <v>1639</v>
      </c>
      <c r="D585" s="303" t="s">
        <v>67</v>
      </c>
      <c r="E585" s="304" t="s">
        <v>1043</v>
      </c>
      <c r="F585" s="579" t="s">
        <v>1044</v>
      </c>
      <c r="G585" s="305" t="s">
        <v>104</v>
      </c>
      <c r="H585" s="306">
        <v>36</v>
      </c>
      <c r="I585" s="261">
        <v>69.7</v>
      </c>
      <c r="J585" s="580">
        <f>ROUND(I585*H585,2)</f>
        <v>2509.2</v>
      </c>
      <c r="K585" s="616"/>
      <c r="L585" s="307"/>
      <c r="M585" s="261">
        <v>69.7</v>
      </c>
      <c r="N585" s="308">
        <f>ROUND(M585*L585,2)</f>
        <v>0</v>
      </c>
      <c r="O585" s="307"/>
      <c r="P585" s="261">
        <v>69.7</v>
      </c>
      <c r="Q585" s="308">
        <f>ROUND(P585*O585,2)</f>
        <v>0</v>
      </c>
      <c r="R585" s="639">
        <f t="shared" si="7"/>
        <v>36</v>
      </c>
      <c r="S585" s="261">
        <v>69.7</v>
      </c>
      <c r="T585" s="580">
        <f>ROUND(S585*R585,2)</f>
        <v>2509.2</v>
      </c>
      <c r="U585" s="582"/>
    </row>
    <row r="586" spans="2:21" s="415" customFormat="1" ht="13.5" hidden="1" outlineLevel="3">
      <c r="B586" s="407"/>
      <c r="C586" s="408"/>
      <c r="D586" s="399" t="s">
        <v>70</v>
      </c>
      <c r="E586" s="436" t="s">
        <v>15</v>
      </c>
      <c r="F586" s="466" t="s">
        <v>1957</v>
      </c>
      <c r="G586" s="408"/>
      <c r="H586" s="411">
        <v>36</v>
      </c>
      <c r="I586" s="412" t="s">
        <v>15</v>
      </c>
      <c r="J586" s="408"/>
      <c r="K586" s="408"/>
      <c r="L586" s="414"/>
      <c r="M586" s="412" t="s">
        <v>15</v>
      </c>
      <c r="N586" s="413"/>
      <c r="O586" s="414"/>
      <c r="P586" s="412" t="s">
        <v>15</v>
      </c>
      <c r="Q586" s="413"/>
      <c r="R586" s="411">
        <f t="shared" si="7"/>
        <v>36</v>
      </c>
      <c r="S586" s="412" t="s">
        <v>15</v>
      </c>
      <c r="T586" s="408"/>
      <c r="U586" s="536"/>
    </row>
    <row r="587" spans="2:21" s="264" customFormat="1" ht="22.5" customHeight="1" hidden="1" outlineLevel="2" collapsed="1">
      <c r="B587" s="255"/>
      <c r="C587" s="256" t="s">
        <v>1642</v>
      </c>
      <c r="D587" s="256" t="s">
        <v>67</v>
      </c>
      <c r="E587" s="257" t="s">
        <v>1942</v>
      </c>
      <c r="F587" s="258" t="s">
        <v>1943</v>
      </c>
      <c r="G587" s="259" t="s">
        <v>104</v>
      </c>
      <c r="H587" s="260">
        <v>12</v>
      </c>
      <c r="I587" s="261">
        <v>529.4</v>
      </c>
      <c r="J587" s="534">
        <f>ROUND(I587*H587,2)</f>
        <v>6352.8</v>
      </c>
      <c r="K587" s="636"/>
      <c r="L587" s="262"/>
      <c r="M587" s="261">
        <v>529.4</v>
      </c>
      <c r="N587" s="263">
        <f>ROUND(M587*L587,2)</f>
        <v>0</v>
      </c>
      <c r="O587" s="262"/>
      <c r="P587" s="261">
        <v>529.4</v>
      </c>
      <c r="Q587" s="263">
        <f>ROUND(P587*O587,2)</f>
        <v>0</v>
      </c>
      <c r="R587" s="638">
        <f t="shared" si="7"/>
        <v>12</v>
      </c>
      <c r="S587" s="261">
        <v>529.4</v>
      </c>
      <c r="T587" s="534">
        <f>ROUND(S587*R587,2)</f>
        <v>6352.8</v>
      </c>
      <c r="U587" s="525"/>
    </row>
    <row r="588" spans="2:21" s="406" customFormat="1" ht="13.5" hidden="1" outlineLevel="3">
      <c r="B588" s="397"/>
      <c r="C588" s="398"/>
      <c r="D588" s="399" t="s">
        <v>70</v>
      </c>
      <c r="E588" s="402" t="s">
        <v>15</v>
      </c>
      <c r="F588" s="467" t="s">
        <v>3528</v>
      </c>
      <c r="G588" s="398"/>
      <c r="H588" s="402" t="s">
        <v>15</v>
      </c>
      <c r="I588" s="403" t="s">
        <v>15</v>
      </c>
      <c r="J588" s="398"/>
      <c r="K588" s="398"/>
      <c r="L588" s="405"/>
      <c r="M588" s="403" t="s">
        <v>15</v>
      </c>
      <c r="N588" s="404"/>
      <c r="O588" s="405"/>
      <c r="P588" s="403" t="s">
        <v>15</v>
      </c>
      <c r="Q588" s="404"/>
      <c r="R588" s="402" t="e">
        <f t="shared" si="7"/>
        <v>#VALUE!</v>
      </c>
      <c r="S588" s="403" t="s">
        <v>15</v>
      </c>
      <c r="T588" s="398"/>
      <c r="U588" s="535"/>
    </row>
    <row r="589" spans="2:21" s="415" customFormat="1" ht="13.5" hidden="1" outlineLevel="3">
      <c r="B589" s="407"/>
      <c r="C589" s="408"/>
      <c r="D589" s="399" t="s">
        <v>70</v>
      </c>
      <c r="E589" s="436" t="s">
        <v>15</v>
      </c>
      <c r="F589" s="466" t="s">
        <v>3529</v>
      </c>
      <c r="G589" s="408"/>
      <c r="H589" s="411">
        <v>12</v>
      </c>
      <c r="I589" s="412" t="s">
        <v>15</v>
      </c>
      <c r="J589" s="408"/>
      <c r="K589" s="408"/>
      <c r="L589" s="414"/>
      <c r="M589" s="412" t="s">
        <v>15</v>
      </c>
      <c r="N589" s="413"/>
      <c r="O589" s="414"/>
      <c r="P589" s="412" t="s">
        <v>15</v>
      </c>
      <c r="Q589" s="413"/>
      <c r="R589" s="411">
        <f t="shared" si="7"/>
        <v>12</v>
      </c>
      <c r="S589" s="412" t="s">
        <v>15</v>
      </c>
      <c r="T589" s="408"/>
      <c r="U589" s="536"/>
    </row>
    <row r="590" spans="2:21" s="264" customFormat="1" ht="22.5" customHeight="1" hidden="1" outlineLevel="2" collapsed="1">
      <c r="B590" s="255"/>
      <c r="C590" s="265" t="s">
        <v>1646</v>
      </c>
      <c r="D590" s="265" t="s">
        <v>90</v>
      </c>
      <c r="E590" s="266" t="s">
        <v>1946</v>
      </c>
      <c r="F590" s="554" t="s">
        <v>1947</v>
      </c>
      <c r="G590" s="267" t="s">
        <v>182</v>
      </c>
      <c r="H590" s="268">
        <v>12.24</v>
      </c>
      <c r="I590" s="269">
        <v>1057.5</v>
      </c>
      <c r="J590" s="555">
        <f>ROUND(I590*H590,2)</f>
        <v>12943.8</v>
      </c>
      <c r="K590" s="637"/>
      <c r="L590" s="270"/>
      <c r="M590" s="269">
        <v>1057.5</v>
      </c>
      <c r="N590" s="271">
        <f>ROUND(M590*L590,2)</f>
        <v>0</v>
      </c>
      <c r="O590" s="270"/>
      <c r="P590" s="269">
        <v>1057.5</v>
      </c>
      <c r="Q590" s="271">
        <f>ROUND(P590*O590,2)</f>
        <v>0</v>
      </c>
      <c r="R590" s="640">
        <f t="shared" si="7"/>
        <v>12.24</v>
      </c>
      <c r="S590" s="269">
        <v>1057.5</v>
      </c>
      <c r="T590" s="555">
        <f>ROUND(S590*R590,2)</f>
        <v>12943.8</v>
      </c>
      <c r="U590" s="525"/>
    </row>
    <row r="591" spans="2:21" s="415" customFormat="1" ht="13.5" hidden="1" outlineLevel="3">
      <c r="B591" s="407"/>
      <c r="C591" s="408"/>
      <c r="D591" s="399" t="s">
        <v>70</v>
      </c>
      <c r="E591" s="408"/>
      <c r="F591" s="466" t="s">
        <v>3530</v>
      </c>
      <c r="G591" s="408"/>
      <c r="H591" s="411">
        <v>12.24</v>
      </c>
      <c r="I591" s="412" t="s">
        <v>15</v>
      </c>
      <c r="J591" s="408"/>
      <c r="K591" s="408"/>
      <c r="L591" s="414"/>
      <c r="M591" s="412" t="s">
        <v>15</v>
      </c>
      <c r="N591" s="413"/>
      <c r="O591" s="414"/>
      <c r="P591" s="412" t="s">
        <v>15</v>
      </c>
      <c r="Q591" s="413"/>
      <c r="R591" s="411">
        <f t="shared" si="7"/>
        <v>12.24</v>
      </c>
      <c r="S591" s="412" t="s">
        <v>15</v>
      </c>
      <c r="T591" s="408"/>
      <c r="U591" s="536"/>
    </row>
    <row r="592" spans="2:21" s="264" customFormat="1" ht="22.5" customHeight="1" hidden="1" outlineLevel="2" collapsed="1">
      <c r="B592" s="255"/>
      <c r="C592" s="256" t="s">
        <v>1658</v>
      </c>
      <c r="D592" s="256" t="s">
        <v>67</v>
      </c>
      <c r="E592" s="257" t="s">
        <v>1965</v>
      </c>
      <c r="F592" s="258" t="s">
        <v>1966</v>
      </c>
      <c r="G592" s="259" t="s">
        <v>77</v>
      </c>
      <c r="H592" s="260">
        <v>15.08</v>
      </c>
      <c r="I592" s="261">
        <v>62.7</v>
      </c>
      <c r="J592" s="534">
        <f>ROUND(I592*H592,2)</f>
        <v>945.52</v>
      </c>
      <c r="K592" s="636"/>
      <c r="L592" s="262"/>
      <c r="M592" s="261">
        <v>62.7</v>
      </c>
      <c r="N592" s="263">
        <f>ROUND(M592*L592,2)</f>
        <v>0</v>
      </c>
      <c r="O592" s="262"/>
      <c r="P592" s="261">
        <v>62.7</v>
      </c>
      <c r="Q592" s="263">
        <f>ROUND(P592*O592,2)</f>
        <v>0</v>
      </c>
      <c r="R592" s="638">
        <f t="shared" si="7"/>
        <v>15.08</v>
      </c>
      <c r="S592" s="261">
        <v>62.7</v>
      </c>
      <c r="T592" s="534">
        <f>ROUND(S592*R592,2)</f>
        <v>945.52</v>
      </c>
      <c r="U592" s="525"/>
    </row>
    <row r="593" spans="2:21" s="415" customFormat="1" ht="13.5" hidden="1" outlineLevel="3">
      <c r="B593" s="407"/>
      <c r="C593" s="408"/>
      <c r="D593" s="399" t="s">
        <v>70</v>
      </c>
      <c r="E593" s="436" t="s">
        <v>15</v>
      </c>
      <c r="F593" s="466" t="s">
        <v>1967</v>
      </c>
      <c r="G593" s="408"/>
      <c r="H593" s="411">
        <v>15.08</v>
      </c>
      <c r="I593" s="412" t="s">
        <v>15</v>
      </c>
      <c r="J593" s="408"/>
      <c r="K593" s="408"/>
      <c r="L593" s="414"/>
      <c r="M593" s="412" t="s">
        <v>15</v>
      </c>
      <c r="N593" s="413"/>
      <c r="O593" s="414"/>
      <c r="P593" s="412" t="s">
        <v>15</v>
      </c>
      <c r="Q593" s="413"/>
      <c r="R593" s="411">
        <f t="shared" si="7"/>
        <v>15.08</v>
      </c>
      <c r="S593" s="412" t="s">
        <v>15</v>
      </c>
      <c r="T593" s="408"/>
      <c r="U593" s="536"/>
    </row>
    <row r="594" spans="2:21" s="264" customFormat="1" ht="22.5" customHeight="1" hidden="1" outlineLevel="2" collapsed="1">
      <c r="B594" s="255"/>
      <c r="C594" s="265" t="s">
        <v>1661</v>
      </c>
      <c r="D594" s="265" t="s">
        <v>90</v>
      </c>
      <c r="E594" s="266" t="s">
        <v>1969</v>
      </c>
      <c r="F594" s="554" t="s">
        <v>1970</v>
      </c>
      <c r="G594" s="267" t="s">
        <v>77</v>
      </c>
      <c r="H594" s="268">
        <v>16.588</v>
      </c>
      <c r="I594" s="269">
        <v>27.9</v>
      </c>
      <c r="J594" s="555">
        <f>ROUND(I594*H594,2)</f>
        <v>462.81</v>
      </c>
      <c r="K594" s="637"/>
      <c r="L594" s="270"/>
      <c r="M594" s="269">
        <v>27.9</v>
      </c>
      <c r="N594" s="271">
        <f>ROUND(M594*L594,2)</f>
        <v>0</v>
      </c>
      <c r="O594" s="270"/>
      <c r="P594" s="269">
        <v>27.9</v>
      </c>
      <c r="Q594" s="271">
        <f>ROUND(P594*O594,2)</f>
        <v>0</v>
      </c>
      <c r="R594" s="640">
        <f t="shared" si="7"/>
        <v>16.588</v>
      </c>
      <c r="S594" s="269">
        <v>27.9</v>
      </c>
      <c r="T594" s="555">
        <f>ROUND(S594*R594,2)</f>
        <v>462.81</v>
      </c>
      <c r="U594" s="525"/>
    </row>
    <row r="595" spans="2:21" s="415" customFormat="1" ht="13.5" hidden="1" outlineLevel="3">
      <c r="B595" s="407"/>
      <c r="C595" s="408"/>
      <c r="D595" s="399" t="s">
        <v>70</v>
      </c>
      <c r="E595" s="436" t="s">
        <v>15</v>
      </c>
      <c r="F595" s="466" t="s">
        <v>1971</v>
      </c>
      <c r="G595" s="408"/>
      <c r="H595" s="411">
        <v>16.588</v>
      </c>
      <c r="I595" s="412" t="s">
        <v>15</v>
      </c>
      <c r="J595" s="408"/>
      <c r="K595" s="408"/>
      <c r="L595" s="414"/>
      <c r="M595" s="412" t="s">
        <v>15</v>
      </c>
      <c r="N595" s="413"/>
      <c r="O595" s="414"/>
      <c r="P595" s="412" t="s">
        <v>15</v>
      </c>
      <c r="Q595" s="413"/>
      <c r="R595" s="411">
        <f t="shared" si="7"/>
        <v>16.588</v>
      </c>
      <c r="S595" s="412" t="s">
        <v>15</v>
      </c>
      <c r="T595" s="408"/>
      <c r="U595" s="536"/>
    </row>
    <row r="596" spans="2:21" s="264" customFormat="1" ht="22.5" customHeight="1" hidden="1" outlineLevel="2" collapsed="1">
      <c r="B596" s="255"/>
      <c r="C596" s="256" t="s">
        <v>1666</v>
      </c>
      <c r="D596" s="256" t="s">
        <v>67</v>
      </c>
      <c r="E596" s="257" t="s">
        <v>3531</v>
      </c>
      <c r="F596" s="258" t="s">
        <v>3532</v>
      </c>
      <c r="G596" s="259" t="s">
        <v>68</v>
      </c>
      <c r="H596" s="260">
        <v>6.809</v>
      </c>
      <c r="I596" s="261">
        <v>668.7</v>
      </c>
      <c r="J596" s="534">
        <f>ROUND(I596*H596,2)</f>
        <v>4553.18</v>
      </c>
      <c r="K596" s="636"/>
      <c r="L596" s="262"/>
      <c r="M596" s="261">
        <v>668.7</v>
      </c>
      <c r="N596" s="263">
        <f>ROUND(M596*L596,2)</f>
        <v>0</v>
      </c>
      <c r="O596" s="262"/>
      <c r="P596" s="261">
        <v>668.7</v>
      </c>
      <c r="Q596" s="263">
        <f>ROUND(P596*O596,2)</f>
        <v>0</v>
      </c>
      <c r="R596" s="638">
        <f t="shared" si="7"/>
        <v>6.809</v>
      </c>
      <c r="S596" s="261">
        <v>668.7</v>
      </c>
      <c r="T596" s="534">
        <f>ROUND(S596*R596,2)</f>
        <v>4553.18</v>
      </c>
      <c r="U596" s="525"/>
    </row>
    <row r="597" spans="2:21" s="406" customFormat="1" ht="13.5" hidden="1" outlineLevel="3">
      <c r="B597" s="397"/>
      <c r="C597" s="398"/>
      <c r="D597" s="399" t="s">
        <v>70</v>
      </c>
      <c r="E597" s="402" t="s">
        <v>15</v>
      </c>
      <c r="F597" s="467" t="s">
        <v>3533</v>
      </c>
      <c r="G597" s="398"/>
      <c r="H597" s="402" t="s">
        <v>15</v>
      </c>
      <c r="I597" s="403" t="s">
        <v>15</v>
      </c>
      <c r="J597" s="398"/>
      <c r="K597" s="398"/>
      <c r="L597" s="405"/>
      <c r="M597" s="403" t="s">
        <v>15</v>
      </c>
      <c r="N597" s="404"/>
      <c r="O597" s="405"/>
      <c r="P597" s="403" t="s">
        <v>15</v>
      </c>
      <c r="Q597" s="404"/>
      <c r="R597" s="402" t="e">
        <f t="shared" si="7"/>
        <v>#VALUE!</v>
      </c>
      <c r="S597" s="403" t="s">
        <v>15</v>
      </c>
      <c r="T597" s="398"/>
      <c r="U597" s="535"/>
    </row>
    <row r="598" spans="2:21" s="415" customFormat="1" ht="13.5" hidden="1" outlineLevel="3">
      <c r="B598" s="407"/>
      <c r="C598" s="408"/>
      <c r="D598" s="399" t="s">
        <v>70</v>
      </c>
      <c r="E598" s="436" t="s">
        <v>15</v>
      </c>
      <c r="F598" s="466" t="s">
        <v>3534</v>
      </c>
      <c r="G598" s="408"/>
      <c r="H598" s="411">
        <v>6.809</v>
      </c>
      <c r="I598" s="412" t="s">
        <v>15</v>
      </c>
      <c r="J598" s="408"/>
      <c r="K598" s="408"/>
      <c r="L598" s="414"/>
      <c r="M598" s="412" t="s">
        <v>15</v>
      </c>
      <c r="N598" s="413"/>
      <c r="O598" s="414"/>
      <c r="P598" s="412" t="s">
        <v>15</v>
      </c>
      <c r="Q598" s="413"/>
      <c r="R598" s="411">
        <f t="shared" si="7"/>
        <v>6.809</v>
      </c>
      <c r="S598" s="412" t="s">
        <v>15</v>
      </c>
      <c r="T598" s="408"/>
      <c r="U598" s="536"/>
    </row>
    <row r="599" spans="2:21" s="264" customFormat="1" ht="22.5" customHeight="1" hidden="1" outlineLevel="2" collapsed="1">
      <c r="B599" s="255"/>
      <c r="C599" s="256" t="s">
        <v>1668</v>
      </c>
      <c r="D599" s="256" t="s">
        <v>67</v>
      </c>
      <c r="E599" s="257" t="s">
        <v>1046</v>
      </c>
      <c r="F599" s="258" t="s">
        <v>1047</v>
      </c>
      <c r="G599" s="259" t="s">
        <v>68</v>
      </c>
      <c r="H599" s="260">
        <v>1.131</v>
      </c>
      <c r="I599" s="261">
        <v>668.7</v>
      </c>
      <c r="J599" s="534">
        <f>ROUND(I599*H599,2)</f>
        <v>756.3</v>
      </c>
      <c r="K599" s="636"/>
      <c r="L599" s="262"/>
      <c r="M599" s="261">
        <v>668.7</v>
      </c>
      <c r="N599" s="263">
        <f>ROUND(M599*L599,2)</f>
        <v>0</v>
      </c>
      <c r="O599" s="262"/>
      <c r="P599" s="261">
        <v>668.7</v>
      </c>
      <c r="Q599" s="263">
        <f>ROUND(P599*O599,2)</f>
        <v>0</v>
      </c>
      <c r="R599" s="638">
        <f t="shared" si="7"/>
        <v>1.131</v>
      </c>
      <c r="S599" s="261">
        <v>668.7</v>
      </c>
      <c r="T599" s="534">
        <f>ROUND(S599*R599,2)</f>
        <v>756.3</v>
      </c>
      <c r="U599" s="525"/>
    </row>
    <row r="600" spans="2:21" s="406" customFormat="1" ht="13.5" hidden="1" outlineLevel="3">
      <c r="B600" s="397"/>
      <c r="C600" s="398"/>
      <c r="D600" s="399" t="s">
        <v>70</v>
      </c>
      <c r="E600" s="402" t="s">
        <v>15</v>
      </c>
      <c r="F600" s="467" t="s">
        <v>1973</v>
      </c>
      <c r="G600" s="398"/>
      <c r="H600" s="402" t="s">
        <v>15</v>
      </c>
      <c r="I600" s="403" t="s">
        <v>15</v>
      </c>
      <c r="J600" s="398"/>
      <c r="K600" s="398"/>
      <c r="L600" s="405"/>
      <c r="M600" s="403" t="s">
        <v>15</v>
      </c>
      <c r="N600" s="404"/>
      <c r="O600" s="405"/>
      <c r="P600" s="403" t="s">
        <v>15</v>
      </c>
      <c r="Q600" s="404"/>
      <c r="R600" s="402" t="e">
        <f t="shared" si="7"/>
        <v>#VALUE!</v>
      </c>
      <c r="S600" s="403" t="s">
        <v>15</v>
      </c>
      <c r="T600" s="398"/>
      <c r="U600" s="535"/>
    </row>
    <row r="601" spans="2:21" s="415" customFormat="1" ht="13.5" hidden="1" outlineLevel="3">
      <c r="B601" s="407"/>
      <c r="C601" s="408"/>
      <c r="D601" s="399" t="s">
        <v>70</v>
      </c>
      <c r="E601" s="436" t="s">
        <v>15</v>
      </c>
      <c r="F601" s="466" t="s">
        <v>1974</v>
      </c>
      <c r="G601" s="408"/>
      <c r="H601" s="411">
        <v>1.131</v>
      </c>
      <c r="I601" s="412" t="s">
        <v>15</v>
      </c>
      <c r="J601" s="408"/>
      <c r="K601" s="408"/>
      <c r="L601" s="414"/>
      <c r="M601" s="412" t="s">
        <v>15</v>
      </c>
      <c r="N601" s="413"/>
      <c r="O601" s="414"/>
      <c r="P601" s="412" t="s">
        <v>15</v>
      </c>
      <c r="Q601" s="413"/>
      <c r="R601" s="411">
        <f t="shared" si="7"/>
        <v>1.131</v>
      </c>
      <c r="S601" s="412" t="s">
        <v>15</v>
      </c>
      <c r="T601" s="408"/>
      <c r="U601" s="536"/>
    </row>
    <row r="602" spans="2:21" s="309" customFormat="1" ht="22.5" customHeight="1" hidden="1" outlineLevel="2" collapsed="1">
      <c r="B602" s="302"/>
      <c r="C602" s="303" t="s">
        <v>1673</v>
      </c>
      <c r="D602" s="303" t="s">
        <v>67</v>
      </c>
      <c r="E602" s="304" t="s">
        <v>1049</v>
      </c>
      <c r="F602" s="579" t="s">
        <v>1050</v>
      </c>
      <c r="G602" s="305" t="s">
        <v>68</v>
      </c>
      <c r="H602" s="306">
        <v>3.384</v>
      </c>
      <c r="I602" s="261">
        <v>2619.2</v>
      </c>
      <c r="J602" s="580">
        <f>ROUND(I602*H602,2)</f>
        <v>8863.37</v>
      </c>
      <c r="K602" s="616"/>
      <c r="L602" s="307"/>
      <c r="M602" s="261">
        <v>2619.2</v>
      </c>
      <c r="N602" s="308">
        <f>ROUND(M602*L602,2)</f>
        <v>0</v>
      </c>
      <c r="O602" s="307"/>
      <c r="P602" s="261">
        <v>2619.2</v>
      </c>
      <c r="Q602" s="308">
        <f>ROUND(P602*O602,2)</f>
        <v>0</v>
      </c>
      <c r="R602" s="639">
        <f t="shared" si="7"/>
        <v>3.384</v>
      </c>
      <c r="S602" s="261">
        <v>2619.2</v>
      </c>
      <c r="T602" s="580">
        <f>ROUND(S602*R602,2)</f>
        <v>8863.37</v>
      </c>
      <c r="U602" s="582"/>
    </row>
    <row r="603" spans="2:21" s="449" customFormat="1" ht="13.5" hidden="1" outlineLevel="3">
      <c r="B603" s="441"/>
      <c r="C603" s="442"/>
      <c r="D603" s="443" t="s">
        <v>70</v>
      </c>
      <c r="E603" s="444" t="s">
        <v>15</v>
      </c>
      <c r="F603" s="581" t="s">
        <v>3535</v>
      </c>
      <c r="G603" s="442"/>
      <c r="H603" s="446">
        <v>3.384</v>
      </c>
      <c r="I603" s="412" t="s">
        <v>15</v>
      </c>
      <c r="J603" s="442"/>
      <c r="K603" s="442"/>
      <c r="L603" s="448"/>
      <c r="M603" s="412" t="s">
        <v>15</v>
      </c>
      <c r="N603" s="447"/>
      <c r="O603" s="448"/>
      <c r="P603" s="412" t="s">
        <v>15</v>
      </c>
      <c r="Q603" s="447"/>
      <c r="R603" s="446">
        <f t="shared" si="7"/>
        <v>3.384</v>
      </c>
      <c r="S603" s="412" t="s">
        <v>15</v>
      </c>
      <c r="T603" s="442"/>
      <c r="U603" s="591"/>
    </row>
    <row r="604" spans="2:21" s="484" customFormat="1" ht="13.5" hidden="1" outlineLevel="3">
      <c r="B604" s="477"/>
      <c r="C604" s="478"/>
      <c r="D604" s="443" t="s">
        <v>70</v>
      </c>
      <c r="E604" s="584" t="s">
        <v>1977</v>
      </c>
      <c r="F604" s="585" t="s">
        <v>1096</v>
      </c>
      <c r="G604" s="478"/>
      <c r="H604" s="481">
        <v>3.384</v>
      </c>
      <c r="I604" s="431" t="s">
        <v>15</v>
      </c>
      <c r="J604" s="478"/>
      <c r="K604" s="478"/>
      <c r="L604" s="483"/>
      <c r="M604" s="431" t="s">
        <v>15</v>
      </c>
      <c r="N604" s="482"/>
      <c r="O604" s="483"/>
      <c r="P604" s="431" t="s">
        <v>15</v>
      </c>
      <c r="Q604" s="482"/>
      <c r="R604" s="481">
        <f t="shared" si="7"/>
        <v>3.384</v>
      </c>
      <c r="S604" s="431" t="s">
        <v>15</v>
      </c>
      <c r="T604" s="478"/>
      <c r="U604" s="593"/>
    </row>
    <row r="605" spans="2:21" s="309" customFormat="1" ht="22.5" customHeight="1" hidden="1" outlineLevel="2" collapsed="1">
      <c r="B605" s="302"/>
      <c r="C605" s="303" t="s">
        <v>1690</v>
      </c>
      <c r="D605" s="303" t="s">
        <v>67</v>
      </c>
      <c r="E605" s="304" t="s">
        <v>1052</v>
      </c>
      <c r="F605" s="579" t="s">
        <v>1053</v>
      </c>
      <c r="G605" s="305" t="s">
        <v>104</v>
      </c>
      <c r="H605" s="306">
        <v>36</v>
      </c>
      <c r="I605" s="261">
        <v>139.3</v>
      </c>
      <c r="J605" s="580">
        <f>ROUND(I605*H605,2)</f>
        <v>5014.8</v>
      </c>
      <c r="K605" s="616"/>
      <c r="L605" s="307"/>
      <c r="M605" s="261">
        <v>139.3</v>
      </c>
      <c r="N605" s="308">
        <f>ROUND(M605*L605,2)</f>
        <v>0</v>
      </c>
      <c r="O605" s="307"/>
      <c r="P605" s="261">
        <v>139.3</v>
      </c>
      <c r="Q605" s="308">
        <f>ROUND(P605*O605,2)</f>
        <v>0</v>
      </c>
      <c r="R605" s="639">
        <f t="shared" si="7"/>
        <v>36</v>
      </c>
      <c r="S605" s="261">
        <v>139.3</v>
      </c>
      <c r="T605" s="580">
        <f>ROUND(S605*R605,2)</f>
        <v>5014.8</v>
      </c>
      <c r="U605" s="582"/>
    </row>
    <row r="606" spans="2:21" s="415" customFormat="1" ht="13.5" hidden="1" outlineLevel="3">
      <c r="B606" s="407"/>
      <c r="C606" s="408"/>
      <c r="D606" s="399" t="s">
        <v>70</v>
      </c>
      <c r="E606" s="436" t="s">
        <v>15</v>
      </c>
      <c r="F606" s="466" t="s">
        <v>1951</v>
      </c>
      <c r="G606" s="408"/>
      <c r="H606" s="411">
        <v>36</v>
      </c>
      <c r="I606" s="412" t="s">
        <v>15</v>
      </c>
      <c r="J606" s="408"/>
      <c r="K606" s="408"/>
      <c r="L606" s="414"/>
      <c r="M606" s="412" t="s">
        <v>15</v>
      </c>
      <c r="N606" s="413"/>
      <c r="O606" s="414"/>
      <c r="P606" s="412" t="s">
        <v>15</v>
      </c>
      <c r="Q606" s="413"/>
      <c r="R606" s="411">
        <f t="shared" si="7"/>
        <v>36</v>
      </c>
      <c r="S606" s="412" t="s">
        <v>15</v>
      </c>
      <c r="T606" s="408"/>
      <c r="U606" s="536"/>
    </row>
    <row r="607" spans="2:21" s="254" customFormat="1" ht="29.85" customHeight="1" outlineLevel="1" collapsed="1">
      <c r="B607" s="248"/>
      <c r="C607" s="249"/>
      <c r="D607" s="250" t="s">
        <v>36</v>
      </c>
      <c r="E607" s="251" t="s">
        <v>38</v>
      </c>
      <c r="F607" s="251" t="s">
        <v>2007</v>
      </c>
      <c r="G607" s="249"/>
      <c r="H607" s="249"/>
      <c r="I607" s="252" t="s">
        <v>15</v>
      </c>
      <c r="J607" s="533">
        <f>SUM(J608:J720)</f>
        <v>2115233.75</v>
      </c>
      <c r="K607" s="533"/>
      <c r="L607" s="248"/>
      <c r="M607" s="252" t="s">
        <v>15</v>
      </c>
      <c r="N607" s="253">
        <f>SUM(N608:N720)</f>
        <v>0</v>
      </c>
      <c r="O607" s="248"/>
      <c r="P607" s="252" t="s">
        <v>15</v>
      </c>
      <c r="Q607" s="253">
        <f>SUM(Q608:Q720)</f>
        <v>0</v>
      </c>
      <c r="R607" s="249"/>
      <c r="S607" s="252" t="s">
        <v>15</v>
      </c>
      <c r="T607" s="533">
        <f>SUM(T608:T720)</f>
        <v>2115233.75</v>
      </c>
      <c r="U607" s="532"/>
    </row>
    <row r="608" spans="2:21" s="264" customFormat="1" ht="31.5" customHeight="1" hidden="1" outlineLevel="2" collapsed="1">
      <c r="B608" s="255"/>
      <c r="C608" s="256" t="s">
        <v>1694</v>
      </c>
      <c r="D608" s="256" t="s">
        <v>67</v>
      </c>
      <c r="E608" s="257" t="s">
        <v>2168</v>
      </c>
      <c r="F608" s="258" t="s">
        <v>2169</v>
      </c>
      <c r="G608" s="259" t="s">
        <v>68</v>
      </c>
      <c r="H608" s="260">
        <v>20.645</v>
      </c>
      <c r="I608" s="261">
        <v>1741.5</v>
      </c>
      <c r="J608" s="534">
        <f>ROUND(I608*H608,2)</f>
        <v>35953.27</v>
      </c>
      <c r="K608" s="636"/>
      <c r="L608" s="262"/>
      <c r="M608" s="261">
        <v>1741.5</v>
      </c>
      <c r="N608" s="263">
        <f>ROUND(M608*L608,2)</f>
        <v>0</v>
      </c>
      <c r="O608" s="262"/>
      <c r="P608" s="261">
        <v>1741.5</v>
      </c>
      <c r="Q608" s="263">
        <f>ROUND(P608*O608,2)</f>
        <v>0</v>
      </c>
      <c r="R608" s="638">
        <f t="shared" si="7"/>
        <v>20.645</v>
      </c>
      <c r="S608" s="261">
        <v>1741.5</v>
      </c>
      <c r="T608" s="534">
        <f>ROUND(S608*R608,2)</f>
        <v>35953.27</v>
      </c>
      <c r="U608" s="525"/>
    </row>
    <row r="609" spans="2:21" s="406" customFormat="1" ht="13.5" hidden="1" outlineLevel="3">
      <c r="B609" s="397"/>
      <c r="C609" s="398"/>
      <c r="D609" s="399" t="s">
        <v>70</v>
      </c>
      <c r="E609" s="402" t="s">
        <v>15</v>
      </c>
      <c r="F609" s="467" t="s">
        <v>2170</v>
      </c>
      <c r="G609" s="398"/>
      <c r="H609" s="402" t="s">
        <v>15</v>
      </c>
      <c r="I609" s="403" t="s">
        <v>15</v>
      </c>
      <c r="J609" s="398"/>
      <c r="K609" s="398"/>
      <c r="L609" s="405"/>
      <c r="M609" s="403" t="s">
        <v>15</v>
      </c>
      <c r="N609" s="404"/>
      <c r="O609" s="405"/>
      <c r="P609" s="403" t="s">
        <v>15</v>
      </c>
      <c r="Q609" s="404"/>
      <c r="R609" s="402" t="e">
        <f t="shared" si="7"/>
        <v>#VALUE!</v>
      </c>
      <c r="S609" s="403" t="s">
        <v>15</v>
      </c>
      <c r="T609" s="398"/>
      <c r="U609" s="535"/>
    </row>
    <row r="610" spans="2:21" s="415" customFormat="1" ht="13.5" hidden="1" outlineLevel="3">
      <c r="B610" s="407"/>
      <c r="C610" s="408"/>
      <c r="D610" s="399" t="s">
        <v>70</v>
      </c>
      <c r="E610" s="436" t="s">
        <v>15</v>
      </c>
      <c r="F610" s="466" t="s">
        <v>3536</v>
      </c>
      <c r="G610" s="408"/>
      <c r="H610" s="411">
        <v>13.085</v>
      </c>
      <c r="I610" s="412" t="s">
        <v>15</v>
      </c>
      <c r="J610" s="408"/>
      <c r="K610" s="408"/>
      <c r="L610" s="414"/>
      <c r="M610" s="412" t="s">
        <v>15</v>
      </c>
      <c r="N610" s="413"/>
      <c r="O610" s="414"/>
      <c r="P610" s="412" t="s">
        <v>15</v>
      </c>
      <c r="Q610" s="413"/>
      <c r="R610" s="411">
        <f t="shared" si="7"/>
        <v>13.085</v>
      </c>
      <c r="S610" s="412" t="s">
        <v>15</v>
      </c>
      <c r="T610" s="408"/>
      <c r="U610" s="536"/>
    </row>
    <row r="611" spans="2:21" s="406" customFormat="1" ht="13.5" hidden="1" outlineLevel="3">
      <c r="B611" s="397"/>
      <c r="C611" s="398"/>
      <c r="D611" s="399" t="s">
        <v>70</v>
      </c>
      <c r="E611" s="402" t="s">
        <v>15</v>
      </c>
      <c r="F611" s="467" t="s">
        <v>2173</v>
      </c>
      <c r="G611" s="398"/>
      <c r="H611" s="402" t="s">
        <v>15</v>
      </c>
      <c r="I611" s="403" t="s">
        <v>15</v>
      </c>
      <c r="J611" s="398"/>
      <c r="K611" s="398"/>
      <c r="L611" s="405"/>
      <c r="M611" s="403" t="s">
        <v>15</v>
      </c>
      <c r="N611" s="404"/>
      <c r="O611" s="405"/>
      <c r="P611" s="403" t="s">
        <v>15</v>
      </c>
      <c r="Q611" s="404"/>
      <c r="R611" s="402" t="e">
        <f t="shared" si="7"/>
        <v>#VALUE!</v>
      </c>
      <c r="S611" s="403" t="s">
        <v>15</v>
      </c>
      <c r="T611" s="398"/>
      <c r="U611" s="535"/>
    </row>
    <row r="612" spans="2:21" s="415" customFormat="1" ht="13.5" hidden="1" outlineLevel="3">
      <c r="B612" s="407"/>
      <c r="C612" s="408"/>
      <c r="D612" s="399" t="s">
        <v>70</v>
      </c>
      <c r="E612" s="436" t="s">
        <v>15</v>
      </c>
      <c r="F612" s="466" t="s">
        <v>3537</v>
      </c>
      <c r="G612" s="408"/>
      <c r="H612" s="411">
        <v>7.56</v>
      </c>
      <c r="I612" s="412" t="s">
        <v>15</v>
      </c>
      <c r="J612" s="408"/>
      <c r="K612" s="408"/>
      <c r="L612" s="414"/>
      <c r="M612" s="412" t="s">
        <v>15</v>
      </c>
      <c r="N612" s="413"/>
      <c r="O612" s="414"/>
      <c r="P612" s="412" t="s">
        <v>15</v>
      </c>
      <c r="Q612" s="413"/>
      <c r="R612" s="411">
        <f t="shared" si="7"/>
        <v>7.56</v>
      </c>
      <c r="S612" s="412" t="s">
        <v>15</v>
      </c>
      <c r="T612" s="408"/>
      <c r="U612" s="536"/>
    </row>
    <row r="613" spans="2:21" s="424" customFormat="1" ht="13.5" hidden="1" outlineLevel="3">
      <c r="B613" s="416"/>
      <c r="C613" s="417"/>
      <c r="D613" s="399" t="s">
        <v>70</v>
      </c>
      <c r="E613" s="438" t="s">
        <v>15</v>
      </c>
      <c r="F613" s="539" t="s">
        <v>71</v>
      </c>
      <c r="G613" s="417"/>
      <c r="H613" s="420">
        <v>20.645</v>
      </c>
      <c r="I613" s="421" t="s">
        <v>15</v>
      </c>
      <c r="J613" s="417"/>
      <c r="K613" s="417"/>
      <c r="L613" s="423"/>
      <c r="M613" s="421" t="s">
        <v>15</v>
      </c>
      <c r="N613" s="422"/>
      <c r="O613" s="423"/>
      <c r="P613" s="421" t="s">
        <v>15</v>
      </c>
      <c r="Q613" s="422"/>
      <c r="R613" s="420">
        <f t="shared" si="7"/>
        <v>20.645</v>
      </c>
      <c r="S613" s="421" t="s">
        <v>15</v>
      </c>
      <c r="T613" s="417"/>
      <c r="U613" s="540"/>
    </row>
    <row r="614" spans="2:21" s="264" customFormat="1" ht="22.5" customHeight="1" hidden="1" outlineLevel="2" collapsed="1">
      <c r="B614" s="255"/>
      <c r="C614" s="256" t="s">
        <v>1698</v>
      </c>
      <c r="D614" s="256" t="s">
        <v>67</v>
      </c>
      <c r="E614" s="257" t="s">
        <v>3538</v>
      </c>
      <c r="F614" s="258" t="s">
        <v>3539</v>
      </c>
      <c r="G614" s="259" t="s">
        <v>68</v>
      </c>
      <c r="H614" s="260">
        <v>23.662</v>
      </c>
      <c r="I614" s="261">
        <v>3099.9</v>
      </c>
      <c r="J614" s="534">
        <f>ROUND(I614*H614,2)</f>
        <v>73349.83</v>
      </c>
      <c r="K614" s="636"/>
      <c r="L614" s="262"/>
      <c r="M614" s="261">
        <v>3099.9</v>
      </c>
      <c r="N614" s="263">
        <f>ROUND(M614*L614,2)</f>
        <v>0</v>
      </c>
      <c r="O614" s="262"/>
      <c r="P614" s="261">
        <v>3099.9</v>
      </c>
      <c r="Q614" s="263">
        <f>ROUND(P614*O614,2)</f>
        <v>0</v>
      </c>
      <c r="R614" s="638">
        <f t="shared" si="7"/>
        <v>23.662</v>
      </c>
      <c r="S614" s="261">
        <v>3099.9</v>
      </c>
      <c r="T614" s="534">
        <f>ROUND(S614*R614,2)</f>
        <v>73349.83</v>
      </c>
      <c r="U614" s="525"/>
    </row>
    <row r="615" spans="2:21" s="406" customFormat="1" ht="13.5" hidden="1" outlineLevel="3">
      <c r="B615" s="397"/>
      <c r="C615" s="398"/>
      <c r="D615" s="399" t="s">
        <v>70</v>
      </c>
      <c r="E615" s="402" t="s">
        <v>15</v>
      </c>
      <c r="F615" s="467" t="s">
        <v>3540</v>
      </c>
      <c r="G615" s="398"/>
      <c r="H615" s="402" t="s">
        <v>15</v>
      </c>
      <c r="I615" s="403" t="s">
        <v>15</v>
      </c>
      <c r="J615" s="398"/>
      <c r="K615" s="398"/>
      <c r="L615" s="405"/>
      <c r="M615" s="403" t="s">
        <v>15</v>
      </c>
      <c r="N615" s="404"/>
      <c r="O615" s="405"/>
      <c r="P615" s="403" t="s">
        <v>15</v>
      </c>
      <c r="Q615" s="404"/>
      <c r="R615" s="402" t="e">
        <f t="shared" si="7"/>
        <v>#VALUE!</v>
      </c>
      <c r="S615" s="403" t="s">
        <v>15</v>
      </c>
      <c r="T615" s="398"/>
      <c r="U615" s="535"/>
    </row>
    <row r="616" spans="2:21" s="415" customFormat="1" ht="13.5" hidden="1" outlineLevel="3">
      <c r="B616" s="407"/>
      <c r="C616" s="408"/>
      <c r="D616" s="399" t="s">
        <v>70</v>
      </c>
      <c r="E616" s="436" t="s">
        <v>15</v>
      </c>
      <c r="F616" s="466" t="s">
        <v>3541</v>
      </c>
      <c r="G616" s="408"/>
      <c r="H616" s="411">
        <v>24.072</v>
      </c>
      <c r="I616" s="412" t="s">
        <v>15</v>
      </c>
      <c r="J616" s="408"/>
      <c r="K616" s="408"/>
      <c r="L616" s="414"/>
      <c r="M616" s="412" t="s">
        <v>15</v>
      </c>
      <c r="N616" s="413"/>
      <c r="O616" s="414"/>
      <c r="P616" s="412" t="s">
        <v>15</v>
      </c>
      <c r="Q616" s="413"/>
      <c r="R616" s="411">
        <f t="shared" si="7"/>
        <v>24.072</v>
      </c>
      <c r="S616" s="412" t="s">
        <v>15</v>
      </c>
      <c r="T616" s="408"/>
      <c r="U616" s="536"/>
    </row>
    <row r="617" spans="2:21" s="406" customFormat="1" ht="13.5" hidden="1" outlineLevel="3">
      <c r="B617" s="397"/>
      <c r="C617" s="398"/>
      <c r="D617" s="399" t="s">
        <v>70</v>
      </c>
      <c r="E617" s="402" t="s">
        <v>15</v>
      </c>
      <c r="F617" s="467" t="s">
        <v>2018</v>
      </c>
      <c r="G617" s="398"/>
      <c r="H617" s="402" t="s">
        <v>15</v>
      </c>
      <c r="I617" s="403" t="s">
        <v>15</v>
      </c>
      <c r="J617" s="398"/>
      <c r="K617" s="398"/>
      <c r="L617" s="405"/>
      <c r="M617" s="403" t="s">
        <v>15</v>
      </c>
      <c r="N617" s="404"/>
      <c r="O617" s="405"/>
      <c r="P617" s="403" t="s">
        <v>15</v>
      </c>
      <c r="Q617" s="404"/>
      <c r="R617" s="402" t="e">
        <f t="shared" si="7"/>
        <v>#VALUE!</v>
      </c>
      <c r="S617" s="403" t="s">
        <v>15</v>
      </c>
      <c r="T617" s="398"/>
      <c r="U617" s="535"/>
    </row>
    <row r="618" spans="2:21" s="415" customFormat="1" ht="13.5" hidden="1" outlineLevel="3">
      <c r="B618" s="407"/>
      <c r="C618" s="408"/>
      <c r="D618" s="399" t="s">
        <v>70</v>
      </c>
      <c r="E618" s="436" t="s">
        <v>15</v>
      </c>
      <c r="F618" s="466" t="s">
        <v>3542</v>
      </c>
      <c r="G618" s="408"/>
      <c r="H618" s="411">
        <v>-0.162</v>
      </c>
      <c r="I618" s="412" t="s">
        <v>15</v>
      </c>
      <c r="J618" s="408"/>
      <c r="K618" s="408"/>
      <c r="L618" s="414"/>
      <c r="M618" s="412" t="s">
        <v>15</v>
      </c>
      <c r="N618" s="413"/>
      <c r="O618" s="414"/>
      <c r="P618" s="412" t="s">
        <v>15</v>
      </c>
      <c r="Q618" s="413"/>
      <c r="R618" s="411">
        <f t="shared" si="7"/>
        <v>-0.162</v>
      </c>
      <c r="S618" s="412" t="s">
        <v>15</v>
      </c>
      <c r="T618" s="408"/>
      <c r="U618" s="536"/>
    </row>
    <row r="619" spans="2:21" s="415" customFormat="1" ht="13.5" hidden="1" outlineLevel="3">
      <c r="B619" s="407"/>
      <c r="C619" s="408"/>
      <c r="D619" s="399" t="s">
        <v>70</v>
      </c>
      <c r="E619" s="436" t="s">
        <v>15</v>
      </c>
      <c r="F619" s="466" t="s">
        <v>3543</v>
      </c>
      <c r="G619" s="408"/>
      <c r="H619" s="411">
        <v>-1.178</v>
      </c>
      <c r="I619" s="412" t="s">
        <v>15</v>
      </c>
      <c r="J619" s="408"/>
      <c r="K619" s="408"/>
      <c r="L619" s="414"/>
      <c r="M619" s="412" t="s">
        <v>15</v>
      </c>
      <c r="N619" s="413"/>
      <c r="O619" s="414"/>
      <c r="P619" s="412" t="s">
        <v>15</v>
      </c>
      <c r="Q619" s="413"/>
      <c r="R619" s="411">
        <f aca="true" t="shared" si="8" ref="R619:R682">H619+L619+O619</f>
        <v>-1.178</v>
      </c>
      <c r="S619" s="412" t="s">
        <v>15</v>
      </c>
      <c r="T619" s="408"/>
      <c r="U619" s="536"/>
    </row>
    <row r="620" spans="2:21" s="415" customFormat="1" ht="13.5" hidden="1" outlineLevel="3">
      <c r="B620" s="407"/>
      <c r="C620" s="408"/>
      <c r="D620" s="399" t="s">
        <v>70</v>
      </c>
      <c r="E620" s="436" t="s">
        <v>15</v>
      </c>
      <c r="F620" s="466" t="s">
        <v>3544</v>
      </c>
      <c r="G620" s="408"/>
      <c r="H620" s="411">
        <v>-0.96</v>
      </c>
      <c r="I620" s="412" t="s">
        <v>15</v>
      </c>
      <c r="J620" s="408"/>
      <c r="K620" s="408"/>
      <c r="L620" s="414"/>
      <c r="M620" s="412" t="s">
        <v>15</v>
      </c>
      <c r="N620" s="413"/>
      <c r="O620" s="414"/>
      <c r="P620" s="412" t="s">
        <v>15</v>
      </c>
      <c r="Q620" s="413"/>
      <c r="R620" s="411">
        <f t="shared" si="8"/>
        <v>-0.96</v>
      </c>
      <c r="S620" s="412" t="s">
        <v>15</v>
      </c>
      <c r="T620" s="408"/>
      <c r="U620" s="536"/>
    </row>
    <row r="621" spans="2:21" s="406" customFormat="1" ht="13.5" hidden="1" outlineLevel="3">
      <c r="B621" s="397"/>
      <c r="C621" s="398"/>
      <c r="D621" s="399" t="s">
        <v>70</v>
      </c>
      <c r="E621" s="402" t="s">
        <v>15</v>
      </c>
      <c r="F621" s="467" t="s">
        <v>3545</v>
      </c>
      <c r="G621" s="398"/>
      <c r="H621" s="402" t="s">
        <v>15</v>
      </c>
      <c r="I621" s="403" t="s">
        <v>15</v>
      </c>
      <c r="J621" s="398"/>
      <c r="K621" s="398"/>
      <c r="L621" s="405"/>
      <c r="M621" s="403" t="s">
        <v>15</v>
      </c>
      <c r="N621" s="404"/>
      <c r="O621" s="405"/>
      <c r="P621" s="403" t="s">
        <v>15</v>
      </c>
      <c r="Q621" s="404"/>
      <c r="R621" s="402" t="e">
        <f t="shared" si="8"/>
        <v>#VALUE!</v>
      </c>
      <c r="S621" s="403" t="s">
        <v>15</v>
      </c>
      <c r="T621" s="398"/>
      <c r="U621" s="535"/>
    </row>
    <row r="622" spans="2:21" s="415" customFormat="1" ht="13.5" hidden="1" outlineLevel="3">
      <c r="B622" s="407"/>
      <c r="C622" s="408"/>
      <c r="D622" s="399" t="s">
        <v>70</v>
      </c>
      <c r="E622" s="436" t="s">
        <v>15</v>
      </c>
      <c r="F622" s="466" t="s">
        <v>3546</v>
      </c>
      <c r="G622" s="408"/>
      <c r="H622" s="411">
        <v>1.89</v>
      </c>
      <c r="I622" s="412" t="s">
        <v>15</v>
      </c>
      <c r="J622" s="408"/>
      <c r="K622" s="408"/>
      <c r="L622" s="414"/>
      <c r="M622" s="412" t="s">
        <v>15</v>
      </c>
      <c r="N622" s="413"/>
      <c r="O622" s="414"/>
      <c r="P622" s="412" t="s">
        <v>15</v>
      </c>
      <c r="Q622" s="413"/>
      <c r="R622" s="411">
        <f t="shared" si="8"/>
        <v>1.89</v>
      </c>
      <c r="S622" s="412" t="s">
        <v>15</v>
      </c>
      <c r="T622" s="408"/>
      <c r="U622" s="536"/>
    </row>
    <row r="623" spans="2:21" s="424" customFormat="1" ht="13.5" hidden="1" outlineLevel="3">
      <c r="B623" s="416"/>
      <c r="C623" s="417"/>
      <c r="D623" s="399" t="s">
        <v>70</v>
      </c>
      <c r="E623" s="438" t="s">
        <v>15</v>
      </c>
      <c r="F623" s="539" t="s">
        <v>71</v>
      </c>
      <c r="G623" s="417"/>
      <c r="H623" s="420">
        <v>23.662</v>
      </c>
      <c r="I623" s="421" t="s">
        <v>15</v>
      </c>
      <c r="J623" s="417"/>
      <c r="K623" s="417"/>
      <c r="L623" s="423"/>
      <c r="M623" s="421" t="s">
        <v>15</v>
      </c>
      <c r="N623" s="422"/>
      <c r="O623" s="423"/>
      <c r="P623" s="421" t="s">
        <v>15</v>
      </c>
      <c r="Q623" s="422"/>
      <c r="R623" s="420">
        <f t="shared" si="8"/>
        <v>23.662</v>
      </c>
      <c r="S623" s="421" t="s">
        <v>15</v>
      </c>
      <c r="T623" s="417"/>
      <c r="U623" s="540"/>
    </row>
    <row r="624" spans="2:21" s="264" customFormat="1" ht="22.5" customHeight="1" hidden="1" outlineLevel="2" collapsed="1">
      <c r="B624" s="255"/>
      <c r="C624" s="256" t="s">
        <v>1702</v>
      </c>
      <c r="D624" s="256" t="s">
        <v>67</v>
      </c>
      <c r="E624" s="257" t="s">
        <v>2009</v>
      </c>
      <c r="F624" s="258" t="s">
        <v>2010</v>
      </c>
      <c r="G624" s="259" t="s">
        <v>68</v>
      </c>
      <c r="H624" s="260">
        <v>162.983</v>
      </c>
      <c r="I624" s="261">
        <v>3099.9</v>
      </c>
      <c r="J624" s="534">
        <f>ROUND(I624*H624,2)</f>
        <v>505231</v>
      </c>
      <c r="K624" s="636"/>
      <c r="L624" s="262"/>
      <c r="M624" s="261">
        <v>3099.9</v>
      </c>
      <c r="N624" s="263">
        <f>ROUND(M624*L624,2)</f>
        <v>0</v>
      </c>
      <c r="O624" s="262"/>
      <c r="P624" s="261">
        <v>3099.9</v>
      </c>
      <c r="Q624" s="263">
        <f>ROUND(P624*O624,2)</f>
        <v>0</v>
      </c>
      <c r="R624" s="638">
        <f t="shared" si="8"/>
        <v>162.983</v>
      </c>
      <c r="S624" s="261">
        <v>3099.9</v>
      </c>
      <c r="T624" s="534">
        <f>ROUND(S624*R624,2)</f>
        <v>505231</v>
      </c>
      <c r="U624" s="525"/>
    </row>
    <row r="625" spans="2:21" s="406" customFormat="1" ht="13.5" hidden="1" outlineLevel="3">
      <c r="B625" s="397"/>
      <c r="C625" s="398"/>
      <c r="D625" s="399" t="s">
        <v>70</v>
      </c>
      <c r="E625" s="402" t="s">
        <v>15</v>
      </c>
      <c r="F625" s="467" t="s">
        <v>3422</v>
      </c>
      <c r="G625" s="398"/>
      <c r="H625" s="402" t="s">
        <v>15</v>
      </c>
      <c r="I625" s="403" t="s">
        <v>15</v>
      </c>
      <c r="J625" s="398"/>
      <c r="K625" s="398"/>
      <c r="L625" s="405"/>
      <c r="M625" s="403" t="s">
        <v>15</v>
      </c>
      <c r="N625" s="404"/>
      <c r="O625" s="405"/>
      <c r="P625" s="403" t="s">
        <v>15</v>
      </c>
      <c r="Q625" s="404"/>
      <c r="R625" s="402" t="e">
        <f t="shared" si="8"/>
        <v>#VALUE!</v>
      </c>
      <c r="S625" s="403" t="s">
        <v>15</v>
      </c>
      <c r="T625" s="398"/>
      <c r="U625" s="535"/>
    </row>
    <row r="626" spans="2:21" s="415" customFormat="1" ht="13.5" hidden="1" outlineLevel="3">
      <c r="B626" s="407"/>
      <c r="C626" s="408"/>
      <c r="D626" s="399" t="s">
        <v>70</v>
      </c>
      <c r="E626" s="436" t="s">
        <v>15</v>
      </c>
      <c r="F626" s="466" t="s">
        <v>3547</v>
      </c>
      <c r="G626" s="408"/>
      <c r="H626" s="411">
        <v>68.539</v>
      </c>
      <c r="I626" s="412" t="s">
        <v>15</v>
      </c>
      <c r="J626" s="408"/>
      <c r="K626" s="408"/>
      <c r="L626" s="414"/>
      <c r="M626" s="412" t="s">
        <v>15</v>
      </c>
      <c r="N626" s="413"/>
      <c r="O626" s="414"/>
      <c r="P626" s="412" t="s">
        <v>15</v>
      </c>
      <c r="Q626" s="413"/>
      <c r="R626" s="411">
        <f t="shared" si="8"/>
        <v>68.539</v>
      </c>
      <c r="S626" s="412" t="s">
        <v>15</v>
      </c>
      <c r="T626" s="408"/>
      <c r="U626" s="536"/>
    </row>
    <row r="627" spans="2:21" s="406" customFormat="1" ht="13.5" hidden="1" outlineLevel="3">
      <c r="B627" s="397"/>
      <c r="C627" s="398"/>
      <c r="D627" s="399" t="s">
        <v>70</v>
      </c>
      <c r="E627" s="402" t="s">
        <v>15</v>
      </c>
      <c r="F627" s="467" t="s">
        <v>2013</v>
      </c>
      <c r="G627" s="398"/>
      <c r="H627" s="402" t="s">
        <v>15</v>
      </c>
      <c r="I627" s="403" t="s">
        <v>15</v>
      </c>
      <c r="J627" s="398"/>
      <c r="K627" s="398"/>
      <c r="L627" s="405"/>
      <c r="M627" s="403" t="s">
        <v>15</v>
      </c>
      <c r="N627" s="404"/>
      <c r="O627" s="405"/>
      <c r="P627" s="403" t="s">
        <v>15</v>
      </c>
      <c r="Q627" s="404"/>
      <c r="R627" s="402" t="e">
        <f t="shared" si="8"/>
        <v>#VALUE!</v>
      </c>
      <c r="S627" s="403" t="s">
        <v>15</v>
      </c>
      <c r="T627" s="398"/>
      <c r="U627" s="535"/>
    </row>
    <row r="628" spans="2:21" s="415" customFormat="1" ht="13.5" hidden="1" outlineLevel="3">
      <c r="B628" s="407"/>
      <c r="C628" s="408"/>
      <c r="D628" s="399" t="s">
        <v>70</v>
      </c>
      <c r="E628" s="436" t="s">
        <v>15</v>
      </c>
      <c r="F628" s="466" t="s">
        <v>3548</v>
      </c>
      <c r="G628" s="408"/>
      <c r="H628" s="411">
        <v>3.344</v>
      </c>
      <c r="I628" s="412" t="s">
        <v>15</v>
      </c>
      <c r="J628" s="408"/>
      <c r="K628" s="408"/>
      <c r="L628" s="414"/>
      <c r="M628" s="412" t="s">
        <v>15</v>
      </c>
      <c r="N628" s="413"/>
      <c r="O628" s="414"/>
      <c r="P628" s="412" t="s">
        <v>15</v>
      </c>
      <c r="Q628" s="413"/>
      <c r="R628" s="411">
        <f t="shared" si="8"/>
        <v>3.344</v>
      </c>
      <c r="S628" s="412" t="s">
        <v>15</v>
      </c>
      <c r="T628" s="408"/>
      <c r="U628" s="536"/>
    </row>
    <row r="629" spans="2:21" s="426" customFormat="1" ht="13.5" hidden="1" outlineLevel="3">
      <c r="B629" s="425"/>
      <c r="C629" s="427"/>
      <c r="D629" s="399" t="s">
        <v>70</v>
      </c>
      <c r="E629" s="437" t="s">
        <v>15</v>
      </c>
      <c r="F629" s="537" t="s">
        <v>1096</v>
      </c>
      <c r="G629" s="427"/>
      <c r="H629" s="430">
        <v>71.883</v>
      </c>
      <c r="I629" s="431" t="s">
        <v>15</v>
      </c>
      <c r="J629" s="427"/>
      <c r="K629" s="427"/>
      <c r="L629" s="433"/>
      <c r="M629" s="431" t="s">
        <v>15</v>
      </c>
      <c r="N629" s="432"/>
      <c r="O629" s="433"/>
      <c r="P629" s="431" t="s">
        <v>15</v>
      </c>
      <c r="Q629" s="432"/>
      <c r="R629" s="430">
        <f t="shared" si="8"/>
        <v>71.883</v>
      </c>
      <c r="S629" s="431" t="s">
        <v>15</v>
      </c>
      <c r="T629" s="427"/>
      <c r="U629" s="538"/>
    </row>
    <row r="630" spans="2:21" s="406" customFormat="1" ht="13.5" hidden="1" outlineLevel="3">
      <c r="B630" s="397"/>
      <c r="C630" s="398"/>
      <c r="D630" s="399" t="s">
        <v>70</v>
      </c>
      <c r="E630" s="402" t="s">
        <v>15</v>
      </c>
      <c r="F630" s="467" t="s">
        <v>3549</v>
      </c>
      <c r="G630" s="398"/>
      <c r="H630" s="402" t="s">
        <v>15</v>
      </c>
      <c r="I630" s="403" t="s">
        <v>15</v>
      </c>
      <c r="J630" s="398"/>
      <c r="K630" s="398"/>
      <c r="L630" s="405"/>
      <c r="M630" s="403" t="s">
        <v>15</v>
      </c>
      <c r="N630" s="404"/>
      <c r="O630" s="405"/>
      <c r="P630" s="403" t="s">
        <v>15</v>
      </c>
      <c r="Q630" s="404"/>
      <c r="R630" s="402" t="e">
        <f t="shared" si="8"/>
        <v>#VALUE!</v>
      </c>
      <c r="S630" s="403" t="s">
        <v>15</v>
      </c>
      <c r="T630" s="398"/>
      <c r="U630" s="535"/>
    </row>
    <row r="631" spans="2:21" s="415" customFormat="1" ht="13.5" hidden="1" outlineLevel="3">
      <c r="B631" s="407"/>
      <c r="C631" s="408"/>
      <c r="D631" s="399" t="s">
        <v>70</v>
      </c>
      <c r="E631" s="436" t="s">
        <v>15</v>
      </c>
      <c r="F631" s="466" t="s">
        <v>3550</v>
      </c>
      <c r="G631" s="408"/>
      <c r="H631" s="411">
        <v>83.44</v>
      </c>
      <c r="I631" s="412" t="s">
        <v>15</v>
      </c>
      <c r="J631" s="408"/>
      <c r="K631" s="408"/>
      <c r="L631" s="414"/>
      <c r="M631" s="412" t="s">
        <v>15</v>
      </c>
      <c r="N631" s="413"/>
      <c r="O631" s="414"/>
      <c r="P631" s="412" t="s">
        <v>15</v>
      </c>
      <c r="Q631" s="413"/>
      <c r="R631" s="411">
        <f t="shared" si="8"/>
        <v>83.44</v>
      </c>
      <c r="S631" s="412" t="s">
        <v>15</v>
      </c>
      <c r="T631" s="408"/>
      <c r="U631" s="536"/>
    </row>
    <row r="632" spans="2:21" s="426" customFormat="1" ht="13.5" hidden="1" outlineLevel="3">
      <c r="B632" s="425"/>
      <c r="C632" s="427"/>
      <c r="D632" s="399" t="s">
        <v>70</v>
      </c>
      <c r="E632" s="437" t="s">
        <v>15</v>
      </c>
      <c r="F632" s="537" t="s">
        <v>1096</v>
      </c>
      <c r="G632" s="427"/>
      <c r="H632" s="430">
        <v>83.44</v>
      </c>
      <c r="I632" s="431" t="s">
        <v>15</v>
      </c>
      <c r="J632" s="427"/>
      <c r="K632" s="427"/>
      <c r="L632" s="433"/>
      <c r="M632" s="431" t="s">
        <v>15</v>
      </c>
      <c r="N632" s="432"/>
      <c r="O632" s="433"/>
      <c r="P632" s="431" t="s">
        <v>15</v>
      </c>
      <c r="Q632" s="432"/>
      <c r="R632" s="430">
        <f t="shared" si="8"/>
        <v>83.44</v>
      </c>
      <c r="S632" s="431" t="s">
        <v>15</v>
      </c>
      <c r="T632" s="427"/>
      <c r="U632" s="538"/>
    </row>
    <row r="633" spans="2:21" s="406" customFormat="1" ht="13.5" hidden="1" outlineLevel="3">
      <c r="B633" s="397"/>
      <c r="C633" s="398"/>
      <c r="D633" s="399" t="s">
        <v>70</v>
      </c>
      <c r="E633" s="402" t="s">
        <v>15</v>
      </c>
      <c r="F633" s="467" t="s">
        <v>2024</v>
      </c>
      <c r="G633" s="398"/>
      <c r="H633" s="402" t="s">
        <v>15</v>
      </c>
      <c r="I633" s="403" t="s">
        <v>15</v>
      </c>
      <c r="J633" s="398"/>
      <c r="K633" s="398"/>
      <c r="L633" s="405"/>
      <c r="M633" s="403" t="s">
        <v>15</v>
      </c>
      <c r="N633" s="404"/>
      <c r="O633" s="405"/>
      <c r="P633" s="403" t="s">
        <v>15</v>
      </c>
      <c r="Q633" s="404"/>
      <c r="R633" s="402" t="e">
        <f t="shared" si="8"/>
        <v>#VALUE!</v>
      </c>
      <c r="S633" s="403" t="s">
        <v>15</v>
      </c>
      <c r="T633" s="398"/>
      <c r="U633" s="535"/>
    </row>
    <row r="634" spans="2:21" s="415" customFormat="1" ht="13.5" hidden="1" outlineLevel="3">
      <c r="B634" s="407"/>
      <c r="C634" s="408"/>
      <c r="D634" s="399" t="s">
        <v>70</v>
      </c>
      <c r="E634" s="436" t="s">
        <v>15</v>
      </c>
      <c r="F634" s="466" t="s">
        <v>3551</v>
      </c>
      <c r="G634" s="408"/>
      <c r="H634" s="411">
        <v>4.9</v>
      </c>
      <c r="I634" s="412" t="s">
        <v>15</v>
      </c>
      <c r="J634" s="408"/>
      <c r="K634" s="408"/>
      <c r="L634" s="414"/>
      <c r="M634" s="412" t="s">
        <v>15</v>
      </c>
      <c r="N634" s="413"/>
      <c r="O634" s="414"/>
      <c r="P634" s="412" t="s">
        <v>15</v>
      </c>
      <c r="Q634" s="413"/>
      <c r="R634" s="411">
        <f t="shared" si="8"/>
        <v>4.9</v>
      </c>
      <c r="S634" s="412" t="s">
        <v>15</v>
      </c>
      <c r="T634" s="408"/>
      <c r="U634" s="536"/>
    </row>
    <row r="635" spans="2:21" s="406" customFormat="1" ht="13.5" hidden="1" outlineLevel="3">
      <c r="B635" s="397"/>
      <c r="C635" s="398"/>
      <c r="D635" s="399" t="s">
        <v>70</v>
      </c>
      <c r="E635" s="402" t="s">
        <v>15</v>
      </c>
      <c r="F635" s="467" t="s">
        <v>3552</v>
      </c>
      <c r="G635" s="398"/>
      <c r="H635" s="402" t="s">
        <v>15</v>
      </c>
      <c r="I635" s="403" t="s">
        <v>15</v>
      </c>
      <c r="J635" s="398"/>
      <c r="K635" s="398"/>
      <c r="L635" s="405"/>
      <c r="M635" s="403" t="s">
        <v>15</v>
      </c>
      <c r="N635" s="404"/>
      <c r="O635" s="405"/>
      <c r="P635" s="403" t="s">
        <v>15</v>
      </c>
      <c r="Q635" s="404"/>
      <c r="R635" s="402" t="e">
        <f t="shared" si="8"/>
        <v>#VALUE!</v>
      </c>
      <c r="S635" s="403" t="s">
        <v>15</v>
      </c>
      <c r="T635" s="398"/>
      <c r="U635" s="535"/>
    </row>
    <row r="636" spans="2:21" s="415" customFormat="1" ht="13.5" hidden="1" outlineLevel="3">
      <c r="B636" s="407"/>
      <c r="C636" s="408"/>
      <c r="D636" s="399" t="s">
        <v>70</v>
      </c>
      <c r="E636" s="436" t="s">
        <v>15</v>
      </c>
      <c r="F636" s="466" t="s">
        <v>3553</v>
      </c>
      <c r="G636" s="408"/>
      <c r="H636" s="411">
        <v>3.36</v>
      </c>
      <c r="I636" s="412" t="s">
        <v>15</v>
      </c>
      <c r="J636" s="408"/>
      <c r="K636" s="408"/>
      <c r="L636" s="414"/>
      <c r="M636" s="412" t="s">
        <v>15</v>
      </c>
      <c r="N636" s="413"/>
      <c r="O636" s="414"/>
      <c r="P636" s="412" t="s">
        <v>15</v>
      </c>
      <c r="Q636" s="413"/>
      <c r="R636" s="411">
        <f t="shared" si="8"/>
        <v>3.36</v>
      </c>
      <c r="S636" s="412" t="s">
        <v>15</v>
      </c>
      <c r="T636" s="408"/>
      <c r="U636" s="536"/>
    </row>
    <row r="637" spans="2:21" s="426" customFormat="1" ht="13.5" hidden="1" outlineLevel="3">
      <c r="B637" s="425"/>
      <c r="C637" s="427"/>
      <c r="D637" s="399" t="s">
        <v>70</v>
      </c>
      <c r="E637" s="437" t="s">
        <v>15</v>
      </c>
      <c r="F637" s="537" t="s">
        <v>1096</v>
      </c>
      <c r="G637" s="427"/>
      <c r="H637" s="430">
        <v>8.26</v>
      </c>
      <c r="I637" s="431" t="s">
        <v>15</v>
      </c>
      <c r="J637" s="427"/>
      <c r="K637" s="427"/>
      <c r="L637" s="433"/>
      <c r="M637" s="431" t="s">
        <v>15</v>
      </c>
      <c r="N637" s="432"/>
      <c r="O637" s="433"/>
      <c r="P637" s="431" t="s">
        <v>15</v>
      </c>
      <c r="Q637" s="432"/>
      <c r="R637" s="430">
        <f t="shared" si="8"/>
        <v>8.26</v>
      </c>
      <c r="S637" s="431" t="s">
        <v>15</v>
      </c>
      <c r="T637" s="427"/>
      <c r="U637" s="538"/>
    </row>
    <row r="638" spans="2:21" s="406" customFormat="1" ht="13.5" hidden="1" outlineLevel="3">
      <c r="B638" s="397"/>
      <c r="C638" s="398"/>
      <c r="D638" s="399" t="s">
        <v>70</v>
      </c>
      <c r="E638" s="402" t="s">
        <v>15</v>
      </c>
      <c r="F638" s="467" t="s">
        <v>2031</v>
      </c>
      <c r="G638" s="398"/>
      <c r="H638" s="402" t="s">
        <v>15</v>
      </c>
      <c r="I638" s="403" t="s">
        <v>15</v>
      </c>
      <c r="J638" s="398"/>
      <c r="K638" s="398"/>
      <c r="L638" s="405"/>
      <c r="M638" s="403" t="s">
        <v>15</v>
      </c>
      <c r="N638" s="404"/>
      <c r="O638" s="405"/>
      <c r="P638" s="403" t="s">
        <v>15</v>
      </c>
      <c r="Q638" s="404"/>
      <c r="R638" s="402" t="e">
        <f t="shared" si="8"/>
        <v>#VALUE!</v>
      </c>
      <c r="S638" s="403" t="s">
        <v>15</v>
      </c>
      <c r="T638" s="398"/>
      <c r="U638" s="535"/>
    </row>
    <row r="639" spans="2:21" s="415" customFormat="1" ht="13.5" hidden="1" outlineLevel="3">
      <c r="B639" s="407"/>
      <c r="C639" s="408"/>
      <c r="D639" s="399" t="s">
        <v>70</v>
      </c>
      <c r="E639" s="436" t="s">
        <v>15</v>
      </c>
      <c r="F639" s="466" t="s">
        <v>3554</v>
      </c>
      <c r="G639" s="408"/>
      <c r="H639" s="411">
        <v>-0.101</v>
      </c>
      <c r="I639" s="412" t="s">
        <v>15</v>
      </c>
      <c r="J639" s="408"/>
      <c r="K639" s="408"/>
      <c r="L639" s="414"/>
      <c r="M639" s="412" t="s">
        <v>15</v>
      </c>
      <c r="N639" s="413"/>
      <c r="O639" s="414"/>
      <c r="P639" s="412" t="s">
        <v>15</v>
      </c>
      <c r="Q639" s="413"/>
      <c r="R639" s="411">
        <f t="shared" si="8"/>
        <v>-0.101</v>
      </c>
      <c r="S639" s="412" t="s">
        <v>15</v>
      </c>
      <c r="T639" s="408"/>
      <c r="U639" s="536"/>
    </row>
    <row r="640" spans="2:21" s="415" customFormat="1" ht="13.5" hidden="1" outlineLevel="3">
      <c r="B640" s="407"/>
      <c r="C640" s="408"/>
      <c r="D640" s="399" t="s">
        <v>70</v>
      </c>
      <c r="E640" s="436" t="s">
        <v>15</v>
      </c>
      <c r="F640" s="466" t="s">
        <v>3555</v>
      </c>
      <c r="G640" s="408"/>
      <c r="H640" s="411">
        <v>-0.422</v>
      </c>
      <c r="I640" s="412" t="s">
        <v>15</v>
      </c>
      <c r="J640" s="408"/>
      <c r="K640" s="408"/>
      <c r="L640" s="414"/>
      <c r="M640" s="412" t="s">
        <v>15</v>
      </c>
      <c r="N640" s="413"/>
      <c r="O640" s="414"/>
      <c r="P640" s="412" t="s">
        <v>15</v>
      </c>
      <c r="Q640" s="413"/>
      <c r="R640" s="411">
        <f t="shared" si="8"/>
        <v>-0.422</v>
      </c>
      <c r="S640" s="412" t="s">
        <v>15</v>
      </c>
      <c r="T640" s="408"/>
      <c r="U640" s="536"/>
    </row>
    <row r="641" spans="2:21" s="415" customFormat="1" ht="13.5" hidden="1" outlineLevel="3">
      <c r="B641" s="407"/>
      <c r="C641" s="408"/>
      <c r="D641" s="399" t="s">
        <v>70</v>
      </c>
      <c r="E641" s="436" t="s">
        <v>15</v>
      </c>
      <c r="F641" s="466" t="s">
        <v>3556</v>
      </c>
      <c r="G641" s="408"/>
      <c r="H641" s="411">
        <v>-0.077</v>
      </c>
      <c r="I641" s="412" t="s">
        <v>15</v>
      </c>
      <c r="J641" s="408"/>
      <c r="K641" s="408"/>
      <c r="L641" s="414"/>
      <c r="M641" s="412" t="s">
        <v>15</v>
      </c>
      <c r="N641" s="413"/>
      <c r="O641" s="414"/>
      <c r="P641" s="412" t="s">
        <v>15</v>
      </c>
      <c r="Q641" s="413"/>
      <c r="R641" s="411">
        <f t="shared" si="8"/>
        <v>-0.077</v>
      </c>
      <c r="S641" s="412" t="s">
        <v>15</v>
      </c>
      <c r="T641" s="408"/>
      <c r="U641" s="536"/>
    </row>
    <row r="642" spans="2:21" s="426" customFormat="1" ht="13.5" hidden="1" outlineLevel="3">
      <c r="B642" s="425"/>
      <c r="C642" s="427"/>
      <c r="D642" s="399" t="s">
        <v>70</v>
      </c>
      <c r="E642" s="437" t="s">
        <v>15</v>
      </c>
      <c r="F642" s="537" t="s">
        <v>1096</v>
      </c>
      <c r="G642" s="427"/>
      <c r="H642" s="430">
        <v>-0.6</v>
      </c>
      <c r="I642" s="431" t="s">
        <v>15</v>
      </c>
      <c r="J642" s="427"/>
      <c r="K642" s="427"/>
      <c r="L642" s="433"/>
      <c r="M642" s="431" t="s">
        <v>15</v>
      </c>
      <c r="N642" s="432"/>
      <c r="O642" s="433"/>
      <c r="P642" s="431" t="s">
        <v>15</v>
      </c>
      <c r="Q642" s="432"/>
      <c r="R642" s="430">
        <f t="shared" si="8"/>
        <v>-0.6</v>
      </c>
      <c r="S642" s="431" t="s">
        <v>15</v>
      </c>
      <c r="T642" s="427"/>
      <c r="U642" s="538"/>
    </row>
    <row r="643" spans="2:21" s="424" customFormat="1" ht="13.5" hidden="1" outlineLevel="3">
      <c r="B643" s="416"/>
      <c r="C643" s="417"/>
      <c r="D643" s="399" t="s">
        <v>70</v>
      </c>
      <c r="E643" s="438" t="s">
        <v>15</v>
      </c>
      <c r="F643" s="539" t="s">
        <v>71</v>
      </c>
      <c r="G643" s="417"/>
      <c r="H643" s="420">
        <v>162.983</v>
      </c>
      <c r="I643" s="421" t="s">
        <v>15</v>
      </c>
      <c r="J643" s="417"/>
      <c r="K643" s="417"/>
      <c r="L643" s="423"/>
      <c r="M643" s="421" t="s">
        <v>15</v>
      </c>
      <c r="N643" s="422"/>
      <c r="O643" s="423"/>
      <c r="P643" s="421" t="s">
        <v>15</v>
      </c>
      <c r="Q643" s="422"/>
      <c r="R643" s="420">
        <f t="shared" si="8"/>
        <v>162.983</v>
      </c>
      <c r="S643" s="421" t="s">
        <v>15</v>
      </c>
      <c r="T643" s="417"/>
      <c r="U643" s="540"/>
    </row>
    <row r="644" spans="2:21" s="264" customFormat="1" ht="22.5" customHeight="1" hidden="1" outlineLevel="2" collapsed="1">
      <c r="B644" s="255"/>
      <c r="C644" s="256" t="s">
        <v>1706</v>
      </c>
      <c r="D644" s="256" t="s">
        <v>67</v>
      </c>
      <c r="E644" s="257" t="s">
        <v>3557</v>
      </c>
      <c r="F644" s="258" t="s">
        <v>2045</v>
      </c>
      <c r="G644" s="259" t="s">
        <v>68</v>
      </c>
      <c r="H644" s="260">
        <v>5.544</v>
      </c>
      <c r="I644" s="261">
        <v>3295</v>
      </c>
      <c r="J644" s="534">
        <f>ROUND(I644*H644,2)</f>
        <v>18267.48</v>
      </c>
      <c r="K644" s="636"/>
      <c r="L644" s="262"/>
      <c r="M644" s="261">
        <v>3295</v>
      </c>
      <c r="N644" s="263">
        <f>ROUND(M644*L644,2)</f>
        <v>0</v>
      </c>
      <c r="O644" s="262"/>
      <c r="P644" s="261">
        <v>3295</v>
      </c>
      <c r="Q644" s="263">
        <f>ROUND(P644*O644,2)</f>
        <v>0</v>
      </c>
      <c r="R644" s="638">
        <f t="shared" si="8"/>
        <v>5.544</v>
      </c>
      <c r="S644" s="261">
        <v>3295</v>
      </c>
      <c r="T644" s="534">
        <f>ROUND(S644*R644,2)</f>
        <v>18267.48</v>
      </c>
      <c r="U644" s="525"/>
    </row>
    <row r="645" spans="2:21" s="406" customFormat="1" ht="13.5" hidden="1" outlineLevel="3">
      <c r="B645" s="397"/>
      <c r="C645" s="398"/>
      <c r="D645" s="399" t="s">
        <v>70</v>
      </c>
      <c r="E645" s="402" t="s">
        <v>15</v>
      </c>
      <c r="F645" s="467" t="s">
        <v>3558</v>
      </c>
      <c r="G645" s="398"/>
      <c r="H645" s="402" t="s">
        <v>15</v>
      </c>
      <c r="I645" s="403" t="s">
        <v>15</v>
      </c>
      <c r="J645" s="398"/>
      <c r="K645" s="398"/>
      <c r="L645" s="405"/>
      <c r="M645" s="403" t="s">
        <v>15</v>
      </c>
      <c r="N645" s="404"/>
      <c r="O645" s="405"/>
      <c r="P645" s="403" t="s">
        <v>15</v>
      </c>
      <c r="Q645" s="404"/>
      <c r="R645" s="402" t="e">
        <f t="shared" si="8"/>
        <v>#VALUE!</v>
      </c>
      <c r="S645" s="403" t="s">
        <v>15</v>
      </c>
      <c r="T645" s="398"/>
      <c r="U645" s="535"/>
    </row>
    <row r="646" spans="2:21" s="415" customFormat="1" ht="13.5" hidden="1" outlineLevel="3">
      <c r="B646" s="407"/>
      <c r="C646" s="408"/>
      <c r="D646" s="399" t="s">
        <v>70</v>
      </c>
      <c r="E646" s="436" t="s">
        <v>15</v>
      </c>
      <c r="F646" s="466" t="s">
        <v>3559</v>
      </c>
      <c r="G646" s="408"/>
      <c r="H646" s="411">
        <v>5.544</v>
      </c>
      <c r="I646" s="412" t="s">
        <v>15</v>
      </c>
      <c r="J646" s="408"/>
      <c r="K646" s="408"/>
      <c r="L646" s="414"/>
      <c r="M646" s="412" t="s">
        <v>15</v>
      </c>
      <c r="N646" s="413"/>
      <c r="O646" s="414"/>
      <c r="P646" s="412" t="s">
        <v>15</v>
      </c>
      <c r="Q646" s="413"/>
      <c r="R646" s="411">
        <f t="shared" si="8"/>
        <v>5.544</v>
      </c>
      <c r="S646" s="412" t="s">
        <v>15</v>
      </c>
      <c r="T646" s="408"/>
      <c r="U646" s="536"/>
    </row>
    <row r="647" spans="2:21" s="264" customFormat="1" ht="31.5" customHeight="1" hidden="1" outlineLevel="2" collapsed="1">
      <c r="B647" s="255"/>
      <c r="C647" s="256" t="s">
        <v>1712</v>
      </c>
      <c r="D647" s="256" t="s">
        <v>67</v>
      </c>
      <c r="E647" s="257" t="s">
        <v>2051</v>
      </c>
      <c r="F647" s="258" t="s">
        <v>2052</v>
      </c>
      <c r="G647" s="259" t="s">
        <v>77</v>
      </c>
      <c r="H647" s="260">
        <v>287.088</v>
      </c>
      <c r="I647" s="261">
        <v>626.9</v>
      </c>
      <c r="J647" s="534">
        <f>ROUND(I647*H647,2)</f>
        <v>179975.47</v>
      </c>
      <c r="K647" s="636"/>
      <c r="L647" s="262"/>
      <c r="M647" s="261">
        <v>626.9</v>
      </c>
      <c r="N647" s="263">
        <f>ROUND(M647*L647,2)</f>
        <v>0</v>
      </c>
      <c r="O647" s="262"/>
      <c r="P647" s="261">
        <v>626.9</v>
      </c>
      <c r="Q647" s="263">
        <f>ROUND(P647*O647,2)</f>
        <v>0</v>
      </c>
      <c r="R647" s="638">
        <f t="shared" si="8"/>
        <v>287.088</v>
      </c>
      <c r="S647" s="261">
        <v>626.9</v>
      </c>
      <c r="T647" s="534">
        <f>ROUND(S647*R647,2)</f>
        <v>179975.47</v>
      </c>
      <c r="U647" s="525"/>
    </row>
    <row r="648" spans="2:21" s="406" customFormat="1" ht="13.5" hidden="1" outlineLevel="3">
      <c r="B648" s="397"/>
      <c r="C648" s="398"/>
      <c r="D648" s="399" t="s">
        <v>70</v>
      </c>
      <c r="E648" s="402" t="s">
        <v>15</v>
      </c>
      <c r="F648" s="467" t="s">
        <v>2053</v>
      </c>
      <c r="G648" s="398"/>
      <c r="H648" s="402" t="s">
        <v>15</v>
      </c>
      <c r="I648" s="403" t="s">
        <v>15</v>
      </c>
      <c r="J648" s="398"/>
      <c r="K648" s="398"/>
      <c r="L648" s="405"/>
      <c r="M648" s="403" t="s">
        <v>15</v>
      </c>
      <c r="N648" s="404"/>
      <c r="O648" s="405"/>
      <c r="P648" s="403" t="s">
        <v>15</v>
      </c>
      <c r="Q648" s="404"/>
      <c r="R648" s="402" t="e">
        <f t="shared" si="8"/>
        <v>#VALUE!</v>
      </c>
      <c r="S648" s="403" t="s">
        <v>15</v>
      </c>
      <c r="T648" s="398"/>
      <c r="U648" s="535"/>
    </row>
    <row r="649" spans="2:21" s="406" customFormat="1" ht="13.5" hidden="1" outlineLevel="3">
      <c r="B649" s="397"/>
      <c r="C649" s="398"/>
      <c r="D649" s="399" t="s">
        <v>70</v>
      </c>
      <c r="E649" s="402" t="s">
        <v>15</v>
      </c>
      <c r="F649" s="467" t="s">
        <v>3422</v>
      </c>
      <c r="G649" s="398"/>
      <c r="H649" s="402" t="s">
        <v>15</v>
      </c>
      <c r="I649" s="403" t="s">
        <v>15</v>
      </c>
      <c r="J649" s="398"/>
      <c r="K649" s="398"/>
      <c r="L649" s="405"/>
      <c r="M649" s="403" t="s">
        <v>15</v>
      </c>
      <c r="N649" s="404"/>
      <c r="O649" s="405"/>
      <c r="P649" s="403" t="s">
        <v>15</v>
      </c>
      <c r="Q649" s="404"/>
      <c r="R649" s="402" t="e">
        <f t="shared" si="8"/>
        <v>#VALUE!</v>
      </c>
      <c r="S649" s="403" t="s">
        <v>15</v>
      </c>
      <c r="T649" s="398"/>
      <c r="U649" s="535"/>
    </row>
    <row r="650" spans="2:21" s="415" customFormat="1" ht="13.5" hidden="1" outlineLevel="3">
      <c r="B650" s="407"/>
      <c r="C650" s="408"/>
      <c r="D650" s="399" t="s">
        <v>70</v>
      </c>
      <c r="E650" s="436" t="s">
        <v>15</v>
      </c>
      <c r="F650" s="466" t="s">
        <v>3560</v>
      </c>
      <c r="G650" s="408"/>
      <c r="H650" s="411">
        <v>26.072</v>
      </c>
      <c r="I650" s="412" t="s">
        <v>15</v>
      </c>
      <c r="J650" s="408"/>
      <c r="K650" s="408"/>
      <c r="L650" s="414"/>
      <c r="M650" s="412" t="s">
        <v>15</v>
      </c>
      <c r="N650" s="413"/>
      <c r="O650" s="414"/>
      <c r="P650" s="412" t="s">
        <v>15</v>
      </c>
      <c r="Q650" s="413"/>
      <c r="R650" s="411">
        <f t="shared" si="8"/>
        <v>26.072</v>
      </c>
      <c r="S650" s="412" t="s">
        <v>15</v>
      </c>
      <c r="T650" s="408"/>
      <c r="U650" s="536"/>
    </row>
    <row r="651" spans="2:21" s="415" customFormat="1" ht="13.5" hidden="1" outlineLevel="3">
      <c r="B651" s="407"/>
      <c r="C651" s="408"/>
      <c r="D651" s="399" t="s">
        <v>70</v>
      </c>
      <c r="E651" s="436" t="s">
        <v>15</v>
      </c>
      <c r="F651" s="466" t="s">
        <v>3561</v>
      </c>
      <c r="G651" s="408"/>
      <c r="H651" s="411">
        <v>10.12</v>
      </c>
      <c r="I651" s="412" t="s">
        <v>15</v>
      </c>
      <c r="J651" s="408"/>
      <c r="K651" s="408"/>
      <c r="L651" s="414"/>
      <c r="M651" s="412" t="s">
        <v>15</v>
      </c>
      <c r="N651" s="413"/>
      <c r="O651" s="414"/>
      <c r="P651" s="412" t="s">
        <v>15</v>
      </c>
      <c r="Q651" s="413"/>
      <c r="R651" s="411">
        <f t="shared" si="8"/>
        <v>10.12</v>
      </c>
      <c r="S651" s="412" t="s">
        <v>15</v>
      </c>
      <c r="T651" s="408"/>
      <c r="U651" s="536"/>
    </row>
    <row r="652" spans="2:21" s="406" customFormat="1" ht="13.5" hidden="1" outlineLevel="3">
      <c r="B652" s="397"/>
      <c r="C652" s="398"/>
      <c r="D652" s="399" t="s">
        <v>70</v>
      </c>
      <c r="E652" s="402" t="s">
        <v>15</v>
      </c>
      <c r="F652" s="467" t="s">
        <v>3562</v>
      </c>
      <c r="G652" s="398"/>
      <c r="H652" s="402" t="s">
        <v>15</v>
      </c>
      <c r="I652" s="403" t="s">
        <v>15</v>
      </c>
      <c r="J652" s="398"/>
      <c r="K652" s="398"/>
      <c r="L652" s="405"/>
      <c r="M652" s="403" t="s">
        <v>15</v>
      </c>
      <c r="N652" s="404"/>
      <c r="O652" s="405"/>
      <c r="P652" s="403" t="s">
        <v>15</v>
      </c>
      <c r="Q652" s="404"/>
      <c r="R652" s="402" t="e">
        <f t="shared" si="8"/>
        <v>#VALUE!</v>
      </c>
      <c r="S652" s="403" t="s">
        <v>15</v>
      </c>
      <c r="T652" s="398"/>
      <c r="U652" s="535"/>
    </row>
    <row r="653" spans="2:21" s="415" customFormat="1" ht="13.5" hidden="1" outlineLevel="3">
      <c r="B653" s="407"/>
      <c r="C653" s="408"/>
      <c r="D653" s="399" t="s">
        <v>70</v>
      </c>
      <c r="E653" s="436" t="s">
        <v>15</v>
      </c>
      <c r="F653" s="466" t="s">
        <v>3563</v>
      </c>
      <c r="G653" s="408"/>
      <c r="H653" s="411">
        <v>232.56</v>
      </c>
      <c r="I653" s="412" t="s">
        <v>15</v>
      </c>
      <c r="J653" s="408"/>
      <c r="K653" s="408"/>
      <c r="L653" s="414"/>
      <c r="M653" s="412" t="s">
        <v>15</v>
      </c>
      <c r="N653" s="413"/>
      <c r="O653" s="414"/>
      <c r="P653" s="412" t="s">
        <v>15</v>
      </c>
      <c r="Q653" s="413"/>
      <c r="R653" s="411">
        <f t="shared" si="8"/>
        <v>232.56</v>
      </c>
      <c r="S653" s="412" t="s">
        <v>15</v>
      </c>
      <c r="T653" s="408"/>
      <c r="U653" s="536"/>
    </row>
    <row r="654" spans="2:21" s="406" customFormat="1" ht="13.5" hidden="1" outlineLevel="3">
      <c r="B654" s="397"/>
      <c r="C654" s="398"/>
      <c r="D654" s="399" t="s">
        <v>70</v>
      </c>
      <c r="E654" s="402" t="s">
        <v>15</v>
      </c>
      <c r="F654" s="467" t="s">
        <v>3558</v>
      </c>
      <c r="G654" s="398"/>
      <c r="H654" s="402" t="s">
        <v>15</v>
      </c>
      <c r="I654" s="403" t="s">
        <v>15</v>
      </c>
      <c r="J654" s="398"/>
      <c r="K654" s="398"/>
      <c r="L654" s="405"/>
      <c r="M654" s="403" t="s">
        <v>15</v>
      </c>
      <c r="N654" s="404"/>
      <c r="O654" s="405"/>
      <c r="P654" s="403" t="s">
        <v>15</v>
      </c>
      <c r="Q654" s="404"/>
      <c r="R654" s="402" t="e">
        <f t="shared" si="8"/>
        <v>#VALUE!</v>
      </c>
      <c r="S654" s="403" t="s">
        <v>15</v>
      </c>
      <c r="T654" s="398"/>
      <c r="U654" s="535"/>
    </row>
    <row r="655" spans="2:21" s="415" customFormat="1" ht="13.5" hidden="1" outlineLevel="3">
      <c r="B655" s="407"/>
      <c r="C655" s="408"/>
      <c r="D655" s="399" t="s">
        <v>70</v>
      </c>
      <c r="E655" s="436" t="s">
        <v>15</v>
      </c>
      <c r="F655" s="466" t="s">
        <v>3564</v>
      </c>
      <c r="G655" s="408"/>
      <c r="H655" s="411">
        <v>18.336</v>
      </c>
      <c r="I655" s="412" t="s">
        <v>15</v>
      </c>
      <c r="J655" s="408"/>
      <c r="K655" s="408"/>
      <c r="L655" s="414"/>
      <c r="M655" s="412" t="s">
        <v>15</v>
      </c>
      <c r="N655" s="413"/>
      <c r="O655" s="414"/>
      <c r="P655" s="412" t="s">
        <v>15</v>
      </c>
      <c r="Q655" s="413"/>
      <c r="R655" s="411">
        <f t="shared" si="8"/>
        <v>18.336</v>
      </c>
      <c r="S655" s="412" t="s">
        <v>15</v>
      </c>
      <c r="T655" s="408"/>
      <c r="U655" s="536"/>
    </row>
    <row r="656" spans="2:21" s="424" customFormat="1" ht="13.5" hidden="1" outlineLevel="3">
      <c r="B656" s="416"/>
      <c r="C656" s="417"/>
      <c r="D656" s="399" t="s">
        <v>70</v>
      </c>
      <c r="E656" s="438" t="s">
        <v>2070</v>
      </c>
      <c r="F656" s="539" t="s">
        <v>71</v>
      </c>
      <c r="G656" s="417"/>
      <c r="H656" s="420">
        <v>287.088</v>
      </c>
      <c r="I656" s="421" t="s">
        <v>15</v>
      </c>
      <c r="J656" s="417"/>
      <c r="K656" s="417"/>
      <c r="L656" s="423"/>
      <c r="M656" s="421" t="s">
        <v>15</v>
      </c>
      <c r="N656" s="422"/>
      <c r="O656" s="423"/>
      <c r="P656" s="421" t="s">
        <v>15</v>
      </c>
      <c r="Q656" s="422"/>
      <c r="R656" s="420">
        <f t="shared" si="8"/>
        <v>287.088</v>
      </c>
      <c r="S656" s="421" t="s">
        <v>15</v>
      </c>
      <c r="T656" s="417"/>
      <c r="U656" s="540"/>
    </row>
    <row r="657" spans="2:21" s="264" customFormat="1" ht="31.5" customHeight="1" hidden="1" outlineLevel="2">
      <c r="B657" s="255"/>
      <c r="C657" s="256" t="s">
        <v>1720</v>
      </c>
      <c r="D657" s="256" t="s">
        <v>67</v>
      </c>
      <c r="E657" s="257" t="s">
        <v>2072</v>
      </c>
      <c r="F657" s="258" t="s">
        <v>2073</v>
      </c>
      <c r="G657" s="259" t="s">
        <v>77</v>
      </c>
      <c r="H657" s="260">
        <v>287.088</v>
      </c>
      <c r="I657" s="261">
        <v>348.3</v>
      </c>
      <c r="J657" s="534">
        <f>ROUND(I657*H657,2)</f>
        <v>99992.75</v>
      </c>
      <c r="K657" s="636"/>
      <c r="L657" s="262"/>
      <c r="M657" s="261">
        <v>348.3</v>
      </c>
      <c r="N657" s="263">
        <f>ROUND(M657*L657,2)</f>
        <v>0</v>
      </c>
      <c r="O657" s="262"/>
      <c r="P657" s="261">
        <v>348.3</v>
      </c>
      <c r="Q657" s="263">
        <f>ROUND(P657*O657,2)</f>
        <v>0</v>
      </c>
      <c r="R657" s="638">
        <f t="shared" si="8"/>
        <v>287.088</v>
      </c>
      <c r="S657" s="261">
        <v>348.3</v>
      </c>
      <c r="T657" s="534">
        <f>ROUND(S657*R657,2)</f>
        <v>99992.75</v>
      </c>
      <c r="U657" s="525"/>
    </row>
    <row r="658" spans="2:21" s="264" customFormat="1" ht="31.5" customHeight="1" hidden="1" outlineLevel="2" collapsed="1">
      <c r="B658" s="255"/>
      <c r="C658" s="256" t="s">
        <v>1724</v>
      </c>
      <c r="D658" s="256" t="s">
        <v>67</v>
      </c>
      <c r="E658" s="257" t="s">
        <v>2075</v>
      </c>
      <c r="F658" s="258" t="s">
        <v>2076</v>
      </c>
      <c r="G658" s="259" t="s">
        <v>77</v>
      </c>
      <c r="H658" s="260">
        <v>340.184</v>
      </c>
      <c r="I658" s="261">
        <v>766.3</v>
      </c>
      <c r="J658" s="534">
        <f>ROUND(I658*H658,2)</f>
        <v>260683</v>
      </c>
      <c r="K658" s="636"/>
      <c r="L658" s="262"/>
      <c r="M658" s="261">
        <v>766.3</v>
      </c>
      <c r="N658" s="263">
        <f>ROUND(M658*L658,2)</f>
        <v>0</v>
      </c>
      <c r="O658" s="262"/>
      <c r="P658" s="261">
        <v>766.3</v>
      </c>
      <c r="Q658" s="263">
        <f>ROUND(P658*O658,2)</f>
        <v>0</v>
      </c>
      <c r="R658" s="638">
        <f t="shared" si="8"/>
        <v>340.184</v>
      </c>
      <c r="S658" s="261">
        <v>766.3</v>
      </c>
      <c r="T658" s="534">
        <f>ROUND(S658*R658,2)</f>
        <v>260683</v>
      </c>
      <c r="U658" s="525"/>
    </row>
    <row r="659" spans="2:21" s="406" customFormat="1" ht="13.5" hidden="1" outlineLevel="3">
      <c r="B659" s="397"/>
      <c r="C659" s="398"/>
      <c r="D659" s="399" t="s">
        <v>70</v>
      </c>
      <c r="E659" s="402" t="s">
        <v>15</v>
      </c>
      <c r="F659" s="467" t="s">
        <v>3422</v>
      </c>
      <c r="G659" s="398"/>
      <c r="H659" s="402" t="s">
        <v>15</v>
      </c>
      <c r="I659" s="403" t="s">
        <v>15</v>
      </c>
      <c r="J659" s="398"/>
      <c r="K659" s="398"/>
      <c r="L659" s="405"/>
      <c r="M659" s="403" t="s">
        <v>15</v>
      </c>
      <c r="N659" s="404"/>
      <c r="O659" s="405"/>
      <c r="P659" s="403" t="s">
        <v>15</v>
      </c>
      <c r="Q659" s="404"/>
      <c r="R659" s="402" t="e">
        <f t="shared" si="8"/>
        <v>#VALUE!</v>
      </c>
      <c r="S659" s="403" t="s">
        <v>15</v>
      </c>
      <c r="T659" s="398"/>
      <c r="U659" s="535"/>
    </row>
    <row r="660" spans="2:21" s="406" customFormat="1" ht="13.5" hidden="1" outlineLevel="3">
      <c r="B660" s="397"/>
      <c r="C660" s="398"/>
      <c r="D660" s="399" t="s">
        <v>70</v>
      </c>
      <c r="E660" s="402" t="s">
        <v>15</v>
      </c>
      <c r="F660" s="467" t="s">
        <v>3565</v>
      </c>
      <c r="G660" s="398"/>
      <c r="H660" s="402" t="s">
        <v>15</v>
      </c>
      <c r="I660" s="403" t="s">
        <v>15</v>
      </c>
      <c r="J660" s="398"/>
      <c r="K660" s="398"/>
      <c r="L660" s="405"/>
      <c r="M660" s="403" t="s">
        <v>15</v>
      </c>
      <c r="N660" s="404"/>
      <c r="O660" s="405"/>
      <c r="P660" s="403" t="s">
        <v>15</v>
      </c>
      <c r="Q660" s="404"/>
      <c r="R660" s="402" t="e">
        <f t="shared" si="8"/>
        <v>#VALUE!</v>
      </c>
      <c r="S660" s="403" t="s">
        <v>15</v>
      </c>
      <c r="T660" s="398"/>
      <c r="U660" s="535"/>
    </row>
    <row r="661" spans="2:21" s="415" customFormat="1" ht="13.5" hidden="1" outlineLevel="3">
      <c r="B661" s="407"/>
      <c r="C661" s="408"/>
      <c r="D661" s="399" t="s">
        <v>70</v>
      </c>
      <c r="E661" s="436" t="s">
        <v>15</v>
      </c>
      <c r="F661" s="466" t="s">
        <v>3566</v>
      </c>
      <c r="G661" s="408"/>
      <c r="H661" s="411">
        <v>26.072</v>
      </c>
      <c r="I661" s="412" t="s">
        <v>15</v>
      </c>
      <c r="J661" s="408"/>
      <c r="K661" s="408"/>
      <c r="L661" s="414"/>
      <c r="M661" s="412" t="s">
        <v>15</v>
      </c>
      <c r="N661" s="413"/>
      <c r="O661" s="414"/>
      <c r="P661" s="412" t="s">
        <v>15</v>
      </c>
      <c r="Q661" s="413"/>
      <c r="R661" s="411">
        <f t="shared" si="8"/>
        <v>26.072</v>
      </c>
      <c r="S661" s="412" t="s">
        <v>15</v>
      </c>
      <c r="T661" s="408"/>
      <c r="U661" s="536"/>
    </row>
    <row r="662" spans="2:21" s="415" customFormat="1" ht="13.5" hidden="1" outlineLevel="3">
      <c r="B662" s="407"/>
      <c r="C662" s="408"/>
      <c r="D662" s="399" t="s">
        <v>70</v>
      </c>
      <c r="E662" s="436" t="s">
        <v>15</v>
      </c>
      <c r="F662" s="466" t="s">
        <v>3567</v>
      </c>
      <c r="G662" s="408"/>
      <c r="H662" s="411">
        <v>16.72</v>
      </c>
      <c r="I662" s="412" t="s">
        <v>15</v>
      </c>
      <c r="J662" s="408"/>
      <c r="K662" s="408"/>
      <c r="L662" s="414"/>
      <c r="M662" s="412" t="s">
        <v>15</v>
      </c>
      <c r="N662" s="413"/>
      <c r="O662" s="414"/>
      <c r="P662" s="412" t="s">
        <v>15</v>
      </c>
      <c r="Q662" s="413"/>
      <c r="R662" s="411">
        <f t="shared" si="8"/>
        <v>16.72</v>
      </c>
      <c r="S662" s="412" t="s">
        <v>15</v>
      </c>
      <c r="T662" s="408"/>
      <c r="U662" s="536"/>
    </row>
    <row r="663" spans="2:21" s="426" customFormat="1" ht="13.5" hidden="1" outlineLevel="3">
      <c r="B663" s="425"/>
      <c r="C663" s="427"/>
      <c r="D663" s="399" t="s">
        <v>70</v>
      </c>
      <c r="E663" s="437" t="s">
        <v>15</v>
      </c>
      <c r="F663" s="537" t="s">
        <v>1096</v>
      </c>
      <c r="G663" s="427"/>
      <c r="H663" s="430">
        <v>42.792</v>
      </c>
      <c r="I663" s="431" t="s">
        <v>15</v>
      </c>
      <c r="J663" s="427"/>
      <c r="K663" s="427"/>
      <c r="L663" s="433"/>
      <c r="M663" s="431" t="s">
        <v>15</v>
      </c>
      <c r="N663" s="432"/>
      <c r="O663" s="433"/>
      <c r="P663" s="431" t="s">
        <v>15</v>
      </c>
      <c r="Q663" s="432"/>
      <c r="R663" s="430">
        <f t="shared" si="8"/>
        <v>42.792</v>
      </c>
      <c r="S663" s="431" t="s">
        <v>15</v>
      </c>
      <c r="T663" s="427"/>
      <c r="U663" s="538"/>
    </row>
    <row r="664" spans="2:21" s="406" customFormat="1" ht="13.5" hidden="1" outlineLevel="3">
      <c r="B664" s="397"/>
      <c r="C664" s="398"/>
      <c r="D664" s="399" t="s">
        <v>70</v>
      </c>
      <c r="E664" s="402" t="s">
        <v>15</v>
      </c>
      <c r="F664" s="467" t="s">
        <v>3549</v>
      </c>
      <c r="G664" s="398"/>
      <c r="H664" s="402" t="s">
        <v>15</v>
      </c>
      <c r="I664" s="403" t="s">
        <v>15</v>
      </c>
      <c r="J664" s="398"/>
      <c r="K664" s="398"/>
      <c r="L664" s="405"/>
      <c r="M664" s="403" t="s">
        <v>15</v>
      </c>
      <c r="N664" s="404"/>
      <c r="O664" s="405"/>
      <c r="P664" s="403" t="s">
        <v>15</v>
      </c>
      <c r="Q664" s="404"/>
      <c r="R664" s="402" t="e">
        <f t="shared" si="8"/>
        <v>#VALUE!</v>
      </c>
      <c r="S664" s="403" t="s">
        <v>15</v>
      </c>
      <c r="T664" s="398"/>
      <c r="U664" s="535"/>
    </row>
    <row r="665" spans="2:21" s="415" customFormat="1" ht="13.5" hidden="1" outlineLevel="3">
      <c r="B665" s="407"/>
      <c r="C665" s="408"/>
      <c r="D665" s="399" t="s">
        <v>70</v>
      </c>
      <c r="E665" s="436" t="s">
        <v>15</v>
      </c>
      <c r="F665" s="466" t="s">
        <v>3568</v>
      </c>
      <c r="G665" s="408"/>
      <c r="H665" s="411">
        <v>417.2</v>
      </c>
      <c r="I665" s="412" t="s">
        <v>15</v>
      </c>
      <c r="J665" s="408"/>
      <c r="K665" s="408"/>
      <c r="L665" s="414"/>
      <c r="M665" s="412" t="s">
        <v>15</v>
      </c>
      <c r="N665" s="413"/>
      <c r="O665" s="414"/>
      <c r="P665" s="412" t="s">
        <v>15</v>
      </c>
      <c r="Q665" s="413"/>
      <c r="R665" s="411">
        <f t="shared" si="8"/>
        <v>417.2</v>
      </c>
      <c r="S665" s="412" t="s">
        <v>15</v>
      </c>
      <c r="T665" s="408"/>
      <c r="U665" s="536"/>
    </row>
    <row r="666" spans="2:21" s="426" customFormat="1" ht="13.5" hidden="1" outlineLevel="3">
      <c r="B666" s="425"/>
      <c r="C666" s="427"/>
      <c r="D666" s="399" t="s">
        <v>70</v>
      </c>
      <c r="E666" s="437" t="s">
        <v>15</v>
      </c>
      <c r="F666" s="537" t="s">
        <v>1096</v>
      </c>
      <c r="G666" s="427"/>
      <c r="H666" s="430">
        <v>417.2</v>
      </c>
      <c r="I666" s="431" t="s">
        <v>15</v>
      </c>
      <c r="J666" s="427"/>
      <c r="K666" s="427"/>
      <c r="L666" s="433"/>
      <c r="M666" s="431" t="s">
        <v>15</v>
      </c>
      <c r="N666" s="432"/>
      <c r="O666" s="433"/>
      <c r="P666" s="431" t="s">
        <v>15</v>
      </c>
      <c r="Q666" s="432"/>
      <c r="R666" s="430">
        <f t="shared" si="8"/>
        <v>417.2</v>
      </c>
      <c r="S666" s="431" t="s">
        <v>15</v>
      </c>
      <c r="T666" s="427"/>
      <c r="U666" s="538"/>
    </row>
    <row r="667" spans="2:21" s="406" customFormat="1" ht="13.5" hidden="1" outlineLevel="3">
      <c r="B667" s="397"/>
      <c r="C667" s="398"/>
      <c r="D667" s="399" t="s">
        <v>70</v>
      </c>
      <c r="E667" s="402" t="s">
        <v>15</v>
      </c>
      <c r="F667" s="467" t="s">
        <v>2024</v>
      </c>
      <c r="G667" s="398"/>
      <c r="H667" s="402" t="s">
        <v>15</v>
      </c>
      <c r="I667" s="403" t="s">
        <v>15</v>
      </c>
      <c r="J667" s="398"/>
      <c r="K667" s="398"/>
      <c r="L667" s="405"/>
      <c r="M667" s="403" t="s">
        <v>15</v>
      </c>
      <c r="N667" s="404"/>
      <c r="O667" s="405"/>
      <c r="P667" s="403" t="s">
        <v>15</v>
      </c>
      <c r="Q667" s="404"/>
      <c r="R667" s="402" t="e">
        <f t="shared" si="8"/>
        <v>#VALUE!</v>
      </c>
      <c r="S667" s="403" t="s">
        <v>15</v>
      </c>
      <c r="T667" s="398"/>
      <c r="U667" s="535"/>
    </row>
    <row r="668" spans="2:21" s="415" customFormat="1" ht="13.5" hidden="1" outlineLevel="3">
      <c r="B668" s="407"/>
      <c r="C668" s="408"/>
      <c r="D668" s="399" t="s">
        <v>70</v>
      </c>
      <c r="E668" s="436" t="s">
        <v>15</v>
      </c>
      <c r="F668" s="466" t="s">
        <v>3569</v>
      </c>
      <c r="G668" s="408"/>
      <c r="H668" s="411">
        <v>24.5</v>
      </c>
      <c r="I668" s="412" t="s">
        <v>15</v>
      </c>
      <c r="J668" s="408"/>
      <c r="K668" s="408"/>
      <c r="L668" s="414"/>
      <c r="M668" s="412" t="s">
        <v>15</v>
      </c>
      <c r="N668" s="413"/>
      <c r="O668" s="414"/>
      <c r="P668" s="412" t="s">
        <v>15</v>
      </c>
      <c r="Q668" s="413"/>
      <c r="R668" s="411">
        <f t="shared" si="8"/>
        <v>24.5</v>
      </c>
      <c r="S668" s="412" t="s">
        <v>15</v>
      </c>
      <c r="T668" s="408"/>
      <c r="U668" s="536"/>
    </row>
    <row r="669" spans="2:21" s="406" customFormat="1" ht="13.5" hidden="1" outlineLevel="3">
      <c r="B669" s="397"/>
      <c r="C669" s="398"/>
      <c r="D669" s="399" t="s">
        <v>70</v>
      </c>
      <c r="E669" s="402" t="s">
        <v>15</v>
      </c>
      <c r="F669" s="467" t="s">
        <v>3552</v>
      </c>
      <c r="G669" s="398"/>
      <c r="H669" s="402" t="s">
        <v>15</v>
      </c>
      <c r="I669" s="403" t="s">
        <v>15</v>
      </c>
      <c r="J669" s="398"/>
      <c r="K669" s="398"/>
      <c r="L669" s="405"/>
      <c r="M669" s="403" t="s">
        <v>15</v>
      </c>
      <c r="N669" s="404"/>
      <c r="O669" s="405"/>
      <c r="P669" s="403" t="s">
        <v>15</v>
      </c>
      <c r="Q669" s="404"/>
      <c r="R669" s="402" t="e">
        <f t="shared" si="8"/>
        <v>#VALUE!</v>
      </c>
      <c r="S669" s="403" t="s">
        <v>15</v>
      </c>
      <c r="T669" s="398"/>
      <c r="U669" s="535"/>
    </row>
    <row r="670" spans="2:21" s="415" customFormat="1" ht="13.5" hidden="1" outlineLevel="3">
      <c r="B670" s="407"/>
      <c r="C670" s="408"/>
      <c r="D670" s="399" t="s">
        <v>70</v>
      </c>
      <c r="E670" s="436" t="s">
        <v>15</v>
      </c>
      <c r="F670" s="466" t="s">
        <v>3570</v>
      </c>
      <c r="G670" s="408"/>
      <c r="H670" s="411">
        <v>16.8</v>
      </c>
      <c r="I670" s="412" t="s">
        <v>15</v>
      </c>
      <c r="J670" s="408"/>
      <c r="K670" s="408"/>
      <c r="L670" s="414"/>
      <c r="M670" s="412" t="s">
        <v>15</v>
      </c>
      <c r="N670" s="413"/>
      <c r="O670" s="414"/>
      <c r="P670" s="412" t="s">
        <v>15</v>
      </c>
      <c r="Q670" s="413"/>
      <c r="R670" s="411">
        <f t="shared" si="8"/>
        <v>16.8</v>
      </c>
      <c r="S670" s="412" t="s">
        <v>15</v>
      </c>
      <c r="T670" s="408"/>
      <c r="U670" s="536"/>
    </row>
    <row r="671" spans="2:21" s="426" customFormat="1" ht="13.5" hidden="1" outlineLevel="3">
      <c r="B671" s="425"/>
      <c r="C671" s="427"/>
      <c r="D671" s="399" t="s">
        <v>70</v>
      </c>
      <c r="E671" s="437" t="s">
        <v>15</v>
      </c>
      <c r="F671" s="537" t="s">
        <v>1096</v>
      </c>
      <c r="G671" s="427"/>
      <c r="H671" s="430">
        <v>41.3</v>
      </c>
      <c r="I671" s="431" t="s">
        <v>15</v>
      </c>
      <c r="J671" s="427"/>
      <c r="K671" s="427"/>
      <c r="L671" s="433"/>
      <c r="M671" s="431" t="s">
        <v>15</v>
      </c>
      <c r="N671" s="432"/>
      <c r="O671" s="433"/>
      <c r="P671" s="431" t="s">
        <v>15</v>
      </c>
      <c r="Q671" s="432"/>
      <c r="R671" s="430">
        <f t="shared" si="8"/>
        <v>41.3</v>
      </c>
      <c r="S671" s="431" t="s">
        <v>15</v>
      </c>
      <c r="T671" s="427"/>
      <c r="U671" s="538"/>
    </row>
    <row r="672" spans="2:21" s="406" customFormat="1" ht="13.5" hidden="1" outlineLevel="3">
      <c r="B672" s="397"/>
      <c r="C672" s="398"/>
      <c r="D672" s="399" t="s">
        <v>70</v>
      </c>
      <c r="E672" s="402" t="s">
        <v>15</v>
      </c>
      <c r="F672" s="467" t="s">
        <v>3540</v>
      </c>
      <c r="G672" s="398"/>
      <c r="H672" s="402" t="s">
        <v>15</v>
      </c>
      <c r="I672" s="403" t="s">
        <v>15</v>
      </c>
      <c r="J672" s="398"/>
      <c r="K672" s="398"/>
      <c r="L672" s="405"/>
      <c r="M672" s="403" t="s">
        <v>15</v>
      </c>
      <c r="N672" s="404"/>
      <c r="O672" s="405"/>
      <c r="P672" s="403" t="s">
        <v>15</v>
      </c>
      <c r="Q672" s="404"/>
      <c r="R672" s="402" t="e">
        <f t="shared" si="8"/>
        <v>#VALUE!</v>
      </c>
      <c r="S672" s="403" t="s">
        <v>15</v>
      </c>
      <c r="T672" s="398"/>
      <c r="U672" s="535"/>
    </row>
    <row r="673" spans="2:21" s="415" customFormat="1" ht="13.5" hidden="1" outlineLevel="3">
      <c r="B673" s="407"/>
      <c r="C673" s="408"/>
      <c r="D673" s="399" t="s">
        <v>70</v>
      </c>
      <c r="E673" s="436" t="s">
        <v>15</v>
      </c>
      <c r="F673" s="466" t="s">
        <v>3571</v>
      </c>
      <c r="G673" s="408"/>
      <c r="H673" s="411">
        <v>16.2</v>
      </c>
      <c r="I673" s="412" t="s">
        <v>15</v>
      </c>
      <c r="J673" s="408"/>
      <c r="K673" s="408"/>
      <c r="L673" s="414"/>
      <c r="M673" s="412" t="s">
        <v>15</v>
      </c>
      <c r="N673" s="413"/>
      <c r="O673" s="414"/>
      <c r="P673" s="412" t="s">
        <v>15</v>
      </c>
      <c r="Q673" s="413"/>
      <c r="R673" s="411">
        <f t="shared" si="8"/>
        <v>16.2</v>
      </c>
      <c r="S673" s="412" t="s">
        <v>15</v>
      </c>
      <c r="T673" s="408"/>
      <c r="U673" s="536"/>
    </row>
    <row r="674" spans="2:21" s="415" customFormat="1" ht="13.5" hidden="1" outlineLevel="3">
      <c r="B674" s="407"/>
      <c r="C674" s="408"/>
      <c r="D674" s="399" t="s">
        <v>70</v>
      </c>
      <c r="E674" s="436" t="s">
        <v>15</v>
      </c>
      <c r="F674" s="466" t="s">
        <v>3572</v>
      </c>
      <c r="G674" s="408"/>
      <c r="H674" s="411">
        <v>38.8</v>
      </c>
      <c r="I674" s="412" t="s">
        <v>15</v>
      </c>
      <c r="J674" s="408"/>
      <c r="K674" s="408"/>
      <c r="L674" s="414"/>
      <c r="M674" s="412" t="s">
        <v>15</v>
      </c>
      <c r="N674" s="413"/>
      <c r="O674" s="414"/>
      <c r="P674" s="412" t="s">
        <v>15</v>
      </c>
      <c r="Q674" s="413"/>
      <c r="R674" s="411">
        <f t="shared" si="8"/>
        <v>38.8</v>
      </c>
      <c r="S674" s="412" t="s">
        <v>15</v>
      </c>
      <c r="T674" s="408"/>
      <c r="U674" s="536"/>
    </row>
    <row r="675" spans="2:21" s="415" customFormat="1" ht="13.5" hidden="1" outlineLevel="3">
      <c r="B675" s="407"/>
      <c r="C675" s="408"/>
      <c r="D675" s="399" t="s">
        <v>70</v>
      </c>
      <c r="E675" s="436" t="s">
        <v>15</v>
      </c>
      <c r="F675" s="466" t="s">
        <v>3573</v>
      </c>
      <c r="G675" s="408"/>
      <c r="H675" s="411">
        <v>18.36</v>
      </c>
      <c r="I675" s="412" t="s">
        <v>15</v>
      </c>
      <c r="J675" s="408"/>
      <c r="K675" s="408"/>
      <c r="L675" s="414"/>
      <c r="M675" s="412" t="s">
        <v>15</v>
      </c>
      <c r="N675" s="413"/>
      <c r="O675" s="414"/>
      <c r="P675" s="412" t="s">
        <v>15</v>
      </c>
      <c r="Q675" s="413"/>
      <c r="R675" s="411">
        <f t="shared" si="8"/>
        <v>18.36</v>
      </c>
      <c r="S675" s="412" t="s">
        <v>15</v>
      </c>
      <c r="T675" s="408"/>
      <c r="U675" s="536"/>
    </row>
    <row r="676" spans="2:21" s="406" customFormat="1" ht="13.5" hidden="1" outlineLevel="3">
      <c r="B676" s="397"/>
      <c r="C676" s="398"/>
      <c r="D676" s="399" t="s">
        <v>70</v>
      </c>
      <c r="E676" s="402" t="s">
        <v>15</v>
      </c>
      <c r="F676" s="467" t="s">
        <v>2018</v>
      </c>
      <c r="G676" s="398"/>
      <c r="H676" s="402" t="s">
        <v>15</v>
      </c>
      <c r="I676" s="403" t="s">
        <v>15</v>
      </c>
      <c r="J676" s="398"/>
      <c r="K676" s="398"/>
      <c r="L676" s="405"/>
      <c r="M676" s="403" t="s">
        <v>15</v>
      </c>
      <c r="N676" s="404"/>
      <c r="O676" s="405"/>
      <c r="P676" s="403" t="s">
        <v>15</v>
      </c>
      <c r="Q676" s="404"/>
      <c r="R676" s="402" t="e">
        <f t="shared" si="8"/>
        <v>#VALUE!</v>
      </c>
      <c r="S676" s="403" t="s">
        <v>15</v>
      </c>
      <c r="T676" s="398"/>
      <c r="U676" s="535"/>
    </row>
    <row r="677" spans="2:21" s="415" customFormat="1" ht="13.5" hidden="1" outlineLevel="3">
      <c r="B677" s="407"/>
      <c r="C677" s="408"/>
      <c r="D677" s="399" t="s">
        <v>70</v>
      </c>
      <c r="E677" s="436" t="s">
        <v>15</v>
      </c>
      <c r="F677" s="466" t="s">
        <v>3574</v>
      </c>
      <c r="G677" s="408"/>
      <c r="H677" s="411">
        <v>0.9</v>
      </c>
      <c r="I677" s="412" t="s">
        <v>15</v>
      </c>
      <c r="J677" s="408"/>
      <c r="K677" s="408"/>
      <c r="L677" s="414"/>
      <c r="M677" s="412" t="s">
        <v>15</v>
      </c>
      <c r="N677" s="413"/>
      <c r="O677" s="414"/>
      <c r="P677" s="412" t="s">
        <v>15</v>
      </c>
      <c r="Q677" s="413"/>
      <c r="R677" s="411">
        <f t="shared" si="8"/>
        <v>0.9</v>
      </c>
      <c r="S677" s="412" t="s">
        <v>15</v>
      </c>
      <c r="T677" s="408"/>
      <c r="U677" s="536"/>
    </row>
    <row r="678" spans="2:21" s="415" customFormat="1" ht="13.5" hidden="1" outlineLevel="3">
      <c r="B678" s="407"/>
      <c r="C678" s="408"/>
      <c r="D678" s="399" t="s">
        <v>70</v>
      </c>
      <c r="E678" s="436" t="s">
        <v>15</v>
      </c>
      <c r="F678" s="466" t="s">
        <v>3575</v>
      </c>
      <c r="G678" s="408"/>
      <c r="H678" s="411">
        <v>2.16</v>
      </c>
      <c r="I678" s="412" t="s">
        <v>15</v>
      </c>
      <c r="J678" s="408"/>
      <c r="K678" s="408"/>
      <c r="L678" s="414"/>
      <c r="M678" s="412" t="s">
        <v>15</v>
      </c>
      <c r="N678" s="413"/>
      <c r="O678" s="414"/>
      <c r="P678" s="412" t="s">
        <v>15</v>
      </c>
      <c r="Q678" s="413"/>
      <c r="R678" s="411">
        <f t="shared" si="8"/>
        <v>2.16</v>
      </c>
      <c r="S678" s="412" t="s">
        <v>15</v>
      </c>
      <c r="T678" s="408"/>
      <c r="U678" s="536"/>
    </row>
    <row r="679" spans="2:21" s="406" customFormat="1" ht="13.5" hidden="1" outlineLevel="3">
      <c r="B679" s="397"/>
      <c r="C679" s="398"/>
      <c r="D679" s="399" t="s">
        <v>70</v>
      </c>
      <c r="E679" s="402" t="s">
        <v>15</v>
      </c>
      <c r="F679" s="467" t="s">
        <v>3545</v>
      </c>
      <c r="G679" s="398"/>
      <c r="H679" s="402" t="s">
        <v>15</v>
      </c>
      <c r="I679" s="403" t="s">
        <v>15</v>
      </c>
      <c r="J679" s="398"/>
      <c r="K679" s="398"/>
      <c r="L679" s="405"/>
      <c r="M679" s="403" t="s">
        <v>15</v>
      </c>
      <c r="N679" s="404"/>
      <c r="O679" s="405"/>
      <c r="P679" s="403" t="s">
        <v>15</v>
      </c>
      <c r="Q679" s="404"/>
      <c r="R679" s="402" t="e">
        <f t="shared" si="8"/>
        <v>#VALUE!</v>
      </c>
      <c r="S679" s="403" t="s">
        <v>15</v>
      </c>
      <c r="T679" s="398"/>
      <c r="U679" s="535"/>
    </row>
    <row r="680" spans="2:21" s="415" customFormat="1" ht="13.5" hidden="1" outlineLevel="3">
      <c r="B680" s="407"/>
      <c r="C680" s="408"/>
      <c r="D680" s="399" t="s">
        <v>70</v>
      </c>
      <c r="E680" s="436" t="s">
        <v>15</v>
      </c>
      <c r="F680" s="466" t="s">
        <v>3576</v>
      </c>
      <c r="G680" s="408"/>
      <c r="H680" s="411">
        <v>12.6</v>
      </c>
      <c r="I680" s="412" t="s">
        <v>15</v>
      </c>
      <c r="J680" s="408"/>
      <c r="K680" s="408"/>
      <c r="L680" s="414"/>
      <c r="M680" s="412" t="s">
        <v>15</v>
      </c>
      <c r="N680" s="413"/>
      <c r="O680" s="414"/>
      <c r="P680" s="412" t="s">
        <v>15</v>
      </c>
      <c r="Q680" s="413"/>
      <c r="R680" s="411">
        <f t="shared" si="8"/>
        <v>12.6</v>
      </c>
      <c r="S680" s="412" t="s">
        <v>15</v>
      </c>
      <c r="T680" s="408"/>
      <c r="U680" s="536"/>
    </row>
    <row r="681" spans="2:21" s="406" customFormat="1" ht="13.5" hidden="1" outlineLevel="3">
      <c r="B681" s="397"/>
      <c r="C681" s="398"/>
      <c r="D681" s="399" t="s">
        <v>70</v>
      </c>
      <c r="E681" s="402" t="s">
        <v>15</v>
      </c>
      <c r="F681" s="467" t="s">
        <v>3558</v>
      </c>
      <c r="G681" s="398"/>
      <c r="H681" s="402" t="s">
        <v>15</v>
      </c>
      <c r="I681" s="403" t="s">
        <v>15</v>
      </c>
      <c r="J681" s="398"/>
      <c r="K681" s="398"/>
      <c r="L681" s="405"/>
      <c r="M681" s="403" t="s">
        <v>15</v>
      </c>
      <c r="N681" s="404"/>
      <c r="O681" s="405"/>
      <c r="P681" s="403" t="s">
        <v>15</v>
      </c>
      <c r="Q681" s="404"/>
      <c r="R681" s="402" t="e">
        <f t="shared" si="8"/>
        <v>#VALUE!</v>
      </c>
      <c r="S681" s="403" t="s">
        <v>15</v>
      </c>
      <c r="T681" s="398"/>
      <c r="U681" s="535"/>
    </row>
    <row r="682" spans="2:21" s="415" customFormat="1" ht="13.5" hidden="1" outlineLevel="3">
      <c r="B682" s="407"/>
      <c r="C682" s="408"/>
      <c r="D682" s="399" t="s">
        <v>70</v>
      </c>
      <c r="E682" s="436" t="s">
        <v>15</v>
      </c>
      <c r="F682" s="466" t="s">
        <v>3577</v>
      </c>
      <c r="G682" s="408"/>
      <c r="H682" s="411">
        <v>36.96</v>
      </c>
      <c r="I682" s="412" t="s">
        <v>15</v>
      </c>
      <c r="J682" s="408"/>
      <c r="K682" s="408"/>
      <c r="L682" s="414"/>
      <c r="M682" s="412" t="s">
        <v>15</v>
      </c>
      <c r="N682" s="413"/>
      <c r="O682" s="414"/>
      <c r="P682" s="412" t="s">
        <v>15</v>
      </c>
      <c r="Q682" s="413"/>
      <c r="R682" s="411">
        <f t="shared" si="8"/>
        <v>36.96</v>
      </c>
      <c r="S682" s="412" t="s">
        <v>15</v>
      </c>
      <c r="T682" s="408"/>
      <c r="U682" s="536"/>
    </row>
    <row r="683" spans="2:21" s="426" customFormat="1" ht="13.5" hidden="1" outlineLevel="3">
      <c r="B683" s="425"/>
      <c r="C683" s="427"/>
      <c r="D683" s="399" t="s">
        <v>70</v>
      </c>
      <c r="E683" s="437" t="s">
        <v>15</v>
      </c>
      <c r="F683" s="537" t="s">
        <v>1096</v>
      </c>
      <c r="G683" s="427"/>
      <c r="H683" s="430">
        <v>125.98</v>
      </c>
      <c r="I683" s="431" t="s">
        <v>15</v>
      </c>
      <c r="J683" s="427"/>
      <c r="K683" s="427"/>
      <c r="L683" s="433"/>
      <c r="M683" s="431" t="s">
        <v>15</v>
      </c>
      <c r="N683" s="432"/>
      <c r="O683" s="433"/>
      <c r="P683" s="431" t="s">
        <v>15</v>
      </c>
      <c r="Q683" s="432"/>
      <c r="R683" s="430">
        <f aca="true" t="shared" si="9" ref="R683:R746">H683+L683+O683</f>
        <v>125.98</v>
      </c>
      <c r="S683" s="431" t="s">
        <v>15</v>
      </c>
      <c r="T683" s="427"/>
      <c r="U683" s="538"/>
    </row>
    <row r="684" spans="2:21" s="406" customFormat="1" ht="13.5" hidden="1" outlineLevel="3">
      <c r="B684" s="397"/>
      <c r="C684" s="398"/>
      <c r="D684" s="399" t="s">
        <v>70</v>
      </c>
      <c r="E684" s="402" t="s">
        <v>15</v>
      </c>
      <c r="F684" s="467" t="s">
        <v>2098</v>
      </c>
      <c r="G684" s="398"/>
      <c r="H684" s="402" t="s">
        <v>15</v>
      </c>
      <c r="I684" s="403" t="s">
        <v>15</v>
      </c>
      <c r="J684" s="398"/>
      <c r="K684" s="398"/>
      <c r="L684" s="405"/>
      <c r="M684" s="403" t="s">
        <v>15</v>
      </c>
      <c r="N684" s="404"/>
      <c r="O684" s="405"/>
      <c r="P684" s="403" t="s">
        <v>15</v>
      </c>
      <c r="Q684" s="404"/>
      <c r="R684" s="402" t="e">
        <f t="shared" si="9"/>
        <v>#VALUE!</v>
      </c>
      <c r="S684" s="403" t="s">
        <v>15</v>
      </c>
      <c r="T684" s="398"/>
      <c r="U684" s="535"/>
    </row>
    <row r="685" spans="2:21" s="415" customFormat="1" ht="13.5" hidden="1" outlineLevel="3">
      <c r="B685" s="407"/>
      <c r="C685" s="408"/>
      <c r="D685" s="399" t="s">
        <v>70</v>
      </c>
      <c r="E685" s="436" t="s">
        <v>15</v>
      </c>
      <c r="F685" s="466" t="s">
        <v>2099</v>
      </c>
      <c r="G685" s="408"/>
      <c r="H685" s="411">
        <v>-287.088</v>
      </c>
      <c r="I685" s="412" t="s">
        <v>15</v>
      </c>
      <c r="J685" s="408"/>
      <c r="K685" s="408"/>
      <c r="L685" s="414"/>
      <c r="M685" s="412" t="s">
        <v>15</v>
      </c>
      <c r="N685" s="413"/>
      <c r="O685" s="414"/>
      <c r="P685" s="412" t="s">
        <v>15</v>
      </c>
      <c r="Q685" s="413"/>
      <c r="R685" s="411">
        <f t="shared" si="9"/>
        <v>-287.088</v>
      </c>
      <c r="S685" s="412" t="s">
        <v>15</v>
      </c>
      <c r="T685" s="408"/>
      <c r="U685" s="536"/>
    </row>
    <row r="686" spans="2:21" s="424" customFormat="1" ht="13.5" hidden="1" outlineLevel="3">
      <c r="B686" s="416"/>
      <c r="C686" s="417"/>
      <c r="D686" s="399" t="s">
        <v>70</v>
      </c>
      <c r="E686" s="438" t="s">
        <v>15</v>
      </c>
      <c r="F686" s="539" t="s">
        <v>71</v>
      </c>
      <c r="G686" s="417"/>
      <c r="H686" s="420">
        <v>340.184</v>
      </c>
      <c r="I686" s="421" t="s">
        <v>15</v>
      </c>
      <c r="J686" s="417"/>
      <c r="K686" s="417"/>
      <c r="L686" s="423"/>
      <c r="M686" s="421" t="s">
        <v>15</v>
      </c>
      <c r="N686" s="422"/>
      <c r="O686" s="423"/>
      <c r="P686" s="421" t="s">
        <v>15</v>
      </c>
      <c r="Q686" s="422"/>
      <c r="R686" s="420">
        <f t="shared" si="9"/>
        <v>340.184</v>
      </c>
      <c r="S686" s="421" t="s">
        <v>15</v>
      </c>
      <c r="T686" s="417"/>
      <c r="U686" s="540"/>
    </row>
    <row r="687" spans="2:21" s="264" customFormat="1" ht="31.5" customHeight="1" hidden="1" outlineLevel="2">
      <c r="B687" s="255"/>
      <c r="C687" s="256" t="s">
        <v>1730</v>
      </c>
      <c r="D687" s="256" t="s">
        <v>67</v>
      </c>
      <c r="E687" s="257" t="s">
        <v>2101</v>
      </c>
      <c r="F687" s="258" t="s">
        <v>2102</v>
      </c>
      <c r="G687" s="259" t="s">
        <v>77</v>
      </c>
      <c r="H687" s="260">
        <v>340.184</v>
      </c>
      <c r="I687" s="261">
        <v>348.3</v>
      </c>
      <c r="J687" s="534">
        <f>ROUND(I687*H687,2)</f>
        <v>118486.09</v>
      </c>
      <c r="K687" s="636"/>
      <c r="L687" s="262"/>
      <c r="M687" s="261">
        <v>348.3</v>
      </c>
      <c r="N687" s="263">
        <f>ROUND(M687*L687,2)</f>
        <v>0</v>
      </c>
      <c r="O687" s="262"/>
      <c r="P687" s="261">
        <v>348.3</v>
      </c>
      <c r="Q687" s="263">
        <f>ROUND(P687*O687,2)</f>
        <v>0</v>
      </c>
      <c r="R687" s="638">
        <f t="shared" si="9"/>
        <v>340.184</v>
      </c>
      <c r="S687" s="261">
        <v>348.3</v>
      </c>
      <c r="T687" s="534">
        <f>ROUND(S687*R687,2)</f>
        <v>118486.09</v>
      </c>
      <c r="U687" s="525"/>
    </row>
    <row r="688" spans="2:21" s="264" customFormat="1" ht="22.5" customHeight="1" hidden="1" outlineLevel="2" collapsed="1">
      <c r="B688" s="255"/>
      <c r="C688" s="256" t="s">
        <v>1734</v>
      </c>
      <c r="D688" s="256" t="s">
        <v>67</v>
      </c>
      <c r="E688" s="257" t="s">
        <v>3578</v>
      </c>
      <c r="F688" s="258" t="s">
        <v>2105</v>
      </c>
      <c r="G688" s="259" t="s">
        <v>77</v>
      </c>
      <c r="H688" s="260">
        <v>54.4</v>
      </c>
      <c r="I688" s="261">
        <v>69.7</v>
      </c>
      <c r="J688" s="534">
        <f>ROUND(I688*H688,2)</f>
        <v>3791.68</v>
      </c>
      <c r="K688" s="636"/>
      <c r="L688" s="262"/>
      <c r="M688" s="261">
        <v>69.7</v>
      </c>
      <c r="N688" s="263">
        <f>ROUND(M688*L688,2)</f>
        <v>0</v>
      </c>
      <c r="O688" s="262"/>
      <c r="P688" s="261">
        <v>69.7</v>
      </c>
      <c r="Q688" s="263">
        <f>ROUND(P688*O688,2)</f>
        <v>0</v>
      </c>
      <c r="R688" s="638">
        <f t="shared" si="9"/>
        <v>54.4</v>
      </c>
      <c r="S688" s="261">
        <v>69.7</v>
      </c>
      <c r="T688" s="534">
        <f>ROUND(S688*R688,2)</f>
        <v>3791.68</v>
      </c>
      <c r="U688" s="525"/>
    </row>
    <row r="689" spans="2:21" s="406" customFormat="1" ht="13.5" hidden="1" outlineLevel="3">
      <c r="B689" s="397"/>
      <c r="C689" s="398"/>
      <c r="D689" s="399" t="s">
        <v>70</v>
      </c>
      <c r="E689" s="402" t="s">
        <v>15</v>
      </c>
      <c r="F689" s="467" t="s">
        <v>3422</v>
      </c>
      <c r="G689" s="398"/>
      <c r="H689" s="402" t="s">
        <v>15</v>
      </c>
      <c r="I689" s="403" t="s">
        <v>15</v>
      </c>
      <c r="J689" s="398"/>
      <c r="K689" s="398"/>
      <c r="L689" s="405"/>
      <c r="M689" s="403" t="s">
        <v>15</v>
      </c>
      <c r="N689" s="404"/>
      <c r="O689" s="405"/>
      <c r="P689" s="403" t="s">
        <v>15</v>
      </c>
      <c r="Q689" s="404"/>
      <c r="R689" s="402" t="e">
        <f t="shared" si="9"/>
        <v>#VALUE!</v>
      </c>
      <c r="S689" s="403" t="s">
        <v>15</v>
      </c>
      <c r="T689" s="398"/>
      <c r="U689" s="535"/>
    </row>
    <row r="690" spans="2:21" s="415" customFormat="1" ht="13.5" hidden="1" outlineLevel="3">
      <c r="B690" s="407"/>
      <c r="C690" s="408"/>
      <c r="D690" s="399" t="s">
        <v>70</v>
      </c>
      <c r="E690" s="436" t="s">
        <v>15</v>
      </c>
      <c r="F690" s="466" t="s">
        <v>3579</v>
      </c>
      <c r="G690" s="408"/>
      <c r="H690" s="411">
        <v>54.4</v>
      </c>
      <c r="I690" s="412" t="s">
        <v>15</v>
      </c>
      <c r="J690" s="408"/>
      <c r="K690" s="408"/>
      <c r="L690" s="414"/>
      <c r="M690" s="412" t="s">
        <v>15</v>
      </c>
      <c r="N690" s="413"/>
      <c r="O690" s="414"/>
      <c r="P690" s="412" t="s">
        <v>15</v>
      </c>
      <c r="Q690" s="413"/>
      <c r="R690" s="411">
        <f t="shared" si="9"/>
        <v>54.4</v>
      </c>
      <c r="S690" s="412" t="s">
        <v>15</v>
      </c>
      <c r="T690" s="408"/>
      <c r="U690" s="536"/>
    </row>
    <row r="691" spans="2:21" s="264" customFormat="1" ht="22.5" customHeight="1" hidden="1" outlineLevel="2" collapsed="1">
      <c r="B691" s="255"/>
      <c r="C691" s="256" t="s">
        <v>1737</v>
      </c>
      <c r="D691" s="256" t="s">
        <v>67</v>
      </c>
      <c r="E691" s="257" t="s">
        <v>2107</v>
      </c>
      <c r="F691" s="258" t="s">
        <v>2108</v>
      </c>
      <c r="G691" s="259" t="s">
        <v>82</v>
      </c>
      <c r="H691" s="260">
        <v>27.007</v>
      </c>
      <c r="I691" s="261">
        <v>28282</v>
      </c>
      <c r="J691" s="534">
        <f>ROUND(I691*H691,2)</f>
        <v>763811.97</v>
      </c>
      <c r="K691" s="636"/>
      <c r="L691" s="262"/>
      <c r="M691" s="261">
        <v>28282</v>
      </c>
      <c r="N691" s="263">
        <f>ROUND(M691*L691,2)</f>
        <v>0</v>
      </c>
      <c r="O691" s="262"/>
      <c r="P691" s="261">
        <v>28282</v>
      </c>
      <c r="Q691" s="263">
        <f>ROUND(P691*O691,2)</f>
        <v>0</v>
      </c>
      <c r="R691" s="638">
        <f t="shared" si="9"/>
        <v>27.007</v>
      </c>
      <c r="S691" s="261">
        <v>28282</v>
      </c>
      <c r="T691" s="534">
        <f>ROUND(S691*R691,2)</f>
        <v>763811.97</v>
      </c>
      <c r="U691" s="525"/>
    </row>
    <row r="692" spans="2:21" s="415" customFormat="1" ht="13.5" hidden="1" outlineLevel="3">
      <c r="B692" s="407"/>
      <c r="C692" s="408"/>
      <c r="D692" s="399" t="s">
        <v>70</v>
      </c>
      <c r="E692" s="436" t="s">
        <v>15</v>
      </c>
      <c r="F692" s="466" t="s">
        <v>3580</v>
      </c>
      <c r="G692" s="408"/>
      <c r="H692" s="411">
        <v>27.007</v>
      </c>
      <c r="I692" s="412" t="s">
        <v>15</v>
      </c>
      <c r="J692" s="408"/>
      <c r="K692" s="408"/>
      <c r="L692" s="414"/>
      <c r="M692" s="412" t="s">
        <v>15</v>
      </c>
      <c r="N692" s="413"/>
      <c r="O692" s="414"/>
      <c r="P692" s="412" t="s">
        <v>15</v>
      </c>
      <c r="Q692" s="413"/>
      <c r="R692" s="411">
        <f t="shared" si="9"/>
        <v>27.007</v>
      </c>
      <c r="S692" s="412" t="s">
        <v>15</v>
      </c>
      <c r="T692" s="408"/>
      <c r="U692" s="536"/>
    </row>
    <row r="693" spans="2:21" s="309" customFormat="1" ht="22.5" customHeight="1" hidden="1" outlineLevel="2" collapsed="1">
      <c r="B693" s="302"/>
      <c r="C693" s="303" t="s">
        <v>1741</v>
      </c>
      <c r="D693" s="303" t="s">
        <v>67</v>
      </c>
      <c r="E693" s="304" t="s">
        <v>2111</v>
      </c>
      <c r="F693" s="579" t="s">
        <v>2112</v>
      </c>
      <c r="G693" s="305" t="s">
        <v>82</v>
      </c>
      <c r="H693" s="306">
        <v>0.075</v>
      </c>
      <c r="I693" s="261">
        <v>27167.4</v>
      </c>
      <c r="J693" s="580">
        <f>ROUND(I693*H693,2)</f>
        <v>2037.56</v>
      </c>
      <c r="K693" s="616"/>
      <c r="L693" s="307"/>
      <c r="M693" s="261">
        <v>27167.4</v>
      </c>
      <c r="N693" s="308">
        <f>ROUND(M693*L693,2)</f>
        <v>0</v>
      </c>
      <c r="O693" s="307"/>
      <c r="P693" s="261">
        <v>27167.4</v>
      </c>
      <c r="Q693" s="308">
        <f>ROUND(P693*O693,2)</f>
        <v>0</v>
      </c>
      <c r="R693" s="639">
        <f t="shared" si="9"/>
        <v>0.075</v>
      </c>
      <c r="S693" s="261">
        <v>27167.4</v>
      </c>
      <c r="T693" s="580">
        <f>ROUND(S693*R693,2)</f>
        <v>2037.56</v>
      </c>
      <c r="U693" s="582"/>
    </row>
    <row r="694" spans="2:21" s="406" customFormat="1" ht="13.5" hidden="1" outlineLevel="3">
      <c r="B694" s="397"/>
      <c r="C694" s="556"/>
      <c r="D694" s="549" t="s">
        <v>70</v>
      </c>
      <c r="E694" s="557" t="s">
        <v>15</v>
      </c>
      <c r="F694" s="558" t="s">
        <v>3581</v>
      </c>
      <c r="G694" s="556"/>
      <c r="H694" s="557" t="s">
        <v>15</v>
      </c>
      <c r="I694" s="559" t="s">
        <v>15</v>
      </c>
      <c r="J694" s="556"/>
      <c r="K694" s="556"/>
      <c r="L694" s="628"/>
      <c r="M694" s="559" t="s">
        <v>3582</v>
      </c>
      <c r="N694" s="627"/>
      <c r="O694" s="628"/>
      <c r="P694" s="559" t="s">
        <v>15</v>
      </c>
      <c r="Q694" s="627"/>
      <c r="R694" s="557"/>
      <c r="S694" s="559" t="s">
        <v>15</v>
      </c>
      <c r="T694" s="556"/>
      <c r="U694" s="535"/>
    </row>
    <row r="695" spans="2:21" s="415" customFormat="1" ht="13.5" hidden="1" outlineLevel="3">
      <c r="B695" s="407"/>
      <c r="C695" s="548"/>
      <c r="D695" s="549" t="s">
        <v>70</v>
      </c>
      <c r="E695" s="550" t="s">
        <v>15</v>
      </c>
      <c r="F695" s="551" t="s">
        <v>3583</v>
      </c>
      <c r="G695" s="548"/>
      <c r="H695" s="552">
        <v>0.075</v>
      </c>
      <c r="I695" s="553" t="s">
        <v>15</v>
      </c>
      <c r="J695" s="548"/>
      <c r="K695" s="548"/>
      <c r="L695" s="631"/>
      <c r="M695" s="553" t="s">
        <v>15</v>
      </c>
      <c r="N695" s="630"/>
      <c r="O695" s="631"/>
      <c r="P695" s="553" t="s">
        <v>15</v>
      </c>
      <c r="Q695" s="630"/>
      <c r="R695" s="552"/>
      <c r="S695" s="553" t="s">
        <v>15</v>
      </c>
      <c r="T695" s="548"/>
      <c r="U695" s="536"/>
    </row>
    <row r="696" spans="2:21" s="264" customFormat="1" ht="31.5" customHeight="1" hidden="1" outlineLevel="2">
      <c r="B696" s="255"/>
      <c r="C696" s="256" t="s">
        <v>1744</v>
      </c>
      <c r="D696" s="256" t="s">
        <v>67</v>
      </c>
      <c r="E696" s="257" t="s">
        <v>2115</v>
      </c>
      <c r="F696" s="258" t="s">
        <v>2116</v>
      </c>
      <c r="G696" s="259" t="s">
        <v>82</v>
      </c>
      <c r="H696" s="260">
        <v>27.007</v>
      </c>
      <c r="I696" s="261">
        <v>835.9</v>
      </c>
      <c r="J696" s="534">
        <f>ROUND(I696*H696,2)</f>
        <v>22575.15</v>
      </c>
      <c r="K696" s="636"/>
      <c r="L696" s="262"/>
      <c r="M696" s="261">
        <v>835.9</v>
      </c>
      <c r="N696" s="263">
        <f>ROUND(M696*L696,2)</f>
        <v>0</v>
      </c>
      <c r="O696" s="262"/>
      <c r="P696" s="261">
        <v>835.9</v>
      </c>
      <c r="Q696" s="263">
        <f>ROUND(P696*O696,2)</f>
        <v>0</v>
      </c>
      <c r="R696" s="638">
        <f t="shared" si="9"/>
        <v>27.007</v>
      </c>
      <c r="S696" s="261">
        <v>835.9</v>
      </c>
      <c r="T696" s="534">
        <f>ROUND(S696*R696,2)</f>
        <v>22575.15</v>
      </c>
      <c r="U696" s="525"/>
    </row>
    <row r="697" spans="2:21" s="264" customFormat="1" ht="22.5" customHeight="1" hidden="1" outlineLevel="2" collapsed="1">
      <c r="B697" s="255"/>
      <c r="C697" s="256" t="s">
        <v>1746</v>
      </c>
      <c r="D697" s="256" t="s">
        <v>67</v>
      </c>
      <c r="E697" s="257" t="s">
        <v>2118</v>
      </c>
      <c r="F697" s="258" t="s">
        <v>2119</v>
      </c>
      <c r="G697" s="259" t="s">
        <v>104</v>
      </c>
      <c r="H697" s="260">
        <v>3.71</v>
      </c>
      <c r="I697" s="261">
        <v>209</v>
      </c>
      <c r="J697" s="534">
        <f>ROUND(I697*H697,2)</f>
        <v>775.39</v>
      </c>
      <c r="K697" s="636"/>
      <c r="L697" s="262"/>
      <c r="M697" s="261">
        <v>209</v>
      </c>
      <c r="N697" s="263">
        <f>ROUND(M697*L697,2)</f>
        <v>0</v>
      </c>
      <c r="O697" s="262"/>
      <c r="P697" s="261">
        <v>209</v>
      </c>
      <c r="Q697" s="263">
        <f>ROUND(P697*O697,2)</f>
        <v>0</v>
      </c>
      <c r="R697" s="638">
        <f t="shared" si="9"/>
        <v>3.71</v>
      </c>
      <c r="S697" s="261">
        <v>209</v>
      </c>
      <c r="T697" s="534">
        <f>ROUND(S697*R697,2)</f>
        <v>775.39</v>
      </c>
      <c r="U697" s="525"/>
    </row>
    <row r="698" spans="2:21" s="415" customFormat="1" ht="13.5" hidden="1" outlineLevel="3">
      <c r="B698" s="407"/>
      <c r="C698" s="408"/>
      <c r="D698" s="399" t="s">
        <v>70</v>
      </c>
      <c r="E698" s="436" t="s">
        <v>15</v>
      </c>
      <c r="F698" s="466" t="s">
        <v>3584</v>
      </c>
      <c r="G698" s="408"/>
      <c r="H698" s="411">
        <v>3.71</v>
      </c>
      <c r="I698" s="412" t="s">
        <v>15</v>
      </c>
      <c r="J698" s="408"/>
      <c r="K698" s="408"/>
      <c r="L698" s="414"/>
      <c r="M698" s="412" t="s">
        <v>15</v>
      </c>
      <c r="N698" s="413"/>
      <c r="O698" s="414"/>
      <c r="P698" s="412" t="s">
        <v>15</v>
      </c>
      <c r="Q698" s="413"/>
      <c r="R698" s="411">
        <f t="shared" si="9"/>
        <v>3.71</v>
      </c>
      <c r="S698" s="412" t="s">
        <v>15</v>
      </c>
      <c r="T698" s="408"/>
      <c r="U698" s="536"/>
    </row>
    <row r="699" spans="2:21" s="264" customFormat="1" ht="22.5" customHeight="1" hidden="1" outlineLevel="2" collapsed="1">
      <c r="B699" s="255"/>
      <c r="C699" s="256" t="s">
        <v>1756</v>
      </c>
      <c r="D699" s="256" t="s">
        <v>67</v>
      </c>
      <c r="E699" s="257" t="s">
        <v>2206</v>
      </c>
      <c r="F699" s="258" t="s">
        <v>2207</v>
      </c>
      <c r="G699" s="259" t="s">
        <v>68</v>
      </c>
      <c r="H699" s="260">
        <v>12.672</v>
      </c>
      <c r="I699" s="261">
        <v>1114.6</v>
      </c>
      <c r="J699" s="534">
        <f>ROUND(I699*H699,2)</f>
        <v>14124.21</v>
      </c>
      <c r="K699" s="636"/>
      <c r="L699" s="262"/>
      <c r="M699" s="261">
        <v>1114.6</v>
      </c>
      <c r="N699" s="263">
        <f>ROUND(M699*L699,2)</f>
        <v>0</v>
      </c>
      <c r="O699" s="262"/>
      <c r="P699" s="261">
        <v>1114.6</v>
      </c>
      <c r="Q699" s="263">
        <f>ROUND(P699*O699,2)</f>
        <v>0</v>
      </c>
      <c r="R699" s="638">
        <f t="shared" si="9"/>
        <v>12.672</v>
      </c>
      <c r="S699" s="261">
        <v>1114.6</v>
      </c>
      <c r="T699" s="534">
        <f>ROUND(S699*R699,2)</f>
        <v>14124.21</v>
      </c>
      <c r="U699" s="525"/>
    </row>
    <row r="700" spans="2:21" s="406" customFormat="1" ht="13.5" hidden="1" outlineLevel="3">
      <c r="B700" s="397"/>
      <c r="C700" s="398"/>
      <c r="D700" s="399" t="s">
        <v>70</v>
      </c>
      <c r="E700" s="402" t="s">
        <v>15</v>
      </c>
      <c r="F700" s="467" t="s">
        <v>3585</v>
      </c>
      <c r="G700" s="398"/>
      <c r="H700" s="402" t="s">
        <v>15</v>
      </c>
      <c r="I700" s="403" t="s">
        <v>15</v>
      </c>
      <c r="J700" s="398"/>
      <c r="K700" s="398"/>
      <c r="L700" s="405"/>
      <c r="M700" s="403" t="s">
        <v>15</v>
      </c>
      <c r="N700" s="404"/>
      <c r="O700" s="405"/>
      <c r="P700" s="403" t="s">
        <v>15</v>
      </c>
      <c r="Q700" s="404"/>
      <c r="R700" s="402" t="e">
        <f t="shared" si="9"/>
        <v>#VALUE!</v>
      </c>
      <c r="S700" s="403" t="s">
        <v>15</v>
      </c>
      <c r="T700" s="398"/>
      <c r="U700" s="535"/>
    </row>
    <row r="701" spans="2:21" s="415" customFormat="1" ht="13.5" hidden="1" outlineLevel="3">
      <c r="B701" s="407"/>
      <c r="C701" s="408"/>
      <c r="D701" s="399" t="s">
        <v>70</v>
      </c>
      <c r="E701" s="436" t="s">
        <v>15</v>
      </c>
      <c r="F701" s="466" t="s">
        <v>3586</v>
      </c>
      <c r="G701" s="408"/>
      <c r="H701" s="411">
        <v>0.63</v>
      </c>
      <c r="I701" s="412" t="s">
        <v>15</v>
      </c>
      <c r="J701" s="408"/>
      <c r="K701" s="408"/>
      <c r="L701" s="414"/>
      <c r="M701" s="412" t="s">
        <v>15</v>
      </c>
      <c r="N701" s="413"/>
      <c r="O701" s="414"/>
      <c r="P701" s="412" t="s">
        <v>15</v>
      </c>
      <c r="Q701" s="413"/>
      <c r="R701" s="411">
        <f t="shared" si="9"/>
        <v>0.63</v>
      </c>
      <c r="S701" s="412" t="s">
        <v>15</v>
      </c>
      <c r="T701" s="408"/>
      <c r="U701" s="536"/>
    </row>
    <row r="702" spans="2:21" s="415" customFormat="1" ht="13.5" hidden="1" outlineLevel="3">
      <c r="B702" s="407"/>
      <c r="C702" s="408"/>
      <c r="D702" s="399" t="s">
        <v>70</v>
      </c>
      <c r="E702" s="436" t="s">
        <v>15</v>
      </c>
      <c r="F702" s="466" t="s">
        <v>3587</v>
      </c>
      <c r="G702" s="408"/>
      <c r="H702" s="411">
        <v>1.683</v>
      </c>
      <c r="I702" s="412" t="s">
        <v>15</v>
      </c>
      <c r="J702" s="408"/>
      <c r="K702" s="408"/>
      <c r="L702" s="414"/>
      <c r="M702" s="412" t="s">
        <v>15</v>
      </c>
      <c r="N702" s="413"/>
      <c r="O702" s="414"/>
      <c r="P702" s="412" t="s">
        <v>15</v>
      </c>
      <c r="Q702" s="413"/>
      <c r="R702" s="411">
        <f t="shared" si="9"/>
        <v>1.683</v>
      </c>
      <c r="S702" s="412" t="s">
        <v>15</v>
      </c>
      <c r="T702" s="408"/>
      <c r="U702" s="536"/>
    </row>
    <row r="703" spans="2:21" s="406" customFormat="1" ht="13.5" hidden="1" outlineLevel="3">
      <c r="B703" s="397"/>
      <c r="C703" s="398"/>
      <c r="D703" s="399" t="s">
        <v>70</v>
      </c>
      <c r="E703" s="402" t="s">
        <v>15</v>
      </c>
      <c r="F703" s="467" t="s">
        <v>3588</v>
      </c>
      <c r="G703" s="398"/>
      <c r="H703" s="402" t="s">
        <v>15</v>
      </c>
      <c r="I703" s="403" t="s">
        <v>15</v>
      </c>
      <c r="J703" s="398"/>
      <c r="K703" s="398"/>
      <c r="L703" s="405"/>
      <c r="M703" s="403" t="s">
        <v>15</v>
      </c>
      <c r="N703" s="404"/>
      <c r="O703" s="405"/>
      <c r="P703" s="403" t="s">
        <v>15</v>
      </c>
      <c r="Q703" s="404"/>
      <c r="R703" s="402" t="e">
        <f t="shared" si="9"/>
        <v>#VALUE!</v>
      </c>
      <c r="S703" s="403" t="s">
        <v>15</v>
      </c>
      <c r="T703" s="398"/>
      <c r="U703" s="535"/>
    </row>
    <row r="704" spans="2:21" s="415" customFormat="1" ht="13.5" hidden="1" outlineLevel="3">
      <c r="B704" s="407"/>
      <c r="C704" s="408"/>
      <c r="D704" s="399" t="s">
        <v>70</v>
      </c>
      <c r="E704" s="436" t="s">
        <v>15</v>
      </c>
      <c r="F704" s="466" t="s">
        <v>3589</v>
      </c>
      <c r="G704" s="408"/>
      <c r="H704" s="411">
        <v>3.366</v>
      </c>
      <c r="I704" s="412" t="s">
        <v>15</v>
      </c>
      <c r="J704" s="408"/>
      <c r="K704" s="408"/>
      <c r="L704" s="414"/>
      <c r="M704" s="412" t="s">
        <v>15</v>
      </c>
      <c r="N704" s="413"/>
      <c r="O704" s="414"/>
      <c r="P704" s="412" t="s">
        <v>15</v>
      </c>
      <c r="Q704" s="413"/>
      <c r="R704" s="411">
        <f t="shared" si="9"/>
        <v>3.366</v>
      </c>
      <c r="S704" s="412" t="s">
        <v>15</v>
      </c>
      <c r="T704" s="408"/>
      <c r="U704" s="536"/>
    </row>
    <row r="705" spans="2:21" s="406" customFormat="1" ht="13.5" hidden="1" outlineLevel="3">
      <c r="B705" s="397"/>
      <c r="C705" s="398"/>
      <c r="D705" s="399" t="s">
        <v>70</v>
      </c>
      <c r="E705" s="402" t="s">
        <v>15</v>
      </c>
      <c r="F705" s="467" t="s">
        <v>3590</v>
      </c>
      <c r="G705" s="398"/>
      <c r="H705" s="402" t="s">
        <v>15</v>
      </c>
      <c r="I705" s="403" t="s">
        <v>15</v>
      </c>
      <c r="J705" s="398"/>
      <c r="K705" s="398"/>
      <c r="L705" s="405"/>
      <c r="M705" s="403" t="s">
        <v>15</v>
      </c>
      <c r="N705" s="404"/>
      <c r="O705" s="405"/>
      <c r="P705" s="403" t="s">
        <v>15</v>
      </c>
      <c r="Q705" s="404"/>
      <c r="R705" s="402" t="e">
        <f t="shared" si="9"/>
        <v>#VALUE!</v>
      </c>
      <c r="S705" s="403" t="s">
        <v>15</v>
      </c>
      <c r="T705" s="398"/>
      <c r="U705" s="535"/>
    </row>
    <row r="706" spans="2:21" s="415" customFormat="1" ht="13.5" hidden="1" outlineLevel="3">
      <c r="B706" s="407"/>
      <c r="C706" s="408"/>
      <c r="D706" s="399" t="s">
        <v>70</v>
      </c>
      <c r="E706" s="436" t="s">
        <v>15</v>
      </c>
      <c r="F706" s="466" t="s">
        <v>3591</v>
      </c>
      <c r="G706" s="408"/>
      <c r="H706" s="411">
        <v>5.61</v>
      </c>
      <c r="I706" s="412" t="s">
        <v>15</v>
      </c>
      <c r="J706" s="408"/>
      <c r="K706" s="408"/>
      <c r="L706" s="414"/>
      <c r="M706" s="412" t="s">
        <v>15</v>
      </c>
      <c r="N706" s="413"/>
      <c r="O706" s="414"/>
      <c r="P706" s="412" t="s">
        <v>15</v>
      </c>
      <c r="Q706" s="413"/>
      <c r="R706" s="411">
        <f t="shared" si="9"/>
        <v>5.61</v>
      </c>
      <c r="S706" s="412" t="s">
        <v>15</v>
      </c>
      <c r="T706" s="408"/>
      <c r="U706" s="536"/>
    </row>
    <row r="707" spans="2:21" s="406" customFormat="1" ht="13.5" hidden="1" outlineLevel="3">
      <c r="B707" s="397"/>
      <c r="C707" s="398"/>
      <c r="D707" s="399" t="s">
        <v>70</v>
      </c>
      <c r="E707" s="402" t="s">
        <v>15</v>
      </c>
      <c r="F707" s="467" t="s">
        <v>3592</v>
      </c>
      <c r="G707" s="398"/>
      <c r="H707" s="402" t="s">
        <v>15</v>
      </c>
      <c r="I707" s="403" t="s">
        <v>15</v>
      </c>
      <c r="J707" s="398"/>
      <c r="K707" s="398"/>
      <c r="L707" s="405"/>
      <c r="M707" s="403" t="s">
        <v>15</v>
      </c>
      <c r="N707" s="404"/>
      <c r="O707" s="405"/>
      <c r="P707" s="403" t="s">
        <v>15</v>
      </c>
      <c r="Q707" s="404"/>
      <c r="R707" s="402" t="e">
        <f t="shared" si="9"/>
        <v>#VALUE!</v>
      </c>
      <c r="S707" s="403" t="s">
        <v>15</v>
      </c>
      <c r="T707" s="398"/>
      <c r="U707" s="535"/>
    </row>
    <row r="708" spans="2:21" s="415" customFormat="1" ht="13.5" hidden="1" outlineLevel="3">
      <c r="B708" s="407"/>
      <c r="C708" s="408"/>
      <c r="D708" s="399" t="s">
        <v>70</v>
      </c>
      <c r="E708" s="436" t="s">
        <v>15</v>
      </c>
      <c r="F708" s="466" t="s">
        <v>3593</v>
      </c>
      <c r="G708" s="408"/>
      <c r="H708" s="411">
        <v>0.633</v>
      </c>
      <c r="I708" s="412" t="s">
        <v>15</v>
      </c>
      <c r="J708" s="408"/>
      <c r="K708" s="408"/>
      <c r="L708" s="414"/>
      <c r="M708" s="412" t="s">
        <v>15</v>
      </c>
      <c r="N708" s="413"/>
      <c r="O708" s="414"/>
      <c r="P708" s="412" t="s">
        <v>15</v>
      </c>
      <c r="Q708" s="413"/>
      <c r="R708" s="411">
        <f t="shared" si="9"/>
        <v>0.633</v>
      </c>
      <c r="S708" s="412" t="s">
        <v>15</v>
      </c>
      <c r="T708" s="408"/>
      <c r="U708" s="536"/>
    </row>
    <row r="709" spans="2:21" s="406" customFormat="1" ht="13.5" hidden="1" outlineLevel="3">
      <c r="B709" s="397"/>
      <c r="C709" s="398"/>
      <c r="D709" s="399" t="s">
        <v>70</v>
      </c>
      <c r="E709" s="402" t="s">
        <v>15</v>
      </c>
      <c r="F709" s="467" t="s">
        <v>3594</v>
      </c>
      <c r="G709" s="398"/>
      <c r="H709" s="402" t="s">
        <v>15</v>
      </c>
      <c r="I709" s="403" t="s">
        <v>15</v>
      </c>
      <c r="J709" s="398"/>
      <c r="K709" s="398"/>
      <c r="L709" s="405"/>
      <c r="M709" s="403" t="s">
        <v>15</v>
      </c>
      <c r="N709" s="404"/>
      <c r="O709" s="405"/>
      <c r="P709" s="403" t="s">
        <v>15</v>
      </c>
      <c r="Q709" s="404"/>
      <c r="R709" s="402" t="e">
        <f t="shared" si="9"/>
        <v>#VALUE!</v>
      </c>
      <c r="S709" s="403" t="s">
        <v>15</v>
      </c>
      <c r="T709" s="398"/>
      <c r="U709" s="535"/>
    </row>
    <row r="710" spans="2:21" s="415" customFormat="1" ht="13.5" hidden="1" outlineLevel="3">
      <c r="B710" s="407"/>
      <c r="C710" s="408"/>
      <c r="D710" s="399" t="s">
        <v>70</v>
      </c>
      <c r="E710" s="436" t="s">
        <v>15</v>
      </c>
      <c r="F710" s="466" t="s">
        <v>3595</v>
      </c>
      <c r="G710" s="408"/>
      <c r="H710" s="411">
        <v>0.3</v>
      </c>
      <c r="I710" s="412" t="s">
        <v>15</v>
      </c>
      <c r="J710" s="408"/>
      <c r="K710" s="408"/>
      <c r="L710" s="414"/>
      <c r="M710" s="412" t="s">
        <v>15</v>
      </c>
      <c r="N710" s="413"/>
      <c r="O710" s="414"/>
      <c r="P710" s="412" t="s">
        <v>15</v>
      </c>
      <c r="Q710" s="413"/>
      <c r="R710" s="411">
        <f t="shared" si="9"/>
        <v>0.3</v>
      </c>
      <c r="S710" s="412" t="s">
        <v>15</v>
      </c>
      <c r="T710" s="408"/>
      <c r="U710" s="536"/>
    </row>
    <row r="711" spans="2:21" s="415" customFormat="1" ht="13.5" hidden="1" outlineLevel="3">
      <c r="B711" s="407"/>
      <c r="C711" s="408"/>
      <c r="D711" s="399" t="s">
        <v>70</v>
      </c>
      <c r="E711" s="436" t="s">
        <v>15</v>
      </c>
      <c r="F711" s="466" t="s">
        <v>3596</v>
      </c>
      <c r="G711" s="408"/>
      <c r="H711" s="411">
        <v>0.45</v>
      </c>
      <c r="I711" s="412" t="s">
        <v>15</v>
      </c>
      <c r="J711" s="408"/>
      <c r="K711" s="408"/>
      <c r="L711" s="414"/>
      <c r="M711" s="412" t="s">
        <v>15</v>
      </c>
      <c r="N711" s="413"/>
      <c r="O711" s="414"/>
      <c r="P711" s="412" t="s">
        <v>15</v>
      </c>
      <c r="Q711" s="413"/>
      <c r="R711" s="411">
        <f t="shared" si="9"/>
        <v>0.45</v>
      </c>
      <c r="S711" s="412" t="s">
        <v>15</v>
      </c>
      <c r="T711" s="408"/>
      <c r="U711" s="536"/>
    </row>
    <row r="712" spans="2:21" s="424" customFormat="1" ht="13.5" hidden="1" outlineLevel="3">
      <c r="B712" s="416"/>
      <c r="C712" s="417"/>
      <c r="D712" s="399" t="s">
        <v>70</v>
      </c>
      <c r="E712" s="438" t="s">
        <v>15</v>
      </c>
      <c r="F712" s="539" t="s">
        <v>71</v>
      </c>
      <c r="G712" s="417"/>
      <c r="H712" s="420">
        <v>12.672</v>
      </c>
      <c r="I712" s="421" t="s">
        <v>15</v>
      </c>
      <c r="J712" s="417"/>
      <c r="K712" s="417"/>
      <c r="L712" s="423"/>
      <c r="M712" s="421" t="s">
        <v>15</v>
      </c>
      <c r="N712" s="422"/>
      <c r="O712" s="423"/>
      <c r="P712" s="421" t="s">
        <v>15</v>
      </c>
      <c r="Q712" s="422"/>
      <c r="R712" s="420">
        <f t="shared" si="9"/>
        <v>12.672</v>
      </c>
      <c r="S712" s="421" t="s">
        <v>15</v>
      </c>
      <c r="T712" s="417"/>
      <c r="U712" s="540"/>
    </row>
    <row r="713" spans="2:21" s="264" customFormat="1" ht="22.5" customHeight="1" hidden="1" outlineLevel="2" collapsed="1">
      <c r="B713" s="255"/>
      <c r="C713" s="256" t="s">
        <v>1758</v>
      </c>
      <c r="D713" s="256" t="s">
        <v>67</v>
      </c>
      <c r="E713" s="257" t="s">
        <v>3163</v>
      </c>
      <c r="F713" s="258" t="s">
        <v>3164</v>
      </c>
      <c r="G713" s="259" t="s">
        <v>68</v>
      </c>
      <c r="H713" s="260">
        <v>0.108</v>
      </c>
      <c r="I713" s="261">
        <v>1741.5</v>
      </c>
      <c r="J713" s="534">
        <f>ROUND(I713*H713,2)</f>
        <v>188.08</v>
      </c>
      <c r="K713" s="636"/>
      <c r="L713" s="262"/>
      <c r="M713" s="261">
        <v>1741.5</v>
      </c>
      <c r="N713" s="263">
        <f>ROUND(M713*L713,2)</f>
        <v>0</v>
      </c>
      <c r="O713" s="262"/>
      <c r="P713" s="261">
        <v>1741.5</v>
      </c>
      <c r="Q713" s="263">
        <f>ROUND(P713*O713,2)</f>
        <v>0</v>
      </c>
      <c r="R713" s="638">
        <f t="shared" si="9"/>
        <v>0.108</v>
      </c>
      <c r="S713" s="261">
        <v>1741.5</v>
      </c>
      <c r="T713" s="534">
        <f>ROUND(S713*R713,2)</f>
        <v>188.08</v>
      </c>
      <c r="U713" s="525"/>
    </row>
    <row r="714" spans="2:21" s="406" customFormat="1" ht="13.5" hidden="1" outlineLevel="3">
      <c r="B714" s="397"/>
      <c r="C714" s="398"/>
      <c r="D714" s="399" t="s">
        <v>70</v>
      </c>
      <c r="E714" s="402" t="s">
        <v>15</v>
      </c>
      <c r="F714" s="467" t="s">
        <v>3597</v>
      </c>
      <c r="G714" s="398"/>
      <c r="H714" s="402" t="s">
        <v>15</v>
      </c>
      <c r="I714" s="403" t="s">
        <v>15</v>
      </c>
      <c r="J714" s="398"/>
      <c r="K714" s="398"/>
      <c r="L714" s="405"/>
      <c r="M714" s="403" t="s">
        <v>15</v>
      </c>
      <c r="N714" s="404"/>
      <c r="O714" s="405"/>
      <c r="P714" s="403" t="s">
        <v>15</v>
      </c>
      <c r="Q714" s="404"/>
      <c r="R714" s="402" t="e">
        <f t="shared" si="9"/>
        <v>#VALUE!</v>
      </c>
      <c r="S714" s="403" t="s">
        <v>15</v>
      </c>
      <c r="T714" s="398"/>
      <c r="U714" s="535"/>
    </row>
    <row r="715" spans="2:21" s="415" customFormat="1" ht="13.5" hidden="1" outlineLevel="3">
      <c r="B715" s="407"/>
      <c r="C715" s="408"/>
      <c r="D715" s="399" t="s">
        <v>70</v>
      </c>
      <c r="E715" s="436" t="s">
        <v>15</v>
      </c>
      <c r="F715" s="466" t="s">
        <v>3598</v>
      </c>
      <c r="G715" s="408"/>
      <c r="H715" s="411">
        <v>0.108</v>
      </c>
      <c r="I715" s="412" t="s">
        <v>15</v>
      </c>
      <c r="J715" s="408"/>
      <c r="K715" s="408"/>
      <c r="L715" s="414"/>
      <c r="M715" s="412" t="s">
        <v>15</v>
      </c>
      <c r="N715" s="413"/>
      <c r="O715" s="414"/>
      <c r="P715" s="412" t="s">
        <v>15</v>
      </c>
      <c r="Q715" s="413"/>
      <c r="R715" s="411">
        <f t="shared" si="9"/>
        <v>0.108</v>
      </c>
      <c r="S715" s="412" t="s">
        <v>15</v>
      </c>
      <c r="T715" s="408"/>
      <c r="U715" s="536"/>
    </row>
    <row r="716" spans="2:21" s="264" customFormat="1" ht="31.5" customHeight="1" hidden="1" outlineLevel="2">
      <c r="B716" s="255"/>
      <c r="C716" s="256" t="s">
        <v>1760</v>
      </c>
      <c r="D716" s="256" t="s">
        <v>67</v>
      </c>
      <c r="E716" s="257" t="s">
        <v>1404</v>
      </c>
      <c r="F716" s="258" t="s">
        <v>1405</v>
      </c>
      <c r="G716" s="259" t="s">
        <v>82</v>
      </c>
      <c r="H716" s="260">
        <v>28.138</v>
      </c>
      <c r="I716" s="261">
        <v>62.7</v>
      </c>
      <c r="J716" s="534">
        <f>ROUND(I716*H716,2)</f>
        <v>1764.25</v>
      </c>
      <c r="K716" s="636"/>
      <c r="L716" s="262"/>
      <c r="M716" s="261">
        <v>62.7</v>
      </c>
      <c r="N716" s="263">
        <f>ROUND(M716*L716,2)</f>
        <v>0</v>
      </c>
      <c r="O716" s="262"/>
      <c r="P716" s="261">
        <v>62.7</v>
      </c>
      <c r="Q716" s="263">
        <f>ROUND(P716*O716,2)</f>
        <v>0</v>
      </c>
      <c r="R716" s="638">
        <f t="shared" si="9"/>
        <v>28.138</v>
      </c>
      <c r="S716" s="261">
        <v>62.7</v>
      </c>
      <c r="T716" s="534">
        <f>ROUND(S716*R716,2)</f>
        <v>1764.25</v>
      </c>
      <c r="U716" s="525"/>
    </row>
    <row r="717" spans="2:21" s="264" customFormat="1" ht="22.5" customHeight="1" hidden="1" outlineLevel="2">
      <c r="B717" s="255"/>
      <c r="C717" s="256" t="s">
        <v>1762</v>
      </c>
      <c r="D717" s="256" t="s">
        <v>67</v>
      </c>
      <c r="E717" s="257" t="s">
        <v>1406</v>
      </c>
      <c r="F717" s="258" t="s">
        <v>1407</v>
      </c>
      <c r="G717" s="259" t="s">
        <v>82</v>
      </c>
      <c r="H717" s="260">
        <v>28.138</v>
      </c>
      <c r="I717" s="261">
        <v>20.9</v>
      </c>
      <c r="J717" s="534">
        <f>ROUND(I717*H717,2)</f>
        <v>588.08</v>
      </c>
      <c r="K717" s="636"/>
      <c r="L717" s="262"/>
      <c r="M717" s="261">
        <v>20.9</v>
      </c>
      <c r="N717" s="263">
        <f>ROUND(M717*L717,2)</f>
        <v>0</v>
      </c>
      <c r="O717" s="262"/>
      <c r="P717" s="261">
        <v>20.9</v>
      </c>
      <c r="Q717" s="263">
        <f>ROUND(P717*O717,2)</f>
        <v>0</v>
      </c>
      <c r="R717" s="638">
        <f t="shared" si="9"/>
        <v>28.138</v>
      </c>
      <c r="S717" s="261">
        <v>20.9</v>
      </c>
      <c r="T717" s="534">
        <f>ROUND(S717*R717,2)</f>
        <v>588.08</v>
      </c>
      <c r="U717" s="525"/>
    </row>
    <row r="718" spans="2:21" s="264" customFormat="1" ht="22.5" customHeight="1" hidden="1" outlineLevel="2" collapsed="1">
      <c r="B718" s="255"/>
      <c r="C718" s="256" t="s">
        <v>1763</v>
      </c>
      <c r="D718" s="256" t="s">
        <v>67</v>
      </c>
      <c r="E718" s="257" t="s">
        <v>1408</v>
      </c>
      <c r="F718" s="258" t="s">
        <v>1409</v>
      </c>
      <c r="G718" s="259" t="s">
        <v>82</v>
      </c>
      <c r="H718" s="260">
        <v>619.036</v>
      </c>
      <c r="I718" s="261">
        <v>6.2</v>
      </c>
      <c r="J718" s="534">
        <f>ROUND(I718*H718,2)</f>
        <v>3838.02</v>
      </c>
      <c r="K718" s="636"/>
      <c r="L718" s="262"/>
      <c r="M718" s="261">
        <v>6.2</v>
      </c>
      <c r="N718" s="263">
        <f>ROUND(M718*L718,2)</f>
        <v>0</v>
      </c>
      <c r="O718" s="262"/>
      <c r="P718" s="261">
        <v>6.2</v>
      </c>
      <c r="Q718" s="263">
        <f>ROUND(P718*O718,2)</f>
        <v>0</v>
      </c>
      <c r="R718" s="638">
        <f t="shared" si="9"/>
        <v>619.036</v>
      </c>
      <c r="S718" s="261">
        <v>6.2</v>
      </c>
      <c r="T718" s="534">
        <f>ROUND(S718*R718,2)</f>
        <v>3838.02</v>
      </c>
      <c r="U718" s="525"/>
    </row>
    <row r="719" spans="2:21" s="415" customFormat="1" ht="13.5" hidden="1" outlineLevel="3">
      <c r="B719" s="407"/>
      <c r="C719" s="408"/>
      <c r="D719" s="399" t="s">
        <v>70</v>
      </c>
      <c r="E719" s="408"/>
      <c r="F719" s="466" t="s">
        <v>3599</v>
      </c>
      <c r="G719" s="408"/>
      <c r="H719" s="411">
        <v>619.036</v>
      </c>
      <c r="I719" s="412" t="s">
        <v>15</v>
      </c>
      <c r="J719" s="408"/>
      <c r="K719" s="408"/>
      <c r="L719" s="414"/>
      <c r="M719" s="412" t="s">
        <v>15</v>
      </c>
      <c r="N719" s="413"/>
      <c r="O719" s="414"/>
      <c r="P719" s="412" t="s">
        <v>15</v>
      </c>
      <c r="Q719" s="413"/>
      <c r="R719" s="411">
        <f t="shared" si="9"/>
        <v>619.036</v>
      </c>
      <c r="S719" s="412" t="s">
        <v>15</v>
      </c>
      <c r="T719" s="408"/>
      <c r="U719" s="536"/>
    </row>
    <row r="720" spans="2:21" s="264" customFormat="1" ht="22.5" customHeight="1" hidden="1" outlineLevel="2">
      <c r="B720" s="255"/>
      <c r="C720" s="256" t="s">
        <v>1784</v>
      </c>
      <c r="D720" s="256" t="s">
        <v>67</v>
      </c>
      <c r="E720" s="257" t="s">
        <v>1144</v>
      </c>
      <c r="F720" s="258" t="s">
        <v>962</v>
      </c>
      <c r="G720" s="259" t="s">
        <v>82</v>
      </c>
      <c r="H720" s="260">
        <v>28.138</v>
      </c>
      <c r="I720" s="261">
        <v>348.3</v>
      </c>
      <c r="J720" s="534">
        <f>ROUND(I720*H720,2)</f>
        <v>9800.47</v>
      </c>
      <c r="K720" s="636"/>
      <c r="L720" s="262"/>
      <c r="M720" s="261">
        <v>348.3</v>
      </c>
      <c r="N720" s="263">
        <f>ROUND(M720*L720,2)</f>
        <v>0</v>
      </c>
      <c r="O720" s="262"/>
      <c r="P720" s="261">
        <v>348.3</v>
      </c>
      <c r="Q720" s="263">
        <f>ROUND(P720*O720,2)</f>
        <v>0</v>
      </c>
      <c r="R720" s="638">
        <f t="shared" si="9"/>
        <v>28.138</v>
      </c>
      <c r="S720" s="261">
        <v>348.3</v>
      </c>
      <c r="T720" s="534">
        <f>ROUND(S720*R720,2)</f>
        <v>9800.47</v>
      </c>
      <c r="U720" s="525"/>
    </row>
    <row r="721" spans="2:21" s="254" customFormat="1" ht="29.85" customHeight="1" outlineLevel="1" collapsed="1">
      <c r="B721" s="248"/>
      <c r="C721" s="249"/>
      <c r="D721" s="250" t="s">
        <v>36</v>
      </c>
      <c r="E721" s="251" t="s">
        <v>69</v>
      </c>
      <c r="F721" s="251" t="s">
        <v>183</v>
      </c>
      <c r="G721" s="249"/>
      <c r="H721" s="249"/>
      <c r="I721" s="252" t="s">
        <v>15</v>
      </c>
      <c r="J721" s="533">
        <f>SUM(J722:J823)</f>
        <v>414578.17</v>
      </c>
      <c r="K721" s="533"/>
      <c r="L721" s="248"/>
      <c r="M721" s="252" t="s">
        <v>15</v>
      </c>
      <c r="N721" s="253">
        <f>SUM(N722:N823)</f>
        <v>0</v>
      </c>
      <c r="O721" s="248"/>
      <c r="P721" s="252" t="s">
        <v>15</v>
      </c>
      <c r="Q721" s="253">
        <f>SUM(Q722:Q823)</f>
        <v>0</v>
      </c>
      <c r="R721" s="249"/>
      <c r="S721" s="252" t="s">
        <v>15</v>
      </c>
      <c r="T721" s="533">
        <f>SUM(T722:T823)</f>
        <v>414578.17</v>
      </c>
      <c r="U721" s="532"/>
    </row>
    <row r="722" spans="2:21" s="264" customFormat="1" ht="22.5" customHeight="1" hidden="1" outlineLevel="2" collapsed="1">
      <c r="B722" s="255"/>
      <c r="C722" s="256" t="s">
        <v>1787</v>
      </c>
      <c r="D722" s="256" t="s">
        <v>67</v>
      </c>
      <c r="E722" s="257" t="s">
        <v>3600</v>
      </c>
      <c r="F722" s="258" t="s">
        <v>3601</v>
      </c>
      <c r="G722" s="259" t="s">
        <v>68</v>
      </c>
      <c r="H722" s="260">
        <v>2.028</v>
      </c>
      <c r="I722" s="261">
        <v>668.7</v>
      </c>
      <c r="J722" s="534">
        <f>ROUND(I722*H722,2)</f>
        <v>1356.12</v>
      </c>
      <c r="K722" s="636"/>
      <c r="L722" s="262"/>
      <c r="M722" s="261">
        <v>668.7</v>
      </c>
      <c r="N722" s="263">
        <f>ROUND(M722*L722,2)</f>
        <v>0</v>
      </c>
      <c r="O722" s="262"/>
      <c r="P722" s="261">
        <v>668.7</v>
      </c>
      <c r="Q722" s="263">
        <f>ROUND(P722*O722,2)</f>
        <v>0</v>
      </c>
      <c r="R722" s="638">
        <f t="shared" si="9"/>
        <v>2.028</v>
      </c>
      <c r="S722" s="261">
        <v>668.7</v>
      </c>
      <c r="T722" s="534">
        <f>ROUND(S722*R722,2)</f>
        <v>1356.12</v>
      </c>
      <c r="U722" s="525"/>
    </row>
    <row r="723" spans="2:21" s="406" customFormat="1" ht="13.5" hidden="1" outlineLevel="3">
      <c r="B723" s="397"/>
      <c r="C723" s="398"/>
      <c r="D723" s="399" t="s">
        <v>70</v>
      </c>
      <c r="E723" s="402" t="s">
        <v>15</v>
      </c>
      <c r="F723" s="467" t="s">
        <v>2237</v>
      </c>
      <c r="G723" s="398"/>
      <c r="H723" s="402" t="s">
        <v>15</v>
      </c>
      <c r="I723" s="403" t="s">
        <v>15</v>
      </c>
      <c r="J723" s="398"/>
      <c r="K723" s="398"/>
      <c r="L723" s="405"/>
      <c r="M723" s="403" t="s">
        <v>15</v>
      </c>
      <c r="N723" s="404"/>
      <c r="O723" s="405"/>
      <c r="P723" s="403" t="s">
        <v>15</v>
      </c>
      <c r="Q723" s="404"/>
      <c r="R723" s="402" t="e">
        <f t="shared" si="9"/>
        <v>#VALUE!</v>
      </c>
      <c r="S723" s="403" t="s">
        <v>15</v>
      </c>
      <c r="T723" s="398"/>
      <c r="U723" s="535"/>
    </row>
    <row r="724" spans="2:21" s="415" customFormat="1" ht="13.5" hidden="1" outlineLevel="3">
      <c r="B724" s="407"/>
      <c r="C724" s="408"/>
      <c r="D724" s="399" t="s">
        <v>70</v>
      </c>
      <c r="E724" s="436" t="s">
        <v>15</v>
      </c>
      <c r="F724" s="466" t="s">
        <v>3602</v>
      </c>
      <c r="G724" s="408"/>
      <c r="H724" s="411">
        <v>0.676</v>
      </c>
      <c r="I724" s="412" t="s">
        <v>15</v>
      </c>
      <c r="J724" s="408"/>
      <c r="K724" s="408"/>
      <c r="L724" s="414"/>
      <c r="M724" s="412" t="s">
        <v>15</v>
      </c>
      <c r="N724" s="413"/>
      <c r="O724" s="414"/>
      <c r="P724" s="412" t="s">
        <v>15</v>
      </c>
      <c r="Q724" s="413"/>
      <c r="R724" s="411">
        <f t="shared" si="9"/>
        <v>0.676</v>
      </c>
      <c r="S724" s="412" t="s">
        <v>15</v>
      </c>
      <c r="T724" s="408"/>
      <c r="U724" s="536"/>
    </row>
    <row r="725" spans="2:21" s="415" customFormat="1" ht="13.5" hidden="1" outlineLevel="3">
      <c r="B725" s="407"/>
      <c r="C725" s="408"/>
      <c r="D725" s="399" t="s">
        <v>70</v>
      </c>
      <c r="E725" s="436" t="s">
        <v>15</v>
      </c>
      <c r="F725" s="466" t="s">
        <v>3603</v>
      </c>
      <c r="G725" s="408"/>
      <c r="H725" s="411">
        <v>0.676</v>
      </c>
      <c r="I725" s="412" t="s">
        <v>15</v>
      </c>
      <c r="J725" s="408"/>
      <c r="K725" s="408"/>
      <c r="L725" s="414"/>
      <c r="M725" s="412" t="s">
        <v>15</v>
      </c>
      <c r="N725" s="413"/>
      <c r="O725" s="414"/>
      <c r="P725" s="412" t="s">
        <v>15</v>
      </c>
      <c r="Q725" s="413"/>
      <c r="R725" s="411">
        <f t="shared" si="9"/>
        <v>0.676</v>
      </c>
      <c r="S725" s="412" t="s">
        <v>15</v>
      </c>
      <c r="T725" s="408"/>
      <c r="U725" s="536"/>
    </row>
    <row r="726" spans="2:21" s="415" customFormat="1" ht="13.5" hidden="1" outlineLevel="3">
      <c r="B726" s="407"/>
      <c r="C726" s="408"/>
      <c r="D726" s="399" t="s">
        <v>70</v>
      </c>
      <c r="E726" s="436" t="s">
        <v>15</v>
      </c>
      <c r="F726" s="466" t="s">
        <v>3604</v>
      </c>
      <c r="G726" s="408"/>
      <c r="H726" s="411">
        <v>0.676</v>
      </c>
      <c r="I726" s="412" t="s">
        <v>15</v>
      </c>
      <c r="J726" s="408"/>
      <c r="K726" s="408"/>
      <c r="L726" s="414"/>
      <c r="M726" s="412" t="s">
        <v>15</v>
      </c>
      <c r="N726" s="413"/>
      <c r="O726" s="414"/>
      <c r="P726" s="412" t="s">
        <v>15</v>
      </c>
      <c r="Q726" s="413"/>
      <c r="R726" s="411">
        <f t="shared" si="9"/>
        <v>0.676</v>
      </c>
      <c r="S726" s="412" t="s">
        <v>15</v>
      </c>
      <c r="T726" s="408"/>
      <c r="U726" s="536"/>
    </row>
    <row r="727" spans="2:21" s="424" customFormat="1" ht="13.5" hidden="1" outlineLevel="3">
      <c r="B727" s="416"/>
      <c r="C727" s="417"/>
      <c r="D727" s="399" t="s">
        <v>70</v>
      </c>
      <c r="E727" s="438" t="s">
        <v>2243</v>
      </c>
      <c r="F727" s="539" t="s">
        <v>71</v>
      </c>
      <c r="G727" s="417"/>
      <c r="H727" s="420">
        <v>2.028</v>
      </c>
      <c r="I727" s="421" t="s">
        <v>15</v>
      </c>
      <c r="J727" s="417"/>
      <c r="K727" s="417"/>
      <c r="L727" s="423"/>
      <c r="M727" s="421" t="s">
        <v>15</v>
      </c>
      <c r="N727" s="422"/>
      <c r="O727" s="423"/>
      <c r="P727" s="421" t="s">
        <v>15</v>
      </c>
      <c r="Q727" s="422"/>
      <c r="R727" s="420">
        <f t="shared" si="9"/>
        <v>2.028</v>
      </c>
      <c r="S727" s="421" t="s">
        <v>15</v>
      </c>
      <c r="T727" s="417"/>
      <c r="U727" s="540"/>
    </row>
    <row r="728" spans="2:21" s="264" customFormat="1" ht="22.5" customHeight="1" hidden="1" outlineLevel="2" collapsed="1">
      <c r="B728" s="255"/>
      <c r="C728" s="256" t="s">
        <v>1789</v>
      </c>
      <c r="D728" s="256" t="s">
        <v>67</v>
      </c>
      <c r="E728" s="257" t="s">
        <v>3605</v>
      </c>
      <c r="F728" s="258" t="s">
        <v>3606</v>
      </c>
      <c r="G728" s="259" t="s">
        <v>68</v>
      </c>
      <c r="H728" s="260">
        <v>9.323</v>
      </c>
      <c r="I728" s="261">
        <v>626.9</v>
      </c>
      <c r="J728" s="534">
        <f>ROUND(I728*H728,2)</f>
        <v>5844.59</v>
      </c>
      <c r="K728" s="636"/>
      <c r="L728" s="262"/>
      <c r="M728" s="261">
        <v>626.9</v>
      </c>
      <c r="N728" s="263">
        <f>ROUND(M728*L728,2)</f>
        <v>0</v>
      </c>
      <c r="O728" s="262"/>
      <c r="P728" s="261">
        <v>626.9</v>
      </c>
      <c r="Q728" s="263">
        <f>ROUND(P728*O728,2)</f>
        <v>0</v>
      </c>
      <c r="R728" s="638">
        <f t="shared" si="9"/>
        <v>9.323</v>
      </c>
      <c r="S728" s="261">
        <v>626.9</v>
      </c>
      <c r="T728" s="534">
        <f>ROUND(S728*R728,2)</f>
        <v>5844.59</v>
      </c>
      <c r="U728" s="525"/>
    </row>
    <row r="729" spans="2:21" s="406" customFormat="1" ht="13.5" hidden="1" outlineLevel="3">
      <c r="B729" s="397"/>
      <c r="C729" s="398"/>
      <c r="D729" s="399" t="s">
        <v>70</v>
      </c>
      <c r="E729" s="402" t="s">
        <v>15</v>
      </c>
      <c r="F729" s="467" t="s">
        <v>3302</v>
      </c>
      <c r="G729" s="398"/>
      <c r="H729" s="402" t="s">
        <v>15</v>
      </c>
      <c r="I729" s="403" t="s">
        <v>15</v>
      </c>
      <c r="J729" s="398"/>
      <c r="K729" s="398"/>
      <c r="L729" s="405"/>
      <c r="M729" s="403" t="s">
        <v>15</v>
      </c>
      <c r="N729" s="404"/>
      <c r="O729" s="405"/>
      <c r="P729" s="403" t="s">
        <v>15</v>
      </c>
      <c r="Q729" s="404"/>
      <c r="R729" s="402" t="e">
        <f t="shared" si="9"/>
        <v>#VALUE!</v>
      </c>
      <c r="S729" s="403" t="s">
        <v>15</v>
      </c>
      <c r="T729" s="398"/>
      <c r="U729" s="535"/>
    </row>
    <row r="730" spans="2:21" s="415" customFormat="1" ht="13.5" hidden="1" outlineLevel="3">
      <c r="B730" s="407"/>
      <c r="C730" s="408"/>
      <c r="D730" s="399" t="s">
        <v>70</v>
      </c>
      <c r="E730" s="436" t="s">
        <v>15</v>
      </c>
      <c r="F730" s="466" t="s">
        <v>3607</v>
      </c>
      <c r="G730" s="408"/>
      <c r="H730" s="411">
        <v>2.1</v>
      </c>
      <c r="I730" s="412" t="s">
        <v>15</v>
      </c>
      <c r="J730" s="408"/>
      <c r="K730" s="408"/>
      <c r="L730" s="414"/>
      <c r="M730" s="412" t="s">
        <v>15</v>
      </c>
      <c r="N730" s="413"/>
      <c r="O730" s="414"/>
      <c r="P730" s="412" t="s">
        <v>15</v>
      </c>
      <c r="Q730" s="413"/>
      <c r="R730" s="411">
        <f t="shared" si="9"/>
        <v>2.1</v>
      </c>
      <c r="S730" s="412" t="s">
        <v>15</v>
      </c>
      <c r="T730" s="408"/>
      <c r="U730" s="536"/>
    </row>
    <row r="731" spans="2:21" s="415" customFormat="1" ht="13.5" hidden="1" outlineLevel="3">
      <c r="B731" s="407"/>
      <c r="C731" s="408"/>
      <c r="D731" s="399" t="s">
        <v>70</v>
      </c>
      <c r="E731" s="436" t="s">
        <v>15</v>
      </c>
      <c r="F731" s="466" t="s">
        <v>3608</v>
      </c>
      <c r="G731" s="408"/>
      <c r="H731" s="411">
        <v>1.694</v>
      </c>
      <c r="I731" s="412" t="s">
        <v>15</v>
      </c>
      <c r="J731" s="408"/>
      <c r="K731" s="408"/>
      <c r="L731" s="414"/>
      <c r="M731" s="412" t="s">
        <v>15</v>
      </c>
      <c r="N731" s="413"/>
      <c r="O731" s="414"/>
      <c r="P731" s="412" t="s">
        <v>15</v>
      </c>
      <c r="Q731" s="413"/>
      <c r="R731" s="411">
        <f t="shared" si="9"/>
        <v>1.694</v>
      </c>
      <c r="S731" s="412" t="s">
        <v>15</v>
      </c>
      <c r="T731" s="408"/>
      <c r="U731" s="536"/>
    </row>
    <row r="732" spans="2:21" s="415" customFormat="1" ht="13.5" hidden="1" outlineLevel="3">
      <c r="B732" s="407"/>
      <c r="C732" s="408"/>
      <c r="D732" s="399" t="s">
        <v>70</v>
      </c>
      <c r="E732" s="436" t="s">
        <v>15</v>
      </c>
      <c r="F732" s="466" t="s">
        <v>3609</v>
      </c>
      <c r="G732" s="408"/>
      <c r="H732" s="411">
        <v>3.878</v>
      </c>
      <c r="I732" s="412" t="s">
        <v>15</v>
      </c>
      <c r="J732" s="408"/>
      <c r="K732" s="408"/>
      <c r="L732" s="414"/>
      <c r="M732" s="412" t="s">
        <v>15</v>
      </c>
      <c r="N732" s="413"/>
      <c r="O732" s="414"/>
      <c r="P732" s="412" t="s">
        <v>15</v>
      </c>
      <c r="Q732" s="413"/>
      <c r="R732" s="411">
        <f t="shared" si="9"/>
        <v>3.878</v>
      </c>
      <c r="S732" s="412" t="s">
        <v>15</v>
      </c>
      <c r="T732" s="408"/>
      <c r="U732" s="536"/>
    </row>
    <row r="733" spans="2:21" s="415" customFormat="1" ht="13.5" hidden="1" outlineLevel="3">
      <c r="B733" s="407"/>
      <c r="C733" s="408"/>
      <c r="D733" s="399" t="s">
        <v>70</v>
      </c>
      <c r="E733" s="436" t="s">
        <v>15</v>
      </c>
      <c r="F733" s="466" t="s">
        <v>3610</v>
      </c>
      <c r="G733" s="408"/>
      <c r="H733" s="411">
        <v>1.651</v>
      </c>
      <c r="I733" s="412" t="s">
        <v>15</v>
      </c>
      <c r="J733" s="408"/>
      <c r="K733" s="408"/>
      <c r="L733" s="414"/>
      <c r="M733" s="412" t="s">
        <v>15</v>
      </c>
      <c r="N733" s="413"/>
      <c r="O733" s="414"/>
      <c r="P733" s="412" t="s">
        <v>15</v>
      </c>
      <c r="Q733" s="413"/>
      <c r="R733" s="411">
        <f t="shared" si="9"/>
        <v>1.651</v>
      </c>
      <c r="S733" s="412" t="s">
        <v>15</v>
      </c>
      <c r="T733" s="408"/>
      <c r="U733" s="536"/>
    </row>
    <row r="734" spans="2:21" s="424" customFormat="1" ht="13.5" hidden="1" outlineLevel="3">
      <c r="B734" s="416"/>
      <c r="C734" s="417"/>
      <c r="D734" s="399" t="s">
        <v>70</v>
      </c>
      <c r="E734" s="438" t="s">
        <v>2250</v>
      </c>
      <c r="F734" s="539" t="s">
        <v>71</v>
      </c>
      <c r="G734" s="417"/>
      <c r="H734" s="420">
        <v>9.323</v>
      </c>
      <c r="I734" s="421" t="s">
        <v>15</v>
      </c>
      <c r="J734" s="417"/>
      <c r="K734" s="417"/>
      <c r="L734" s="423"/>
      <c r="M734" s="421" t="s">
        <v>15</v>
      </c>
      <c r="N734" s="422"/>
      <c r="O734" s="423"/>
      <c r="P734" s="421" t="s">
        <v>15</v>
      </c>
      <c r="Q734" s="422"/>
      <c r="R734" s="420">
        <f t="shared" si="9"/>
        <v>9.323</v>
      </c>
      <c r="S734" s="421" t="s">
        <v>15</v>
      </c>
      <c r="T734" s="417"/>
      <c r="U734" s="540"/>
    </row>
    <row r="735" spans="2:21" s="264" customFormat="1" ht="22.5" customHeight="1" hidden="1" outlineLevel="2" collapsed="1">
      <c r="B735" s="255"/>
      <c r="C735" s="256" t="s">
        <v>1790</v>
      </c>
      <c r="D735" s="256" t="s">
        <v>67</v>
      </c>
      <c r="E735" s="257" t="s">
        <v>1597</v>
      </c>
      <c r="F735" s="258" t="s">
        <v>1598</v>
      </c>
      <c r="G735" s="259" t="s">
        <v>68</v>
      </c>
      <c r="H735" s="260">
        <v>11.351</v>
      </c>
      <c r="I735" s="261">
        <v>36.1</v>
      </c>
      <c r="J735" s="534">
        <f>ROUND(I735*H735,2)</f>
        <v>409.77</v>
      </c>
      <c r="K735" s="636"/>
      <c r="L735" s="262"/>
      <c r="M735" s="261">
        <v>36.1</v>
      </c>
      <c r="N735" s="263">
        <f>ROUND(M735*L735,2)</f>
        <v>0</v>
      </c>
      <c r="O735" s="262"/>
      <c r="P735" s="261">
        <v>36.1</v>
      </c>
      <c r="Q735" s="263">
        <f>ROUND(P735*O735,2)</f>
        <v>0</v>
      </c>
      <c r="R735" s="638">
        <f t="shared" si="9"/>
        <v>11.351</v>
      </c>
      <c r="S735" s="261">
        <v>36.1</v>
      </c>
      <c r="T735" s="534">
        <f>ROUND(S735*R735,2)</f>
        <v>409.77</v>
      </c>
      <c r="U735" s="525"/>
    </row>
    <row r="736" spans="2:21" s="415" customFormat="1" ht="13.5" hidden="1" outlineLevel="3">
      <c r="B736" s="407"/>
      <c r="C736" s="408"/>
      <c r="D736" s="399" t="s">
        <v>70</v>
      </c>
      <c r="E736" s="436" t="s">
        <v>15</v>
      </c>
      <c r="F736" s="466" t="s">
        <v>3611</v>
      </c>
      <c r="G736" s="408"/>
      <c r="H736" s="411">
        <v>11.351</v>
      </c>
      <c r="I736" s="412" t="s">
        <v>15</v>
      </c>
      <c r="J736" s="408"/>
      <c r="K736" s="408"/>
      <c r="L736" s="414"/>
      <c r="M736" s="412" t="s">
        <v>15</v>
      </c>
      <c r="N736" s="413"/>
      <c r="O736" s="414"/>
      <c r="P736" s="412" t="s">
        <v>15</v>
      </c>
      <c r="Q736" s="413"/>
      <c r="R736" s="411">
        <f t="shared" si="9"/>
        <v>11.351</v>
      </c>
      <c r="S736" s="412" t="s">
        <v>15</v>
      </c>
      <c r="T736" s="408"/>
      <c r="U736" s="536"/>
    </row>
    <row r="737" spans="2:21" s="264" customFormat="1" ht="22.5" customHeight="1" hidden="1" outlineLevel="2">
      <c r="B737" s="255"/>
      <c r="C737" s="256" t="s">
        <v>1793</v>
      </c>
      <c r="D737" s="256" t="s">
        <v>67</v>
      </c>
      <c r="E737" s="257" t="s">
        <v>1588</v>
      </c>
      <c r="F737" s="258" t="s">
        <v>1589</v>
      </c>
      <c r="G737" s="259" t="s">
        <v>68</v>
      </c>
      <c r="H737" s="260">
        <v>11.351</v>
      </c>
      <c r="I737" s="261">
        <v>10.3</v>
      </c>
      <c r="J737" s="534">
        <f>ROUND(I737*H737,2)</f>
        <v>116.92</v>
      </c>
      <c r="K737" s="636"/>
      <c r="L737" s="262"/>
      <c r="M737" s="261">
        <v>10.3</v>
      </c>
      <c r="N737" s="263">
        <f>ROUND(M737*L737,2)</f>
        <v>0</v>
      </c>
      <c r="O737" s="262"/>
      <c r="P737" s="261">
        <v>10.3</v>
      </c>
      <c r="Q737" s="263">
        <f>ROUND(P737*O737,2)</f>
        <v>0</v>
      </c>
      <c r="R737" s="638">
        <f t="shared" si="9"/>
        <v>11.351</v>
      </c>
      <c r="S737" s="261">
        <v>10.3</v>
      </c>
      <c r="T737" s="534">
        <f>ROUND(S737*R737,2)</f>
        <v>116.92</v>
      </c>
      <c r="U737" s="525"/>
    </row>
    <row r="738" spans="2:21" s="264" customFormat="1" ht="22.5" customHeight="1" hidden="1" outlineLevel="2" collapsed="1">
      <c r="B738" s="255"/>
      <c r="C738" s="256" t="s">
        <v>1799</v>
      </c>
      <c r="D738" s="256" t="s">
        <v>67</v>
      </c>
      <c r="E738" s="257" t="s">
        <v>2284</v>
      </c>
      <c r="F738" s="258" t="s">
        <v>2285</v>
      </c>
      <c r="G738" s="259" t="s">
        <v>182</v>
      </c>
      <c r="H738" s="260">
        <v>9</v>
      </c>
      <c r="I738" s="261">
        <v>69.7</v>
      </c>
      <c r="J738" s="534">
        <f>ROUND(I738*H738,2)</f>
        <v>627.3</v>
      </c>
      <c r="K738" s="636"/>
      <c r="L738" s="262"/>
      <c r="M738" s="261">
        <v>69.7</v>
      </c>
      <c r="N738" s="263">
        <f>ROUND(M738*L738,2)</f>
        <v>0</v>
      </c>
      <c r="O738" s="262"/>
      <c r="P738" s="261">
        <v>69.7</v>
      </c>
      <c r="Q738" s="263">
        <f>ROUND(P738*O738,2)</f>
        <v>0</v>
      </c>
      <c r="R738" s="638">
        <f t="shared" si="9"/>
        <v>9</v>
      </c>
      <c r="S738" s="261">
        <v>69.7</v>
      </c>
      <c r="T738" s="534">
        <f>ROUND(S738*R738,2)</f>
        <v>627.3</v>
      </c>
      <c r="U738" s="525"/>
    </row>
    <row r="739" spans="2:21" s="415" customFormat="1" ht="13.5" hidden="1" outlineLevel="3">
      <c r="B739" s="407"/>
      <c r="C739" s="408"/>
      <c r="D739" s="399" t="s">
        <v>70</v>
      </c>
      <c r="E739" s="436" t="s">
        <v>15</v>
      </c>
      <c r="F739" s="466" t="s">
        <v>3612</v>
      </c>
      <c r="G739" s="408"/>
      <c r="H739" s="411">
        <v>7</v>
      </c>
      <c r="I739" s="412" t="s">
        <v>15</v>
      </c>
      <c r="J739" s="408"/>
      <c r="K739" s="408"/>
      <c r="L739" s="414"/>
      <c r="M739" s="412" t="s">
        <v>15</v>
      </c>
      <c r="N739" s="413"/>
      <c r="O739" s="414"/>
      <c r="P739" s="412" t="s">
        <v>15</v>
      </c>
      <c r="Q739" s="413"/>
      <c r="R739" s="411">
        <f t="shared" si="9"/>
        <v>7</v>
      </c>
      <c r="S739" s="412" t="s">
        <v>15</v>
      </c>
      <c r="T739" s="408"/>
      <c r="U739" s="536"/>
    </row>
    <row r="740" spans="2:21" s="415" customFormat="1" ht="13.5" hidden="1" outlineLevel="3">
      <c r="B740" s="407"/>
      <c r="C740" s="408"/>
      <c r="D740" s="399" t="s">
        <v>70</v>
      </c>
      <c r="E740" s="436" t="s">
        <v>15</v>
      </c>
      <c r="F740" s="466" t="s">
        <v>3613</v>
      </c>
      <c r="G740" s="408"/>
      <c r="H740" s="411">
        <v>2</v>
      </c>
      <c r="I740" s="412" t="s">
        <v>15</v>
      </c>
      <c r="J740" s="408"/>
      <c r="K740" s="408"/>
      <c r="L740" s="414"/>
      <c r="M740" s="412" t="s">
        <v>15</v>
      </c>
      <c r="N740" s="413"/>
      <c r="O740" s="414"/>
      <c r="P740" s="412" t="s">
        <v>15</v>
      </c>
      <c r="Q740" s="413"/>
      <c r="R740" s="411">
        <f t="shared" si="9"/>
        <v>2</v>
      </c>
      <c r="S740" s="412" t="s">
        <v>15</v>
      </c>
      <c r="T740" s="408"/>
      <c r="U740" s="536"/>
    </row>
    <row r="741" spans="2:21" s="424" customFormat="1" ht="13.5" hidden="1" outlineLevel="3">
      <c r="B741" s="416"/>
      <c r="C741" s="417"/>
      <c r="D741" s="399" t="s">
        <v>70</v>
      </c>
      <c r="E741" s="438" t="s">
        <v>15</v>
      </c>
      <c r="F741" s="539" t="s">
        <v>71</v>
      </c>
      <c r="G741" s="417"/>
      <c r="H741" s="420">
        <v>9</v>
      </c>
      <c r="I741" s="421" t="s">
        <v>15</v>
      </c>
      <c r="J741" s="417"/>
      <c r="K741" s="417"/>
      <c r="L741" s="423"/>
      <c r="M741" s="421" t="s">
        <v>15</v>
      </c>
      <c r="N741" s="422"/>
      <c r="O741" s="423"/>
      <c r="P741" s="421" t="s">
        <v>15</v>
      </c>
      <c r="Q741" s="422"/>
      <c r="R741" s="420">
        <f t="shared" si="9"/>
        <v>9</v>
      </c>
      <c r="S741" s="421" t="s">
        <v>15</v>
      </c>
      <c r="T741" s="417"/>
      <c r="U741" s="540"/>
    </row>
    <row r="742" spans="2:21" s="264" customFormat="1" ht="22.5" customHeight="1" hidden="1" outlineLevel="2" collapsed="1">
      <c r="B742" s="255"/>
      <c r="C742" s="265" t="s">
        <v>1803</v>
      </c>
      <c r="D742" s="265" t="s">
        <v>90</v>
      </c>
      <c r="E742" s="266" t="s">
        <v>2296</v>
      </c>
      <c r="F742" s="554" t="s">
        <v>2297</v>
      </c>
      <c r="G742" s="267" t="s">
        <v>182</v>
      </c>
      <c r="H742" s="268">
        <v>7.07</v>
      </c>
      <c r="I742" s="269">
        <v>229.9</v>
      </c>
      <c r="J742" s="555">
        <f>ROUND(I742*H742,2)</f>
        <v>1625.39</v>
      </c>
      <c r="K742" s="637"/>
      <c r="L742" s="270"/>
      <c r="M742" s="269">
        <v>229.9</v>
      </c>
      <c r="N742" s="271">
        <f>ROUND(M742*L742,2)</f>
        <v>0</v>
      </c>
      <c r="O742" s="270"/>
      <c r="P742" s="269">
        <v>229.9</v>
      </c>
      <c r="Q742" s="271">
        <f>ROUND(P742*O742,2)</f>
        <v>0</v>
      </c>
      <c r="R742" s="640">
        <f t="shared" si="9"/>
        <v>7.07</v>
      </c>
      <c r="S742" s="269">
        <v>229.9</v>
      </c>
      <c r="T742" s="555">
        <f>ROUND(S742*R742,2)</f>
        <v>1625.39</v>
      </c>
      <c r="U742" s="525"/>
    </row>
    <row r="743" spans="2:21" s="415" customFormat="1" ht="13.5" hidden="1" outlineLevel="3">
      <c r="B743" s="407"/>
      <c r="C743" s="408"/>
      <c r="D743" s="399" t="s">
        <v>70</v>
      </c>
      <c r="E743" s="408"/>
      <c r="F743" s="466" t="s">
        <v>3614</v>
      </c>
      <c r="G743" s="408"/>
      <c r="H743" s="411">
        <v>7.07</v>
      </c>
      <c r="I743" s="412" t="s">
        <v>15</v>
      </c>
      <c r="J743" s="408"/>
      <c r="K743" s="408"/>
      <c r="L743" s="414"/>
      <c r="M743" s="412" t="s">
        <v>15</v>
      </c>
      <c r="N743" s="413"/>
      <c r="O743" s="414"/>
      <c r="P743" s="412" t="s">
        <v>15</v>
      </c>
      <c r="Q743" s="413"/>
      <c r="R743" s="411">
        <f t="shared" si="9"/>
        <v>7.07</v>
      </c>
      <c r="S743" s="412" t="s">
        <v>15</v>
      </c>
      <c r="T743" s="408"/>
      <c r="U743" s="536"/>
    </row>
    <row r="744" spans="2:21" s="264" customFormat="1" ht="22.5" customHeight="1" hidden="1" outlineLevel="2" collapsed="1">
      <c r="B744" s="255"/>
      <c r="C744" s="265" t="s">
        <v>1811</v>
      </c>
      <c r="D744" s="265" t="s">
        <v>90</v>
      </c>
      <c r="E744" s="266" t="s">
        <v>2300</v>
      </c>
      <c r="F744" s="554" t="s">
        <v>2301</v>
      </c>
      <c r="G744" s="267" t="s">
        <v>182</v>
      </c>
      <c r="H744" s="268">
        <v>1.01</v>
      </c>
      <c r="I744" s="269">
        <v>890.3</v>
      </c>
      <c r="J744" s="555">
        <f>ROUND(I744*H744,2)</f>
        <v>899.2</v>
      </c>
      <c r="K744" s="637"/>
      <c r="L744" s="270"/>
      <c r="M744" s="269">
        <v>890.3</v>
      </c>
      <c r="N744" s="271">
        <f>ROUND(M744*L744,2)</f>
        <v>0</v>
      </c>
      <c r="O744" s="270"/>
      <c r="P744" s="269">
        <v>890.3</v>
      </c>
      <c r="Q744" s="271">
        <f>ROUND(P744*O744,2)</f>
        <v>0</v>
      </c>
      <c r="R744" s="640">
        <f t="shared" si="9"/>
        <v>1.01</v>
      </c>
      <c r="S744" s="269">
        <v>890.3</v>
      </c>
      <c r="T744" s="555">
        <f>ROUND(S744*R744,2)</f>
        <v>899.2</v>
      </c>
      <c r="U744" s="525"/>
    </row>
    <row r="745" spans="2:21" s="415" customFormat="1" ht="13.5" hidden="1" outlineLevel="3">
      <c r="B745" s="407"/>
      <c r="C745" s="408"/>
      <c r="D745" s="399" t="s">
        <v>70</v>
      </c>
      <c r="E745" s="408"/>
      <c r="F745" s="466" t="s">
        <v>2291</v>
      </c>
      <c r="G745" s="408"/>
      <c r="H745" s="411">
        <v>1.01</v>
      </c>
      <c r="I745" s="412" t="s">
        <v>15</v>
      </c>
      <c r="J745" s="408"/>
      <c r="K745" s="408"/>
      <c r="L745" s="414"/>
      <c r="M745" s="412" t="s">
        <v>15</v>
      </c>
      <c r="N745" s="413"/>
      <c r="O745" s="414"/>
      <c r="P745" s="412" t="s">
        <v>15</v>
      </c>
      <c r="Q745" s="413"/>
      <c r="R745" s="411">
        <f t="shared" si="9"/>
        <v>1.01</v>
      </c>
      <c r="S745" s="412" t="s">
        <v>15</v>
      </c>
      <c r="T745" s="408"/>
      <c r="U745" s="536"/>
    </row>
    <row r="746" spans="2:21" s="264" customFormat="1" ht="22.5" customHeight="1" hidden="1" outlineLevel="2" collapsed="1">
      <c r="B746" s="255"/>
      <c r="C746" s="265" t="s">
        <v>1816</v>
      </c>
      <c r="D746" s="265" t="s">
        <v>90</v>
      </c>
      <c r="E746" s="266" t="s">
        <v>2304</v>
      </c>
      <c r="F746" s="554" t="s">
        <v>2305</v>
      </c>
      <c r="G746" s="267" t="s">
        <v>182</v>
      </c>
      <c r="H746" s="268">
        <v>1.01</v>
      </c>
      <c r="I746" s="269">
        <v>930.7</v>
      </c>
      <c r="J746" s="555">
        <f>ROUND(I746*H746,2)</f>
        <v>940.01</v>
      </c>
      <c r="K746" s="637"/>
      <c r="L746" s="270"/>
      <c r="M746" s="269">
        <v>930.7</v>
      </c>
      <c r="N746" s="271">
        <f>ROUND(M746*L746,2)</f>
        <v>0</v>
      </c>
      <c r="O746" s="270"/>
      <c r="P746" s="269">
        <v>930.7</v>
      </c>
      <c r="Q746" s="271">
        <f>ROUND(P746*O746,2)</f>
        <v>0</v>
      </c>
      <c r="R746" s="640">
        <f t="shared" si="9"/>
        <v>1.01</v>
      </c>
      <c r="S746" s="269">
        <v>930.7</v>
      </c>
      <c r="T746" s="555">
        <f>ROUND(S746*R746,2)</f>
        <v>940.01</v>
      </c>
      <c r="U746" s="525"/>
    </row>
    <row r="747" spans="2:21" s="415" customFormat="1" ht="13.5" hidden="1" outlineLevel="3">
      <c r="B747" s="407"/>
      <c r="C747" s="408"/>
      <c r="D747" s="399" t="s">
        <v>70</v>
      </c>
      <c r="E747" s="408"/>
      <c r="F747" s="466" t="s">
        <v>2291</v>
      </c>
      <c r="G747" s="408"/>
      <c r="H747" s="411">
        <v>1.01</v>
      </c>
      <c r="I747" s="412" t="s">
        <v>15</v>
      </c>
      <c r="J747" s="408"/>
      <c r="K747" s="408"/>
      <c r="L747" s="414"/>
      <c r="M747" s="412" t="s">
        <v>15</v>
      </c>
      <c r="N747" s="413"/>
      <c r="O747" s="414"/>
      <c r="P747" s="412" t="s">
        <v>15</v>
      </c>
      <c r="Q747" s="413"/>
      <c r="R747" s="411">
        <f aca="true" t="shared" si="10" ref="R747:R810">H747+L747+O747</f>
        <v>1.01</v>
      </c>
      <c r="S747" s="412" t="s">
        <v>15</v>
      </c>
      <c r="T747" s="408"/>
      <c r="U747" s="536"/>
    </row>
    <row r="748" spans="2:21" s="264" customFormat="1" ht="22.5" customHeight="1" hidden="1" outlineLevel="2" collapsed="1">
      <c r="B748" s="255"/>
      <c r="C748" s="256" t="s">
        <v>1822</v>
      </c>
      <c r="D748" s="256" t="s">
        <v>67</v>
      </c>
      <c r="E748" s="257" t="s">
        <v>2284</v>
      </c>
      <c r="F748" s="258" t="s">
        <v>2285</v>
      </c>
      <c r="G748" s="259" t="s">
        <v>182</v>
      </c>
      <c r="H748" s="260">
        <v>3</v>
      </c>
      <c r="I748" s="261">
        <v>69.7</v>
      </c>
      <c r="J748" s="534">
        <f>ROUND(I748*H748,2)</f>
        <v>209.1</v>
      </c>
      <c r="K748" s="636"/>
      <c r="L748" s="262"/>
      <c r="M748" s="261">
        <v>69.7</v>
      </c>
      <c r="N748" s="263">
        <f>ROUND(M748*L748,2)</f>
        <v>0</v>
      </c>
      <c r="O748" s="262"/>
      <c r="P748" s="261">
        <v>69.7</v>
      </c>
      <c r="Q748" s="263">
        <f>ROUND(P748*O748,2)</f>
        <v>0</v>
      </c>
      <c r="R748" s="638">
        <f t="shared" si="10"/>
        <v>3</v>
      </c>
      <c r="S748" s="261">
        <v>69.7</v>
      </c>
      <c r="T748" s="534">
        <f>ROUND(S748*R748,2)</f>
        <v>209.1</v>
      </c>
      <c r="U748" s="525"/>
    </row>
    <row r="749" spans="2:21" s="415" customFormat="1" ht="13.5" hidden="1" outlineLevel="3">
      <c r="B749" s="407"/>
      <c r="C749" s="408"/>
      <c r="D749" s="399" t="s">
        <v>70</v>
      </c>
      <c r="E749" s="436" t="s">
        <v>15</v>
      </c>
      <c r="F749" s="466" t="s">
        <v>3615</v>
      </c>
      <c r="G749" s="408"/>
      <c r="H749" s="411">
        <v>3</v>
      </c>
      <c r="I749" s="412" t="s">
        <v>15</v>
      </c>
      <c r="J749" s="408"/>
      <c r="K749" s="408"/>
      <c r="L749" s="414"/>
      <c r="M749" s="412" t="s">
        <v>15</v>
      </c>
      <c r="N749" s="413"/>
      <c r="O749" s="414"/>
      <c r="P749" s="412" t="s">
        <v>15</v>
      </c>
      <c r="Q749" s="413"/>
      <c r="R749" s="411">
        <f t="shared" si="10"/>
        <v>3</v>
      </c>
      <c r="S749" s="412" t="s">
        <v>15</v>
      </c>
      <c r="T749" s="408"/>
      <c r="U749" s="536"/>
    </row>
    <row r="750" spans="2:21" s="264" customFormat="1" ht="22.5" customHeight="1" hidden="1" outlineLevel="2" collapsed="1">
      <c r="B750" s="255"/>
      <c r="C750" s="265" t="s">
        <v>1826</v>
      </c>
      <c r="D750" s="265" t="s">
        <v>90</v>
      </c>
      <c r="E750" s="266" t="s">
        <v>3616</v>
      </c>
      <c r="F750" s="554" t="s">
        <v>3617</v>
      </c>
      <c r="G750" s="267" t="s">
        <v>182</v>
      </c>
      <c r="H750" s="268">
        <v>1.01</v>
      </c>
      <c r="I750" s="269">
        <v>204.9</v>
      </c>
      <c r="J750" s="555">
        <f>ROUND(I750*H750,2)</f>
        <v>206.95</v>
      </c>
      <c r="K750" s="637"/>
      <c r="L750" s="270"/>
      <c r="M750" s="269">
        <v>204.9</v>
      </c>
      <c r="N750" s="271">
        <f>ROUND(M750*L750,2)</f>
        <v>0</v>
      </c>
      <c r="O750" s="270"/>
      <c r="P750" s="269">
        <v>204.9</v>
      </c>
      <c r="Q750" s="271">
        <f>ROUND(P750*O750,2)</f>
        <v>0</v>
      </c>
      <c r="R750" s="640">
        <f t="shared" si="10"/>
        <v>1.01</v>
      </c>
      <c r="S750" s="269">
        <v>204.9</v>
      </c>
      <c r="T750" s="555">
        <f>ROUND(S750*R750,2)</f>
        <v>206.95</v>
      </c>
      <c r="U750" s="525"/>
    </row>
    <row r="751" spans="2:21" s="415" customFormat="1" ht="13.5" hidden="1" outlineLevel="3">
      <c r="B751" s="407"/>
      <c r="C751" s="408"/>
      <c r="D751" s="399" t="s">
        <v>70</v>
      </c>
      <c r="E751" s="408"/>
      <c r="F751" s="466" t="s">
        <v>2291</v>
      </c>
      <c r="G751" s="408"/>
      <c r="H751" s="411">
        <v>1.01</v>
      </c>
      <c r="I751" s="412" t="s">
        <v>15</v>
      </c>
      <c r="J751" s="408"/>
      <c r="K751" s="408"/>
      <c r="L751" s="414"/>
      <c r="M751" s="412" t="s">
        <v>15</v>
      </c>
      <c r="N751" s="413"/>
      <c r="O751" s="414"/>
      <c r="P751" s="412" t="s">
        <v>15</v>
      </c>
      <c r="Q751" s="413"/>
      <c r="R751" s="411">
        <f t="shared" si="10"/>
        <v>1.01</v>
      </c>
      <c r="S751" s="412" t="s">
        <v>15</v>
      </c>
      <c r="T751" s="408"/>
      <c r="U751" s="536"/>
    </row>
    <row r="752" spans="2:21" s="264" customFormat="1" ht="22.5" customHeight="1" hidden="1" outlineLevel="2" collapsed="1">
      <c r="B752" s="255"/>
      <c r="C752" s="265" t="s">
        <v>1829</v>
      </c>
      <c r="D752" s="265" t="s">
        <v>90</v>
      </c>
      <c r="E752" s="266" t="s">
        <v>3618</v>
      </c>
      <c r="F752" s="554" t="s">
        <v>3619</v>
      </c>
      <c r="G752" s="267" t="s">
        <v>182</v>
      </c>
      <c r="H752" s="268">
        <v>2.02</v>
      </c>
      <c r="I752" s="269">
        <v>229.9</v>
      </c>
      <c r="J752" s="555">
        <f>ROUND(I752*H752,2)</f>
        <v>464.4</v>
      </c>
      <c r="K752" s="637"/>
      <c r="L752" s="270"/>
      <c r="M752" s="269">
        <v>229.9</v>
      </c>
      <c r="N752" s="271">
        <f>ROUND(M752*L752,2)</f>
        <v>0</v>
      </c>
      <c r="O752" s="270"/>
      <c r="P752" s="269">
        <v>229.9</v>
      </c>
      <c r="Q752" s="271">
        <f>ROUND(P752*O752,2)</f>
        <v>0</v>
      </c>
      <c r="R752" s="640">
        <f t="shared" si="10"/>
        <v>2.02</v>
      </c>
      <c r="S752" s="269">
        <v>229.9</v>
      </c>
      <c r="T752" s="555">
        <f>ROUND(S752*R752,2)</f>
        <v>464.4</v>
      </c>
      <c r="U752" s="525"/>
    </row>
    <row r="753" spans="2:21" s="415" customFormat="1" ht="13.5" hidden="1" outlineLevel="3">
      <c r="B753" s="407"/>
      <c r="C753" s="408"/>
      <c r="D753" s="399" t="s">
        <v>70</v>
      </c>
      <c r="E753" s="408"/>
      <c r="F753" s="466" t="s">
        <v>2886</v>
      </c>
      <c r="G753" s="408"/>
      <c r="H753" s="411">
        <v>2.02</v>
      </c>
      <c r="I753" s="412" t="s">
        <v>15</v>
      </c>
      <c r="J753" s="408"/>
      <c r="K753" s="408"/>
      <c r="L753" s="414"/>
      <c r="M753" s="412" t="s">
        <v>15</v>
      </c>
      <c r="N753" s="413"/>
      <c r="O753" s="414"/>
      <c r="P753" s="412" t="s">
        <v>15</v>
      </c>
      <c r="Q753" s="413"/>
      <c r="R753" s="411">
        <f t="shared" si="10"/>
        <v>2.02</v>
      </c>
      <c r="S753" s="412" t="s">
        <v>15</v>
      </c>
      <c r="T753" s="408"/>
      <c r="U753" s="536"/>
    </row>
    <row r="754" spans="2:21" s="264" customFormat="1" ht="22.5" customHeight="1" hidden="1" outlineLevel="2" collapsed="1">
      <c r="B754" s="255"/>
      <c r="C754" s="256" t="s">
        <v>1836</v>
      </c>
      <c r="D754" s="256" t="s">
        <v>67</v>
      </c>
      <c r="E754" s="257" t="s">
        <v>2307</v>
      </c>
      <c r="F754" s="258" t="s">
        <v>2308</v>
      </c>
      <c r="G754" s="259" t="s">
        <v>182</v>
      </c>
      <c r="H754" s="260">
        <v>1</v>
      </c>
      <c r="I754" s="261">
        <v>83.6</v>
      </c>
      <c r="J754" s="534">
        <f>ROUND(I754*H754,2)</f>
        <v>83.6</v>
      </c>
      <c r="K754" s="636"/>
      <c r="L754" s="262"/>
      <c r="M754" s="261">
        <v>83.6</v>
      </c>
      <c r="N754" s="263">
        <f>ROUND(M754*L754,2)</f>
        <v>0</v>
      </c>
      <c r="O754" s="262"/>
      <c r="P754" s="261">
        <v>83.6</v>
      </c>
      <c r="Q754" s="263">
        <f>ROUND(P754*O754,2)</f>
        <v>0</v>
      </c>
      <c r="R754" s="638">
        <f t="shared" si="10"/>
        <v>1</v>
      </c>
      <c r="S754" s="261">
        <v>83.6</v>
      </c>
      <c r="T754" s="534">
        <f>ROUND(S754*R754,2)</f>
        <v>83.6</v>
      </c>
      <c r="U754" s="525"/>
    </row>
    <row r="755" spans="2:21" s="415" customFormat="1" ht="13.5" hidden="1" outlineLevel="3">
      <c r="B755" s="407"/>
      <c r="C755" s="408"/>
      <c r="D755" s="399" t="s">
        <v>70</v>
      </c>
      <c r="E755" s="436" t="s">
        <v>15</v>
      </c>
      <c r="F755" s="466" t="s">
        <v>2753</v>
      </c>
      <c r="G755" s="408"/>
      <c r="H755" s="411">
        <v>1</v>
      </c>
      <c r="I755" s="412" t="s">
        <v>15</v>
      </c>
      <c r="J755" s="408"/>
      <c r="K755" s="408"/>
      <c r="L755" s="414"/>
      <c r="M755" s="412" t="s">
        <v>15</v>
      </c>
      <c r="N755" s="413"/>
      <c r="O755" s="414"/>
      <c r="P755" s="412" t="s">
        <v>15</v>
      </c>
      <c r="Q755" s="413"/>
      <c r="R755" s="411">
        <f t="shared" si="10"/>
        <v>1</v>
      </c>
      <c r="S755" s="412" t="s">
        <v>15</v>
      </c>
      <c r="T755" s="408"/>
      <c r="U755" s="536"/>
    </row>
    <row r="756" spans="2:21" s="264" customFormat="1" ht="22.5" customHeight="1" hidden="1" outlineLevel="2" collapsed="1">
      <c r="B756" s="255"/>
      <c r="C756" s="265" t="s">
        <v>1839</v>
      </c>
      <c r="D756" s="265" t="s">
        <v>90</v>
      </c>
      <c r="E756" s="266" t="s">
        <v>2311</v>
      </c>
      <c r="F756" s="554" t="s">
        <v>2312</v>
      </c>
      <c r="G756" s="267" t="s">
        <v>182</v>
      </c>
      <c r="H756" s="268">
        <v>1.01</v>
      </c>
      <c r="I756" s="269">
        <v>253.6</v>
      </c>
      <c r="J756" s="555">
        <f>ROUND(I756*H756,2)</f>
        <v>256.14</v>
      </c>
      <c r="K756" s="637"/>
      <c r="L756" s="270"/>
      <c r="M756" s="269">
        <v>253.6</v>
      </c>
      <c r="N756" s="271">
        <f>ROUND(M756*L756,2)</f>
        <v>0</v>
      </c>
      <c r="O756" s="270"/>
      <c r="P756" s="269">
        <v>253.6</v>
      </c>
      <c r="Q756" s="271">
        <f>ROUND(P756*O756,2)</f>
        <v>0</v>
      </c>
      <c r="R756" s="640">
        <f t="shared" si="10"/>
        <v>1.01</v>
      </c>
      <c r="S756" s="269">
        <v>253.6</v>
      </c>
      <c r="T756" s="555">
        <f>ROUND(S756*R756,2)</f>
        <v>256.14</v>
      </c>
      <c r="U756" s="525"/>
    </row>
    <row r="757" spans="2:21" s="415" customFormat="1" ht="13.5" hidden="1" outlineLevel="3">
      <c r="B757" s="407"/>
      <c r="C757" s="408"/>
      <c r="D757" s="399" t="s">
        <v>70</v>
      </c>
      <c r="E757" s="408"/>
      <c r="F757" s="466" t="s">
        <v>2291</v>
      </c>
      <c r="G757" s="408"/>
      <c r="H757" s="411">
        <v>1.01</v>
      </c>
      <c r="I757" s="412" t="s">
        <v>15</v>
      </c>
      <c r="J757" s="408"/>
      <c r="K757" s="408"/>
      <c r="L757" s="414"/>
      <c r="M757" s="412" t="s">
        <v>15</v>
      </c>
      <c r="N757" s="413"/>
      <c r="O757" s="414"/>
      <c r="P757" s="412" t="s">
        <v>15</v>
      </c>
      <c r="Q757" s="413"/>
      <c r="R757" s="411">
        <f t="shared" si="10"/>
        <v>1.01</v>
      </c>
      <c r="S757" s="412" t="s">
        <v>15</v>
      </c>
      <c r="T757" s="408"/>
      <c r="U757" s="536"/>
    </row>
    <row r="758" spans="2:21" s="264" customFormat="1" ht="22.5" customHeight="1" hidden="1" outlineLevel="2" collapsed="1">
      <c r="B758" s="255"/>
      <c r="C758" s="256" t="s">
        <v>1843</v>
      </c>
      <c r="D758" s="256" t="s">
        <v>67</v>
      </c>
      <c r="E758" s="257" t="s">
        <v>2272</v>
      </c>
      <c r="F758" s="258" t="s">
        <v>2273</v>
      </c>
      <c r="G758" s="259" t="s">
        <v>68</v>
      </c>
      <c r="H758" s="260">
        <v>2.028</v>
      </c>
      <c r="I758" s="261">
        <v>2368.4</v>
      </c>
      <c r="J758" s="534">
        <f>ROUND(I758*H758,2)</f>
        <v>4803.12</v>
      </c>
      <c r="K758" s="636"/>
      <c r="L758" s="262"/>
      <c r="M758" s="261">
        <v>2368.4</v>
      </c>
      <c r="N758" s="263">
        <f>ROUND(M758*L758,2)</f>
        <v>0</v>
      </c>
      <c r="O758" s="262"/>
      <c r="P758" s="261">
        <v>2368.4</v>
      </c>
      <c r="Q758" s="263">
        <f>ROUND(P758*O758,2)</f>
        <v>0</v>
      </c>
      <c r="R758" s="638">
        <f t="shared" si="10"/>
        <v>2.028</v>
      </c>
      <c r="S758" s="261">
        <v>2368.4</v>
      </c>
      <c r="T758" s="534">
        <f>ROUND(S758*R758,2)</f>
        <v>4803.12</v>
      </c>
      <c r="U758" s="525"/>
    </row>
    <row r="759" spans="2:21" s="406" customFormat="1" ht="13.5" hidden="1" outlineLevel="3">
      <c r="B759" s="397"/>
      <c r="C759" s="398"/>
      <c r="D759" s="399" t="s">
        <v>70</v>
      </c>
      <c r="E759" s="402" t="s">
        <v>15</v>
      </c>
      <c r="F759" s="467" t="s">
        <v>2237</v>
      </c>
      <c r="G759" s="398"/>
      <c r="H759" s="402" t="s">
        <v>15</v>
      </c>
      <c r="I759" s="403" t="s">
        <v>15</v>
      </c>
      <c r="J759" s="398"/>
      <c r="K759" s="398"/>
      <c r="L759" s="405"/>
      <c r="M759" s="403" t="s">
        <v>15</v>
      </c>
      <c r="N759" s="404"/>
      <c r="O759" s="405"/>
      <c r="P759" s="403" t="s">
        <v>15</v>
      </c>
      <c r="Q759" s="404"/>
      <c r="R759" s="402" t="e">
        <f t="shared" si="10"/>
        <v>#VALUE!</v>
      </c>
      <c r="S759" s="403" t="s">
        <v>15</v>
      </c>
      <c r="T759" s="398"/>
      <c r="U759" s="535"/>
    </row>
    <row r="760" spans="2:21" s="415" customFormat="1" ht="13.5" hidden="1" outlineLevel="3">
      <c r="B760" s="407"/>
      <c r="C760" s="408"/>
      <c r="D760" s="399" t="s">
        <v>70</v>
      </c>
      <c r="E760" s="436" t="s">
        <v>15</v>
      </c>
      <c r="F760" s="466" t="s">
        <v>3602</v>
      </c>
      <c r="G760" s="408"/>
      <c r="H760" s="411">
        <v>0.676</v>
      </c>
      <c r="I760" s="412" t="s">
        <v>15</v>
      </c>
      <c r="J760" s="408"/>
      <c r="K760" s="408"/>
      <c r="L760" s="414"/>
      <c r="M760" s="412" t="s">
        <v>15</v>
      </c>
      <c r="N760" s="413"/>
      <c r="O760" s="414"/>
      <c r="P760" s="412" t="s">
        <v>15</v>
      </c>
      <c r="Q760" s="413"/>
      <c r="R760" s="411">
        <f t="shared" si="10"/>
        <v>0.676</v>
      </c>
      <c r="S760" s="412" t="s">
        <v>15</v>
      </c>
      <c r="T760" s="408"/>
      <c r="U760" s="536"/>
    </row>
    <row r="761" spans="2:21" s="415" customFormat="1" ht="13.5" hidden="1" outlineLevel="3">
      <c r="B761" s="407"/>
      <c r="C761" s="408"/>
      <c r="D761" s="399" t="s">
        <v>70</v>
      </c>
      <c r="E761" s="436" t="s">
        <v>15</v>
      </c>
      <c r="F761" s="466" t="s">
        <v>3603</v>
      </c>
      <c r="G761" s="408"/>
      <c r="H761" s="411">
        <v>0.676</v>
      </c>
      <c r="I761" s="412" t="s">
        <v>15</v>
      </c>
      <c r="J761" s="408"/>
      <c r="K761" s="408"/>
      <c r="L761" s="414"/>
      <c r="M761" s="412" t="s">
        <v>15</v>
      </c>
      <c r="N761" s="413"/>
      <c r="O761" s="414"/>
      <c r="P761" s="412" t="s">
        <v>15</v>
      </c>
      <c r="Q761" s="413"/>
      <c r="R761" s="411">
        <f t="shared" si="10"/>
        <v>0.676</v>
      </c>
      <c r="S761" s="412" t="s">
        <v>15</v>
      </c>
      <c r="T761" s="408"/>
      <c r="U761" s="536"/>
    </row>
    <row r="762" spans="2:21" s="415" customFormat="1" ht="13.5" hidden="1" outlineLevel="3">
      <c r="B762" s="407"/>
      <c r="C762" s="408"/>
      <c r="D762" s="399" t="s">
        <v>70</v>
      </c>
      <c r="E762" s="436" t="s">
        <v>15</v>
      </c>
      <c r="F762" s="466" t="s">
        <v>3604</v>
      </c>
      <c r="G762" s="408"/>
      <c r="H762" s="411">
        <v>0.676</v>
      </c>
      <c r="I762" s="412" t="s">
        <v>15</v>
      </c>
      <c r="J762" s="408"/>
      <c r="K762" s="408"/>
      <c r="L762" s="414"/>
      <c r="M762" s="412" t="s">
        <v>15</v>
      </c>
      <c r="N762" s="413"/>
      <c r="O762" s="414"/>
      <c r="P762" s="412" t="s">
        <v>15</v>
      </c>
      <c r="Q762" s="413"/>
      <c r="R762" s="411">
        <f t="shared" si="10"/>
        <v>0.676</v>
      </c>
      <c r="S762" s="412" t="s">
        <v>15</v>
      </c>
      <c r="T762" s="408"/>
      <c r="U762" s="536"/>
    </row>
    <row r="763" spans="2:21" s="424" customFormat="1" ht="13.5" hidden="1" outlineLevel="3">
      <c r="B763" s="416"/>
      <c r="C763" s="417"/>
      <c r="D763" s="399" t="s">
        <v>70</v>
      </c>
      <c r="E763" s="438" t="s">
        <v>15</v>
      </c>
      <c r="F763" s="539" t="s">
        <v>71</v>
      </c>
      <c r="G763" s="417"/>
      <c r="H763" s="420">
        <v>2.028</v>
      </c>
      <c r="I763" s="421" t="s">
        <v>15</v>
      </c>
      <c r="J763" s="417"/>
      <c r="K763" s="417"/>
      <c r="L763" s="423"/>
      <c r="M763" s="421" t="s">
        <v>15</v>
      </c>
      <c r="N763" s="422"/>
      <c r="O763" s="423"/>
      <c r="P763" s="421" t="s">
        <v>15</v>
      </c>
      <c r="Q763" s="422"/>
      <c r="R763" s="420">
        <f t="shared" si="10"/>
        <v>2.028</v>
      </c>
      <c r="S763" s="421" t="s">
        <v>15</v>
      </c>
      <c r="T763" s="417"/>
      <c r="U763" s="540"/>
    </row>
    <row r="764" spans="2:21" s="264" customFormat="1" ht="22.5" customHeight="1" hidden="1" outlineLevel="2" collapsed="1">
      <c r="B764" s="255"/>
      <c r="C764" s="256" t="s">
        <v>1846</v>
      </c>
      <c r="D764" s="256" t="s">
        <v>67</v>
      </c>
      <c r="E764" s="257" t="s">
        <v>3620</v>
      </c>
      <c r="F764" s="258" t="s">
        <v>3621</v>
      </c>
      <c r="G764" s="259" t="s">
        <v>68</v>
      </c>
      <c r="H764" s="260">
        <v>9.191</v>
      </c>
      <c r="I764" s="261">
        <v>2577.4</v>
      </c>
      <c r="J764" s="534">
        <f>ROUND(I764*H764,2)</f>
        <v>23688.88</v>
      </c>
      <c r="K764" s="636"/>
      <c r="L764" s="262"/>
      <c r="M764" s="261">
        <v>2577.4</v>
      </c>
      <c r="N764" s="263">
        <f>ROUND(M764*L764,2)</f>
        <v>0</v>
      </c>
      <c r="O764" s="262"/>
      <c r="P764" s="261">
        <v>2577.4</v>
      </c>
      <c r="Q764" s="263">
        <f>ROUND(P764*O764,2)</f>
        <v>0</v>
      </c>
      <c r="R764" s="638">
        <f t="shared" si="10"/>
        <v>9.191</v>
      </c>
      <c r="S764" s="261">
        <v>2577.4</v>
      </c>
      <c r="T764" s="534">
        <f>ROUND(S764*R764,2)</f>
        <v>23688.88</v>
      </c>
      <c r="U764" s="525"/>
    </row>
    <row r="765" spans="2:21" s="406" customFormat="1" ht="13.5" hidden="1" outlineLevel="3">
      <c r="B765" s="397"/>
      <c r="C765" s="398"/>
      <c r="D765" s="399" t="s">
        <v>70</v>
      </c>
      <c r="E765" s="402" t="s">
        <v>15</v>
      </c>
      <c r="F765" s="467" t="s">
        <v>2321</v>
      </c>
      <c r="G765" s="398"/>
      <c r="H765" s="402" t="s">
        <v>15</v>
      </c>
      <c r="I765" s="403" t="s">
        <v>15</v>
      </c>
      <c r="J765" s="398"/>
      <c r="K765" s="398"/>
      <c r="L765" s="405"/>
      <c r="M765" s="403" t="s">
        <v>15</v>
      </c>
      <c r="N765" s="404"/>
      <c r="O765" s="405"/>
      <c r="P765" s="403" t="s">
        <v>15</v>
      </c>
      <c r="Q765" s="404"/>
      <c r="R765" s="402" t="e">
        <f t="shared" si="10"/>
        <v>#VALUE!</v>
      </c>
      <c r="S765" s="403" t="s">
        <v>15</v>
      </c>
      <c r="T765" s="398"/>
      <c r="U765" s="535"/>
    </row>
    <row r="766" spans="2:21" s="406" customFormat="1" ht="13.5" hidden="1" outlineLevel="3">
      <c r="B766" s="397"/>
      <c r="C766" s="398"/>
      <c r="D766" s="399" t="s">
        <v>70</v>
      </c>
      <c r="E766" s="402" t="s">
        <v>15</v>
      </c>
      <c r="F766" s="467" t="s">
        <v>3373</v>
      </c>
      <c r="G766" s="398"/>
      <c r="H766" s="402" t="s">
        <v>15</v>
      </c>
      <c r="I766" s="403" t="s">
        <v>15</v>
      </c>
      <c r="J766" s="398"/>
      <c r="K766" s="398"/>
      <c r="L766" s="405"/>
      <c r="M766" s="403" t="s">
        <v>15</v>
      </c>
      <c r="N766" s="404"/>
      <c r="O766" s="405"/>
      <c r="P766" s="403" t="s">
        <v>15</v>
      </c>
      <c r="Q766" s="404"/>
      <c r="R766" s="402" t="e">
        <f t="shared" si="10"/>
        <v>#VALUE!</v>
      </c>
      <c r="S766" s="403" t="s">
        <v>15</v>
      </c>
      <c r="T766" s="398"/>
      <c r="U766" s="535"/>
    </row>
    <row r="767" spans="2:21" s="415" customFormat="1" ht="13.5" hidden="1" outlineLevel="3">
      <c r="B767" s="407"/>
      <c r="C767" s="408"/>
      <c r="D767" s="399" t="s">
        <v>70</v>
      </c>
      <c r="E767" s="436" t="s">
        <v>15</v>
      </c>
      <c r="F767" s="466" t="s">
        <v>3622</v>
      </c>
      <c r="G767" s="408"/>
      <c r="H767" s="411">
        <v>1.2</v>
      </c>
      <c r="I767" s="412" t="s">
        <v>15</v>
      </c>
      <c r="J767" s="408"/>
      <c r="K767" s="408"/>
      <c r="L767" s="414"/>
      <c r="M767" s="412" t="s">
        <v>15</v>
      </c>
      <c r="N767" s="413"/>
      <c r="O767" s="414"/>
      <c r="P767" s="412" t="s">
        <v>15</v>
      </c>
      <c r="Q767" s="413"/>
      <c r="R767" s="411">
        <f t="shared" si="10"/>
        <v>1.2</v>
      </c>
      <c r="S767" s="412" t="s">
        <v>15</v>
      </c>
      <c r="T767" s="408"/>
      <c r="U767" s="536"/>
    </row>
    <row r="768" spans="2:21" s="415" customFormat="1" ht="13.5" hidden="1" outlineLevel="3">
      <c r="B768" s="407"/>
      <c r="C768" s="408"/>
      <c r="D768" s="399" t="s">
        <v>70</v>
      </c>
      <c r="E768" s="436" t="s">
        <v>15</v>
      </c>
      <c r="F768" s="466" t="s">
        <v>3623</v>
      </c>
      <c r="G768" s="408"/>
      <c r="H768" s="411">
        <v>1.28</v>
      </c>
      <c r="I768" s="412" t="s">
        <v>15</v>
      </c>
      <c r="J768" s="408"/>
      <c r="K768" s="408"/>
      <c r="L768" s="414"/>
      <c r="M768" s="412" t="s">
        <v>15</v>
      </c>
      <c r="N768" s="413"/>
      <c r="O768" s="414"/>
      <c r="P768" s="412" t="s">
        <v>15</v>
      </c>
      <c r="Q768" s="413"/>
      <c r="R768" s="411">
        <f t="shared" si="10"/>
        <v>1.28</v>
      </c>
      <c r="S768" s="412" t="s">
        <v>15</v>
      </c>
      <c r="T768" s="408"/>
      <c r="U768" s="536"/>
    </row>
    <row r="769" spans="2:21" s="415" customFormat="1" ht="13.5" hidden="1" outlineLevel="3">
      <c r="B769" s="407"/>
      <c r="C769" s="408"/>
      <c r="D769" s="399" t="s">
        <v>70</v>
      </c>
      <c r="E769" s="436" t="s">
        <v>15</v>
      </c>
      <c r="F769" s="466" t="s">
        <v>3624</v>
      </c>
      <c r="G769" s="408"/>
      <c r="H769" s="411">
        <v>-0.255</v>
      </c>
      <c r="I769" s="412" t="s">
        <v>15</v>
      </c>
      <c r="J769" s="408"/>
      <c r="K769" s="408"/>
      <c r="L769" s="414"/>
      <c r="M769" s="412" t="s">
        <v>15</v>
      </c>
      <c r="N769" s="413"/>
      <c r="O769" s="414"/>
      <c r="P769" s="412" t="s">
        <v>15</v>
      </c>
      <c r="Q769" s="413"/>
      <c r="R769" s="411">
        <f t="shared" si="10"/>
        <v>-0.255</v>
      </c>
      <c r="S769" s="412" t="s">
        <v>15</v>
      </c>
      <c r="T769" s="408"/>
      <c r="U769" s="536"/>
    </row>
    <row r="770" spans="2:21" s="415" customFormat="1" ht="13.5" hidden="1" outlineLevel="3">
      <c r="B770" s="407"/>
      <c r="C770" s="408"/>
      <c r="D770" s="399" t="s">
        <v>70</v>
      </c>
      <c r="E770" s="436" t="s">
        <v>15</v>
      </c>
      <c r="F770" s="466" t="s">
        <v>3625</v>
      </c>
      <c r="G770" s="408"/>
      <c r="H770" s="411">
        <v>-0.277</v>
      </c>
      <c r="I770" s="412" t="s">
        <v>15</v>
      </c>
      <c r="J770" s="408"/>
      <c r="K770" s="408"/>
      <c r="L770" s="414"/>
      <c r="M770" s="412" t="s">
        <v>15</v>
      </c>
      <c r="N770" s="413"/>
      <c r="O770" s="414"/>
      <c r="P770" s="412" t="s">
        <v>15</v>
      </c>
      <c r="Q770" s="413"/>
      <c r="R770" s="411">
        <f t="shared" si="10"/>
        <v>-0.277</v>
      </c>
      <c r="S770" s="412" t="s">
        <v>15</v>
      </c>
      <c r="T770" s="408"/>
      <c r="U770" s="536"/>
    </row>
    <row r="771" spans="2:21" s="406" customFormat="1" ht="13.5" hidden="1" outlineLevel="3">
      <c r="B771" s="397"/>
      <c r="C771" s="398"/>
      <c r="D771" s="399" t="s">
        <v>70</v>
      </c>
      <c r="E771" s="402" t="s">
        <v>15</v>
      </c>
      <c r="F771" s="467" t="s">
        <v>3378</v>
      </c>
      <c r="G771" s="398"/>
      <c r="H771" s="402" t="s">
        <v>15</v>
      </c>
      <c r="I771" s="403" t="s">
        <v>15</v>
      </c>
      <c r="J771" s="398"/>
      <c r="K771" s="398"/>
      <c r="L771" s="405"/>
      <c r="M771" s="403" t="s">
        <v>15</v>
      </c>
      <c r="N771" s="404"/>
      <c r="O771" s="405"/>
      <c r="P771" s="403" t="s">
        <v>15</v>
      </c>
      <c r="Q771" s="404"/>
      <c r="R771" s="402" t="e">
        <f t="shared" si="10"/>
        <v>#VALUE!</v>
      </c>
      <c r="S771" s="403" t="s">
        <v>15</v>
      </c>
      <c r="T771" s="398"/>
      <c r="U771" s="535"/>
    </row>
    <row r="772" spans="2:21" s="415" customFormat="1" ht="13.5" hidden="1" outlineLevel="3">
      <c r="B772" s="407"/>
      <c r="C772" s="408"/>
      <c r="D772" s="399" t="s">
        <v>70</v>
      </c>
      <c r="E772" s="436" t="s">
        <v>15</v>
      </c>
      <c r="F772" s="466" t="s">
        <v>3622</v>
      </c>
      <c r="G772" s="408"/>
      <c r="H772" s="411">
        <v>1.2</v>
      </c>
      <c r="I772" s="412" t="s">
        <v>15</v>
      </c>
      <c r="J772" s="408"/>
      <c r="K772" s="408"/>
      <c r="L772" s="414"/>
      <c r="M772" s="412" t="s">
        <v>15</v>
      </c>
      <c r="N772" s="413"/>
      <c r="O772" s="414"/>
      <c r="P772" s="412" t="s">
        <v>15</v>
      </c>
      <c r="Q772" s="413"/>
      <c r="R772" s="411">
        <f t="shared" si="10"/>
        <v>1.2</v>
      </c>
      <c r="S772" s="412" t="s">
        <v>15</v>
      </c>
      <c r="T772" s="408"/>
      <c r="U772" s="536"/>
    </row>
    <row r="773" spans="2:21" s="415" customFormat="1" ht="13.5" hidden="1" outlineLevel="3">
      <c r="B773" s="407"/>
      <c r="C773" s="408"/>
      <c r="D773" s="399" t="s">
        <v>70</v>
      </c>
      <c r="E773" s="436" t="s">
        <v>15</v>
      </c>
      <c r="F773" s="466" t="s">
        <v>3626</v>
      </c>
      <c r="G773" s="408"/>
      <c r="H773" s="411">
        <v>2.304</v>
      </c>
      <c r="I773" s="412" t="s">
        <v>15</v>
      </c>
      <c r="J773" s="408"/>
      <c r="K773" s="408"/>
      <c r="L773" s="414"/>
      <c r="M773" s="412" t="s">
        <v>15</v>
      </c>
      <c r="N773" s="413"/>
      <c r="O773" s="414"/>
      <c r="P773" s="412" t="s">
        <v>15</v>
      </c>
      <c r="Q773" s="413"/>
      <c r="R773" s="411">
        <f t="shared" si="10"/>
        <v>2.304</v>
      </c>
      <c r="S773" s="412" t="s">
        <v>15</v>
      </c>
      <c r="T773" s="408"/>
      <c r="U773" s="536"/>
    </row>
    <row r="774" spans="2:21" s="415" customFormat="1" ht="13.5" hidden="1" outlineLevel="3">
      <c r="B774" s="407"/>
      <c r="C774" s="408"/>
      <c r="D774" s="399" t="s">
        <v>70</v>
      </c>
      <c r="E774" s="436" t="s">
        <v>15</v>
      </c>
      <c r="F774" s="466" t="s">
        <v>3627</v>
      </c>
      <c r="G774" s="408"/>
      <c r="H774" s="411">
        <v>-0.362</v>
      </c>
      <c r="I774" s="412" t="s">
        <v>15</v>
      </c>
      <c r="J774" s="408"/>
      <c r="K774" s="408"/>
      <c r="L774" s="414"/>
      <c r="M774" s="412" t="s">
        <v>15</v>
      </c>
      <c r="N774" s="413"/>
      <c r="O774" s="414"/>
      <c r="P774" s="412" t="s">
        <v>15</v>
      </c>
      <c r="Q774" s="413"/>
      <c r="R774" s="411">
        <f t="shared" si="10"/>
        <v>-0.362</v>
      </c>
      <c r="S774" s="412" t="s">
        <v>15</v>
      </c>
      <c r="T774" s="408"/>
      <c r="U774" s="536"/>
    </row>
    <row r="775" spans="2:21" s="415" customFormat="1" ht="13.5" hidden="1" outlineLevel="3">
      <c r="B775" s="407"/>
      <c r="C775" s="408"/>
      <c r="D775" s="399" t="s">
        <v>70</v>
      </c>
      <c r="E775" s="436" t="s">
        <v>15</v>
      </c>
      <c r="F775" s="466" t="s">
        <v>3628</v>
      </c>
      <c r="G775" s="408"/>
      <c r="H775" s="411">
        <v>-0.493</v>
      </c>
      <c r="I775" s="412" t="s">
        <v>15</v>
      </c>
      <c r="J775" s="408"/>
      <c r="K775" s="408"/>
      <c r="L775" s="414"/>
      <c r="M775" s="412" t="s">
        <v>15</v>
      </c>
      <c r="N775" s="413"/>
      <c r="O775" s="414"/>
      <c r="P775" s="412" t="s">
        <v>15</v>
      </c>
      <c r="Q775" s="413"/>
      <c r="R775" s="411">
        <f t="shared" si="10"/>
        <v>-0.493</v>
      </c>
      <c r="S775" s="412" t="s">
        <v>15</v>
      </c>
      <c r="T775" s="408"/>
      <c r="U775" s="536"/>
    </row>
    <row r="776" spans="2:21" s="415" customFormat="1" ht="13.5" hidden="1" outlineLevel="3">
      <c r="B776" s="407"/>
      <c r="C776" s="408"/>
      <c r="D776" s="399" t="s">
        <v>70</v>
      </c>
      <c r="E776" s="436" t="s">
        <v>15</v>
      </c>
      <c r="F776" s="466" t="s">
        <v>3629</v>
      </c>
      <c r="G776" s="408"/>
      <c r="H776" s="411">
        <v>-0.111</v>
      </c>
      <c r="I776" s="412" t="s">
        <v>15</v>
      </c>
      <c r="J776" s="408"/>
      <c r="K776" s="408"/>
      <c r="L776" s="414"/>
      <c r="M776" s="412" t="s">
        <v>15</v>
      </c>
      <c r="N776" s="413"/>
      <c r="O776" s="414"/>
      <c r="P776" s="412" t="s">
        <v>15</v>
      </c>
      <c r="Q776" s="413"/>
      <c r="R776" s="411">
        <f t="shared" si="10"/>
        <v>-0.111</v>
      </c>
      <c r="S776" s="412" t="s">
        <v>15</v>
      </c>
      <c r="T776" s="408"/>
      <c r="U776" s="536"/>
    </row>
    <row r="777" spans="2:21" s="406" customFormat="1" ht="13.5" hidden="1" outlineLevel="3">
      <c r="B777" s="397"/>
      <c r="C777" s="398"/>
      <c r="D777" s="399" t="s">
        <v>70</v>
      </c>
      <c r="E777" s="402" t="s">
        <v>15</v>
      </c>
      <c r="F777" s="467" t="s">
        <v>3380</v>
      </c>
      <c r="G777" s="398"/>
      <c r="H777" s="402" t="s">
        <v>15</v>
      </c>
      <c r="I777" s="403" t="s">
        <v>15</v>
      </c>
      <c r="J777" s="398"/>
      <c r="K777" s="398"/>
      <c r="L777" s="405"/>
      <c r="M777" s="403" t="s">
        <v>15</v>
      </c>
      <c r="N777" s="404"/>
      <c r="O777" s="405"/>
      <c r="P777" s="403" t="s">
        <v>15</v>
      </c>
      <c r="Q777" s="404"/>
      <c r="R777" s="402" t="e">
        <f t="shared" si="10"/>
        <v>#VALUE!</v>
      </c>
      <c r="S777" s="403" t="s">
        <v>15</v>
      </c>
      <c r="T777" s="398"/>
      <c r="U777" s="535"/>
    </row>
    <row r="778" spans="2:21" s="415" customFormat="1" ht="13.5" hidden="1" outlineLevel="3">
      <c r="B778" s="407"/>
      <c r="C778" s="408"/>
      <c r="D778" s="399" t="s">
        <v>70</v>
      </c>
      <c r="E778" s="436" t="s">
        <v>15</v>
      </c>
      <c r="F778" s="466" t="s">
        <v>3622</v>
      </c>
      <c r="G778" s="408"/>
      <c r="H778" s="411">
        <v>1.2</v>
      </c>
      <c r="I778" s="412" t="s">
        <v>15</v>
      </c>
      <c r="J778" s="408"/>
      <c r="K778" s="408"/>
      <c r="L778" s="414"/>
      <c r="M778" s="412" t="s">
        <v>15</v>
      </c>
      <c r="N778" s="413"/>
      <c r="O778" s="414"/>
      <c r="P778" s="412" t="s">
        <v>15</v>
      </c>
      <c r="Q778" s="413"/>
      <c r="R778" s="411">
        <f t="shared" si="10"/>
        <v>1.2</v>
      </c>
      <c r="S778" s="412" t="s">
        <v>15</v>
      </c>
      <c r="T778" s="408"/>
      <c r="U778" s="536"/>
    </row>
    <row r="779" spans="2:21" s="415" customFormat="1" ht="13.5" hidden="1" outlineLevel="3">
      <c r="B779" s="407"/>
      <c r="C779" s="408"/>
      <c r="D779" s="399" t="s">
        <v>70</v>
      </c>
      <c r="E779" s="436" t="s">
        <v>15</v>
      </c>
      <c r="F779" s="466" t="s">
        <v>3626</v>
      </c>
      <c r="G779" s="408"/>
      <c r="H779" s="411">
        <v>2.304</v>
      </c>
      <c r="I779" s="412" t="s">
        <v>15</v>
      </c>
      <c r="J779" s="408"/>
      <c r="K779" s="408"/>
      <c r="L779" s="414"/>
      <c r="M779" s="412" t="s">
        <v>15</v>
      </c>
      <c r="N779" s="413"/>
      <c r="O779" s="414"/>
      <c r="P779" s="412" t="s">
        <v>15</v>
      </c>
      <c r="Q779" s="413"/>
      <c r="R779" s="411">
        <f t="shared" si="10"/>
        <v>2.304</v>
      </c>
      <c r="S779" s="412" t="s">
        <v>15</v>
      </c>
      <c r="T779" s="408"/>
      <c r="U779" s="536"/>
    </row>
    <row r="780" spans="2:21" s="415" customFormat="1" ht="13.5" hidden="1" outlineLevel="3">
      <c r="B780" s="407"/>
      <c r="C780" s="408"/>
      <c r="D780" s="399" t="s">
        <v>70</v>
      </c>
      <c r="E780" s="436" t="s">
        <v>15</v>
      </c>
      <c r="F780" s="466" t="s">
        <v>3627</v>
      </c>
      <c r="G780" s="408"/>
      <c r="H780" s="411">
        <v>-0.362</v>
      </c>
      <c r="I780" s="412" t="s">
        <v>15</v>
      </c>
      <c r="J780" s="408"/>
      <c r="K780" s="408"/>
      <c r="L780" s="414"/>
      <c r="M780" s="412" t="s">
        <v>15</v>
      </c>
      <c r="N780" s="413"/>
      <c r="O780" s="414"/>
      <c r="P780" s="412" t="s">
        <v>15</v>
      </c>
      <c r="Q780" s="413"/>
      <c r="R780" s="411">
        <f t="shared" si="10"/>
        <v>-0.362</v>
      </c>
      <c r="S780" s="412" t="s">
        <v>15</v>
      </c>
      <c r="T780" s="408"/>
      <c r="U780" s="536"/>
    </row>
    <row r="781" spans="2:21" s="415" customFormat="1" ht="13.5" hidden="1" outlineLevel="3">
      <c r="B781" s="407"/>
      <c r="C781" s="408"/>
      <c r="D781" s="399" t="s">
        <v>70</v>
      </c>
      <c r="E781" s="436" t="s">
        <v>15</v>
      </c>
      <c r="F781" s="466" t="s">
        <v>3628</v>
      </c>
      <c r="G781" s="408"/>
      <c r="H781" s="411">
        <v>-0.493</v>
      </c>
      <c r="I781" s="412" t="s">
        <v>15</v>
      </c>
      <c r="J781" s="408"/>
      <c r="K781" s="408"/>
      <c r="L781" s="414"/>
      <c r="M781" s="412" t="s">
        <v>15</v>
      </c>
      <c r="N781" s="413"/>
      <c r="O781" s="414"/>
      <c r="P781" s="412" t="s">
        <v>15</v>
      </c>
      <c r="Q781" s="413"/>
      <c r="R781" s="411">
        <f t="shared" si="10"/>
        <v>-0.493</v>
      </c>
      <c r="S781" s="412" t="s">
        <v>15</v>
      </c>
      <c r="T781" s="408"/>
      <c r="U781" s="536"/>
    </row>
    <row r="782" spans="2:21" s="415" customFormat="1" ht="13.5" hidden="1" outlineLevel="3">
      <c r="B782" s="407"/>
      <c r="C782" s="408"/>
      <c r="D782" s="399" t="s">
        <v>70</v>
      </c>
      <c r="E782" s="436" t="s">
        <v>15</v>
      </c>
      <c r="F782" s="466" t="s">
        <v>3630</v>
      </c>
      <c r="G782" s="408"/>
      <c r="H782" s="411">
        <v>-0.122</v>
      </c>
      <c r="I782" s="412" t="s">
        <v>15</v>
      </c>
      <c r="J782" s="408"/>
      <c r="K782" s="408"/>
      <c r="L782" s="414"/>
      <c r="M782" s="412" t="s">
        <v>15</v>
      </c>
      <c r="N782" s="413"/>
      <c r="O782" s="414"/>
      <c r="P782" s="412" t="s">
        <v>15</v>
      </c>
      <c r="Q782" s="413"/>
      <c r="R782" s="411">
        <f t="shared" si="10"/>
        <v>-0.122</v>
      </c>
      <c r="S782" s="412" t="s">
        <v>15</v>
      </c>
      <c r="T782" s="408"/>
      <c r="U782" s="536"/>
    </row>
    <row r="783" spans="2:21" s="406" customFormat="1" ht="13.5" hidden="1" outlineLevel="3">
      <c r="B783" s="397"/>
      <c r="C783" s="398"/>
      <c r="D783" s="399" t="s">
        <v>70</v>
      </c>
      <c r="E783" s="402" t="s">
        <v>15</v>
      </c>
      <c r="F783" s="467" t="s">
        <v>3381</v>
      </c>
      <c r="G783" s="398"/>
      <c r="H783" s="402" t="s">
        <v>15</v>
      </c>
      <c r="I783" s="403" t="s">
        <v>15</v>
      </c>
      <c r="J783" s="398"/>
      <c r="K783" s="398"/>
      <c r="L783" s="405"/>
      <c r="M783" s="403" t="s">
        <v>15</v>
      </c>
      <c r="N783" s="404"/>
      <c r="O783" s="405"/>
      <c r="P783" s="403" t="s">
        <v>15</v>
      </c>
      <c r="Q783" s="404"/>
      <c r="R783" s="402" t="e">
        <f t="shared" si="10"/>
        <v>#VALUE!</v>
      </c>
      <c r="S783" s="403" t="s">
        <v>15</v>
      </c>
      <c r="T783" s="398"/>
      <c r="U783" s="535"/>
    </row>
    <row r="784" spans="2:21" s="415" customFormat="1" ht="13.5" hidden="1" outlineLevel="3">
      <c r="B784" s="407"/>
      <c r="C784" s="408"/>
      <c r="D784" s="399" t="s">
        <v>70</v>
      </c>
      <c r="E784" s="436" t="s">
        <v>15</v>
      </c>
      <c r="F784" s="466" t="s">
        <v>3631</v>
      </c>
      <c r="G784" s="408"/>
      <c r="H784" s="411">
        <v>1.242</v>
      </c>
      <c r="I784" s="412" t="s">
        <v>15</v>
      </c>
      <c r="J784" s="408"/>
      <c r="K784" s="408"/>
      <c r="L784" s="414"/>
      <c r="M784" s="412" t="s">
        <v>15</v>
      </c>
      <c r="N784" s="413"/>
      <c r="O784" s="414"/>
      <c r="P784" s="412" t="s">
        <v>15</v>
      </c>
      <c r="Q784" s="413"/>
      <c r="R784" s="411">
        <f t="shared" si="10"/>
        <v>1.242</v>
      </c>
      <c r="S784" s="412" t="s">
        <v>15</v>
      </c>
      <c r="T784" s="408"/>
      <c r="U784" s="536"/>
    </row>
    <row r="785" spans="2:21" s="415" customFormat="1" ht="13.5" hidden="1" outlineLevel="3">
      <c r="B785" s="407"/>
      <c r="C785" s="408"/>
      <c r="D785" s="399" t="s">
        <v>70</v>
      </c>
      <c r="E785" s="436" t="s">
        <v>15</v>
      </c>
      <c r="F785" s="466" t="s">
        <v>3632</v>
      </c>
      <c r="G785" s="408"/>
      <c r="H785" s="411">
        <v>1.562</v>
      </c>
      <c r="I785" s="412" t="s">
        <v>15</v>
      </c>
      <c r="J785" s="408"/>
      <c r="K785" s="408"/>
      <c r="L785" s="414"/>
      <c r="M785" s="412" t="s">
        <v>15</v>
      </c>
      <c r="N785" s="413"/>
      <c r="O785" s="414"/>
      <c r="P785" s="412" t="s">
        <v>15</v>
      </c>
      <c r="Q785" s="413"/>
      <c r="R785" s="411">
        <f t="shared" si="10"/>
        <v>1.562</v>
      </c>
      <c r="S785" s="412" t="s">
        <v>15</v>
      </c>
      <c r="T785" s="408"/>
      <c r="U785" s="536"/>
    </row>
    <row r="786" spans="2:21" s="415" customFormat="1" ht="13.5" hidden="1" outlineLevel="3">
      <c r="B786" s="407"/>
      <c r="C786" s="408"/>
      <c r="D786" s="399" t="s">
        <v>70</v>
      </c>
      <c r="E786" s="436" t="s">
        <v>15</v>
      </c>
      <c r="F786" s="466" t="s">
        <v>3628</v>
      </c>
      <c r="G786" s="408"/>
      <c r="H786" s="411">
        <v>-0.493</v>
      </c>
      <c r="I786" s="412" t="s">
        <v>15</v>
      </c>
      <c r="J786" s="408"/>
      <c r="K786" s="408"/>
      <c r="L786" s="414"/>
      <c r="M786" s="412" t="s">
        <v>15</v>
      </c>
      <c r="N786" s="413"/>
      <c r="O786" s="414"/>
      <c r="P786" s="412" t="s">
        <v>15</v>
      </c>
      <c r="Q786" s="413"/>
      <c r="R786" s="411">
        <f t="shared" si="10"/>
        <v>-0.493</v>
      </c>
      <c r="S786" s="412" t="s">
        <v>15</v>
      </c>
      <c r="T786" s="408"/>
      <c r="U786" s="536"/>
    </row>
    <row r="787" spans="2:21" s="415" customFormat="1" ht="13.5" hidden="1" outlineLevel="3">
      <c r="B787" s="407"/>
      <c r="C787" s="408"/>
      <c r="D787" s="399" t="s">
        <v>70</v>
      </c>
      <c r="E787" s="436" t="s">
        <v>15</v>
      </c>
      <c r="F787" s="466" t="s">
        <v>3633</v>
      </c>
      <c r="G787" s="408"/>
      <c r="H787" s="411">
        <v>-0.133</v>
      </c>
      <c r="I787" s="412" t="s">
        <v>15</v>
      </c>
      <c r="J787" s="408"/>
      <c r="K787" s="408"/>
      <c r="L787" s="414"/>
      <c r="M787" s="412" t="s">
        <v>15</v>
      </c>
      <c r="N787" s="413"/>
      <c r="O787" s="414"/>
      <c r="P787" s="412" t="s">
        <v>15</v>
      </c>
      <c r="Q787" s="413"/>
      <c r="R787" s="411">
        <f t="shared" si="10"/>
        <v>-0.133</v>
      </c>
      <c r="S787" s="412" t="s">
        <v>15</v>
      </c>
      <c r="T787" s="408"/>
      <c r="U787" s="536"/>
    </row>
    <row r="788" spans="2:21" s="424" customFormat="1" ht="13.5" hidden="1" outlineLevel="3">
      <c r="B788" s="416"/>
      <c r="C788" s="417"/>
      <c r="D788" s="399" t="s">
        <v>70</v>
      </c>
      <c r="E788" s="438" t="s">
        <v>15</v>
      </c>
      <c r="F788" s="539" t="s">
        <v>71</v>
      </c>
      <c r="G788" s="417"/>
      <c r="H788" s="420">
        <v>9.191</v>
      </c>
      <c r="I788" s="421" t="s">
        <v>15</v>
      </c>
      <c r="J788" s="417"/>
      <c r="K788" s="417"/>
      <c r="L788" s="423"/>
      <c r="M788" s="421" t="s">
        <v>15</v>
      </c>
      <c r="N788" s="422"/>
      <c r="O788" s="423"/>
      <c r="P788" s="421" t="s">
        <v>15</v>
      </c>
      <c r="Q788" s="422"/>
      <c r="R788" s="420">
        <f t="shared" si="10"/>
        <v>9.191</v>
      </c>
      <c r="S788" s="421" t="s">
        <v>15</v>
      </c>
      <c r="T788" s="417"/>
      <c r="U788" s="540"/>
    </row>
    <row r="789" spans="2:21" s="264" customFormat="1" ht="22.5" customHeight="1" hidden="1" outlineLevel="2" collapsed="1">
      <c r="B789" s="255"/>
      <c r="C789" s="256" t="s">
        <v>1850</v>
      </c>
      <c r="D789" s="256" t="s">
        <v>67</v>
      </c>
      <c r="E789" s="257" t="s">
        <v>2338</v>
      </c>
      <c r="F789" s="258" t="s">
        <v>2339</v>
      </c>
      <c r="G789" s="259" t="s">
        <v>77</v>
      </c>
      <c r="H789" s="260">
        <v>25.824</v>
      </c>
      <c r="I789" s="261">
        <v>975.2</v>
      </c>
      <c r="J789" s="534">
        <f>ROUND(I789*H789,2)</f>
        <v>25183.56</v>
      </c>
      <c r="K789" s="636"/>
      <c r="L789" s="262"/>
      <c r="M789" s="261">
        <v>975.2</v>
      </c>
      <c r="N789" s="263">
        <f>ROUND(M789*L789,2)</f>
        <v>0</v>
      </c>
      <c r="O789" s="262"/>
      <c r="P789" s="261">
        <v>975.2</v>
      </c>
      <c r="Q789" s="263">
        <f>ROUND(P789*O789,2)</f>
        <v>0</v>
      </c>
      <c r="R789" s="638">
        <f t="shared" si="10"/>
        <v>25.824</v>
      </c>
      <c r="S789" s="261">
        <v>975.2</v>
      </c>
      <c r="T789" s="534">
        <f>ROUND(S789*R789,2)</f>
        <v>25183.56</v>
      </c>
      <c r="U789" s="525"/>
    </row>
    <row r="790" spans="2:21" s="406" customFormat="1" ht="13.5" hidden="1" outlineLevel="3">
      <c r="B790" s="397"/>
      <c r="C790" s="398"/>
      <c r="D790" s="399" t="s">
        <v>70</v>
      </c>
      <c r="E790" s="402" t="s">
        <v>15</v>
      </c>
      <c r="F790" s="467" t="s">
        <v>2321</v>
      </c>
      <c r="G790" s="398"/>
      <c r="H790" s="402" t="s">
        <v>15</v>
      </c>
      <c r="I790" s="403" t="s">
        <v>15</v>
      </c>
      <c r="J790" s="398"/>
      <c r="K790" s="398"/>
      <c r="L790" s="405"/>
      <c r="M790" s="403" t="s">
        <v>15</v>
      </c>
      <c r="N790" s="404"/>
      <c r="O790" s="405"/>
      <c r="P790" s="403" t="s">
        <v>15</v>
      </c>
      <c r="Q790" s="404"/>
      <c r="R790" s="402" t="e">
        <f t="shared" si="10"/>
        <v>#VALUE!</v>
      </c>
      <c r="S790" s="403" t="s">
        <v>15</v>
      </c>
      <c r="T790" s="398"/>
      <c r="U790" s="535"/>
    </row>
    <row r="791" spans="2:21" s="406" customFormat="1" ht="13.5" hidden="1" outlineLevel="3">
      <c r="B791" s="397"/>
      <c r="C791" s="398"/>
      <c r="D791" s="399" t="s">
        <v>70</v>
      </c>
      <c r="E791" s="402" t="s">
        <v>15</v>
      </c>
      <c r="F791" s="467" t="s">
        <v>3373</v>
      </c>
      <c r="G791" s="398"/>
      <c r="H791" s="402" t="s">
        <v>15</v>
      </c>
      <c r="I791" s="403" t="s">
        <v>15</v>
      </c>
      <c r="J791" s="398"/>
      <c r="K791" s="398"/>
      <c r="L791" s="405"/>
      <c r="M791" s="403" t="s">
        <v>15</v>
      </c>
      <c r="N791" s="404"/>
      <c r="O791" s="405"/>
      <c r="P791" s="403" t="s">
        <v>15</v>
      </c>
      <c r="Q791" s="404"/>
      <c r="R791" s="402" t="e">
        <f t="shared" si="10"/>
        <v>#VALUE!</v>
      </c>
      <c r="S791" s="403" t="s">
        <v>15</v>
      </c>
      <c r="T791" s="398"/>
      <c r="U791" s="535"/>
    </row>
    <row r="792" spans="2:21" s="415" customFormat="1" ht="13.5" hidden="1" outlineLevel="3">
      <c r="B792" s="407"/>
      <c r="C792" s="408"/>
      <c r="D792" s="399" t="s">
        <v>70</v>
      </c>
      <c r="E792" s="436" t="s">
        <v>15</v>
      </c>
      <c r="F792" s="466" t="s">
        <v>3634</v>
      </c>
      <c r="G792" s="408"/>
      <c r="H792" s="411">
        <v>2.4</v>
      </c>
      <c r="I792" s="412" t="s">
        <v>15</v>
      </c>
      <c r="J792" s="408"/>
      <c r="K792" s="408"/>
      <c r="L792" s="414"/>
      <c r="M792" s="412" t="s">
        <v>15</v>
      </c>
      <c r="N792" s="413"/>
      <c r="O792" s="414"/>
      <c r="P792" s="412" t="s">
        <v>15</v>
      </c>
      <c r="Q792" s="413"/>
      <c r="R792" s="411">
        <f t="shared" si="10"/>
        <v>2.4</v>
      </c>
      <c r="S792" s="412" t="s">
        <v>15</v>
      </c>
      <c r="T792" s="408"/>
      <c r="U792" s="536"/>
    </row>
    <row r="793" spans="2:21" s="415" customFormat="1" ht="13.5" hidden="1" outlineLevel="3">
      <c r="B793" s="407"/>
      <c r="C793" s="408"/>
      <c r="D793" s="399" t="s">
        <v>70</v>
      </c>
      <c r="E793" s="436" t="s">
        <v>15</v>
      </c>
      <c r="F793" s="466" t="s">
        <v>3635</v>
      </c>
      <c r="G793" s="408"/>
      <c r="H793" s="411">
        <v>3.2</v>
      </c>
      <c r="I793" s="412" t="s">
        <v>15</v>
      </c>
      <c r="J793" s="408"/>
      <c r="K793" s="408"/>
      <c r="L793" s="414"/>
      <c r="M793" s="412" t="s">
        <v>15</v>
      </c>
      <c r="N793" s="413"/>
      <c r="O793" s="414"/>
      <c r="P793" s="412" t="s">
        <v>15</v>
      </c>
      <c r="Q793" s="413"/>
      <c r="R793" s="411">
        <f t="shared" si="10"/>
        <v>3.2</v>
      </c>
      <c r="S793" s="412" t="s">
        <v>15</v>
      </c>
      <c r="T793" s="408"/>
      <c r="U793" s="536"/>
    </row>
    <row r="794" spans="2:21" s="406" customFormat="1" ht="13.5" hidden="1" outlineLevel="3">
      <c r="B794" s="397"/>
      <c r="C794" s="398"/>
      <c r="D794" s="399" t="s">
        <v>70</v>
      </c>
      <c r="E794" s="402" t="s">
        <v>15</v>
      </c>
      <c r="F794" s="467" t="s">
        <v>3378</v>
      </c>
      <c r="G794" s="398"/>
      <c r="H794" s="402" t="s">
        <v>15</v>
      </c>
      <c r="I794" s="403" t="s">
        <v>15</v>
      </c>
      <c r="J794" s="398"/>
      <c r="K794" s="398"/>
      <c r="L794" s="405"/>
      <c r="M794" s="403" t="s">
        <v>15</v>
      </c>
      <c r="N794" s="404"/>
      <c r="O794" s="405"/>
      <c r="P794" s="403" t="s">
        <v>15</v>
      </c>
      <c r="Q794" s="404"/>
      <c r="R794" s="402" t="e">
        <f t="shared" si="10"/>
        <v>#VALUE!</v>
      </c>
      <c r="S794" s="403" t="s">
        <v>15</v>
      </c>
      <c r="T794" s="398"/>
      <c r="U794" s="535"/>
    </row>
    <row r="795" spans="2:21" s="415" customFormat="1" ht="13.5" hidden="1" outlineLevel="3">
      <c r="B795" s="407"/>
      <c r="C795" s="408"/>
      <c r="D795" s="399" t="s">
        <v>70</v>
      </c>
      <c r="E795" s="436" t="s">
        <v>15</v>
      </c>
      <c r="F795" s="466" t="s">
        <v>3634</v>
      </c>
      <c r="G795" s="408"/>
      <c r="H795" s="411">
        <v>2.4</v>
      </c>
      <c r="I795" s="412" t="s">
        <v>15</v>
      </c>
      <c r="J795" s="408"/>
      <c r="K795" s="408"/>
      <c r="L795" s="414"/>
      <c r="M795" s="412" t="s">
        <v>15</v>
      </c>
      <c r="N795" s="413"/>
      <c r="O795" s="414"/>
      <c r="P795" s="412" t="s">
        <v>15</v>
      </c>
      <c r="Q795" s="413"/>
      <c r="R795" s="411">
        <f t="shared" si="10"/>
        <v>2.4</v>
      </c>
      <c r="S795" s="412" t="s">
        <v>15</v>
      </c>
      <c r="T795" s="408"/>
      <c r="U795" s="536"/>
    </row>
    <row r="796" spans="2:21" s="415" customFormat="1" ht="13.5" hidden="1" outlineLevel="3">
      <c r="B796" s="407"/>
      <c r="C796" s="408"/>
      <c r="D796" s="399" t="s">
        <v>70</v>
      </c>
      <c r="E796" s="436" t="s">
        <v>15</v>
      </c>
      <c r="F796" s="466" t="s">
        <v>3636</v>
      </c>
      <c r="G796" s="408"/>
      <c r="H796" s="411">
        <v>5.76</v>
      </c>
      <c r="I796" s="412" t="s">
        <v>15</v>
      </c>
      <c r="J796" s="408"/>
      <c r="K796" s="408"/>
      <c r="L796" s="414"/>
      <c r="M796" s="412" t="s">
        <v>15</v>
      </c>
      <c r="N796" s="413"/>
      <c r="O796" s="414"/>
      <c r="P796" s="412" t="s">
        <v>15</v>
      </c>
      <c r="Q796" s="413"/>
      <c r="R796" s="411">
        <f t="shared" si="10"/>
        <v>5.76</v>
      </c>
      <c r="S796" s="412" t="s">
        <v>15</v>
      </c>
      <c r="T796" s="408"/>
      <c r="U796" s="536"/>
    </row>
    <row r="797" spans="2:21" s="406" customFormat="1" ht="13.5" hidden="1" outlineLevel="3">
      <c r="B797" s="397"/>
      <c r="C797" s="398"/>
      <c r="D797" s="399" t="s">
        <v>70</v>
      </c>
      <c r="E797" s="402" t="s">
        <v>15</v>
      </c>
      <c r="F797" s="467" t="s">
        <v>3380</v>
      </c>
      <c r="G797" s="398"/>
      <c r="H797" s="402" t="s">
        <v>15</v>
      </c>
      <c r="I797" s="403" t="s">
        <v>15</v>
      </c>
      <c r="J797" s="398"/>
      <c r="K797" s="398"/>
      <c r="L797" s="405"/>
      <c r="M797" s="403" t="s">
        <v>15</v>
      </c>
      <c r="N797" s="404"/>
      <c r="O797" s="405"/>
      <c r="P797" s="403" t="s">
        <v>15</v>
      </c>
      <c r="Q797" s="404"/>
      <c r="R797" s="402" t="e">
        <f t="shared" si="10"/>
        <v>#VALUE!</v>
      </c>
      <c r="S797" s="403" t="s">
        <v>15</v>
      </c>
      <c r="T797" s="398"/>
      <c r="U797" s="535"/>
    </row>
    <row r="798" spans="2:21" s="415" customFormat="1" ht="13.5" hidden="1" outlineLevel="3">
      <c r="B798" s="407"/>
      <c r="C798" s="408"/>
      <c r="D798" s="399" t="s">
        <v>70</v>
      </c>
      <c r="E798" s="436" t="s">
        <v>15</v>
      </c>
      <c r="F798" s="466" t="s">
        <v>3634</v>
      </c>
      <c r="G798" s="408"/>
      <c r="H798" s="411">
        <v>2.4</v>
      </c>
      <c r="I798" s="412" t="s">
        <v>15</v>
      </c>
      <c r="J798" s="408"/>
      <c r="K798" s="408"/>
      <c r="L798" s="414"/>
      <c r="M798" s="412" t="s">
        <v>15</v>
      </c>
      <c r="N798" s="413"/>
      <c r="O798" s="414"/>
      <c r="P798" s="412" t="s">
        <v>15</v>
      </c>
      <c r="Q798" s="413"/>
      <c r="R798" s="411">
        <f t="shared" si="10"/>
        <v>2.4</v>
      </c>
      <c r="S798" s="412" t="s">
        <v>15</v>
      </c>
      <c r="T798" s="408"/>
      <c r="U798" s="536"/>
    </row>
    <row r="799" spans="2:21" s="415" customFormat="1" ht="13.5" hidden="1" outlineLevel="3">
      <c r="B799" s="407"/>
      <c r="C799" s="408"/>
      <c r="D799" s="399" t="s">
        <v>70</v>
      </c>
      <c r="E799" s="436" t="s">
        <v>15</v>
      </c>
      <c r="F799" s="466" t="s">
        <v>3636</v>
      </c>
      <c r="G799" s="408"/>
      <c r="H799" s="411">
        <v>5.76</v>
      </c>
      <c r="I799" s="412" t="s">
        <v>15</v>
      </c>
      <c r="J799" s="408"/>
      <c r="K799" s="408"/>
      <c r="L799" s="414"/>
      <c r="M799" s="412" t="s">
        <v>15</v>
      </c>
      <c r="N799" s="413"/>
      <c r="O799" s="414"/>
      <c r="P799" s="412" t="s">
        <v>15</v>
      </c>
      <c r="Q799" s="413"/>
      <c r="R799" s="411">
        <f t="shared" si="10"/>
        <v>5.76</v>
      </c>
      <c r="S799" s="412" t="s">
        <v>15</v>
      </c>
      <c r="T799" s="408"/>
      <c r="U799" s="536"/>
    </row>
    <row r="800" spans="2:21" s="406" customFormat="1" ht="13.5" hidden="1" outlineLevel="3">
      <c r="B800" s="397"/>
      <c r="C800" s="398"/>
      <c r="D800" s="399" t="s">
        <v>70</v>
      </c>
      <c r="E800" s="402" t="s">
        <v>15</v>
      </c>
      <c r="F800" s="467" t="s">
        <v>3381</v>
      </c>
      <c r="G800" s="398"/>
      <c r="H800" s="402" t="s">
        <v>15</v>
      </c>
      <c r="I800" s="403" t="s">
        <v>15</v>
      </c>
      <c r="J800" s="398"/>
      <c r="K800" s="398"/>
      <c r="L800" s="405"/>
      <c r="M800" s="403" t="s">
        <v>15</v>
      </c>
      <c r="N800" s="404"/>
      <c r="O800" s="405"/>
      <c r="P800" s="403" t="s">
        <v>15</v>
      </c>
      <c r="Q800" s="404"/>
      <c r="R800" s="402" t="e">
        <f t="shared" si="10"/>
        <v>#VALUE!</v>
      </c>
      <c r="S800" s="403" t="s">
        <v>15</v>
      </c>
      <c r="T800" s="398"/>
      <c r="U800" s="535"/>
    </row>
    <row r="801" spans="2:21" s="415" customFormat="1" ht="13.5" hidden="1" outlineLevel="3">
      <c r="B801" s="407"/>
      <c r="C801" s="408"/>
      <c r="D801" s="399" t="s">
        <v>70</v>
      </c>
      <c r="E801" s="436" t="s">
        <v>15</v>
      </c>
      <c r="F801" s="466" t="s">
        <v>3637</v>
      </c>
      <c r="G801" s="408"/>
      <c r="H801" s="411">
        <v>3.904</v>
      </c>
      <c r="I801" s="412" t="s">
        <v>15</v>
      </c>
      <c r="J801" s="408"/>
      <c r="K801" s="408"/>
      <c r="L801" s="414"/>
      <c r="M801" s="412" t="s">
        <v>15</v>
      </c>
      <c r="N801" s="413"/>
      <c r="O801" s="414"/>
      <c r="P801" s="412" t="s">
        <v>15</v>
      </c>
      <c r="Q801" s="413"/>
      <c r="R801" s="411">
        <f t="shared" si="10"/>
        <v>3.904</v>
      </c>
      <c r="S801" s="412" t="s">
        <v>15</v>
      </c>
      <c r="T801" s="408"/>
      <c r="U801" s="536"/>
    </row>
    <row r="802" spans="2:21" s="424" customFormat="1" ht="13.5" hidden="1" outlineLevel="3">
      <c r="B802" s="416"/>
      <c r="C802" s="417"/>
      <c r="D802" s="399" t="s">
        <v>70</v>
      </c>
      <c r="E802" s="438" t="s">
        <v>15</v>
      </c>
      <c r="F802" s="539" t="s">
        <v>71</v>
      </c>
      <c r="G802" s="417"/>
      <c r="H802" s="420">
        <v>25.824</v>
      </c>
      <c r="I802" s="421" t="s">
        <v>15</v>
      </c>
      <c r="J802" s="417"/>
      <c r="K802" s="417"/>
      <c r="L802" s="423"/>
      <c r="M802" s="421" t="s">
        <v>15</v>
      </c>
      <c r="N802" s="422"/>
      <c r="O802" s="423"/>
      <c r="P802" s="421" t="s">
        <v>15</v>
      </c>
      <c r="Q802" s="422"/>
      <c r="R802" s="420">
        <f t="shared" si="10"/>
        <v>25.824</v>
      </c>
      <c r="S802" s="421" t="s">
        <v>15</v>
      </c>
      <c r="T802" s="417"/>
      <c r="U802" s="540"/>
    </row>
    <row r="803" spans="2:21" s="309" customFormat="1" ht="22.5" customHeight="1" hidden="1" outlineLevel="2" collapsed="1">
      <c r="B803" s="302"/>
      <c r="C803" s="303" t="s">
        <v>1857</v>
      </c>
      <c r="D803" s="303" t="s">
        <v>67</v>
      </c>
      <c r="E803" s="304" t="s">
        <v>3638</v>
      </c>
      <c r="F803" s="579" t="s">
        <v>3639</v>
      </c>
      <c r="G803" s="305" t="s">
        <v>68</v>
      </c>
      <c r="H803" s="306">
        <v>17.938</v>
      </c>
      <c r="I803" s="261">
        <v>2716.7</v>
      </c>
      <c r="J803" s="580">
        <f>ROUND(I803*H803,2)</f>
        <v>48732.16</v>
      </c>
      <c r="K803" s="616"/>
      <c r="L803" s="307"/>
      <c r="M803" s="261">
        <v>2716.7</v>
      </c>
      <c r="N803" s="308">
        <f>ROUND(M803*L803,2)</f>
        <v>0</v>
      </c>
      <c r="O803" s="307"/>
      <c r="P803" s="261">
        <v>2716.7</v>
      </c>
      <c r="Q803" s="308">
        <f>ROUND(P803*O803,2)</f>
        <v>0</v>
      </c>
      <c r="R803" s="639">
        <f t="shared" si="10"/>
        <v>17.938</v>
      </c>
      <c r="S803" s="261">
        <v>2716.7</v>
      </c>
      <c r="T803" s="580">
        <f>ROUND(S803*R803,2)</f>
        <v>48732.16</v>
      </c>
      <c r="U803" s="582"/>
    </row>
    <row r="804" spans="2:21" s="406" customFormat="1" ht="13.5" hidden="1" outlineLevel="3">
      <c r="B804" s="397"/>
      <c r="C804" s="556"/>
      <c r="D804" s="549" t="s">
        <v>70</v>
      </c>
      <c r="E804" s="557" t="s">
        <v>15</v>
      </c>
      <c r="F804" s="558" t="s">
        <v>3422</v>
      </c>
      <c r="G804" s="556"/>
      <c r="H804" s="557" t="s">
        <v>15</v>
      </c>
      <c r="I804" s="559" t="s">
        <v>15</v>
      </c>
      <c r="J804" s="556"/>
      <c r="K804" s="556"/>
      <c r="L804" s="648">
        <f>6.1*7*0.1</f>
        <v>4.27</v>
      </c>
      <c r="M804" s="559" t="s">
        <v>3640</v>
      </c>
      <c r="N804" s="627"/>
      <c r="O804" s="628"/>
      <c r="P804" s="559" t="s">
        <v>15</v>
      </c>
      <c r="Q804" s="627"/>
      <c r="R804" s="557"/>
      <c r="S804" s="559" t="s">
        <v>15</v>
      </c>
      <c r="T804" s="556"/>
      <c r="U804" s="535"/>
    </row>
    <row r="805" spans="2:21" s="406" customFormat="1" ht="13.5" hidden="1" outlineLevel="3">
      <c r="B805" s="397"/>
      <c r="C805" s="556"/>
      <c r="D805" s="549" t="s">
        <v>70</v>
      </c>
      <c r="E805" s="557" t="s">
        <v>15</v>
      </c>
      <c r="F805" s="558" t="s">
        <v>3641</v>
      </c>
      <c r="G805" s="556"/>
      <c r="H805" s="557" t="s">
        <v>15</v>
      </c>
      <c r="I805" s="559" t="s">
        <v>15</v>
      </c>
      <c r="J805" s="556"/>
      <c r="K805" s="556"/>
      <c r="L805" s="628"/>
      <c r="M805" s="577" t="s">
        <v>3642</v>
      </c>
      <c r="N805" s="627"/>
      <c r="O805" s="628"/>
      <c r="P805" s="559" t="s">
        <v>15</v>
      </c>
      <c r="Q805" s="627"/>
      <c r="R805" s="557"/>
      <c r="S805" s="559" t="s">
        <v>15</v>
      </c>
      <c r="T805" s="556"/>
      <c r="U805" s="535"/>
    </row>
    <row r="806" spans="2:21" s="415" customFormat="1" ht="13.5" hidden="1" outlineLevel="3">
      <c r="B806" s="407"/>
      <c r="C806" s="548"/>
      <c r="D806" s="549" t="s">
        <v>70</v>
      </c>
      <c r="E806" s="550" t="s">
        <v>15</v>
      </c>
      <c r="F806" s="551" t="s">
        <v>3643</v>
      </c>
      <c r="G806" s="548"/>
      <c r="H806" s="552">
        <v>17.135</v>
      </c>
      <c r="I806" s="553" t="s">
        <v>15</v>
      </c>
      <c r="J806" s="548"/>
      <c r="K806" s="548"/>
      <c r="L806" s="631"/>
      <c r="M806" s="553" t="s">
        <v>15</v>
      </c>
      <c r="N806" s="630"/>
      <c r="O806" s="631"/>
      <c r="P806" s="553" t="s">
        <v>15</v>
      </c>
      <c r="Q806" s="630"/>
      <c r="R806" s="552"/>
      <c r="S806" s="553" t="s">
        <v>15</v>
      </c>
      <c r="T806" s="548"/>
      <c r="U806" s="536"/>
    </row>
    <row r="807" spans="2:21" s="415" customFormat="1" ht="13.5" hidden="1" outlineLevel="3">
      <c r="B807" s="407"/>
      <c r="C807" s="548"/>
      <c r="D807" s="549" t="s">
        <v>70</v>
      </c>
      <c r="E807" s="550" t="s">
        <v>15</v>
      </c>
      <c r="F807" s="551" t="s">
        <v>3644</v>
      </c>
      <c r="G807" s="548"/>
      <c r="H807" s="552">
        <v>0.803</v>
      </c>
      <c r="I807" s="553" t="s">
        <v>15</v>
      </c>
      <c r="J807" s="548"/>
      <c r="K807" s="548"/>
      <c r="L807" s="631"/>
      <c r="M807" s="553" t="s">
        <v>15</v>
      </c>
      <c r="N807" s="630"/>
      <c r="O807" s="631"/>
      <c r="P807" s="553" t="s">
        <v>15</v>
      </c>
      <c r="Q807" s="630"/>
      <c r="R807" s="552"/>
      <c r="S807" s="553" t="s">
        <v>15</v>
      </c>
      <c r="T807" s="548"/>
      <c r="U807" s="536"/>
    </row>
    <row r="808" spans="2:21" s="424" customFormat="1" ht="13.5" hidden="1" outlineLevel="3">
      <c r="B808" s="416"/>
      <c r="C808" s="565"/>
      <c r="D808" s="549" t="s">
        <v>70</v>
      </c>
      <c r="E808" s="566" t="s">
        <v>15</v>
      </c>
      <c r="F808" s="567" t="s">
        <v>71</v>
      </c>
      <c r="G808" s="565"/>
      <c r="H808" s="568">
        <v>17.938</v>
      </c>
      <c r="I808" s="569" t="s">
        <v>15</v>
      </c>
      <c r="J808" s="565"/>
      <c r="K808" s="565"/>
      <c r="L808" s="634"/>
      <c r="M808" s="569" t="s">
        <v>15</v>
      </c>
      <c r="N808" s="633"/>
      <c r="O808" s="634"/>
      <c r="P808" s="569" t="s">
        <v>15</v>
      </c>
      <c r="Q808" s="633"/>
      <c r="R808" s="568"/>
      <c r="S808" s="569" t="s">
        <v>15</v>
      </c>
      <c r="T808" s="565"/>
      <c r="U808" s="540"/>
    </row>
    <row r="809" spans="2:21" s="264" customFormat="1" ht="22.5" customHeight="1" hidden="1" outlineLevel="2" collapsed="1">
      <c r="B809" s="255"/>
      <c r="C809" s="256" t="s">
        <v>1860</v>
      </c>
      <c r="D809" s="256" t="s">
        <v>67</v>
      </c>
      <c r="E809" s="257" t="s">
        <v>2315</v>
      </c>
      <c r="F809" s="258" t="s">
        <v>2316</v>
      </c>
      <c r="G809" s="259" t="s">
        <v>182</v>
      </c>
      <c r="H809" s="260">
        <v>5</v>
      </c>
      <c r="I809" s="261">
        <v>167.2</v>
      </c>
      <c r="J809" s="534">
        <f>ROUND(I809*H809,2)</f>
        <v>836</v>
      </c>
      <c r="K809" s="636"/>
      <c r="L809" s="262"/>
      <c r="M809" s="261">
        <v>167.2</v>
      </c>
      <c r="N809" s="263">
        <f>ROUND(M809*L809,2)</f>
        <v>0</v>
      </c>
      <c r="O809" s="262"/>
      <c r="P809" s="261">
        <v>167.2</v>
      </c>
      <c r="Q809" s="263">
        <f>ROUND(P809*O809,2)</f>
        <v>0</v>
      </c>
      <c r="R809" s="638">
        <f t="shared" si="10"/>
        <v>5</v>
      </c>
      <c r="S809" s="261">
        <v>167.2</v>
      </c>
      <c r="T809" s="534">
        <f>ROUND(S809*R809,2)</f>
        <v>836</v>
      </c>
      <c r="U809" s="525"/>
    </row>
    <row r="810" spans="2:21" s="415" customFormat="1" ht="13.5" hidden="1" outlineLevel="3">
      <c r="B810" s="407"/>
      <c r="C810" s="408"/>
      <c r="D810" s="399" t="s">
        <v>70</v>
      </c>
      <c r="E810" s="436" t="s">
        <v>15</v>
      </c>
      <c r="F810" s="466" t="s">
        <v>3645</v>
      </c>
      <c r="G810" s="408"/>
      <c r="H810" s="411">
        <v>5</v>
      </c>
      <c r="I810" s="412" t="s">
        <v>15</v>
      </c>
      <c r="J810" s="408"/>
      <c r="K810" s="408"/>
      <c r="L810" s="414"/>
      <c r="M810" s="412" t="s">
        <v>15</v>
      </c>
      <c r="N810" s="413"/>
      <c r="O810" s="414"/>
      <c r="P810" s="412" t="s">
        <v>15</v>
      </c>
      <c r="Q810" s="413"/>
      <c r="R810" s="411">
        <f t="shared" si="10"/>
        <v>5</v>
      </c>
      <c r="S810" s="412" t="s">
        <v>15</v>
      </c>
      <c r="T810" s="408"/>
      <c r="U810" s="536"/>
    </row>
    <row r="811" spans="2:21" s="264" customFormat="1" ht="22.5" customHeight="1" hidden="1" outlineLevel="2" collapsed="1">
      <c r="B811" s="255"/>
      <c r="C811" s="256" t="s">
        <v>1863</v>
      </c>
      <c r="D811" s="256" t="s">
        <v>67</v>
      </c>
      <c r="E811" s="257" t="s">
        <v>2319</v>
      </c>
      <c r="F811" s="258" t="s">
        <v>2320</v>
      </c>
      <c r="G811" s="259" t="s">
        <v>68</v>
      </c>
      <c r="H811" s="260">
        <v>71.999</v>
      </c>
      <c r="I811" s="261">
        <v>3295</v>
      </c>
      <c r="J811" s="534">
        <f>ROUND(I811*H811,2)</f>
        <v>237236.71</v>
      </c>
      <c r="K811" s="636"/>
      <c r="L811" s="262"/>
      <c r="M811" s="261">
        <v>3295</v>
      </c>
      <c r="N811" s="263">
        <f>ROUND(M811*L811,2)</f>
        <v>0</v>
      </c>
      <c r="O811" s="262"/>
      <c r="P811" s="261">
        <v>3295</v>
      </c>
      <c r="Q811" s="263">
        <f>ROUND(P811*O811,2)</f>
        <v>0</v>
      </c>
      <c r="R811" s="638">
        <f aca="true" t="shared" si="11" ref="R811:R874">H811+L811+O811</f>
        <v>71.999</v>
      </c>
      <c r="S811" s="261">
        <v>3295</v>
      </c>
      <c r="T811" s="534">
        <f>ROUND(S811*R811,2)</f>
        <v>237236.71</v>
      </c>
      <c r="U811" s="525"/>
    </row>
    <row r="812" spans="2:21" s="406" customFormat="1" ht="13.5" hidden="1" outlineLevel="3">
      <c r="B812" s="397"/>
      <c r="C812" s="398"/>
      <c r="D812" s="399" t="s">
        <v>70</v>
      </c>
      <c r="E812" s="402" t="s">
        <v>15</v>
      </c>
      <c r="F812" s="467" t="s">
        <v>2046</v>
      </c>
      <c r="G812" s="398"/>
      <c r="H812" s="402" t="s">
        <v>15</v>
      </c>
      <c r="I812" s="403" t="s">
        <v>15</v>
      </c>
      <c r="J812" s="398"/>
      <c r="K812" s="398"/>
      <c r="L812" s="405"/>
      <c r="M812" s="403" t="s">
        <v>15</v>
      </c>
      <c r="N812" s="404"/>
      <c r="O812" s="405"/>
      <c r="P812" s="403" t="s">
        <v>15</v>
      </c>
      <c r="Q812" s="404"/>
      <c r="R812" s="402" t="e">
        <f t="shared" si="11"/>
        <v>#VALUE!</v>
      </c>
      <c r="S812" s="403" t="s">
        <v>15</v>
      </c>
      <c r="T812" s="398"/>
      <c r="U812" s="535"/>
    </row>
    <row r="813" spans="2:21" s="415" customFormat="1" ht="13.5" hidden="1" outlineLevel="3">
      <c r="B813" s="407"/>
      <c r="C813" s="408"/>
      <c r="D813" s="399" t="s">
        <v>70</v>
      </c>
      <c r="E813" s="436" t="s">
        <v>15</v>
      </c>
      <c r="F813" s="466" t="s">
        <v>3646</v>
      </c>
      <c r="G813" s="408"/>
      <c r="H813" s="411">
        <v>58.437</v>
      </c>
      <c r="I813" s="412" t="s">
        <v>15</v>
      </c>
      <c r="J813" s="408"/>
      <c r="K813" s="408"/>
      <c r="L813" s="414"/>
      <c r="M813" s="412" t="s">
        <v>15</v>
      </c>
      <c r="N813" s="413"/>
      <c r="O813" s="414"/>
      <c r="P813" s="412" t="s">
        <v>15</v>
      </c>
      <c r="Q813" s="413"/>
      <c r="R813" s="411">
        <f t="shared" si="11"/>
        <v>58.437</v>
      </c>
      <c r="S813" s="412" t="s">
        <v>15</v>
      </c>
      <c r="T813" s="408"/>
      <c r="U813" s="536"/>
    </row>
    <row r="814" spans="2:21" s="415" customFormat="1" ht="13.5" hidden="1" outlineLevel="3">
      <c r="B814" s="407"/>
      <c r="C814" s="408"/>
      <c r="D814" s="399" t="s">
        <v>70</v>
      </c>
      <c r="E814" s="436" t="s">
        <v>15</v>
      </c>
      <c r="F814" s="466" t="s">
        <v>3647</v>
      </c>
      <c r="G814" s="408"/>
      <c r="H814" s="411">
        <v>25.419</v>
      </c>
      <c r="I814" s="412" t="s">
        <v>15</v>
      </c>
      <c r="J814" s="408"/>
      <c r="K814" s="408"/>
      <c r="L814" s="414"/>
      <c r="M814" s="412" t="s">
        <v>15</v>
      </c>
      <c r="N814" s="413"/>
      <c r="O814" s="414"/>
      <c r="P814" s="412" t="s">
        <v>15</v>
      </c>
      <c r="Q814" s="413"/>
      <c r="R814" s="411">
        <f t="shared" si="11"/>
        <v>25.419</v>
      </c>
      <c r="S814" s="412" t="s">
        <v>15</v>
      </c>
      <c r="T814" s="408"/>
      <c r="U814" s="536"/>
    </row>
    <row r="815" spans="2:21" s="406" customFormat="1" ht="13.5" hidden="1" outlineLevel="3">
      <c r="B815" s="397"/>
      <c r="C815" s="398"/>
      <c r="D815" s="399" t="s">
        <v>70</v>
      </c>
      <c r="E815" s="402" t="s">
        <v>15</v>
      </c>
      <c r="F815" s="467" t="s">
        <v>3648</v>
      </c>
      <c r="G815" s="398"/>
      <c r="H815" s="402" t="s">
        <v>15</v>
      </c>
      <c r="I815" s="403" t="s">
        <v>15</v>
      </c>
      <c r="J815" s="398"/>
      <c r="K815" s="398"/>
      <c r="L815" s="405"/>
      <c r="M815" s="403" t="s">
        <v>15</v>
      </c>
      <c r="N815" s="404"/>
      <c r="O815" s="405"/>
      <c r="P815" s="403" t="s">
        <v>15</v>
      </c>
      <c r="Q815" s="404"/>
      <c r="R815" s="402" t="e">
        <f t="shared" si="11"/>
        <v>#VALUE!</v>
      </c>
      <c r="S815" s="403" t="s">
        <v>15</v>
      </c>
      <c r="T815" s="398"/>
      <c r="U815" s="535"/>
    </row>
    <row r="816" spans="2:21" s="415" customFormat="1" ht="13.5" hidden="1" outlineLevel="3">
      <c r="B816" s="407"/>
      <c r="C816" s="408"/>
      <c r="D816" s="399" t="s">
        <v>70</v>
      </c>
      <c r="E816" s="436" t="s">
        <v>15</v>
      </c>
      <c r="F816" s="466" t="s">
        <v>3649</v>
      </c>
      <c r="G816" s="408"/>
      <c r="H816" s="411">
        <v>-0.999</v>
      </c>
      <c r="I816" s="412" t="s">
        <v>15</v>
      </c>
      <c r="J816" s="408"/>
      <c r="K816" s="408"/>
      <c r="L816" s="414"/>
      <c r="M816" s="412" t="s">
        <v>15</v>
      </c>
      <c r="N816" s="413"/>
      <c r="O816" s="414"/>
      <c r="P816" s="412" t="s">
        <v>15</v>
      </c>
      <c r="Q816" s="413"/>
      <c r="R816" s="411">
        <f t="shared" si="11"/>
        <v>-0.999</v>
      </c>
      <c r="S816" s="412" t="s">
        <v>15</v>
      </c>
      <c r="T816" s="408"/>
      <c r="U816" s="536"/>
    </row>
    <row r="817" spans="2:21" s="415" customFormat="1" ht="13.5" hidden="1" outlineLevel="3">
      <c r="B817" s="407"/>
      <c r="C817" s="408"/>
      <c r="D817" s="399" t="s">
        <v>70</v>
      </c>
      <c r="E817" s="436" t="s">
        <v>15</v>
      </c>
      <c r="F817" s="466" t="s">
        <v>3650</v>
      </c>
      <c r="G817" s="408"/>
      <c r="H817" s="411">
        <v>-6.944</v>
      </c>
      <c r="I817" s="412" t="s">
        <v>15</v>
      </c>
      <c r="J817" s="408"/>
      <c r="K817" s="408"/>
      <c r="L817" s="414"/>
      <c r="M817" s="412" t="s">
        <v>15</v>
      </c>
      <c r="N817" s="413"/>
      <c r="O817" s="414"/>
      <c r="P817" s="412" t="s">
        <v>15</v>
      </c>
      <c r="Q817" s="413"/>
      <c r="R817" s="411">
        <f t="shared" si="11"/>
        <v>-6.944</v>
      </c>
      <c r="S817" s="412" t="s">
        <v>15</v>
      </c>
      <c r="T817" s="408"/>
      <c r="U817" s="536"/>
    </row>
    <row r="818" spans="2:21" s="415" customFormat="1" ht="13.5" hidden="1" outlineLevel="3">
      <c r="B818" s="407"/>
      <c r="C818" s="408"/>
      <c r="D818" s="399" t="s">
        <v>70</v>
      </c>
      <c r="E818" s="436" t="s">
        <v>15</v>
      </c>
      <c r="F818" s="466" t="s">
        <v>3651</v>
      </c>
      <c r="G818" s="408"/>
      <c r="H818" s="411">
        <v>-2.209</v>
      </c>
      <c r="I818" s="412" t="s">
        <v>15</v>
      </c>
      <c r="J818" s="408"/>
      <c r="K818" s="408"/>
      <c r="L818" s="414"/>
      <c r="M818" s="412" t="s">
        <v>15</v>
      </c>
      <c r="N818" s="413"/>
      <c r="O818" s="414"/>
      <c r="P818" s="412" t="s">
        <v>15</v>
      </c>
      <c r="Q818" s="413"/>
      <c r="R818" s="411">
        <f t="shared" si="11"/>
        <v>-2.209</v>
      </c>
      <c r="S818" s="412" t="s">
        <v>15</v>
      </c>
      <c r="T818" s="408"/>
      <c r="U818" s="536"/>
    </row>
    <row r="819" spans="2:21" s="415" customFormat="1" ht="13.5" hidden="1" outlineLevel="3">
      <c r="B819" s="407"/>
      <c r="C819" s="408"/>
      <c r="D819" s="399" t="s">
        <v>70</v>
      </c>
      <c r="E819" s="436" t="s">
        <v>15</v>
      </c>
      <c r="F819" s="466" t="s">
        <v>3652</v>
      </c>
      <c r="G819" s="408"/>
      <c r="H819" s="411">
        <v>-0.425</v>
      </c>
      <c r="I819" s="412" t="s">
        <v>15</v>
      </c>
      <c r="J819" s="408"/>
      <c r="K819" s="408"/>
      <c r="L819" s="414"/>
      <c r="M819" s="412" t="s">
        <v>15</v>
      </c>
      <c r="N819" s="413"/>
      <c r="O819" s="414"/>
      <c r="P819" s="412" t="s">
        <v>15</v>
      </c>
      <c r="Q819" s="413"/>
      <c r="R819" s="411">
        <f t="shared" si="11"/>
        <v>-0.425</v>
      </c>
      <c r="S819" s="412" t="s">
        <v>15</v>
      </c>
      <c r="T819" s="408"/>
      <c r="U819" s="536"/>
    </row>
    <row r="820" spans="2:21" s="415" customFormat="1" ht="13.5" hidden="1" outlineLevel="3">
      <c r="B820" s="407"/>
      <c r="C820" s="408"/>
      <c r="D820" s="399" t="s">
        <v>70</v>
      </c>
      <c r="E820" s="436" t="s">
        <v>15</v>
      </c>
      <c r="F820" s="466" t="s">
        <v>3653</v>
      </c>
      <c r="G820" s="408"/>
      <c r="H820" s="411">
        <v>-0.515</v>
      </c>
      <c r="I820" s="412" t="s">
        <v>15</v>
      </c>
      <c r="J820" s="408"/>
      <c r="K820" s="408"/>
      <c r="L820" s="414"/>
      <c r="M820" s="412" t="s">
        <v>15</v>
      </c>
      <c r="N820" s="413"/>
      <c r="O820" s="414"/>
      <c r="P820" s="412" t="s">
        <v>15</v>
      </c>
      <c r="Q820" s="413"/>
      <c r="R820" s="411">
        <f t="shared" si="11"/>
        <v>-0.515</v>
      </c>
      <c r="S820" s="412" t="s">
        <v>15</v>
      </c>
      <c r="T820" s="408"/>
      <c r="U820" s="536"/>
    </row>
    <row r="821" spans="2:21" s="415" customFormat="1" ht="13.5" hidden="1" outlineLevel="3">
      <c r="B821" s="407"/>
      <c r="C821" s="408"/>
      <c r="D821" s="399" t="s">
        <v>70</v>
      </c>
      <c r="E821" s="436" t="s">
        <v>15</v>
      </c>
      <c r="F821" s="466" t="s">
        <v>3654</v>
      </c>
      <c r="G821" s="408"/>
      <c r="H821" s="411">
        <v>-0.765</v>
      </c>
      <c r="I821" s="412" t="s">
        <v>15</v>
      </c>
      <c r="J821" s="408"/>
      <c r="K821" s="408"/>
      <c r="L821" s="414"/>
      <c r="M821" s="412" t="s">
        <v>15</v>
      </c>
      <c r="N821" s="413"/>
      <c r="O821" s="414"/>
      <c r="P821" s="412" t="s">
        <v>15</v>
      </c>
      <c r="Q821" s="413"/>
      <c r="R821" s="411">
        <f t="shared" si="11"/>
        <v>-0.765</v>
      </c>
      <c r="S821" s="412" t="s">
        <v>15</v>
      </c>
      <c r="T821" s="408"/>
      <c r="U821" s="536"/>
    </row>
    <row r="822" spans="2:21" s="424" customFormat="1" ht="13.5" hidden="1" outlineLevel="3">
      <c r="B822" s="416"/>
      <c r="C822" s="417"/>
      <c r="D822" s="399" t="s">
        <v>70</v>
      </c>
      <c r="E822" s="438" t="s">
        <v>15</v>
      </c>
      <c r="F822" s="539" t="s">
        <v>71</v>
      </c>
      <c r="G822" s="417"/>
      <c r="H822" s="420">
        <v>71.999</v>
      </c>
      <c r="I822" s="421" t="s">
        <v>15</v>
      </c>
      <c r="J822" s="417"/>
      <c r="K822" s="417"/>
      <c r="L822" s="423"/>
      <c r="M822" s="421" t="s">
        <v>15</v>
      </c>
      <c r="N822" s="422"/>
      <c r="O822" s="423"/>
      <c r="P822" s="421" t="s">
        <v>15</v>
      </c>
      <c r="Q822" s="422"/>
      <c r="R822" s="420">
        <f t="shared" si="11"/>
        <v>71.999</v>
      </c>
      <c r="S822" s="421" t="s">
        <v>15</v>
      </c>
      <c r="T822" s="417"/>
      <c r="U822" s="540"/>
    </row>
    <row r="823" spans="2:21" s="264" customFormat="1" ht="22.5" customHeight="1" hidden="1" outlineLevel="2" collapsed="1">
      <c r="B823" s="255"/>
      <c r="C823" s="256" t="s">
        <v>1866</v>
      </c>
      <c r="D823" s="256" t="s">
        <v>67</v>
      </c>
      <c r="E823" s="257" t="s">
        <v>2338</v>
      </c>
      <c r="F823" s="258" t="s">
        <v>2339</v>
      </c>
      <c r="G823" s="259" t="s">
        <v>77</v>
      </c>
      <c r="H823" s="260">
        <v>62.611</v>
      </c>
      <c r="I823" s="261">
        <v>975.2</v>
      </c>
      <c r="J823" s="534">
        <f>ROUND(I823*H823,2)</f>
        <v>61058.25</v>
      </c>
      <c r="K823" s="636"/>
      <c r="L823" s="262"/>
      <c r="M823" s="261">
        <v>975.2</v>
      </c>
      <c r="N823" s="263">
        <f>ROUND(M823*L823,2)</f>
        <v>0</v>
      </c>
      <c r="O823" s="262"/>
      <c r="P823" s="261">
        <v>975.2</v>
      </c>
      <c r="Q823" s="263">
        <f>ROUND(P823*O823,2)</f>
        <v>0</v>
      </c>
      <c r="R823" s="638">
        <f t="shared" si="11"/>
        <v>62.611</v>
      </c>
      <c r="S823" s="261">
        <v>975.2</v>
      </c>
      <c r="T823" s="534">
        <f>ROUND(S823*R823,2)</f>
        <v>61058.25</v>
      </c>
      <c r="U823" s="525"/>
    </row>
    <row r="824" spans="2:21" s="406" customFormat="1" ht="13.5" hidden="1" outlineLevel="3">
      <c r="B824" s="397"/>
      <c r="C824" s="398"/>
      <c r="D824" s="399" t="s">
        <v>70</v>
      </c>
      <c r="E824" s="402" t="s">
        <v>15</v>
      </c>
      <c r="F824" s="467" t="s">
        <v>2046</v>
      </c>
      <c r="G824" s="398"/>
      <c r="H824" s="402" t="s">
        <v>15</v>
      </c>
      <c r="I824" s="403" t="s">
        <v>15</v>
      </c>
      <c r="J824" s="398"/>
      <c r="K824" s="398"/>
      <c r="L824" s="405"/>
      <c r="M824" s="403" t="s">
        <v>15</v>
      </c>
      <c r="N824" s="404"/>
      <c r="O824" s="405"/>
      <c r="P824" s="403" t="s">
        <v>15</v>
      </c>
      <c r="Q824" s="404"/>
      <c r="R824" s="402" t="e">
        <f t="shared" si="11"/>
        <v>#VALUE!</v>
      </c>
      <c r="S824" s="403" t="s">
        <v>15</v>
      </c>
      <c r="T824" s="398"/>
      <c r="U824" s="535"/>
    </row>
    <row r="825" spans="2:21" s="415" customFormat="1" ht="13.5" hidden="1" outlineLevel="3">
      <c r="B825" s="407"/>
      <c r="C825" s="408"/>
      <c r="D825" s="399" t="s">
        <v>70</v>
      </c>
      <c r="E825" s="436" t="s">
        <v>15</v>
      </c>
      <c r="F825" s="466" t="s">
        <v>3655</v>
      </c>
      <c r="G825" s="408"/>
      <c r="H825" s="411">
        <v>31.161</v>
      </c>
      <c r="I825" s="412" t="s">
        <v>15</v>
      </c>
      <c r="J825" s="408"/>
      <c r="K825" s="408"/>
      <c r="L825" s="414"/>
      <c r="M825" s="412" t="s">
        <v>15</v>
      </c>
      <c r="N825" s="413"/>
      <c r="O825" s="414"/>
      <c r="P825" s="412" t="s">
        <v>15</v>
      </c>
      <c r="Q825" s="413"/>
      <c r="R825" s="411">
        <f t="shared" si="11"/>
        <v>31.161</v>
      </c>
      <c r="S825" s="412" t="s">
        <v>15</v>
      </c>
      <c r="T825" s="408"/>
      <c r="U825" s="536"/>
    </row>
    <row r="826" spans="2:21" s="415" customFormat="1" ht="13.5" hidden="1" outlineLevel="3">
      <c r="B826" s="407"/>
      <c r="C826" s="408"/>
      <c r="D826" s="399" t="s">
        <v>70</v>
      </c>
      <c r="E826" s="436" t="s">
        <v>15</v>
      </c>
      <c r="F826" s="466" t="s">
        <v>3656</v>
      </c>
      <c r="G826" s="408"/>
      <c r="H826" s="411">
        <v>31.45</v>
      </c>
      <c r="I826" s="412" t="s">
        <v>15</v>
      </c>
      <c r="J826" s="408"/>
      <c r="K826" s="408"/>
      <c r="L826" s="414"/>
      <c r="M826" s="412" t="s">
        <v>15</v>
      </c>
      <c r="N826" s="413"/>
      <c r="O826" s="414"/>
      <c r="P826" s="412" t="s">
        <v>15</v>
      </c>
      <c r="Q826" s="413"/>
      <c r="R826" s="411">
        <f t="shared" si="11"/>
        <v>31.45</v>
      </c>
      <c r="S826" s="412" t="s">
        <v>15</v>
      </c>
      <c r="T826" s="408"/>
      <c r="U826" s="536"/>
    </row>
    <row r="827" spans="2:21" s="424" customFormat="1" ht="13.5" hidden="1" outlineLevel="3">
      <c r="B827" s="416"/>
      <c r="C827" s="417"/>
      <c r="D827" s="399" t="s">
        <v>70</v>
      </c>
      <c r="E827" s="438" t="s">
        <v>15</v>
      </c>
      <c r="F827" s="539" t="s">
        <v>71</v>
      </c>
      <c r="G827" s="417"/>
      <c r="H827" s="420">
        <v>62.611</v>
      </c>
      <c r="I827" s="421" t="s">
        <v>15</v>
      </c>
      <c r="J827" s="417"/>
      <c r="K827" s="417"/>
      <c r="L827" s="423"/>
      <c r="M827" s="421" t="s">
        <v>15</v>
      </c>
      <c r="N827" s="422"/>
      <c r="O827" s="423"/>
      <c r="P827" s="421" t="s">
        <v>15</v>
      </c>
      <c r="Q827" s="422"/>
      <c r="R827" s="420">
        <f t="shared" si="11"/>
        <v>62.611</v>
      </c>
      <c r="S827" s="421" t="s">
        <v>15</v>
      </c>
      <c r="T827" s="417"/>
      <c r="U827" s="540"/>
    </row>
    <row r="828" spans="2:21" s="254" customFormat="1" ht="29.85" customHeight="1" outlineLevel="1" collapsed="1">
      <c r="B828" s="248"/>
      <c r="C828" s="249"/>
      <c r="D828" s="250" t="s">
        <v>36</v>
      </c>
      <c r="E828" s="251" t="s">
        <v>72</v>
      </c>
      <c r="F828" s="251" t="s">
        <v>184</v>
      </c>
      <c r="G828" s="249"/>
      <c r="H828" s="249"/>
      <c r="I828" s="252" t="s">
        <v>15</v>
      </c>
      <c r="J828" s="533">
        <f>SUM(J829:J838)</f>
        <v>274515.52999999997</v>
      </c>
      <c r="K828" s="533"/>
      <c r="L828" s="248"/>
      <c r="M828" s="252" t="s">
        <v>15</v>
      </c>
      <c r="N828" s="253">
        <f>SUM(N829:N838)</f>
        <v>0</v>
      </c>
      <c r="O828" s="248"/>
      <c r="P828" s="252" t="s">
        <v>15</v>
      </c>
      <c r="Q828" s="253">
        <f>SUM(Q829:Q838)</f>
        <v>0</v>
      </c>
      <c r="R828" s="249"/>
      <c r="S828" s="252" t="s">
        <v>15</v>
      </c>
      <c r="T828" s="533">
        <f>SUM(T829:T838)</f>
        <v>274515.52999999997</v>
      </c>
      <c r="U828" s="532"/>
    </row>
    <row r="829" spans="2:21" s="264" customFormat="1" ht="22.5" customHeight="1" hidden="1" outlineLevel="2" collapsed="1">
      <c r="B829" s="255"/>
      <c r="C829" s="256" t="s">
        <v>1872</v>
      </c>
      <c r="D829" s="256" t="s">
        <v>67</v>
      </c>
      <c r="E829" s="257" t="s">
        <v>2426</v>
      </c>
      <c r="F829" s="258" t="s">
        <v>2427</v>
      </c>
      <c r="G829" s="259" t="s">
        <v>77</v>
      </c>
      <c r="H829" s="260">
        <v>394.68</v>
      </c>
      <c r="I829" s="261">
        <v>278.6</v>
      </c>
      <c r="J829" s="534">
        <f>ROUND(I829*H829,2)</f>
        <v>109957.85</v>
      </c>
      <c r="K829" s="636"/>
      <c r="L829" s="262"/>
      <c r="M829" s="261">
        <v>278.6</v>
      </c>
      <c r="N829" s="263">
        <f>ROUND(M829*L829,2)</f>
        <v>0</v>
      </c>
      <c r="O829" s="262"/>
      <c r="P829" s="261">
        <v>278.6</v>
      </c>
      <c r="Q829" s="263">
        <f>ROUND(P829*O829,2)</f>
        <v>0</v>
      </c>
      <c r="R829" s="638">
        <f t="shared" si="11"/>
        <v>394.68</v>
      </c>
      <c r="S829" s="261">
        <v>278.6</v>
      </c>
      <c r="T829" s="534">
        <f>ROUND(S829*R829,2)</f>
        <v>109957.85</v>
      </c>
      <c r="U829" s="525"/>
    </row>
    <row r="830" spans="2:21" s="415" customFormat="1" ht="13.5" hidden="1" outlineLevel="3">
      <c r="B830" s="407"/>
      <c r="C830" s="408"/>
      <c r="D830" s="399" t="s">
        <v>70</v>
      </c>
      <c r="E830" s="436" t="s">
        <v>15</v>
      </c>
      <c r="F830" s="466" t="s">
        <v>3657</v>
      </c>
      <c r="G830" s="408"/>
      <c r="H830" s="411">
        <v>394.68</v>
      </c>
      <c r="I830" s="412" t="s">
        <v>15</v>
      </c>
      <c r="J830" s="408"/>
      <c r="K830" s="408"/>
      <c r="L830" s="414"/>
      <c r="M830" s="412" t="s">
        <v>15</v>
      </c>
      <c r="N830" s="413"/>
      <c r="O830" s="414"/>
      <c r="P830" s="412" t="s">
        <v>15</v>
      </c>
      <c r="Q830" s="413"/>
      <c r="R830" s="411">
        <f t="shared" si="11"/>
        <v>394.68</v>
      </c>
      <c r="S830" s="412" t="s">
        <v>15</v>
      </c>
      <c r="T830" s="408"/>
      <c r="U830" s="536"/>
    </row>
    <row r="831" spans="2:21" s="424" customFormat="1" ht="13.5" hidden="1" outlineLevel="3">
      <c r="B831" s="416"/>
      <c r="C831" s="417"/>
      <c r="D831" s="399" t="s">
        <v>70</v>
      </c>
      <c r="E831" s="438" t="s">
        <v>2429</v>
      </c>
      <c r="F831" s="539" t="s">
        <v>71</v>
      </c>
      <c r="G831" s="417"/>
      <c r="H831" s="420">
        <v>394.68</v>
      </c>
      <c r="I831" s="421" t="s">
        <v>15</v>
      </c>
      <c r="J831" s="417"/>
      <c r="K831" s="417"/>
      <c r="L831" s="423"/>
      <c r="M831" s="421" t="s">
        <v>15</v>
      </c>
      <c r="N831" s="422"/>
      <c r="O831" s="423"/>
      <c r="P831" s="421" t="s">
        <v>15</v>
      </c>
      <c r="Q831" s="422"/>
      <c r="R831" s="420">
        <f t="shared" si="11"/>
        <v>394.68</v>
      </c>
      <c r="S831" s="421" t="s">
        <v>15</v>
      </c>
      <c r="T831" s="417"/>
      <c r="U831" s="540"/>
    </row>
    <row r="832" spans="2:21" s="264" customFormat="1" ht="22.5" customHeight="1" hidden="1" outlineLevel="2" collapsed="1">
      <c r="B832" s="255"/>
      <c r="C832" s="256" t="s">
        <v>1875</v>
      </c>
      <c r="D832" s="256" t="s">
        <v>67</v>
      </c>
      <c r="E832" s="257" t="s">
        <v>1151</v>
      </c>
      <c r="F832" s="258" t="s">
        <v>1152</v>
      </c>
      <c r="G832" s="259" t="s">
        <v>68</v>
      </c>
      <c r="H832" s="260">
        <v>118.404</v>
      </c>
      <c r="I832" s="261">
        <v>36.1</v>
      </c>
      <c r="J832" s="534">
        <f>ROUND(I832*H832,2)</f>
        <v>4274.38</v>
      </c>
      <c r="K832" s="636"/>
      <c r="L832" s="262"/>
      <c r="M832" s="261">
        <v>36.1</v>
      </c>
      <c r="N832" s="263">
        <f>ROUND(M832*L832,2)</f>
        <v>0</v>
      </c>
      <c r="O832" s="262"/>
      <c r="P832" s="261">
        <v>36.1</v>
      </c>
      <c r="Q832" s="263">
        <f>ROUND(P832*O832,2)</f>
        <v>0</v>
      </c>
      <c r="R832" s="638">
        <f t="shared" si="11"/>
        <v>118.404</v>
      </c>
      <c r="S832" s="261">
        <v>36.1</v>
      </c>
      <c r="T832" s="534">
        <f>ROUND(S832*R832,2)</f>
        <v>4274.38</v>
      </c>
      <c r="U832" s="525"/>
    </row>
    <row r="833" spans="2:21" s="415" customFormat="1" ht="13.5" hidden="1" outlineLevel="3">
      <c r="B833" s="407"/>
      <c r="C833" s="408"/>
      <c r="D833" s="399" t="s">
        <v>70</v>
      </c>
      <c r="E833" s="436" t="s">
        <v>15</v>
      </c>
      <c r="F833" s="466" t="s">
        <v>2431</v>
      </c>
      <c r="G833" s="408"/>
      <c r="H833" s="411">
        <v>118.404</v>
      </c>
      <c r="I833" s="412" t="s">
        <v>15</v>
      </c>
      <c r="J833" s="408"/>
      <c r="K833" s="408"/>
      <c r="L833" s="414"/>
      <c r="M833" s="412" t="s">
        <v>15</v>
      </c>
      <c r="N833" s="413"/>
      <c r="O833" s="414"/>
      <c r="P833" s="412" t="s">
        <v>15</v>
      </c>
      <c r="Q833" s="413"/>
      <c r="R833" s="411">
        <f t="shared" si="11"/>
        <v>118.404</v>
      </c>
      <c r="S833" s="412" t="s">
        <v>15</v>
      </c>
      <c r="T833" s="408"/>
      <c r="U833" s="536"/>
    </row>
    <row r="834" spans="2:21" s="264" customFormat="1" ht="22.5" customHeight="1" hidden="1" outlineLevel="2">
      <c r="B834" s="255"/>
      <c r="C834" s="256" t="s">
        <v>1882</v>
      </c>
      <c r="D834" s="256" t="s">
        <v>67</v>
      </c>
      <c r="E834" s="257" t="s">
        <v>1588</v>
      </c>
      <c r="F834" s="258" t="s">
        <v>1589</v>
      </c>
      <c r="G834" s="259" t="s">
        <v>68</v>
      </c>
      <c r="H834" s="260">
        <v>118.404</v>
      </c>
      <c r="I834" s="261">
        <v>10.3</v>
      </c>
      <c r="J834" s="534">
        <f>ROUND(I834*H834,2)</f>
        <v>1219.56</v>
      </c>
      <c r="K834" s="636"/>
      <c r="L834" s="262"/>
      <c r="M834" s="261">
        <v>10.3</v>
      </c>
      <c r="N834" s="263">
        <f>ROUND(M834*L834,2)</f>
        <v>0</v>
      </c>
      <c r="O834" s="262"/>
      <c r="P834" s="261">
        <v>10.3</v>
      </c>
      <c r="Q834" s="263">
        <f>ROUND(P834*O834,2)</f>
        <v>0</v>
      </c>
      <c r="R834" s="638">
        <f t="shared" si="11"/>
        <v>118.404</v>
      </c>
      <c r="S834" s="261">
        <v>10.3</v>
      </c>
      <c r="T834" s="534">
        <f>ROUND(S834*R834,2)</f>
        <v>1219.56</v>
      </c>
      <c r="U834" s="525"/>
    </row>
    <row r="835" spans="2:21" s="264" customFormat="1" ht="22.5" customHeight="1" hidden="1" outlineLevel="2" collapsed="1">
      <c r="B835" s="255"/>
      <c r="C835" s="256" t="s">
        <v>1886</v>
      </c>
      <c r="D835" s="256" t="s">
        <v>67</v>
      </c>
      <c r="E835" s="257" t="s">
        <v>2434</v>
      </c>
      <c r="F835" s="258" t="s">
        <v>2435</v>
      </c>
      <c r="G835" s="259" t="s">
        <v>77</v>
      </c>
      <c r="H835" s="260">
        <v>234</v>
      </c>
      <c r="I835" s="261">
        <v>348.3</v>
      </c>
      <c r="J835" s="534">
        <f>ROUND(I835*H835,2)</f>
        <v>81502.2</v>
      </c>
      <c r="K835" s="636"/>
      <c r="L835" s="262"/>
      <c r="M835" s="261">
        <v>348.3</v>
      </c>
      <c r="N835" s="263">
        <f>ROUND(M835*L835,2)</f>
        <v>0</v>
      </c>
      <c r="O835" s="262"/>
      <c r="P835" s="261">
        <v>348.3</v>
      </c>
      <c r="Q835" s="263">
        <f>ROUND(P835*O835,2)</f>
        <v>0</v>
      </c>
      <c r="R835" s="638">
        <f t="shared" si="11"/>
        <v>234</v>
      </c>
      <c r="S835" s="261">
        <v>348.3</v>
      </c>
      <c r="T835" s="534">
        <f>ROUND(S835*R835,2)</f>
        <v>81502.2</v>
      </c>
      <c r="U835" s="525"/>
    </row>
    <row r="836" spans="2:21" s="415" customFormat="1" ht="13.5" hidden="1" outlineLevel="3">
      <c r="B836" s="407"/>
      <c r="C836" s="408"/>
      <c r="D836" s="399" t="s">
        <v>70</v>
      </c>
      <c r="E836" s="436" t="s">
        <v>15</v>
      </c>
      <c r="F836" s="466" t="s">
        <v>3658</v>
      </c>
      <c r="G836" s="408"/>
      <c r="H836" s="411">
        <v>234</v>
      </c>
      <c r="I836" s="412" t="s">
        <v>15</v>
      </c>
      <c r="J836" s="408"/>
      <c r="K836" s="408"/>
      <c r="L836" s="414"/>
      <c r="M836" s="412" t="s">
        <v>15</v>
      </c>
      <c r="N836" s="413"/>
      <c r="O836" s="414"/>
      <c r="P836" s="412" t="s">
        <v>15</v>
      </c>
      <c r="Q836" s="413"/>
      <c r="R836" s="411">
        <f t="shared" si="11"/>
        <v>234</v>
      </c>
      <c r="S836" s="412" t="s">
        <v>15</v>
      </c>
      <c r="T836" s="408"/>
      <c r="U836" s="536"/>
    </row>
    <row r="837" spans="2:21" s="424" customFormat="1" ht="13.5" hidden="1" outlineLevel="3">
      <c r="B837" s="416"/>
      <c r="C837" s="417"/>
      <c r="D837" s="399" t="s">
        <v>70</v>
      </c>
      <c r="E837" s="438" t="s">
        <v>2437</v>
      </c>
      <c r="F837" s="539" t="s">
        <v>71</v>
      </c>
      <c r="G837" s="417"/>
      <c r="H837" s="420">
        <v>234</v>
      </c>
      <c r="I837" s="421" t="s">
        <v>15</v>
      </c>
      <c r="J837" s="417"/>
      <c r="K837" s="417"/>
      <c r="L837" s="423"/>
      <c r="M837" s="421" t="s">
        <v>15</v>
      </c>
      <c r="N837" s="422"/>
      <c r="O837" s="423"/>
      <c r="P837" s="421" t="s">
        <v>15</v>
      </c>
      <c r="Q837" s="422"/>
      <c r="R837" s="420">
        <f t="shared" si="11"/>
        <v>234</v>
      </c>
      <c r="S837" s="421" t="s">
        <v>15</v>
      </c>
      <c r="T837" s="417"/>
      <c r="U837" s="540"/>
    </row>
    <row r="838" spans="2:21" s="264" customFormat="1" ht="31.5" customHeight="1" hidden="1" outlineLevel="2" collapsed="1">
      <c r="B838" s="255"/>
      <c r="C838" s="265" t="s">
        <v>1889</v>
      </c>
      <c r="D838" s="265" t="s">
        <v>90</v>
      </c>
      <c r="E838" s="266" t="s">
        <v>2439</v>
      </c>
      <c r="F838" s="554" t="s">
        <v>2440</v>
      </c>
      <c r="G838" s="267" t="s">
        <v>182</v>
      </c>
      <c r="H838" s="268">
        <v>52.52</v>
      </c>
      <c r="I838" s="269">
        <v>1476.8</v>
      </c>
      <c r="J838" s="555">
        <f>ROUND(I838*H838,2)</f>
        <v>77561.54</v>
      </c>
      <c r="K838" s="637"/>
      <c r="L838" s="270"/>
      <c r="M838" s="269">
        <v>1476.8</v>
      </c>
      <c r="N838" s="271">
        <f>ROUND(M838*L838,2)</f>
        <v>0</v>
      </c>
      <c r="O838" s="270"/>
      <c r="P838" s="269">
        <v>1476.8</v>
      </c>
      <c r="Q838" s="271">
        <f>ROUND(P838*O838,2)</f>
        <v>0</v>
      </c>
      <c r="R838" s="640">
        <f t="shared" si="11"/>
        <v>52.52</v>
      </c>
      <c r="S838" s="269">
        <v>1476.8</v>
      </c>
      <c r="T838" s="555">
        <f>ROUND(S838*R838,2)</f>
        <v>77561.54</v>
      </c>
      <c r="U838" s="525"/>
    </row>
    <row r="839" spans="2:21" s="415" customFormat="1" ht="13.5" hidden="1" outlineLevel="3">
      <c r="B839" s="407"/>
      <c r="C839" s="408"/>
      <c r="D839" s="399" t="s">
        <v>70</v>
      </c>
      <c r="E839" s="436" t="s">
        <v>15</v>
      </c>
      <c r="F839" s="466" t="s">
        <v>3659</v>
      </c>
      <c r="G839" s="408"/>
      <c r="H839" s="411">
        <v>52.52</v>
      </c>
      <c r="I839" s="412" t="s">
        <v>15</v>
      </c>
      <c r="J839" s="408"/>
      <c r="K839" s="408"/>
      <c r="L839" s="414"/>
      <c r="M839" s="412" t="s">
        <v>15</v>
      </c>
      <c r="N839" s="413"/>
      <c r="O839" s="414"/>
      <c r="P839" s="412" t="s">
        <v>15</v>
      </c>
      <c r="Q839" s="413"/>
      <c r="R839" s="411">
        <f t="shared" si="11"/>
        <v>52.52</v>
      </c>
      <c r="S839" s="412" t="s">
        <v>15</v>
      </c>
      <c r="T839" s="408"/>
      <c r="U839" s="536"/>
    </row>
    <row r="840" spans="2:21" s="254" customFormat="1" ht="29.85" customHeight="1" outlineLevel="1" collapsed="1">
      <c r="B840" s="248"/>
      <c r="C840" s="249"/>
      <c r="D840" s="250" t="s">
        <v>36</v>
      </c>
      <c r="E840" s="251" t="s">
        <v>73</v>
      </c>
      <c r="F840" s="251" t="s">
        <v>2505</v>
      </c>
      <c r="G840" s="249"/>
      <c r="H840" s="249"/>
      <c r="I840" s="252" t="s">
        <v>15</v>
      </c>
      <c r="J840" s="533">
        <f>SUM(J841:J843)</f>
        <v>2006.4</v>
      </c>
      <c r="K840" s="533"/>
      <c r="L840" s="248"/>
      <c r="M840" s="252" t="s">
        <v>15</v>
      </c>
      <c r="N840" s="253">
        <f>SUM(N841:N843)</f>
        <v>0</v>
      </c>
      <c r="O840" s="248"/>
      <c r="P840" s="252" t="s">
        <v>15</v>
      </c>
      <c r="Q840" s="253">
        <f>SUM(Q841:Q843)</f>
        <v>0</v>
      </c>
      <c r="R840" s="249"/>
      <c r="S840" s="252" t="s">
        <v>15</v>
      </c>
      <c r="T840" s="533">
        <f>SUM(T841:T843)</f>
        <v>2006.4</v>
      </c>
      <c r="U840" s="532"/>
    </row>
    <row r="841" spans="2:21" s="264" customFormat="1" ht="22.5" customHeight="1" hidden="1" outlineLevel="2" collapsed="1">
      <c r="B841" s="255"/>
      <c r="C841" s="256" t="s">
        <v>1892</v>
      </c>
      <c r="D841" s="256" t="s">
        <v>67</v>
      </c>
      <c r="E841" s="257" t="s">
        <v>2511</v>
      </c>
      <c r="F841" s="258" t="s">
        <v>2512</v>
      </c>
      <c r="G841" s="259" t="s">
        <v>104</v>
      </c>
      <c r="H841" s="260">
        <v>8</v>
      </c>
      <c r="I841" s="261">
        <v>209</v>
      </c>
      <c r="J841" s="534">
        <f>ROUND(I841*H841,2)</f>
        <v>1672</v>
      </c>
      <c r="K841" s="636"/>
      <c r="L841" s="262"/>
      <c r="M841" s="261">
        <v>209</v>
      </c>
      <c r="N841" s="263">
        <f>ROUND(M841*L841,2)</f>
        <v>0</v>
      </c>
      <c r="O841" s="262"/>
      <c r="P841" s="261">
        <v>209</v>
      </c>
      <c r="Q841" s="263">
        <f>ROUND(P841*O841,2)</f>
        <v>0</v>
      </c>
      <c r="R841" s="638">
        <f t="shared" si="11"/>
        <v>8</v>
      </c>
      <c r="S841" s="261">
        <v>209</v>
      </c>
      <c r="T841" s="534">
        <f>ROUND(S841*R841,2)</f>
        <v>1672</v>
      </c>
      <c r="U841" s="525"/>
    </row>
    <row r="842" spans="2:21" s="415" customFormat="1" ht="13.5" hidden="1" outlineLevel="3">
      <c r="B842" s="407"/>
      <c r="C842" s="408"/>
      <c r="D842" s="399" t="s">
        <v>70</v>
      </c>
      <c r="E842" s="436" t="s">
        <v>15</v>
      </c>
      <c r="F842" s="466" t="s">
        <v>3660</v>
      </c>
      <c r="G842" s="408"/>
      <c r="H842" s="411">
        <v>8</v>
      </c>
      <c r="I842" s="412" t="s">
        <v>15</v>
      </c>
      <c r="J842" s="408"/>
      <c r="K842" s="408"/>
      <c r="L842" s="414"/>
      <c r="M842" s="412" t="s">
        <v>15</v>
      </c>
      <c r="N842" s="413"/>
      <c r="O842" s="414"/>
      <c r="P842" s="412" t="s">
        <v>15</v>
      </c>
      <c r="Q842" s="413"/>
      <c r="R842" s="411">
        <f t="shared" si="11"/>
        <v>8</v>
      </c>
      <c r="S842" s="412" t="s">
        <v>15</v>
      </c>
      <c r="T842" s="408"/>
      <c r="U842" s="536"/>
    </row>
    <row r="843" spans="2:21" s="264" customFormat="1" ht="22.5" customHeight="1" hidden="1" outlineLevel="2" collapsed="1">
      <c r="B843" s="255"/>
      <c r="C843" s="256" t="s">
        <v>1895</v>
      </c>
      <c r="D843" s="256" t="s">
        <v>67</v>
      </c>
      <c r="E843" s="257" t="s">
        <v>2515</v>
      </c>
      <c r="F843" s="258" t="s">
        <v>2516</v>
      </c>
      <c r="G843" s="259" t="s">
        <v>104</v>
      </c>
      <c r="H843" s="260">
        <v>8</v>
      </c>
      <c r="I843" s="261">
        <v>41.8</v>
      </c>
      <c r="J843" s="534">
        <f>ROUND(I843*H843,2)</f>
        <v>334.4</v>
      </c>
      <c r="K843" s="636"/>
      <c r="L843" s="262"/>
      <c r="M843" s="261">
        <v>41.8</v>
      </c>
      <c r="N843" s="263">
        <f>ROUND(M843*L843,2)</f>
        <v>0</v>
      </c>
      <c r="O843" s="262"/>
      <c r="P843" s="261">
        <v>41.8</v>
      </c>
      <c r="Q843" s="263">
        <f>ROUND(P843*O843,2)</f>
        <v>0</v>
      </c>
      <c r="R843" s="638">
        <f t="shared" si="11"/>
        <v>8</v>
      </c>
      <c r="S843" s="261">
        <v>41.8</v>
      </c>
      <c r="T843" s="534">
        <f>ROUND(S843*R843,2)</f>
        <v>334.4</v>
      </c>
      <c r="U843" s="525"/>
    </row>
    <row r="844" spans="2:21" s="415" customFormat="1" ht="13.5" hidden="1" outlineLevel="3">
      <c r="B844" s="407"/>
      <c r="C844" s="408"/>
      <c r="D844" s="399" t="s">
        <v>70</v>
      </c>
      <c r="E844" s="436" t="s">
        <v>15</v>
      </c>
      <c r="F844" s="466" t="s">
        <v>3660</v>
      </c>
      <c r="G844" s="408"/>
      <c r="H844" s="411">
        <v>8</v>
      </c>
      <c r="I844" s="412" t="s">
        <v>15</v>
      </c>
      <c r="J844" s="408"/>
      <c r="K844" s="408"/>
      <c r="L844" s="414"/>
      <c r="M844" s="412" t="s">
        <v>15</v>
      </c>
      <c r="N844" s="413"/>
      <c r="O844" s="414"/>
      <c r="P844" s="412" t="s">
        <v>15</v>
      </c>
      <c r="Q844" s="413"/>
      <c r="R844" s="411">
        <f t="shared" si="11"/>
        <v>8</v>
      </c>
      <c r="S844" s="412" t="s">
        <v>15</v>
      </c>
      <c r="T844" s="408"/>
      <c r="U844" s="536"/>
    </row>
    <row r="845" spans="2:21" s="254" customFormat="1" ht="29.85" customHeight="1" outlineLevel="1">
      <c r="B845" s="248"/>
      <c r="C845" s="249"/>
      <c r="D845" s="250" t="s">
        <v>36</v>
      </c>
      <c r="E845" s="251" t="s">
        <v>75</v>
      </c>
      <c r="F845" s="251" t="s">
        <v>185</v>
      </c>
      <c r="G845" s="249"/>
      <c r="H845" s="249"/>
      <c r="I845" s="252" t="s">
        <v>15</v>
      </c>
      <c r="J845" s="533">
        <f>SUM(J846:J1064)</f>
        <v>829973.5600000006</v>
      </c>
      <c r="K845" s="533"/>
      <c r="L845" s="248"/>
      <c r="M845" s="252" t="s">
        <v>15</v>
      </c>
      <c r="N845" s="253">
        <f>SUM(N846:N1064)</f>
        <v>14617.259999999998</v>
      </c>
      <c r="O845" s="248"/>
      <c r="P845" s="252" t="s">
        <v>15</v>
      </c>
      <c r="Q845" s="253">
        <f>SUM(Q846:Q1064)</f>
        <v>0</v>
      </c>
      <c r="R845" s="249"/>
      <c r="S845" s="252" t="s">
        <v>15</v>
      </c>
      <c r="T845" s="533">
        <f>SUM(T846:T1064)</f>
        <v>844590.8200000005</v>
      </c>
      <c r="U845" s="532"/>
    </row>
    <row r="846" spans="2:21" s="264" customFormat="1" ht="22.5" customHeight="1" outlineLevel="2" collapsed="1">
      <c r="B846" s="255"/>
      <c r="C846" s="256" t="s">
        <v>1899</v>
      </c>
      <c r="D846" s="256" t="s">
        <v>67</v>
      </c>
      <c r="E846" s="257" t="s">
        <v>3661</v>
      </c>
      <c r="F846" s="258" t="s">
        <v>3662</v>
      </c>
      <c r="G846" s="259" t="s">
        <v>104</v>
      </c>
      <c r="H846" s="260">
        <v>18.3</v>
      </c>
      <c r="I846" s="261">
        <v>376.2</v>
      </c>
      <c r="J846" s="534">
        <f>ROUND(I846*H846,2)</f>
        <v>6884.46</v>
      </c>
      <c r="K846" s="636"/>
      <c r="L846" s="262"/>
      <c r="M846" s="261">
        <v>376.2</v>
      </c>
      <c r="N846" s="263">
        <f>ROUND(M846*L846,2)</f>
        <v>0</v>
      </c>
      <c r="O846" s="262"/>
      <c r="P846" s="261">
        <v>376.2</v>
      </c>
      <c r="Q846" s="263">
        <f>ROUND(P846*O846,2)</f>
        <v>0</v>
      </c>
      <c r="R846" s="638">
        <f t="shared" si="11"/>
        <v>18.3</v>
      </c>
      <c r="S846" s="261">
        <v>376.2</v>
      </c>
      <c r="T846" s="534">
        <f>ROUND(S846*R846,2)</f>
        <v>6884.46</v>
      </c>
      <c r="U846" s="525"/>
    </row>
    <row r="847" spans="2:21" s="415" customFormat="1" ht="13.5" hidden="1" outlineLevel="3">
      <c r="B847" s="407"/>
      <c r="C847" s="408"/>
      <c r="D847" s="399" t="s">
        <v>70</v>
      </c>
      <c r="E847" s="436" t="s">
        <v>15</v>
      </c>
      <c r="F847" s="466" t="s">
        <v>3663</v>
      </c>
      <c r="G847" s="408"/>
      <c r="H847" s="411">
        <v>17.5</v>
      </c>
      <c r="I847" s="412" t="s">
        <v>15</v>
      </c>
      <c r="J847" s="408"/>
      <c r="K847" s="408"/>
      <c r="L847" s="414"/>
      <c r="M847" s="412" t="s">
        <v>15</v>
      </c>
      <c r="N847" s="413"/>
      <c r="O847" s="414"/>
      <c r="P847" s="412" t="s">
        <v>15</v>
      </c>
      <c r="Q847" s="413"/>
      <c r="R847" s="411">
        <f t="shared" si="11"/>
        <v>17.5</v>
      </c>
      <c r="S847" s="412" t="s">
        <v>15</v>
      </c>
      <c r="T847" s="408"/>
      <c r="U847" s="536"/>
    </row>
    <row r="848" spans="2:21" s="426" customFormat="1" ht="13.5" hidden="1" outlineLevel="3">
      <c r="B848" s="425"/>
      <c r="C848" s="427"/>
      <c r="D848" s="399" t="s">
        <v>70</v>
      </c>
      <c r="E848" s="437" t="s">
        <v>2560</v>
      </c>
      <c r="F848" s="537" t="s">
        <v>1096</v>
      </c>
      <c r="G848" s="427"/>
      <c r="H848" s="430">
        <v>17.5</v>
      </c>
      <c r="I848" s="431" t="s">
        <v>15</v>
      </c>
      <c r="J848" s="427"/>
      <c r="K848" s="427"/>
      <c r="L848" s="433"/>
      <c r="M848" s="431" t="s">
        <v>15</v>
      </c>
      <c r="N848" s="432"/>
      <c r="O848" s="433"/>
      <c r="P848" s="431" t="s">
        <v>15</v>
      </c>
      <c r="Q848" s="432"/>
      <c r="R848" s="430">
        <f t="shared" si="11"/>
        <v>17.5</v>
      </c>
      <c r="S848" s="431" t="s">
        <v>15</v>
      </c>
      <c r="T848" s="427"/>
      <c r="U848" s="538"/>
    </row>
    <row r="849" spans="2:21" s="415" customFormat="1" ht="13.5" hidden="1" outlineLevel="3">
      <c r="B849" s="407"/>
      <c r="C849" s="408"/>
      <c r="D849" s="399" t="s">
        <v>70</v>
      </c>
      <c r="E849" s="436" t="s">
        <v>15</v>
      </c>
      <c r="F849" s="466" t="s">
        <v>3664</v>
      </c>
      <c r="G849" s="408"/>
      <c r="H849" s="411">
        <v>18.3</v>
      </c>
      <c r="I849" s="412" t="s">
        <v>15</v>
      </c>
      <c r="J849" s="408"/>
      <c r="K849" s="408"/>
      <c r="L849" s="414"/>
      <c r="M849" s="412" t="s">
        <v>15</v>
      </c>
      <c r="N849" s="413"/>
      <c r="O849" s="414"/>
      <c r="P849" s="412" t="s">
        <v>15</v>
      </c>
      <c r="Q849" s="413"/>
      <c r="R849" s="411">
        <f t="shared" si="11"/>
        <v>18.3</v>
      </c>
      <c r="S849" s="412" t="s">
        <v>15</v>
      </c>
      <c r="T849" s="408"/>
      <c r="U849" s="536"/>
    </row>
    <row r="850" spans="2:21" s="426" customFormat="1" ht="13.5" hidden="1" outlineLevel="3">
      <c r="B850" s="425"/>
      <c r="C850" s="427"/>
      <c r="D850" s="399" t="s">
        <v>70</v>
      </c>
      <c r="E850" s="437" t="s">
        <v>2562</v>
      </c>
      <c r="F850" s="537" t="s">
        <v>1096</v>
      </c>
      <c r="G850" s="427"/>
      <c r="H850" s="430">
        <v>18.3</v>
      </c>
      <c r="I850" s="431" t="s">
        <v>15</v>
      </c>
      <c r="J850" s="427"/>
      <c r="K850" s="427"/>
      <c r="L850" s="433"/>
      <c r="M850" s="431" t="s">
        <v>15</v>
      </c>
      <c r="N850" s="432"/>
      <c r="O850" s="433"/>
      <c r="P850" s="431" t="s">
        <v>15</v>
      </c>
      <c r="Q850" s="432"/>
      <c r="R850" s="430">
        <f t="shared" si="11"/>
        <v>18.3</v>
      </c>
      <c r="S850" s="431" t="s">
        <v>15</v>
      </c>
      <c r="T850" s="427"/>
      <c r="U850" s="538"/>
    </row>
    <row r="851" spans="2:21" s="264" customFormat="1" ht="22.5" customHeight="1" outlineLevel="2" collapsed="1">
      <c r="B851" s="255"/>
      <c r="C851" s="570" t="s">
        <v>1903</v>
      </c>
      <c r="D851" s="570" t="s">
        <v>90</v>
      </c>
      <c r="E851" s="571" t="s">
        <v>3665</v>
      </c>
      <c r="F851" s="572" t="s">
        <v>3666</v>
      </c>
      <c r="G851" s="573" t="s">
        <v>104</v>
      </c>
      <c r="H851" s="574">
        <v>18.849</v>
      </c>
      <c r="I851" s="575">
        <v>2674.9</v>
      </c>
      <c r="J851" s="576">
        <f>ROUND(I851*H851,2)</f>
        <v>50419.19</v>
      </c>
      <c r="K851" s="602"/>
      <c r="L851" s="603">
        <v>0.16</v>
      </c>
      <c r="M851" s="575">
        <v>2674.9</v>
      </c>
      <c r="N851" s="604">
        <f>ROUND(M851*L851,2)</f>
        <v>427.98</v>
      </c>
      <c r="O851" s="603"/>
      <c r="P851" s="575">
        <v>2674.9</v>
      </c>
      <c r="Q851" s="604">
        <f>ROUND(P851*O851,2)</f>
        <v>0</v>
      </c>
      <c r="R851" s="642">
        <f t="shared" si="11"/>
        <v>19.009</v>
      </c>
      <c r="S851" s="575">
        <v>2674.9</v>
      </c>
      <c r="T851" s="576">
        <f>ROUND(S851*R851,2)</f>
        <v>50847.17</v>
      </c>
      <c r="U851" s="525"/>
    </row>
    <row r="852" spans="2:21" s="415" customFormat="1" ht="13.5" hidden="1" outlineLevel="3">
      <c r="B852" s="407"/>
      <c r="C852" s="548"/>
      <c r="D852" s="549" t="s">
        <v>70</v>
      </c>
      <c r="E852" s="550" t="s">
        <v>15</v>
      </c>
      <c r="F852" s="551" t="s">
        <v>3667</v>
      </c>
      <c r="G852" s="548"/>
      <c r="H852" s="552">
        <v>18.849</v>
      </c>
      <c r="I852" s="553" t="s">
        <v>15</v>
      </c>
      <c r="J852" s="548"/>
      <c r="K852" s="548"/>
      <c r="L852" s="631"/>
      <c r="M852" s="553" t="s">
        <v>15</v>
      </c>
      <c r="N852" s="630"/>
      <c r="O852" s="631"/>
      <c r="P852" s="553" t="s">
        <v>15</v>
      </c>
      <c r="Q852" s="630"/>
      <c r="R852" s="552">
        <f t="shared" si="11"/>
        <v>18.849</v>
      </c>
      <c r="S852" s="553" t="s">
        <v>15</v>
      </c>
      <c r="T852" s="548"/>
      <c r="U852" s="536"/>
    </row>
    <row r="853" spans="2:21" s="264" customFormat="1" ht="22.5" customHeight="1" outlineLevel="2" collapsed="1">
      <c r="B853" s="255"/>
      <c r="C853" s="541" t="s">
        <v>1909</v>
      </c>
      <c r="D853" s="541" t="s">
        <v>67</v>
      </c>
      <c r="E853" s="542" t="s">
        <v>3668</v>
      </c>
      <c r="F853" s="543" t="s">
        <v>3669</v>
      </c>
      <c r="G853" s="544" t="s">
        <v>104</v>
      </c>
      <c r="H853" s="545">
        <v>1.5</v>
      </c>
      <c r="I853" s="546">
        <v>1741.5</v>
      </c>
      <c r="J853" s="547">
        <f>ROUND(I853*H853,2)</f>
        <v>2612.25</v>
      </c>
      <c r="K853" s="599"/>
      <c r="L853" s="600">
        <v>0.16</v>
      </c>
      <c r="M853" s="546">
        <v>1741.5</v>
      </c>
      <c r="N853" s="601">
        <f>ROUND(M853*L853,2)</f>
        <v>278.64</v>
      </c>
      <c r="O853" s="600"/>
      <c r="P853" s="546">
        <v>1741.5</v>
      </c>
      <c r="Q853" s="601">
        <f>ROUND(P853*O853,2)</f>
        <v>0</v>
      </c>
      <c r="R853" s="643">
        <f t="shared" si="11"/>
        <v>1.66</v>
      </c>
      <c r="S853" s="546">
        <v>1741.5</v>
      </c>
      <c r="T853" s="547">
        <f>ROUND(S853*R853,2)</f>
        <v>2890.89</v>
      </c>
      <c r="U853" s="525"/>
    </row>
    <row r="854" spans="2:21" s="415" customFormat="1" ht="13.5" hidden="1" outlineLevel="3">
      <c r="B854" s="407"/>
      <c r="C854" s="548"/>
      <c r="D854" s="549" t="s">
        <v>70</v>
      </c>
      <c r="E854" s="550" t="s">
        <v>15</v>
      </c>
      <c r="F854" s="551" t="s">
        <v>3670</v>
      </c>
      <c r="G854" s="548"/>
      <c r="H854" s="552">
        <v>1.5</v>
      </c>
      <c r="I854" s="553" t="s">
        <v>15</v>
      </c>
      <c r="J854" s="548"/>
      <c r="K854" s="548"/>
      <c r="L854" s="631"/>
      <c r="M854" s="553" t="s">
        <v>15</v>
      </c>
      <c r="N854" s="630"/>
      <c r="O854" s="631"/>
      <c r="P854" s="553" t="s">
        <v>15</v>
      </c>
      <c r="Q854" s="630"/>
      <c r="R854" s="552">
        <f t="shared" si="11"/>
        <v>1.5</v>
      </c>
      <c r="S854" s="553" t="s">
        <v>15</v>
      </c>
      <c r="T854" s="548"/>
      <c r="U854" s="536"/>
    </row>
    <row r="855" spans="2:21" s="264" customFormat="1" ht="22.5" customHeight="1" outlineLevel="2" collapsed="1">
      <c r="B855" s="255"/>
      <c r="C855" s="541" t="s">
        <v>1911</v>
      </c>
      <c r="D855" s="541" t="s">
        <v>67</v>
      </c>
      <c r="E855" s="542" t="s">
        <v>3671</v>
      </c>
      <c r="F855" s="543" t="s">
        <v>3672</v>
      </c>
      <c r="G855" s="544" t="s">
        <v>104</v>
      </c>
      <c r="H855" s="545">
        <v>8.25</v>
      </c>
      <c r="I855" s="546">
        <v>501.6</v>
      </c>
      <c r="J855" s="547">
        <f>ROUND(I855*H855,2)</f>
        <v>4138.2</v>
      </c>
      <c r="K855" s="599"/>
      <c r="L855" s="600">
        <v>0.36</v>
      </c>
      <c r="M855" s="546">
        <v>501.6</v>
      </c>
      <c r="N855" s="601">
        <f>ROUND(M855*L855,2)</f>
        <v>180.58</v>
      </c>
      <c r="O855" s="600"/>
      <c r="P855" s="546">
        <v>501.6</v>
      </c>
      <c r="Q855" s="601">
        <f>ROUND(P855*O855,2)</f>
        <v>0</v>
      </c>
      <c r="R855" s="643">
        <f t="shared" si="11"/>
        <v>8.61</v>
      </c>
      <c r="S855" s="546">
        <v>501.6</v>
      </c>
      <c r="T855" s="547">
        <f>ROUND(S855*R855,2)</f>
        <v>4318.78</v>
      </c>
      <c r="U855" s="525"/>
    </row>
    <row r="856" spans="2:21" s="415" customFormat="1" ht="13.5" hidden="1" outlineLevel="3">
      <c r="B856" s="407"/>
      <c r="C856" s="548"/>
      <c r="D856" s="549" t="s">
        <v>70</v>
      </c>
      <c r="E856" s="550" t="s">
        <v>15</v>
      </c>
      <c r="F856" s="551" t="s">
        <v>3673</v>
      </c>
      <c r="G856" s="548"/>
      <c r="H856" s="552">
        <v>7.3</v>
      </c>
      <c r="I856" s="553" t="s">
        <v>15</v>
      </c>
      <c r="J856" s="548"/>
      <c r="K856" s="548"/>
      <c r="L856" s="631"/>
      <c r="M856" s="553" t="s">
        <v>15</v>
      </c>
      <c r="N856" s="630"/>
      <c r="O856" s="631"/>
      <c r="P856" s="553" t="s">
        <v>15</v>
      </c>
      <c r="Q856" s="630"/>
      <c r="R856" s="552">
        <f t="shared" si="11"/>
        <v>7.3</v>
      </c>
      <c r="S856" s="553" t="s">
        <v>15</v>
      </c>
      <c r="T856" s="548"/>
      <c r="U856" s="536"/>
    </row>
    <row r="857" spans="2:21" s="426" customFormat="1" ht="13.5" hidden="1" outlineLevel="3">
      <c r="B857" s="425"/>
      <c r="C857" s="561"/>
      <c r="D857" s="549" t="s">
        <v>70</v>
      </c>
      <c r="E857" s="562" t="s">
        <v>3674</v>
      </c>
      <c r="F857" s="563" t="s">
        <v>1096</v>
      </c>
      <c r="G857" s="561"/>
      <c r="H857" s="560">
        <v>7.3</v>
      </c>
      <c r="I857" s="564" t="s">
        <v>15</v>
      </c>
      <c r="J857" s="561"/>
      <c r="K857" s="561"/>
      <c r="L857" s="649"/>
      <c r="M857" s="564" t="s">
        <v>15</v>
      </c>
      <c r="N857" s="650"/>
      <c r="O857" s="649"/>
      <c r="P857" s="564" t="s">
        <v>15</v>
      </c>
      <c r="Q857" s="650"/>
      <c r="R857" s="560">
        <f t="shared" si="11"/>
        <v>7.3</v>
      </c>
      <c r="S857" s="564" t="s">
        <v>15</v>
      </c>
      <c r="T857" s="561"/>
      <c r="U857" s="538"/>
    </row>
    <row r="858" spans="2:21" s="415" customFormat="1" ht="13.5" hidden="1" outlineLevel="3">
      <c r="B858" s="407"/>
      <c r="C858" s="548"/>
      <c r="D858" s="549" t="s">
        <v>70</v>
      </c>
      <c r="E858" s="550" t="s">
        <v>15</v>
      </c>
      <c r="F858" s="551" t="s">
        <v>3675</v>
      </c>
      <c r="G858" s="548"/>
      <c r="H858" s="552">
        <v>8.25</v>
      </c>
      <c r="I858" s="553" t="s">
        <v>15</v>
      </c>
      <c r="J858" s="548"/>
      <c r="K858" s="548"/>
      <c r="L858" s="631"/>
      <c r="M858" s="553" t="s">
        <v>15</v>
      </c>
      <c r="N858" s="630"/>
      <c r="O858" s="631"/>
      <c r="P858" s="553" t="s">
        <v>15</v>
      </c>
      <c r="Q858" s="630"/>
      <c r="R858" s="552">
        <f t="shared" si="11"/>
        <v>8.25</v>
      </c>
      <c r="S858" s="553" t="s">
        <v>15</v>
      </c>
      <c r="T858" s="548"/>
      <c r="U858" s="536"/>
    </row>
    <row r="859" spans="2:21" s="426" customFormat="1" ht="13.5" hidden="1" outlineLevel="3">
      <c r="B859" s="425"/>
      <c r="C859" s="561"/>
      <c r="D859" s="549" t="s">
        <v>70</v>
      </c>
      <c r="E859" s="562" t="s">
        <v>3676</v>
      </c>
      <c r="F859" s="563" t="s">
        <v>1096</v>
      </c>
      <c r="G859" s="561"/>
      <c r="H859" s="560">
        <v>8.25</v>
      </c>
      <c r="I859" s="564" t="s">
        <v>15</v>
      </c>
      <c r="J859" s="561"/>
      <c r="K859" s="561"/>
      <c r="L859" s="649"/>
      <c r="M859" s="564" t="s">
        <v>15</v>
      </c>
      <c r="N859" s="650"/>
      <c r="O859" s="649"/>
      <c r="P859" s="564" t="s">
        <v>15</v>
      </c>
      <c r="Q859" s="650"/>
      <c r="R859" s="560">
        <f t="shared" si="11"/>
        <v>8.25</v>
      </c>
      <c r="S859" s="564" t="s">
        <v>15</v>
      </c>
      <c r="T859" s="561"/>
      <c r="U859" s="538"/>
    </row>
    <row r="860" spans="2:21" s="264" customFormat="1" ht="22.5" customHeight="1" outlineLevel="2" collapsed="1">
      <c r="B860" s="255"/>
      <c r="C860" s="570" t="s">
        <v>1913</v>
      </c>
      <c r="D860" s="570" t="s">
        <v>90</v>
      </c>
      <c r="E860" s="571" t="s">
        <v>3677</v>
      </c>
      <c r="F860" s="572" t="s">
        <v>3678</v>
      </c>
      <c r="G860" s="573" t="s">
        <v>104</v>
      </c>
      <c r="H860" s="574">
        <v>8.498</v>
      </c>
      <c r="I860" s="575">
        <v>4026.3</v>
      </c>
      <c r="J860" s="576">
        <f>ROUND(I860*H860,2)</f>
        <v>34215.5</v>
      </c>
      <c r="K860" s="602"/>
      <c r="L860" s="603">
        <v>0.36</v>
      </c>
      <c r="M860" s="575">
        <v>4026.3</v>
      </c>
      <c r="N860" s="604">
        <f>ROUND(M860*L860,2)</f>
        <v>1449.47</v>
      </c>
      <c r="O860" s="603"/>
      <c r="P860" s="575">
        <v>4026.3</v>
      </c>
      <c r="Q860" s="604">
        <f>ROUND(P860*O860,2)</f>
        <v>0</v>
      </c>
      <c r="R860" s="642">
        <f t="shared" si="11"/>
        <v>8.857999999999999</v>
      </c>
      <c r="S860" s="575">
        <v>4026.3</v>
      </c>
      <c r="T860" s="576">
        <f>ROUND(S860*R860,2)</f>
        <v>35664.97</v>
      </c>
      <c r="U860" s="525"/>
    </row>
    <row r="861" spans="2:21" s="415" customFormat="1" ht="13.5" hidden="1" outlineLevel="3">
      <c r="B861" s="407"/>
      <c r="C861" s="548"/>
      <c r="D861" s="549" t="s">
        <v>70</v>
      </c>
      <c r="E861" s="550" t="s">
        <v>15</v>
      </c>
      <c r="F861" s="551" t="s">
        <v>3679</v>
      </c>
      <c r="G861" s="548"/>
      <c r="H861" s="552">
        <v>8.498</v>
      </c>
      <c r="I861" s="553" t="s">
        <v>15</v>
      </c>
      <c r="J861" s="548"/>
      <c r="K861" s="548"/>
      <c r="L861" s="631"/>
      <c r="M861" s="553" t="s">
        <v>15</v>
      </c>
      <c r="N861" s="630"/>
      <c r="O861" s="631"/>
      <c r="P861" s="553" t="s">
        <v>15</v>
      </c>
      <c r="Q861" s="630"/>
      <c r="R861" s="552">
        <f t="shared" si="11"/>
        <v>8.498</v>
      </c>
      <c r="S861" s="553" t="s">
        <v>15</v>
      </c>
      <c r="T861" s="548"/>
      <c r="U861" s="536"/>
    </row>
    <row r="862" spans="2:21" s="264" customFormat="1" ht="22.5" customHeight="1" outlineLevel="2" collapsed="1">
      <c r="B862" s="255"/>
      <c r="C862" s="541" t="s">
        <v>1027</v>
      </c>
      <c r="D862" s="541" t="s">
        <v>67</v>
      </c>
      <c r="E862" s="542" t="s">
        <v>3680</v>
      </c>
      <c r="F862" s="543" t="s">
        <v>3681</v>
      </c>
      <c r="G862" s="544" t="s">
        <v>104</v>
      </c>
      <c r="H862" s="545">
        <v>17.75</v>
      </c>
      <c r="I862" s="546">
        <v>536.4</v>
      </c>
      <c r="J862" s="547">
        <f>ROUND(I862*H862,2)</f>
        <v>9521.1</v>
      </c>
      <c r="K862" s="599"/>
      <c r="L862" s="600">
        <v>1.79</v>
      </c>
      <c r="M862" s="546">
        <v>536.4</v>
      </c>
      <c r="N862" s="601">
        <f>ROUND(M862*L862,2)</f>
        <v>960.16</v>
      </c>
      <c r="O862" s="600"/>
      <c r="P862" s="546">
        <v>536.4</v>
      </c>
      <c r="Q862" s="601">
        <f>ROUND(P862*O862,2)</f>
        <v>0</v>
      </c>
      <c r="R862" s="643">
        <f t="shared" si="11"/>
        <v>19.54</v>
      </c>
      <c r="S862" s="546">
        <v>536.4</v>
      </c>
      <c r="T862" s="547">
        <f>ROUND(S862*R862,2)</f>
        <v>10481.26</v>
      </c>
      <c r="U862" s="525"/>
    </row>
    <row r="863" spans="2:21" s="415" customFormat="1" ht="13.5" hidden="1" outlineLevel="3">
      <c r="B863" s="407"/>
      <c r="C863" s="548"/>
      <c r="D863" s="549" t="s">
        <v>70</v>
      </c>
      <c r="E863" s="550" t="s">
        <v>15</v>
      </c>
      <c r="F863" s="551" t="s">
        <v>3682</v>
      </c>
      <c r="G863" s="548"/>
      <c r="H863" s="552">
        <v>15.7</v>
      </c>
      <c r="I863" s="553" t="s">
        <v>15</v>
      </c>
      <c r="J863" s="548"/>
      <c r="K863" s="548"/>
      <c r="L863" s="631"/>
      <c r="M863" s="553" t="s">
        <v>15</v>
      </c>
      <c r="N863" s="630"/>
      <c r="O863" s="631"/>
      <c r="P863" s="553" t="s">
        <v>15</v>
      </c>
      <c r="Q863" s="630"/>
      <c r="R863" s="552">
        <f t="shared" si="11"/>
        <v>15.7</v>
      </c>
      <c r="S863" s="553" t="s">
        <v>15</v>
      </c>
      <c r="T863" s="548"/>
      <c r="U863" s="536"/>
    </row>
    <row r="864" spans="2:21" s="426" customFormat="1" ht="13.5" hidden="1" outlineLevel="3">
      <c r="B864" s="425"/>
      <c r="C864" s="561"/>
      <c r="D864" s="549" t="s">
        <v>70</v>
      </c>
      <c r="E864" s="562" t="s">
        <v>3683</v>
      </c>
      <c r="F864" s="563" t="s">
        <v>1096</v>
      </c>
      <c r="G864" s="561"/>
      <c r="H864" s="560">
        <v>15.7</v>
      </c>
      <c r="I864" s="564" t="s">
        <v>15</v>
      </c>
      <c r="J864" s="561"/>
      <c r="K864" s="561"/>
      <c r="L864" s="649"/>
      <c r="M864" s="564" t="s">
        <v>15</v>
      </c>
      <c r="N864" s="650"/>
      <c r="O864" s="649"/>
      <c r="P864" s="564" t="s">
        <v>15</v>
      </c>
      <c r="Q864" s="650"/>
      <c r="R864" s="560">
        <f t="shared" si="11"/>
        <v>15.7</v>
      </c>
      <c r="S864" s="564" t="s">
        <v>15</v>
      </c>
      <c r="T864" s="561"/>
      <c r="U864" s="538"/>
    </row>
    <row r="865" spans="2:21" s="415" customFormat="1" ht="13.5" hidden="1" outlineLevel="3">
      <c r="B865" s="407"/>
      <c r="C865" s="548"/>
      <c r="D865" s="549" t="s">
        <v>70</v>
      </c>
      <c r="E865" s="550" t="s">
        <v>15</v>
      </c>
      <c r="F865" s="551" t="s">
        <v>3684</v>
      </c>
      <c r="G865" s="548"/>
      <c r="H865" s="552">
        <v>17.75</v>
      </c>
      <c r="I865" s="553" t="s">
        <v>15</v>
      </c>
      <c r="J865" s="548"/>
      <c r="K865" s="548"/>
      <c r="L865" s="631"/>
      <c r="M865" s="553" t="s">
        <v>15</v>
      </c>
      <c r="N865" s="630"/>
      <c r="O865" s="631"/>
      <c r="P865" s="553" t="s">
        <v>15</v>
      </c>
      <c r="Q865" s="630"/>
      <c r="R865" s="552">
        <f t="shared" si="11"/>
        <v>17.75</v>
      </c>
      <c r="S865" s="553" t="s">
        <v>15</v>
      </c>
      <c r="T865" s="548"/>
      <c r="U865" s="536"/>
    </row>
    <row r="866" spans="2:21" s="426" customFormat="1" ht="13.5" hidden="1" outlineLevel="3">
      <c r="B866" s="425"/>
      <c r="C866" s="561"/>
      <c r="D866" s="549" t="s">
        <v>70</v>
      </c>
      <c r="E866" s="562" t="s">
        <v>3685</v>
      </c>
      <c r="F866" s="563" t="s">
        <v>1096</v>
      </c>
      <c r="G866" s="561"/>
      <c r="H866" s="560">
        <v>17.75</v>
      </c>
      <c r="I866" s="564" t="s">
        <v>15</v>
      </c>
      <c r="J866" s="561"/>
      <c r="K866" s="561"/>
      <c r="L866" s="649"/>
      <c r="M866" s="564" t="s">
        <v>15</v>
      </c>
      <c r="N866" s="650"/>
      <c r="O866" s="649"/>
      <c r="P866" s="564" t="s">
        <v>15</v>
      </c>
      <c r="Q866" s="650"/>
      <c r="R866" s="560">
        <f t="shared" si="11"/>
        <v>17.75</v>
      </c>
      <c r="S866" s="564" t="s">
        <v>15</v>
      </c>
      <c r="T866" s="561"/>
      <c r="U866" s="538"/>
    </row>
    <row r="867" spans="2:21" s="264" customFormat="1" ht="22.5" customHeight="1" outlineLevel="2" collapsed="1">
      <c r="B867" s="255"/>
      <c r="C867" s="570" t="s">
        <v>1030</v>
      </c>
      <c r="D867" s="570" t="s">
        <v>90</v>
      </c>
      <c r="E867" s="571" t="s">
        <v>3686</v>
      </c>
      <c r="F867" s="572" t="s">
        <v>3687</v>
      </c>
      <c r="G867" s="573" t="s">
        <v>104</v>
      </c>
      <c r="H867" s="574">
        <v>18.283</v>
      </c>
      <c r="I867" s="575">
        <v>4264.6</v>
      </c>
      <c r="J867" s="576">
        <f>ROUND(I867*H867,2)</f>
        <v>77969.68</v>
      </c>
      <c r="K867" s="602"/>
      <c r="L867" s="603">
        <v>1.79</v>
      </c>
      <c r="M867" s="575">
        <v>4264.6</v>
      </c>
      <c r="N867" s="604">
        <f>ROUND(M867*L867,2)</f>
        <v>7633.63</v>
      </c>
      <c r="O867" s="603"/>
      <c r="P867" s="575">
        <v>4264.6</v>
      </c>
      <c r="Q867" s="604">
        <f>ROUND(P867*O867,2)</f>
        <v>0</v>
      </c>
      <c r="R867" s="642">
        <f t="shared" si="11"/>
        <v>20.073</v>
      </c>
      <c r="S867" s="575">
        <v>4264.6</v>
      </c>
      <c r="T867" s="576">
        <f>ROUND(S867*R867,2)</f>
        <v>85603.32</v>
      </c>
      <c r="U867" s="525"/>
    </row>
    <row r="868" spans="2:21" s="415" customFormat="1" ht="13.5" hidden="1" outlineLevel="3">
      <c r="B868" s="407"/>
      <c r="C868" s="548"/>
      <c r="D868" s="549" t="s">
        <v>70</v>
      </c>
      <c r="E868" s="550" t="s">
        <v>15</v>
      </c>
      <c r="F868" s="551" t="s">
        <v>3688</v>
      </c>
      <c r="G868" s="548"/>
      <c r="H868" s="552">
        <v>18.283</v>
      </c>
      <c r="I868" s="553" t="s">
        <v>15</v>
      </c>
      <c r="J868" s="548"/>
      <c r="K868" s="548"/>
      <c r="L868" s="631"/>
      <c r="M868" s="553" t="s">
        <v>15</v>
      </c>
      <c r="N868" s="630"/>
      <c r="O868" s="631"/>
      <c r="P868" s="553" t="s">
        <v>15</v>
      </c>
      <c r="Q868" s="630"/>
      <c r="R868" s="552">
        <f t="shared" si="11"/>
        <v>18.283</v>
      </c>
      <c r="S868" s="553" t="s">
        <v>15</v>
      </c>
      <c r="T868" s="548"/>
      <c r="U868" s="536"/>
    </row>
    <row r="869" spans="2:21" s="264" customFormat="1" ht="22.5" customHeight="1" outlineLevel="2" collapsed="1">
      <c r="B869" s="255"/>
      <c r="C869" s="541" t="s">
        <v>1920</v>
      </c>
      <c r="D869" s="541" t="s">
        <v>67</v>
      </c>
      <c r="E869" s="542" t="s">
        <v>3252</v>
      </c>
      <c r="F869" s="543" t="s">
        <v>3253</v>
      </c>
      <c r="G869" s="544" t="s">
        <v>104</v>
      </c>
      <c r="H869" s="545">
        <v>9.25</v>
      </c>
      <c r="I869" s="546">
        <v>571.2</v>
      </c>
      <c r="J869" s="547">
        <f>ROUND(I869*H869,2)</f>
        <v>5283.6</v>
      </c>
      <c r="K869" s="599"/>
      <c r="L869" s="600">
        <v>0.73</v>
      </c>
      <c r="M869" s="546">
        <v>571.2</v>
      </c>
      <c r="N869" s="601">
        <f>ROUND(M869*L869,2)</f>
        <v>416.98</v>
      </c>
      <c r="O869" s="600"/>
      <c r="P869" s="546">
        <v>571.2</v>
      </c>
      <c r="Q869" s="601">
        <f>ROUND(P869*O869,2)</f>
        <v>0</v>
      </c>
      <c r="R869" s="643">
        <f t="shared" si="11"/>
        <v>9.98</v>
      </c>
      <c r="S869" s="546">
        <v>571.2</v>
      </c>
      <c r="T869" s="547">
        <f>ROUND(S869*R869,2)</f>
        <v>5700.58</v>
      </c>
      <c r="U869" s="525"/>
    </row>
    <row r="870" spans="2:21" s="415" customFormat="1" ht="13.5" hidden="1" outlineLevel="3">
      <c r="B870" s="407"/>
      <c r="C870" s="548"/>
      <c r="D870" s="549" t="s">
        <v>70</v>
      </c>
      <c r="E870" s="550" t="s">
        <v>15</v>
      </c>
      <c r="F870" s="551" t="s">
        <v>3689</v>
      </c>
      <c r="G870" s="548"/>
      <c r="H870" s="552">
        <v>4.8</v>
      </c>
      <c r="I870" s="553" t="s">
        <v>15</v>
      </c>
      <c r="J870" s="548"/>
      <c r="K870" s="548"/>
      <c r="L870" s="631"/>
      <c r="M870" s="553" t="s">
        <v>15</v>
      </c>
      <c r="N870" s="630"/>
      <c r="O870" s="631"/>
      <c r="P870" s="553" t="s">
        <v>15</v>
      </c>
      <c r="Q870" s="630"/>
      <c r="R870" s="552">
        <f t="shared" si="11"/>
        <v>4.8</v>
      </c>
      <c r="S870" s="553" t="s">
        <v>15</v>
      </c>
      <c r="T870" s="548"/>
      <c r="U870" s="536"/>
    </row>
    <row r="871" spans="2:21" s="406" customFormat="1" ht="13.5" hidden="1" outlineLevel="3">
      <c r="B871" s="397"/>
      <c r="C871" s="556"/>
      <c r="D871" s="549" t="s">
        <v>70</v>
      </c>
      <c r="E871" s="557" t="s">
        <v>15</v>
      </c>
      <c r="F871" s="558" t="s">
        <v>3690</v>
      </c>
      <c r="G871" s="556"/>
      <c r="H871" s="557" t="s">
        <v>15</v>
      </c>
      <c r="I871" s="559" t="s">
        <v>15</v>
      </c>
      <c r="J871" s="556"/>
      <c r="K871" s="556"/>
      <c r="L871" s="628"/>
      <c r="M871" s="559" t="s">
        <v>15</v>
      </c>
      <c r="N871" s="627"/>
      <c r="O871" s="628"/>
      <c r="P871" s="559" t="s">
        <v>15</v>
      </c>
      <c r="Q871" s="627"/>
      <c r="R871" s="557" t="e">
        <f t="shared" si="11"/>
        <v>#VALUE!</v>
      </c>
      <c r="S871" s="559" t="s">
        <v>15</v>
      </c>
      <c r="T871" s="556"/>
      <c r="U871" s="535"/>
    </row>
    <row r="872" spans="2:21" s="415" customFormat="1" ht="13.5" hidden="1" outlineLevel="3">
      <c r="B872" s="407"/>
      <c r="C872" s="548"/>
      <c r="D872" s="549" t="s">
        <v>70</v>
      </c>
      <c r="E872" s="550" t="s">
        <v>15</v>
      </c>
      <c r="F872" s="551" t="s">
        <v>3691</v>
      </c>
      <c r="G872" s="548"/>
      <c r="H872" s="552">
        <v>1.5</v>
      </c>
      <c r="I872" s="553" t="s">
        <v>15</v>
      </c>
      <c r="J872" s="548"/>
      <c r="K872" s="548"/>
      <c r="L872" s="631"/>
      <c r="M872" s="553" t="s">
        <v>15</v>
      </c>
      <c r="N872" s="630"/>
      <c r="O872" s="631"/>
      <c r="P872" s="553" t="s">
        <v>15</v>
      </c>
      <c r="Q872" s="630"/>
      <c r="R872" s="552">
        <f t="shared" si="11"/>
        <v>1.5</v>
      </c>
      <c r="S872" s="553" t="s">
        <v>15</v>
      </c>
      <c r="T872" s="548"/>
      <c r="U872" s="536"/>
    </row>
    <row r="873" spans="2:21" s="426" customFormat="1" ht="13.5" hidden="1" outlineLevel="3">
      <c r="B873" s="425"/>
      <c r="C873" s="561"/>
      <c r="D873" s="549" t="s">
        <v>70</v>
      </c>
      <c r="E873" s="562" t="s">
        <v>3210</v>
      </c>
      <c r="F873" s="563" t="s">
        <v>1096</v>
      </c>
      <c r="G873" s="561"/>
      <c r="H873" s="560">
        <v>6.3</v>
      </c>
      <c r="I873" s="564" t="s">
        <v>15</v>
      </c>
      <c r="J873" s="561"/>
      <c r="K873" s="561"/>
      <c r="L873" s="649"/>
      <c r="M873" s="564" t="s">
        <v>15</v>
      </c>
      <c r="N873" s="650"/>
      <c r="O873" s="649"/>
      <c r="P873" s="564" t="s">
        <v>15</v>
      </c>
      <c r="Q873" s="650"/>
      <c r="R873" s="560">
        <f t="shared" si="11"/>
        <v>6.3</v>
      </c>
      <c r="S873" s="564" t="s">
        <v>15</v>
      </c>
      <c r="T873" s="561"/>
      <c r="U873" s="538"/>
    </row>
    <row r="874" spans="2:21" s="415" customFormat="1" ht="13.5" hidden="1" outlineLevel="3">
      <c r="B874" s="407"/>
      <c r="C874" s="548"/>
      <c r="D874" s="549" t="s">
        <v>70</v>
      </c>
      <c r="E874" s="550" t="s">
        <v>15</v>
      </c>
      <c r="F874" s="551" t="s">
        <v>3692</v>
      </c>
      <c r="G874" s="548"/>
      <c r="H874" s="552">
        <v>5.75</v>
      </c>
      <c r="I874" s="553" t="s">
        <v>15</v>
      </c>
      <c r="J874" s="548"/>
      <c r="K874" s="548"/>
      <c r="L874" s="631"/>
      <c r="M874" s="553" t="s">
        <v>15</v>
      </c>
      <c r="N874" s="630"/>
      <c r="O874" s="631"/>
      <c r="P874" s="553" t="s">
        <v>15</v>
      </c>
      <c r="Q874" s="630"/>
      <c r="R874" s="552">
        <f t="shared" si="11"/>
        <v>5.75</v>
      </c>
      <c r="S874" s="553" t="s">
        <v>15</v>
      </c>
      <c r="T874" s="548"/>
      <c r="U874" s="536"/>
    </row>
    <row r="875" spans="2:21" s="406" customFormat="1" ht="13.5" hidden="1" outlineLevel="3">
      <c r="B875" s="397"/>
      <c r="C875" s="556"/>
      <c r="D875" s="549" t="s">
        <v>70</v>
      </c>
      <c r="E875" s="557" t="s">
        <v>15</v>
      </c>
      <c r="F875" s="558" t="s">
        <v>3690</v>
      </c>
      <c r="G875" s="556"/>
      <c r="H875" s="557" t="s">
        <v>15</v>
      </c>
      <c r="I875" s="559" t="s">
        <v>15</v>
      </c>
      <c r="J875" s="556"/>
      <c r="K875" s="556"/>
      <c r="L875" s="628"/>
      <c r="M875" s="559" t="s">
        <v>15</v>
      </c>
      <c r="N875" s="627"/>
      <c r="O875" s="628"/>
      <c r="P875" s="559" t="s">
        <v>15</v>
      </c>
      <c r="Q875" s="627"/>
      <c r="R875" s="557" t="e">
        <f aca="true" t="shared" si="12" ref="R875:R938">H875+L875+O875</f>
        <v>#VALUE!</v>
      </c>
      <c r="S875" s="559" t="s">
        <v>15</v>
      </c>
      <c r="T875" s="556"/>
      <c r="U875" s="535"/>
    </row>
    <row r="876" spans="2:21" s="415" customFormat="1" ht="13.5" hidden="1" outlineLevel="3">
      <c r="B876" s="407"/>
      <c r="C876" s="548"/>
      <c r="D876" s="549" t="s">
        <v>70</v>
      </c>
      <c r="E876" s="550" t="s">
        <v>15</v>
      </c>
      <c r="F876" s="551" t="s">
        <v>3693</v>
      </c>
      <c r="G876" s="548"/>
      <c r="H876" s="552">
        <v>3.5</v>
      </c>
      <c r="I876" s="553" t="s">
        <v>15</v>
      </c>
      <c r="J876" s="548"/>
      <c r="K876" s="548"/>
      <c r="L876" s="631"/>
      <c r="M876" s="553" t="s">
        <v>15</v>
      </c>
      <c r="N876" s="630"/>
      <c r="O876" s="631"/>
      <c r="P876" s="553" t="s">
        <v>15</v>
      </c>
      <c r="Q876" s="630"/>
      <c r="R876" s="552">
        <f t="shared" si="12"/>
        <v>3.5</v>
      </c>
      <c r="S876" s="553" t="s">
        <v>15</v>
      </c>
      <c r="T876" s="548"/>
      <c r="U876" s="536"/>
    </row>
    <row r="877" spans="2:21" s="426" customFormat="1" ht="13.5" hidden="1" outlineLevel="3">
      <c r="B877" s="425"/>
      <c r="C877" s="561"/>
      <c r="D877" s="549" t="s">
        <v>70</v>
      </c>
      <c r="E877" s="562" t="s">
        <v>3212</v>
      </c>
      <c r="F877" s="563" t="s">
        <v>1096</v>
      </c>
      <c r="G877" s="561"/>
      <c r="H877" s="560">
        <v>9.25</v>
      </c>
      <c r="I877" s="564" t="s">
        <v>15</v>
      </c>
      <c r="J877" s="561"/>
      <c r="K877" s="561"/>
      <c r="L877" s="649"/>
      <c r="M877" s="564" t="s">
        <v>15</v>
      </c>
      <c r="N877" s="650"/>
      <c r="O877" s="649"/>
      <c r="P877" s="564" t="s">
        <v>15</v>
      </c>
      <c r="Q877" s="650"/>
      <c r="R877" s="560">
        <f t="shared" si="12"/>
        <v>9.25</v>
      </c>
      <c r="S877" s="564" t="s">
        <v>15</v>
      </c>
      <c r="T877" s="561"/>
      <c r="U877" s="538"/>
    </row>
    <row r="878" spans="2:21" s="264" customFormat="1" ht="22.5" customHeight="1" outlineLevel="2" collapsed="1">
      <c r="B878" s="255"/>
      <c r="C878" s="570" t="s">
        <v>1925</v>
      </c>
      <c r="D878" s="570" t="s">
        <v>90</v>
      </c>
      <c r="E878" s="571" t="s">
        <v>3254</v>
      </c>
      <c r="F878" s="572" t="s">
        <v>3255</v>
      </c>
      <c r="G878" s="573" t="s">
        <v>104</v>
      </c>
      <c r="H878" s="574">
        <v>9.528</v>
      </c>
      <c r="I878" s="575">
        <v>4479.2</v>
      </c>
      <c r="J878" s="576">
        <f>ROUND(I878*H878,2)</f>
        <v>42677.82</v>
      </c>
      <c r="K878" s="602"/>
      <c r="L878" s="603">
        <v>0.73</v>
      </c>
      <c r="M878" s="575">
        <v>4479.2</v>
      </c>
      <c r="N878" s="604">
        <f>ROUND(M878*L878,2)</f>
        <v>3269.82</v>
      </c>
      <c r="O878" s="603"/>
      <c r="P878" s="575">
        <v>4479.2</v>
      </c>
      <c r="Q878" s="604">
        <f>ROUND(P878*O878,2)</f>
        <v>0</v>
      </c>
      <c r="R878" s="642">
        <f t="shared" si="12"/>
        <v>10.258000000000001</v>
      </c>
      <c r="S878" s="575">
        <v>4479.2</v>
      </c>
      <c r="T878" s="576">
        <f>ROUND(S878*R878,2)</f>
        <v>45947.63</v>
      </c>
      <c r="U878" s="525"/>
    </row>
    <row r="879" spans="2:21" s="415" customFormat="1" ht="13.5" hidden="1" outlineLevel="3">
      <c r="B879" s="407"/>
      <c r="C879" s="408"/>
      <c r="D879" s="399" t="s">
        <v>70</v>
      </c>
      <c r="E879" s="436" t="s">
        <v>15</v>
      </c>
      <c r="F879" s="466" t="s">
        <v>3694</v>
      </c>
      <c r="G879" s="408"/>
      <c r="H879" s="411">
        <v>9.528</v>
      </c>
      <c r="I879" s="412" t="s">
        <v>15</v>
      </c>
      <c r="J879" s="408"/>
      <c r="K879" s="408"/>
      <c r="L879" s="414"/>
      <c r="M879" s="412" t="s">
        <v>15</v>
      </c>
      <c r="N879" s="413"/>
      <c r="O879" s="414"/>
      <c r="P879" s="412" t="s">
        <v>15</v>
      </c>
      <c r="Q879" s="413"/>
      <c r="R879" s="411">
        <f t="shared" si="12"/>
        <v>9.528</v>
      </c>
      <c r="S879" s="412" t="s">
        <v>15</v>
      </c>
      <c r="T879" s="408"/>
      <c r="U879" s="536"/>
    </row>
    <row r="880" spans="2:21" s="264" customFormat="1" ht="22.5" customHeight="1" outlineLevel="2" collapsed="1">
      <c r="B880" s="255"/>
      <c r="C880" s="256" t="s">
        <v>1033</v>
      </c>
      <c r="D880" s="256" t="s">
        <v>67</v>
      </c>
      <c r="E880" s="257" t="s">
        <v>3695</v>
      </c>
      <c r="F880" s="258" t="s">
        <v>3696</v>
      </c>
      <c r="G880" s="259" t="s">
        <v>182</v>
      </c>
      <c r="H880" s="260">
        <v>1</v>
      </c>
      <c r="I880" s="261">
        <v>2577.4</v>
      </c>
      <c r="J880" s="534">
        <f>ROUND(I880*H880,2)</f>
        <v>2577.4</v>
      </c>
      <c r="K880" s="636"/>
      <c r="L880" s="262"/>
      <c r="M880" s="261">
        <v>2577.4</v>
      </c>
      <c r="N880" s="263">
        <f>ROUND(M880*L880,2)</f>
        <v>0</v>
      </c>
      <c r="O880" s="262"/>
      <c r="P880" s="261">
        <v>2577.4</v>
      </c>
      <c r="Q880" s="263">
        <f>ROUND(P880*O880,2)</f>
        <v>0</v>
      </c>
      <c r="R880" s="638">
        <f t="shared" si="12"/>
        <v>1</v>
      </c>
      <c r="S880" s="261">
        <v>2577.4</v>
      </c>
      <c r="T880" s="534">
        <f>ROUND(S880*R880,2)</f>
        <v>2577.4</v>
      </c>
      <c r="U880" s="525"/>
    </row>
    <row r="881" spans="2:21" s="415" customFormat="1" ht="13.5" hidden="1" outlineLevel="3">
      <c r="B881" s="407"/>
      <c r="C881" s="408"/>
      <c r="D881" s="399" t="s">
        <v>70</v>
      </c>
      <c r="E881" s="436" t="s">
        <v>15</v>
      </c>
      <c r="F881" s="466" t="s">
        <v>2739</v>
      </c>
      <c r="G881" s="408"/>
      <c r="H881" s="411">
        <v>1</v>
      </c>
      <c r="I881" s="412" t="s">
        <v>15</v>
      </c>
      <c r="J881" s="408"/>
      <c r="K881" s="408"/>
      <c r="L881" s="414"/>
      <c r="M881" s="412" t="s">
        <v>15</v>
      </c>
      <c r="N881" s="413"/>
      <c r="O881" s="414"/>
      <c r="P881" s="412" t="s">
        <v>15</v>
      </c>
      <c r="Q881" s="413"/>
      <c r="R881" s="411">
        <f t="shared" si="12"/>
        <v>1</v>
      </c>
      <c r="S881" s="412" t="s">
        <v>15</v>
      </c>
      <c r="T881" s="408"/>
      <c r="U881" s="536"/>
    </row>
    <row r="882" spans="2:21" s="264" customFormat="1" ht="44.25" customHeight="1" outlineLevel="2" collapsed="1">
      <c r="B882" s="255"/>
      <c r="C882" s="256" t="s">
        <v>1036</v>
      </c>
      <c r="D882" s="256" t="s">
        <v>67</v>
      </c>
      <c r="E882" s="257" t="s">
        <v>2737</v>
      </c>
      <c r="F882" s="258" t="s">
        <v>3697</v>
      </c>
      <c r="G882" s="259" t="s">
        <v>182</v>
      </c>
      <c r="H882" s="260">
        <v>1</v>
      </c>
      <c r="I882" s="261">
        <v>16021.8</v>
      </c>
      <c r="J882" s="534">
        <f>ROUND(I882*H882,2)</f>
        <v>16021.8</v>
      </c>
      <c r="K882" s="636"/>
      <c r="L882" s="262"/>
      <c r="M882" s="261">
        <v>16021.8</v>
      </c>
      <c r="N882" s="263">
        <f>ROUND(M882*L882,2)</f>
        <v>0</v>
      </c>
      <c r="O882" s="262"/>
      <c r="P882" s="261">
        <v>16021.8</v>
      </c>
      <c r="Q882" s="263">
        <f>ROUND(P882*O882,2)</f>
        <v>0</v>
      </c>
      <c r="R882" s="638">
        <f t="shared" si="12"/>
        <v>1</v>
      </c>
      <c r="S882" s="261">
        <v>16021.8</v>
      </c>
      <c r="T882" s="534">
        <f>ROUND(S882*R882,2)</f>
        <v>16021.8</v>
      </c>
      <c r="U882" s="525"/>
    </row>
    <row r="883" spans="2:21" s="415" customFormat="1" ht="13.5" hidden="1" outlineLevel="3">
      <c r="B883" s="407"/>
      <c r="C883" s="408"/>
      <c r="D883" s="399" t="s">
        <v>70</v>
      </c>
      <c r="E883" s="436" t="s">
        <v>15</v>
      </c>
      <c r="F883" s="466" t="s">
        <v>2739</v>
      </c>
      <c r="G883" s="408"/>
      <c r="H883" s="411">
        <v>1</v>
      </c>
      <c r="I883" s="412" t="s">
        <v>15</v>
      </c>
      <c r="J883" s="408"/>
      <c r="K883" s="408"/>
      <c r="L883" s="414"/>
      <c r="M883" s="412" t="s">
        <v>15</v>
      </c>
      <c r="N883" s="413"/>
      <c r="O883" s="414"/>
      <c r="P883" s="412" t="s">
        <v>15</v>
      </c>
      <c r="Q883" s="413"/>
      <c r="R883" s="411">
        <f t="shared" si="12"/>
        <v>1</v>
      </c>
      <c r="S883" s="412" t="s">
        <v>15</v>
      </c>
      <c r="T883" s="408"/>
      <c r="U883" s="536"/>
    </row>
    <row r="884" spans="2:21" s="264" customFormat="1" ht="22.5" customHeight="1" outlineLevel="2">
      <c r="B884" s="255"/>
      <c r="C884" s="256" t="s">
        <v>1039</v>
      </c>
      <c r="D884" s="256" t="s">
        <v>67</v>
      </c>
      <c r="E884" s="257" t="s">
        <v>2568</v>
      </c>
      <c r="F884" s="258" t="s">
        <v>2569</v>
      </c>
      <c r="G884" s="259" t="s">
        <v>182</v>
      </c>
      <c r="H884" s="260">
        <v>5</v>
      </c>
      <c r="I884" s="261">
        <v>1671.8</v>
      </c>
      <c r="J884" s="534">
        <f>ROUND(I884*H884,2)</f>
        <v>8359</v>
      </c>
      <c r="K884" s="636"/>
      <c r="L884" s="262"/>
      <c r="M884" s="261">
        <v>1671.8</v>
      </c>
      <c r="N884" s="263">
        <f>ROUND(M884*L884,2)</f>
        <v>0</v>
      </c>
      <c r="O884" s="262"/>
      <c r="P884" s="261">
        <v>1671.8</v>
      </c>
      <c r="Q884" s="263">
        <f>ROUND(P884*O884,2)</f>
        <v>0</v>
      </c>
      <c r="R884" s="638">
        <f t="shared" si="12"/>
        <v>5</v>
      </c>
      <c r="S884" s="261">
        <v>1671.8</v>
      </c>
      <c r="T884" s="534">
        <f>ROUND(S884*R884,2)</f>
        <v>8359</v>
      </c>
      <c r="U884" s="525"/>
    </row>
    <row r="885" spans="2:21" s="264" customFormat="1" ht="31.5" customHeight="1" outlineLevel="2">
      <c r="B885" s="255"/>
      <c r="C885" s="256" t="s">
        <v>1042</v>
      </c>
      <c r="D885" s="256" t="s">
        <v>67</v>
      </c>
      <c r="E885" s="257" t="s">
        <v>3698</v>
      </c>
      <c r="F885" s="258" t="s">
        <v>3699</v>
      </c>
      <c r="G885" s="259" t="s">
        <v>104</v>
      </c>
      <c r="H885" s="260">
        <v>29</v>
      </c>
      <c r="I885" s="261">
        <v>1114.6</v>
      </c>
      <c r="J885" s="534">
        <f>ROUND(I885*H885,2)</f>
        <v>32323.4</v>
      </c>
      <c r="K885" s="636"/>
      <c r="L885" s="262"/>
      <c r="M885" s="261">
        <v>1114.6</v>
      </c>
      <c r="N885" s="263">
        <f>ROUND(M885*L885,2)</f>
        <v>0</v>
      </c>
      <c r="O885" s="262"/>
      <c r="P885" s="261">
        <v>1114.6</v>
      </c>
      <c r="Q885" s="263">
        <f>ROUND(P885*O885,2)</f>
        <v>0</v>
      </c>
      <c r="R885" s="638">
        <f t="shared" si="12"/>
        <v>29</v>
      </c>
      <c r="S885" s="261">
        <v>1114.6</v>
      </c>
      <c r="T885" s="534">
        <f>ROUND(S885*R885,2)</f>
        <v>32323.4</v>
      </c>
      <c r="U885" s="525"/>
    </row>
    <row r="886" spans="2:21" s="264" customFormat="1" ht="22.5" customHeight="1" outlineLevel="2" collapsed="1">
      <c r="B886" s="255"/>
      <c r="C886" s="256" t="s">
        <v>1949</v>
      </c>
      <c r="D886" s="256" t="s">
        <v>67</v>
      </c>
      <c r="E886" s="257" t="s">
        <v>2762</v>
      </c>
      <c r="F886" s="258" t="s">
        <v>2763</v>
      </c>
      <c r="G886" s="259" t="s">
        <v>68</v>
      </c>
      <c r="H886" s="260">
        <v>1.057</v>
      </c>
      <c r="I886" s="261">
        <v>9473.8</v>
      </c>
      <c r="J886" s="534">
        <f>ROUND(I886*H886,2)</f>
        <v>10013.81</v>
      </c>
      <c r="K886" s="636"/>
      <c r="L886" s="262"/>
      <c r="M886" s="261">
        <v>9473.8</v>
      </c>
      <c r="N886" s="263">
        <f>ROUND(M886*L886,2)</f>
        <v>0</v>
      </c>
      <c r="O886" s="262"/>
      <c r="P886" s="261">
        <v>9473.8</v>
      </c>
      <c r="Q886" s="263">
        <f>ROUND(P886*O886,2)</f>
        <v>0</v>
      </c>
      <c r="R886" s="638">
        <f t="shared" si="12"/>
        <v>1.057</v>
      </c>
      <c r="S886" s="261">
        <v>9473.8</v>
      </c>
      <c r="T886" s="534">
        <f>ROUND(S886*R886,2)</f>
        <v>10013.81</v>
      </c>
      <c r="U886" s="525"/>
    </row>
    <row r="887" spans="2:21" s="406" customFormat="1" ht="13.5" hidden="1" outlineLevel="3">
      <c r="B887" s="397"/>
      <c r="C887" s="398"/>
      <c r="D887" s="399" t="s">
        <v>70</v>
      </c>
      <c r="E887" s="402" t="s">
        <v>15</v>
      </c>
      <c r="F887" s="467" t="s">
        <v>3700</v>
      </c>
      <c r="G887" s="398"/>
      <c r="H887" s="402" t="s">
        <v>15</v>
      </c>
      <c r="I887" s="403" t="s">
        <v>15</v>
      </c>
      <c r="J887" s="398"/>
      <c r="K887" s="398"/>
      <c r="L887" s="405"/>
      <c r="M887" s="403" t="s">
        <v>15</v>
      </c>
      <c r="N887" s="404"/>
      <c r="O887" s="405"/>
      <c r="P887" s="403" t="s">
        <v>15</v>
      </c>
      <c r="Q887" s="404"/>
      <c r="R887" s="402" t="e">
        <f t="shared" si="12"/>
        <v>#VALUE!</v>
      </c>
      <c r="S887" s="403" t="s">
        <v>15</v>
      </c>
      <c r="T887" s="398"/>
      <c r="U887" s="535"/>
    </row>
    <row r="888" spans="2:21" s="406" customFormat="1" ht="13.5" hidden="1" outlineLevel="3">
      <c r="B888" s="397"/>
      <c r="C888" s="398"/>
      <c r="D888" s="399" t="s">
        <v>70</v>
      </c>
      <c r="E888" s="402" t="s">
        <v>15</v>
      </c>
      <c r="F888" s="467" t="s">
        <v>3701</v>
      </c>
      <c r="G888" s="398"/>
      <c r="H888" s="402" t="s">
        <v>15</v>
      </c>
      <c r="I888" s="403" t="s">
        <v>15</v>
      </c>
      <c r="J888" s="398"/>
      <c r="K888" s="398"/>
      <c r="L888" s="405"/>
      <c r="M888" s="403" t="s">
        <v>15</v>
      </c>
      <c r="N888" s="404"/>
      <c r="O888" s="405"/>
      <c r="P888" s="403" t="s">
        <v>15</v>
      </c>
      <c r="Q888" s="404"/>
      <c r="R888" s="402" t="e">
        <f t="shared" si="12"/>
        <v>#VALUE!</v>
      </c>
      <c r="S888" s="403" t="s">
        <v>15</v>
      </c>
      <c r="T888" s="398"/>
      <c r="U888" s="535"/>
    </row>
    <row r="889" spans="2:21" s="415" customFormat="1" ht="13.5" hidden="1" outlineLevel="3">
      <c r="B889" s="407"/>
      <c r="C889" s="408"/>
      <c r="D889" s="399" t="s">
        <v>70</v>
      </c>
      <c r="E889" s="436" t="s">
        <v>15</v>
      </c>
      <c r="F889" s="466" t="s">
        <v>3702</v>
      </c>
      <c r="G889" s="408"/>
      <c r="H889" s="411">
        <v>1.057</v>
      </c>
      <c r="I889" s="412" t="s">
        <v>15</v>
      </c>
      <c r="J889" s="408"/>
      <c r="K889" s="408"/>
      <c r="L889" s="414"/>
      <c r="M889" s="412" t="s">
        <v>15</v>
      </c>
      <c r="N889" s="413"/>
      <c r="O889" s="414"/>
      <c r="P889" s="412" t="s">
        <v>15</v>
      </c>
      <c r="Q889" s="413"/>
      <c r="R889" s="411">
        <f t="shared" si="12"/>
        <v>1.057</v>
      </c>
      <c r="S889" s="412" t="s">
        <v>15</v>
      </c>
      <c r="T889" s="408"/>
      <c r="U889" s="536"/>
    </row>
    <row r="890" spans="2:21" s="264" customFormat="1" ht="22.5" customHeight="1" outlineLevel="2" collapsed="1">
      <c r="B890" s="255"/>
      <c r="C890" s="256" t="s">
        <v>1953</v>
      </c>
      <c r="D890" s="256" t="s">
        <v>67</v>
      </c>
      <c r="E890" s="257" t="s">
        <v>2767</v>
      </c>
      <c r="F890" s="258" t="s">
        <v>3703</v>
      </c>
      <c r="G890" s="259" t="s">
        <v>68</v>
      </c>
      <c r="H890" s="260">
        <v>15.48</v>
      </c>
      <c r="I890" s="261">
        <v>2925.7</v>
      </c>
      <c r="J890" s="534">
        <f>ROUND(I890*H890,2)</f>
        <v>45289.84</v>
      </c>
      <c r="K890" s="636"/>
      <c r="L890" s="262"/>
      <c r="M890" s="261">
        <v>2925.7</v>
      </c>
      <c r="N890" s="263">
        <f>ROUND(M890*L890,2)</f>
        <v>0</v>
      </c>
      <c r="O890" s="262"/>
      <c r="P890" s="261">
        <v>2925.7</v>
      </c>
      <c r="Q890" s="263">
        <f>ROUND(P890*O890,2)</f>
        <v>0</v>
      </c>
      <c r="R890" s="638">
        <f t="shared" si="12"/>
        <v>15.48</v>
      </c>
      <c r="S890" s="261">
        <v>2925.7</v>
      </c>
      <c r="T890" s="534">
        <f>ROUND(S890*R890,2)</f>
        <v>45289.84</v>
      </c>
      <c r="U890" s="525"/>
    </row>
    <row r="891" spans="2:21" s="406" customFormat="1" ht="13.5" hidden="1" outlineLevel="3">
      <c r="B891" s="397"/>
      <c r="C891" s="398"/>
      <c r="D891" s="399" t="s">
        <v>70</v>
      </c>
      <c r="E891" s="402" t="s">
        <v>15</v>
      </c>
      <c r="F891" s="467" t="s">
        <v>3704</v>
      </c>
      <c r="G891" s="398"/>
      <c r="H891" s="402" t="s">
        <v>15</v>
      </c>
      <c r="I891" s="403" t="s">
        <v>15</v>
      </c>
      <c r="J891" s="398"/>
      <c r="K891" s="398"/>
      <c r="L891" s="405"/>
      <c r="M891" s="403" t="s">
        <v>15</v>
      </c>
      <c r="N891" s="404"/>
      <c r="O891" s="405"/>
      <c r="P891" s="403" t="s">
        <v>15</v>
      </c>
      <c r="Q891" s="404"/>
      <c r="R891" s="402" t="e">
        <f t="shared" si="12"/>
        <v>#VALUE!</v>
      </c>
      <c r="S891" s="403" t="s">
        <v>15</v>
      </c>
      <c r="T891" s="398"/>
      <c r="U891" s="535"/>
    </row>
    <row r="892" spans="2:21" s="415" customFormat="1" ht="13.5" hidden="1" outlineLevel="3">
      <c r="B892" s="407"/>
      <c r="C892" s="408"/>
      <c r="D892" s="399" t="s">
        <v>70</v>
      </c>
      <c r="E892" s="436" t="s">
        <v>15</v>
      </c>
      <c r="F892" s="466" t="s">
        <v>3705</v>
      </c>
      <c r="G892" s="408"/>
      <c r="H892" s="411">
        <v>2.52</v>
      </c>
      <c r="I892" s="412" t="s">
        <v>15</v>
      </c>
      <c r="J892" s="408"/>
      <c r="K892" s="408"/>
      <c r="L892" s="414"/>
      <c r="M892" s="412" t="s">
        <v>15</v>
      </c>
      <c r="N892" s="413"/>
      <c r="O892" s="414"/>
      <c r="P892" s="412" t="s">
        <v>15</v>
      </c>
      <c r="Q892" s="413"/>
      <c r="R892" s="411">
        <f t="shared" si="12"/>
        <v>2.52</v>
      </c>
      <c r="S892" s="412" t="s">
        <v>15</v>
      </c>
      <c r="T892" s="408"/>
      <c r="U892" s="536"/>
    </row>
    <row r="893" spans="2:21" s="415" customFormat="1" ht="13.5" hidden="1" outlineLevel="3">
      <c r="B893" s="407"/>
      <c r="C893" s="408"/>
      <c r="D893" s="399" t="s">
        <v>70</v>
      </c>
      <c r="E893" s="436" t="s">
        <v>15</v>
      </c>
      <c r="F893" s="466" t="s">
        <v>3706</v>
      </c>
      <c r="G893" s="408"/>
      <c r="H893" s="411">
        <v>6.72</v>
      </c>
      <c r="I893" s="412" t="s">
        <v>15</v>
      </c>
      <c r="J893" s="408"/>
      <c r="K893" s="408"/>
      <c r="L893" s="414"/>
      <c r="M893" s="412" t="s">
        <v>15</v>
      </c>
      <c r="N893" s="413"/>
      <c r="O893" s="414"/>
      <c r="P893" s="412" t="s">
        <v>15</v>
      </c>
      <c r="Q893" s="413"/>
      <c r="R893" s="411">
        <f t="shared" si="12"/>
        <v>6.72</v>
      </c>
      <c r="S893" s="412" t="s">
        <v>15</v>
      </c>
      <c r="T893" s="408"/>
      <c r="U893" s="536"/>
    </row>
    <row r="894" spans="2:21" s="415" customFormat="1" ht="13.5" hidden="1" outlineLevel="3">
      <c r="B894" s="407"/>
      <c r="C894" s="408"/>
      <c r="D894" s="399" t="s">
        <v>70</v>
      </c>
      <c r="E894" s="436" t="s">
        <v>15</v>
      </c>
      <c r="F894" s="466" t="s">
        <v>3707</v>
      </c>
      <c r="G894" s="408"/>
      <c r="H894" s="411">
        <v>6.24</v>
      </c>
      <c r="I894" s="412" t="s">
        <v>15</v>
      </c>
      <c r="J894" s="408"/>
      <c r="K894" s="408"/>
      <c r="L894" s="414"/>
      <c r="M894" s="412" t="s">
        <v>15</v>
      </c>
      <c r="N894" s="413"/>
      <c r="O894" s="414"/>
      <c r="P894" s="412" t="s">
        <v>15</v>
      </c>
      <c r="Q894" s="413"/>
      <c r="R894" s="411">
        <f t="shared" si="12"/>
        <v>6.24</v>
      </c>
      <c r="S894" s="412" t="s">
        <v>15</v>
      </c>
      <c r="T894" s="408"/>
      <c r="U894" s="536"/>
    </row>
    <row r="895" spans="2:21" s="424" customFormat="1" ht="13.5" hidden="1" outlineLevel="3">
      <c r="B895" s="416"/>
      <c r="C895" s="417"/>
      <c r="D895" s="399" t="s">
        <v>70</v>
      </c>
      <c r="E895" s="438" t="s">
        <v>15</v>
      </c>
      <c r="F895" s="539" t="s">
        <v>71</v>
      </c>
      <c r="G895" s="417"/>
      <c r="H895" s="420">
        <v>15.48</v>
      </c>
      <c r="I895" s="421" t="s">
        <v>15</v>
      </c>
      <c r="J895" s="417"/>
      <c r="K895" s="417"/>
      <c r="L895" s="423"/>
      <c r="M895" s="421" t="s">
        <v>15</v>
      </c>
      <c r="N895" s="422"/>
      <c r="O895" s="423"/>
      <c r="P895" s="421" t="s">
        <v>15</v>
      </c>
      <c r="Q895" s="422"/>
      <c r="R895" s="420">
        <f t="shared" si="12"/>
        <v>15.48</v>
      </c>
      <c r="S895" s="421" t="s">
        <v>15</v>
      </c>
      <c r="T895" s="417"/>
      <c r="U895" s="540"/>
    </row>
    <row r="896" spans="2:21" s="264" customFormat="1" ht="22.5" customHeight="1" outlineLevel="2" collapsed="1">
      <c r="B896" s="255"/>
      <c r="C896" s="256" t="s">
        <v>1045</v>
      </c>
      <c r="D896" s="256" t="s">
        <v>67</v>
      </c>
      <c r="E896" s="257" t="s">
        <v>2774</v>
      </c>
      <c r="F896" s="258" t="s">
        <v>3708</v>
      </c>
      <c r="G896" s="259" t="s">
        <v>68</v>
      </c>
      <c r="H896" s="260">
        <v>17.966</v>
      </c>
      <c r="I896" s="261">
        <v>3622.3</v>
      </c>
      <c r="J896" s="534">
        <f>ROUND(I896*H896,2)</f>
        <v>65078.24</v>
      </c>
      <c r="K896" s="636"/>
      <c r="L896" s="262"/>
      <c r="M896" s="261">
        <v>3622.3</v>
      </c>
      <c r="N896" s="263">
        <f>ROUND(M896*L896,2)</f>
        <v>0</v>
      </c>
      <c r="O896" s="262"/>
      <c r="P896" s="261">
        <v>3622.3</v>
      </c>
      <c r="Q896" s="263">
        <f>ROUND(P896*O896,2)</f>
        <v>0</v>
      </c>
      <c r="R896" s="638">
        <f t="shared" si="12"/>
        <v>17.966</v>
      </c>
      <c r="S896" s="261">
        <v>3622.3</v>
      </c>
      <c r="T896" s="534">
        <f>ROUND(S896*R896,2)</f>
        <v>65078.24</v>
      </c>
      <c r="U896" s="525"/>
    </row>
    <row r="897" spans="2:21" s="406" customFormat="1" ht="13.5" hidden="1" outlineLevel="3">
      <c r="B897" s="397"/>
      <c r="C897" s="398"/>
      <c r="D897" s="399" t="s">
        <v>70</v>
      </c>
      <c r="E897" s="402" t="s">
        <v>15</v>
      </c>
      <c r="F897" s="467" t="s">
        <v>3709</v>
      </c>
      <c r="G897" s="398"/>
      <c r="H897" s="402" t="s">
        <v>15</v>
      </c>
      <c r="I897" s="403" t="s">
        <v>15</v>
      </c>
      <c r="J897" s="398"/>
      <c r="K897" s="398"/>
      <c r="L897" s="405"/>
      <c r="M897" s="403" t="s">
        <v>15</v>
      </c>
      <c r="N897" s="404"/>
      <c r="O897" s="405"/>
      <c r="P897" s="403" t="s">
        <v>15</v>
      </c>
      <c r="Q897" s="404"/>
      <c r="R897" s="402" t="e">
        <f t="shared" si="12"/>
        <v>#VALUE!</v>
      </c>
      <c r="S897" s="403" t="s">
        <v>15</v>
      </c>
      <c r="T897" s="398"/>
      <c r="U897" s="535"/>
    </row>
    <row r="898" spans="2:21" s="415" customFormat="1" ht="13.5" hidden="1" outlineLevel="3">
      <c r="B898" s="407"/>
      <c r="C898" s="408"/>
      <c r="D898" s="399" t="s">
        <v>70</v>
      </c>
      <c r="E898" s="436" t="s">
        <v>15</v>
      </c>
      <c r="F898" s="466" t="s">
        <v>3710</v>
      </c>
      <c r="G898" s="408"/>
      <c r="H898" s="411">
        <v>0.848</v>
      </c>
      <c r="I898" s="412" t="s">
        <v>15</v>
      </c>
      <c r="J898" s="408"/>
      <c r="K898" s="408"/>
      <c r="L898" s="414"/>
      <c r="M898" s="412" t="s">
        <v>15</v>
      </c>
      <c r="N898" s="413"/>
      <c r="O898" s="414"/>
      <c r="P898" s="412" t="s">
        <v>15</v>
      </c>
      <c r="Q898" s="413"/>
      <c r="R898" s="411">
        <f t="shared" si="12"/>
        <v>0.848</v>
      </c>
      <c r="S898" s="412" t="s">
        <v>15</v>
      </c>
      <c r="T898" s="408"/>
      <c r="U898" s="536"/>
    </row>
    <row r="899" spans="2:21" s="415" customFormat="1" ht="13.5" hidden="1" outlineLevel="3">
      <c r="B899" s="407"/>
      <c r="C899" s="408"/>
      <c r="D899" s="399" t="s">
        <v>70</v>
      </c>
      <c r="E899" s="436" t="s">
        <v>15</v>
      </c>
      <c r="F899" s="466" t="s">
        <v>3711</v>
      </c>
      <c r="G899" s="408"/>
      <c r="H899" s="411">
        <v>2.301</v>
      </c>
      <c r="I899" s="412" t="s">
        <v>15</v>
      </c>
      <c r="J899" s="408"/>
      <c r="K899" s="408"/>
      <c r="L899" s="414"/>
      <c r="M899" s="412" t="s">
        <v>15</v>
      </c>
      <c r="N899" s="413"/>
      <c r="O899" s="414"/>
      <c r="P899" s="412" t="s">
        <v>15</v>
      </c>
      <c r="Q899" s="413"/>
      <c r="R899" s="411">
        <f t="shared" si="12"/>
        <v>2.301</v>
      </c>
      <c r="S899" s="412" t="s">
        <v>15</v>
      </c>
      <c r="T899" s="408"/>
      <c r="U899" s="536"/>
    </row>
    <row r="900" spans="2:21" s="415" customFormat="1" ht="13.5" hidden="1" outlineLevel="3">
      <c r="B900" s="407"/>
      <c r="C900" s="408"/>
      <c r="D900" s="399" t="s">
        <v>70</v>
      </c>
      <c r="E900" s="436" t="s">
        <v>15</v>
      </c>
      <c r="F900" s="466" t="s">
        <v>3712</v>
      </c>
      <c r="G900" s="408"/>
      <c r="H900" s="411">
        <v>0.675</v>
      </c>
      <c r="I900" s="412" t="s">
        <v>15</v>
      </c>
      <c r="J900" s="408"/>
      <c r="K900" s="408"/>
      <c r="L900" s="414"/>
      <c r="M900" s="412" t="s">
        <v>15</v>
      </c>
      <c r="N900" s="413"/>
      <c r="O900" s="414"/>
      <c r="P900" s="412" t="s">
        <v>15</v>
      </c>
      <c r="Q900" s="413"/>
      <c r="R900" s="411">
        <f t="shared" si="12"/>
        <v>0.675</v>
      </c>
      <c r="S900" s="412" t="s">
        <v>15</v>
      </c>
      <c r="T900" s="408"/>
      <c r="U900" s="536"/>
    </row>
    <row r="901" spans="2:21" s="415" customFormat="1" ht="13.5" hidden="1" outlineLevel="3">
      <c r="B901" s="407"/>
      <c r="C901" s="408"/>
      <c r="D901" s="399" t="s">
        <v>70</v>
      </c>
      <c r="E901" s="436" t="s">
        <v>15</v>
      </c>
      <c r="F901" s="466" t="s">
        <v>3713</v>
      </c>
      <c r="G901" s="408"/>
      <c r="H901" s="411">
        <v>1.81</v>
      </c>
      <c r="I901" s="412" t="s">
        <v>15</v>
      </c>
      <c r="J901" s="408"/>
      <c r="K901" s="408"/>
      <c r="L901" s="414"/>
      <c r="M901" s="412" t="s">
        <v>15</v>
      </c>
      <c r="N901" s="413"/>
      <c r="O901" s="414"/>
      <c r="P901" s="412" t="s">
        <v>15</v>
      </c>
      <c r="Q901" s="413"/>
      <c r="R901" s="411">
        <f t="shared" si="12"/>
        <v>1.81</v>
      </c>
      <c r="S901" s="412" t="s">
        <v>15</v>
      </c>
      <c r="T901" s="408"/>
      <c r="U901" s="536"/>
    </row>
    <row r="902" spans="2:21" s="415" customFormat="1" ht="13.5" hidden="1" outlineLevel="3">
      <c r="B902" s="407"/>
      <c r="C902" s="408"/>
      <c r="D902" s="399" t="s">
        <v>70</v>
      </c>
      <c r="E902" s="436" t="s">
        <v>15</v>
      </c>
      <c r="F902" s="466" t="s">
        <v>3714</v>
      </c>
      <c r="G902" s="408"/>
      <c r="H902" s="411">
        <v>12.332</v>
      </c>
      <c r="I902" s="412" t="s">
        <v>15</v>
      </c>
      <c r="J902" s="408"/>
      <c r="K902" s="408"/>
      <c r="L902" s="414"/>
      <c r="M902" s="412" t="s">
        <v>15</v>
      </c>
      <c r="N902" s="413"/>
      <c r="O902" s="414"/>
      <c r="P902" s="412" t="s">
        <v>15</v>
      </c>
      <c r="Q902" s="413"/>
      <c r="R902" s="411">
        <f t="shared" si="12"/>
        <v>12.332</v>
      </c>
      <c r="S902" s="412" t="s">
        <v>15</v>
      </c>
      <c r="T902" s="408"/>
      <c r="U902" s="536"/>
    </row>
    <row r="903" spans="2:21" s="424" customFormat="1" ht="13.5" hidden="1" outlineLevel="3">
      <c r="B903" s="416"/>
      <c r="C903" s="417"/>
      <c r="D903" s="399" t="s">
        <v>70</v>
      </c>
      <c r="E903" s="438" t="s">
        <v>15</v>
      </c>
      <c r="F903" s="539" t="s">
        <v>71</v>
      </c>
      <c r="G903" s="417"/>
      <c r="H903" s="420">
        <v>17.966</v>
      </c>
      <c r="I903" s="421" t="s">
        <v>15</v>
      </c>
      <c r="J903" s="417"/>
      <c r="K903" s="417"/>
      <c r="L903" s="423"/>
      <c r="M903" s="421" t="s">
        <v>15</v>
      </c>
      <c r="N903" s="422"/>
      <c r="O903" s="423"/>
      <c r="P903" s="421" t="s">
        <v>15</v>
      </c>
      <c r="Q903" s="422"/>
      <c r="R903" s="420">
        <f t="shared" si="12"/>
        <v>17.966</v>
      </c>
      <c r="S903" s="421" t="s">
        <v>15</v>
      </c>
      <c r="T903" s="417"/>
      <c r="U903" s="540"/>
    </row>
    <row r="904" spans="2:21" s="264" customFormat="1" ht="22.5" customHeight="1" outlineLevel="2" collapsed="1">
      <c r="B904" s="255"/>
      <c r="C904" s="256" t="s">
        <v>1048</v>
      </c>
      <c r="D904" s="256" t="s">
        <v>67</v>
      </c>
      <c r="E904" s="257" t="s">
        <v>2651</v>
      </c>
      <c r="F904" s="258" t="s">
        <v>2652</v>
      </c>
      <c r="G904" s="259" t="s">
        <v>77</v>
      </c>
      <c r="H904" s="260">
        <v>5.45</v>
      </c>
      <c r="I904" s="261">
        <v>1253.9</v>
      </c>
      <c r="J904" s="534">
        <f>ROUND(I904*H904,2)</f>
        <v>6833.76</v>
      </c>
      <c r="K904" s="636"/>
      <c r="L904" s="262"/>
      <c r="M904" s="261">
        <v>1253.9</v>
      </c>
      <c r="N904" s="263">
        <f>ROUND(M904*L904,2)</f>
        <v>0</v>
      </c>
      <c r="O904" s="262"/>
      <c r="P904" s="261">
        <v>1253.9</v>
      </c>
      <c r="Q904" s="263">
        <f>ROUND(P904*O904,2)</f>
        <v>0</v>
      </c>
      <c r="R904" s="638">
        <f t="shared" si="12"/>
        <v>5.45</v>
      </c>
      <c r="S904" s="261">
        <v>1253.9</v>
      </c>
      <c r="T904" s="534">
        <f>ROUND(S904*R904,2)</f>
        <v>6833.76</v>
      </c>
      <c r="U904" s="525"/>
    </row>
    <row r="905" spans="2:21" s="406" customFormat="1" ht="13.5" hidden="1" outlineLevel="3">
      <c r="B905" s="397"/>
      <c r="C905" s="398"/>
      <c r="D905" s="399" t="s">
        <v>70</v>
      </c>
      <c r="E905" s="402" t="s">
        <v>15</v>
      </c>
      <c r="F905" s="467" t="s">
        <v>3422</v>
      </c>
      <c r="G905" s="398"/>
      <c r="H905" s="402" t="s">
        <v>15</v>
      </c>
      <c r="I905" s="403" t="s">
        <v>15</v>
      </c>
      <c r="J905" s="398"/>
      <c r="K905" s="398"/>
      <c r="L905" s="405"/>
      <c r="M905" s="403" t="s">
        <v>15</v>
      </c>
      <c r="N905" s="404"/>
      <c r="O905" s="405"/>
      <c r="P905" s="403" t="s">
        <v>15</v>
      </c>
      <c r="Q905" s="404"/>
      <c r="R905" s="402" t="e">
        <f t="shared" si="12"/>
        <v>#VALUE!</v>
      </c>
      <c r="S905" s="403" t="s">
        <v>15</v>
      </c>
      <c r="T905" s="398"/>
      <c r="U905" s="535"/>
    </row>
    <row r="906" spans="2:21" s="415" customFormat="1" ht="13.5" hidden="1" outlineLevel="3">
      <c r="B906" s="407"/>
      <c r="C906" s="408"/>
      <c r="D906" s="399" t="s">
        <v>70</v>
      </c>
      <c r="E906" s="436" t="s">
        <v>15</v>
      </c>
      <c r="F906" s="466" t="s">
        <v>3715</v>
      </c>
      <c r="G906" s="408"/>
      <c r="H906" s="411">
        <v>0.6</v>
      </c>
      <c r="I906" s="412" t="s">
        <v>15</v>
      </c>
      <c r="J906" s="408"/>
      <c r="K906" s="408"/>
      <c r="L906" s="414"/>
      <c r="M906" s="412" t="s">
        <v>15</v>
      </c>
      <c r="N906" s="413"/>
      <c r="O906" s="414"/>
      <c r="P906" s="412" t="s">
        <v>15</v>
      </c>
      <c r="Q906" s="413"/>
      <c r="R906" s="411">
        <f t="shared" si="12"/>
        <v>0.6</v>
      </c>
      <c r="S906" s="412" t="s">
        <v>15</v>
      </c>
      <c r="T906" s="408"/>
      <c r="U906" s="536"/>
    </row>
    <row r="907" spans="2:21" s="415" customFormat="1" ht="13.5" hidden="1" outlineLevel="3">
      <c r="B907" s="407"/>
      <c r="C907" s="408"/>
      <c r="D907" s="399" t="s">
        <v>70</v>
      </c>
      <c r="E907" s="436" t="s">
        <v>15</v>
      </c>
      <c r="F907" s="466" t="s">
        <v>3716</v>
      </c>
      <c r="G907" s="408"/>
      <c r="H907" s="411">
        <v>1.6</v>
      </c>
      <c r="I907" s="412" t="s">
        <v>15</v>
      </c>
      <c r="J907" s="408"/>
      <c r="K907" s="408"/>
      <c r="L907" s="414"/>
      <c r="M907" s="412" t="s">
        <v>15</v>
      </c>
      <c r="N907" s="413"/>
      <c r="O907" s="414"/>
      <c r="P907" s="412" t="s">
        <v>15</v>
      </c>
      <c r="Q907" s="413"/>
      <c r="R907" s="411">
        <f t="shared" si="12"/>
        <v>1.6</v>
      </c>
      <c r="S907" s="412" t="s">
        <v>15</v>
      </c>
      <c r="T907" s="408"/>
      <c r="U907" s="536"/>
    </row>
    <row r="908" spans="2:21" s="415" customFormat="1" ht="13.5" hidden="1" outlineLevel="3">
      <c r="B908" s="407"/>
      <c r="C908" s="408"/>
      <c r="D908" s="399" t="s">
        <v>70</v>
      </c>
      <c r="E908" s="436" t="s">
        <v>15</v>
      </c>
      <c r="F908" s="466" t="s">
        <v>3717</v>
      </c>
      <c r="G908" s="408"/>
      <c r="H908" s="411">
        <v>0.65</v>
      </c>
      <c r="I908" s="412" t="s">
        <v>15</v>
      </c>
      <c r="J908" s="408"/>
      <c r="K908" s="408"/>
      <c r="L908" s="414"/>
      <c r="M908" s="412" t="s">
        <v>15</v>
      </c>
      <c r="N908" s="413"/>
      <c r="O908" s="414"/>
      <c r="P908" s="412" t="s">
        <v>15</v>
      </c>
      <c r="Q908" s="413"/>
      <c r="R908" s="411">
        <f t="shared" si="12"/>
        <v>0.65</v>
      </c>
      <c r="S908" s="412" t="s">
        <v>15</v>
      </c>
      <c r="T908" s="408"/>
      <c r="U908" s="536"/>
    </row>
    <row r="909" spans="2:21" s="415" customFormat="1" ht="13.5" hidden="1" outlineLevel="3">
      <c r="B909" s="407"/>
      <c r="C909" s="408"/>
      <c r="D909" s="399" t="s">
        <v>70</v>
      </c>
      <c r="E909" s="436" t="s">
        <v>15</v>
      </c>
      <c r="F909" s="466" t="s">
        <v>3718</v>
      </c>
      <c r="G909" s="408"/>
      <c r="H909" s="411">
        <v>2.6</v>
      </c>
      <c r="I909" s="412" t="s">
        <v>15</v>
      </c>
      <c r="J909" s="408"/>
      <c r="K909" s="408"/>
      <c r="L909" s="414"/>
      <c r="M909" s="412" t="s">
        <v>15</v>
      </c>
      <c r="N909" s="413"/>
      <c r="O909" s="414"/>
      <c r="P909" s="412" t="s">
        <v>15</v>
      </c>
      <c r="Q909" s="413"/>
      <c r="R909" s="411">
        <f t="shared" si="12"/>
        <v>2.6</v>
      </c>
      <c r="S909" s="412" t="s">
        <v>15</v>
      </c>
      <c r="T909" s="408"/>
      <c r="U909" s="536"/>
    </row>
    <row r="910" spans="2:21" s="424" customFormat="1" ht="13.5" hidden="1" outlineLevel="3">
      <c r="B910" s="416"/>
      <c r="C910" s="417"/>
      <c r="D910" s="399" t="s">
        <v>70</v>
      </c>
      <c r="E910" s="438" t="s">
        <v>15</v>
      </c>
      <c r="F910" s="539" t="s">
        <v>71</v>
      </c>
      <c r="G910" s="417"/>
      <c r="H910" s="420">
        <v>5.45</v>
      </c>
      <c r="I910" s="421" t="s">
        <v>15</v>
      </c>
      <c r="J910" s="417"/>
      <c r="K910" s="417"/>
      <c r="L910" s="423"/>
      <c r="M910" s="421" t="s">
        <v>15</v>
      </c>
      <c r="N910" s="422"/>
      <c r="O910" s="423"/>
      <c r="P910" s="421" t="s">
        <v>15</v>
      </c>
      <c r="Q910" s="422"/>
      <c r="R910" s="420">
        <f t="shared" si="12"/>
        <v>5.45</v>
      </c>
      <c r="S910" s="421" t="s">
        <v>15</v>
      </c>
      <c r="T910" s="417"/>
      <c r="U910" s="540"/>
    </row>
    <row r="911" spans="2:21" s="264" customFormat="1" ht="22.5" customHeight="1" outlineLevel="2" collapsed="1">
      <c r="B911" s="255"/>
      <c r="C911" s="256" t="s">
        <v>1958</v>
      </c>
      <c r="D911" s="256" t="s">
        <v>67</v>
      </c>
      <c r="E911" s="257" t="s">
        <v>2803</v>
      </c>
      <c r="F911" s="258" t="s">
        <v>2804</v>
      </c>
      <c r="G911" s="259" t="s">
        <v>82</v>
      </c>
      <c r="H911" s="260">
        <v>0.2</v>
      </c>
      <c r="I911" s="261">
        <v>27167.4</v>
      </c>
      <c r="J911" s="534">
        <f>ROUND(I911*H911,2)</f>
        <v>5433.48</v>
      </c>
      <c r="K911" s="636"/>
      <c r="L911" s="262"/>
      <c r="M911" s="261">
        <v>27167.4</v>
      </c>
      <c r="N911" s="263">
        <f>ROUND(M911*L911,2)</f>
        <v>0</v>
      </c>
      <c r="O911" s="262"/>
      <c r="P911" s="261">
        <v>27167.4</v>
      </c>
      <c r="Q911" s="263">
        <f>ROUND(P911*O911,2)</f>
        <v>0</v>
      </c>
      <c r="R911" s="638">
        <f t="shared" si="12"/>
        <v>0.2</v>
      </c>
      <c r="S911" s="261">
        <v>27167.4</v>
      </c>
      <c r="T911" s="534">
        <f>ROUND(S911*R911,2)</f>
        <v>5433.48</v>
      </c>
      <c r="U911" s="525"/>
    </row>
    <row r="912" spans="2:21" s="406" customFormat="1" ht="13.5" hidden="1" outlineLevel="3">
      <c r="B912" s="397"/>
      <c r="C912" s="398"/>
      <c r="D912" s="399" t="s">
        <v>70</v>
      </c>
      <c r="E912" s="402" t="s">
        <v>15</v>
      </c>
      <c r="F912" s="467" t="s">
        <v>3422</v>
      </c>
      <c r="G912" s="398"/>
      <c r="H912" s="402" t="s">
        <v>15</v>
      </c>
      <c r="I912" s="403" t="s">
        <v>15</v>
      </c>
      <c r="J912" s="398"/>
      <c r="K912" s="398"/>
      <c r="L912" s="405"/>
      <c r="M912" s="403" t="s">
        <v>15</v>
      </c>
      <c r="N912" s="404"/>
      <c r="O912" s="405"/>
      <c r="P912" s="403" t="s">
        <v>15</v>
      </c>
      <c r="Q912" s="404"/>
      <c r="R912" s="402" t="e">
        <f t="shared" si="12"/>
        <v>#VALUE!</v>
      </c>
      <c r="S912" s="403" t="s">
        <v>15</v>
      </c>
      <c r="T912" s="398"/>
      <c r="U912" s="535"/>
    </row>
    <row r="913" spans="2:21" s="406" customFormat="1" ht="13.5" hidden="1" outlineLevel="3">
      <c r="B913" s="397"/>
      <c r="C913" s="398"/>
      <c r="D913" s="399" t="s">
        <v>70</v>
      </c>
      <c r="E913" s="402" t="s">
        <v>15</v>
      </c>
      <c r="F913" s="467" t="s">
        <v>3704</v>
      </c>
      <c r="G913" s="398"/>
      <c r="H913" s="402" t="s">
        <v>15</v>
      </c>
      <c r="I913" s="403" t="s">
        <v>15</v>
      </c>
      <c r="J913" s="398"/>
      <c r="K913" s="398"/>
      <c r="L913" s="405"/>
      <c r="M913" s="403" t="s">
        <v>15</v>
      </c>
      <c r="N913" s="404"/>
      <c r="O913" s="405"/>
      <c r="P913" s="403" t="s">
        <v>15</v>
      </c>
      <c r="Q913" s="404"/>
      <c r="R913" s="402" t="e">
        <f t="shared" si="12"/>
        <v>#VALUE!</v>
      </c>
      <c r="S913" s="403" t="s">
        <v>15</v>
      </c>
      <c r="T913" s="398"/>
      <c r="U913" s="535"/>
    </row>
    <row r="914" spans="2:21" s="415" customFormat="1" ht="13.5" hidden="1" outlineLevel="3">
      <c r="B914" s="407"/>
      <c r="C914" s="408"/>
      <c r="D914" s="399" t="s">
        <v>70</v>
      </c>
      <c r="E914" s="436" t="s">
        <v>15</v>
      </c>
      <c r="F914" s="466" t="s">
        <v>3719</v>
      </c>
      <c r="G914" s="408"/>
      <c r="H914" s="411">
        <v>0.004</v>
      </c>
      <c r="I914" s="412" t="s">
        <v>15</v>
      </c>
      <c r="J914" s="408"/>
      <c r="K914" s="408"/>
      <c r="L914" s="414"/>
      <c r="M914" s="412" t="s">
        <v>15</v>
      </c>
      <c r="N914" s="413"/>
      <c r="O914" s="414"/>
      <c r="P914" s="412" t="s">
        <v>15</v>
      </c>
      <c r="Q914" s="413"/>
      <c r="R914" s="411">
        <f t="shared" si="12"/>
        <v>0.004</v>
      </c>
      <c r="S914" s="412" t="s">
        <v>15</v>
      </c>
      <c r="T914" s="408"/>
      <c r="U914" s="536"/>
    </row>
    <row r="915" spans="2:21" s="415" customFormat="1" ht="13.5" hidden="1" outlineLevel="3">
      <c r="B915" s="407"/>
      <c r="C915" s="408"/>
      <c r="D915" s="399" t="s">
        <v>70</v>
      </c>
      <c r="E915" s="436" t="s">
        <v>15</v>
      </c>
      <c r="F915" s="466" t="s">
        <v>3720</v>
      </c>
      <c r="G915" s="408"/>
      <c r="H915" s="411">
        <v>0.023</v>
      </c>
      <c r="I915" s="412" t="s">
        <v>15</v>
      </c>
      <c r="J915" s="408"/>
      <c r="K915" s="408"/>
      <c r="L915" s="414"/>
      <c r="M915" s="412" t="s">
        <v>15</v>
      </c>
      <c r="N915" s="413"/>
      <c r="O915" s="414"/>
      <c r="P915" s="412" t="s">
        <v>15</v>
      </c>
      <c r="Q915" s="413"/>
      <c r="R915" s="411">
        <f t="shared" si="12"/>
        <v>0.023</v>
      </c>
      <c r="S915" s="412" t="s">
        <v>15</v>
      </c>
      <c r="T915" s="408"/>
      <c r="U915" s="536"/>
    </row>
    <row r="916" spans="2:21" s="415" customFormat="1" ht="13.5" hidden="1" outlineLevel="3">
      <c r="B916" s="407"/>
      <c r="C916" s="408"/>
      <c r="D916" s="399" t="s">
        <v>70</v>
      </c>
      <c r="E916" s="436" t="s">
        <v>15</v>
      </c>
      <c r="F916" s="466" t="s">
        <v>3721</v>
      </c>
      <c r="G916" s="408"/>
      <c r="H916" s="411">
        <v>0.173</v>
      </c>
      <c r="I916" s="412" t="s">
        <v>15</v>
      </c>
      <c r="J916" s="408"/>
      <c r="K916" s="408"/>
      <c r="L916" s="414"/>
      <c r="M916" s="412" t="s">
        <v>15</v>
      </c>
      <c r="N916" s="413"/>
      <c r="O916" s="414"/>
      <c r="P916" s="412" t="s">
        <v>15</v>
      </c>
      <c r="Q916" s="413"/>
      <c r="R916" s="411">
        <f t="shared" si="12"/>
        <v>0.173</v>
      </c>
      <c r="S916" s="412" t="s">
        <v>15</v>
      </c>
      <c r="T916" s="408"/>
      <c r="U916" s="536"/>
    </row>
    <row r="917" spans="2:21" s="424" customFormat="1" ht="13.5" hidden="1" outlineLevel="3">
      <c r="B917" s="416"/>
      <c r="C917" s="417"/>
      <c r="D917" s="399" t="s">
        <v>70</v>
      </c>
      <c r="E917" s="438" t="s">
        <v>15</v>
      </c>
      <c r="F917" s="539" t="s">
        <v>71</v>
      </c>
      <c r="G917" s="417"/>
      <c r="H917" s="420">
        <v>0.2</v>
      </c>
      <c r="I917" s="421" t="s">
        <v>15</v>
      </c>
      <c r="J917" s="417"/>
      <c r="K917" s="417"/>
      <c r="L917" s="423"/>
      <c r="M917" s="421" t="s">
        <v>15</v>
      </c>
      <c r="N917" s="422"/>
      <c r="O917" s="423"/>
      <c r="P917" s="421" t="s">
        <v>15</v>
      </c>
      <c r="Q917" s="422"/>
      <c r="R917" s="420">
        <f t="shared" si="12"/>
        <v>0.2</v>
      </c>
      <c r="S917" s="421" t="s">
        <v>15</v>
      </c>
      <c r="T917" s="417"/>
      <c r="U917" s="540"/>
    </row>
    <row r="918" spans="2:21" s="264" customFormat="1" ht="22.5" customHeight="1" outlineLevel="2" collapsed="1">
      <c r="B918" s="255"/>
      <c r="C918" s="256" t="s">
        <v>1051</v>
      </c>
      <c r="D918" s="256" t="s">
        <v>67</v>
      </c>
      <c r="E918" s="257" t="s">
        <v>2571</v>
      </c>
      <c r="F918" s="258" t="s">
        <v>3722</v>
      </c>
      <c r="G918" s="259" t="s">
        <v>68</v>
      </c>
      <c r="H918" s="260">
        <v>6.297</v>
      </c>
      <c r="I918" s="261">
        <v>3099.9</v>
      </c>
      <c r="J918" s="534">
        <f>ROUND(I918*H918,2)</f>
        <v>19520.07</v>
      </c>
      <c r="K918" s="636"/>
      <c r="L918" s="262"/>
      <c r="M918" s="261">
        <v>3099.9</v>
      </c>
      <c r="N918" s="263">
        <f>ROUND(M918*L918,2)</f>
        <v>0</v>
      </c>
      <c r="O918" s="262"/>
      <c r="P918" s="261">
        <v>3099.9</v>
      </c>
      <c r="Q918" s="263">
        <f>ROUND(P918*O918,2)</f>
        <v>0</v>
      </c>
      <c r="R918" s="638">
        <f t="shared" si="12"/>
        <v>6.297</v>
      </c>
      <c r="S918" s="261">
        <v>3099.9</v>
      </c>
      <c r="T918" s="534">
        <f>ROUND(S918*R918,2)</f>
        <v>19520.07</v>
      </c>
      <c r="U918" s="525"/>
    </row>
    <row r="919" spans="2:21" s="406" customFormat="1" ht="13.5" hidden="1" outlineLevel="3">
      <c r="B919" s="397"/>
      <c r="C919" s="398"/>
      <c r="D919" s="399" t="s">
        <v>70</v>
      </c>
      <c r="E919" s="402" t="s">
        <v>15</v>
      </c>
      <c r="F919" s="467" t="s">
        <v>2237</v>
      </c>
      <c r="G919" s="398"/>
      <c r="H919" s="402" t="s">
        <v>15</v>
      </c>
      <c r="I919" s="403" t="s">
        <v>15</v>
      </c>
      <c r="J919" s="398"/>
      <c r="K919" s="398"/>
      <c r="L919" s="405"/>
      <c r="M919" s="403" t="s">
        <v>15</v>
      </c>
      <c r="N919" s="404"/>
      <c r="O919" s="405"/>
      <c r="P919" s="403" t="s">
        <v>15</v>
      </c>
      <c r="Q919" s="404"/>
      <c r="R919" s="402" t="e">
        <f t="shared" si="12"/>
        <v>#VALUE!</v>
      </c>
      <c r="S919" s="403" t="s">
        <v>15</v>
      </c>
      <c r="T919" s="398"/>
      <c r="U919" s="535"/>
    </row>
    <row r="920" spans="2:21" s="415" customFormat="1" ht="13.5" hidden="1" outlineLevel="3">
      <c r="B920" s="407"/>
      <c r="C920" s="408"/>
      <c r="D920" s="399" t="s">
        <v>70</v>
      </c>
      <c r="E920" s="436" t="s">
        <v>15</v>
      </c>
      <c r="F920" s="466" t="s">
        <v>3723</v>
      </c>
      <c r="G920" s="408"/>
      <c r="H920" s="411">
        <v>2.099</v>
      </c>
      <c r="I920" s="412" t="s">
        <v>15</v>
      </c>
      <c r="J920" s="408"/>
      <c r="K920" s="408"/>
      <c r="L920" s="414"/>
      <c r="M920" s="412" t="s">
        <v>15</v>
      </c>
      <c r="N920" s="413"/>
      <c r="O920" s="414"/>
      <c r="P920" s="412" t="s">
        <v>15</v>
      </c>
      <c r="Q920" s="413"/>
      <c r="R920" s="411">
        <f t="shared" si="12"/>
        <v>2.099</v>
      </c>
      <c r="S920" s="412" t="s">
        <v>15</v>
      </c>
      <c r="T920" s="408"/>
      <c r="U920" s="536"/>
    </row>
    <row r="921" spans="2:21" s="415" customFormat="1" ht="13.5" hidden="1" outlineLevel="3">
      <c r="B921" s="407"/>
      <c r="C921" s="408"/>
      <c r="D921" s="399" t="s">
        <v>70</v>
      </c>
      <c r="E921" s="436" t="s">
        <v>15</v>
      </c>
      <c r="F921" s="466" t="s">
        <v>3724</v>
      </c>
      <c r="G921" s="408"/>
      <c r="H921" s="411">
        <v>2.099</v>
      </c>
      <c r="I921" s="412" t="s">
        <v>15</v>
      </c>
      <c r="J921" s="408"/>
      <c r="K921" s="408"/>
      <c r="L921" s="414"/>
      <c r="M921" s="412" t="s">
        <v>15</v>
      </c>
      <c r="N921" s="413"/>
      <c r="O921" s="414"/>
      <c r="P921" s="412" t="s">
        <v>15</v>
      </c>
      <c r="Q921" s="413"/>
      <c r="R921" s="411">
        <f t="shared" si="12"/>
        <v>2.099</v>
      </c>
      <c r="S921" s="412" t="s">
        <v>15</v>
      </c>
      <c r="T921" s="408"/>
      <c r="U921" s="536"/>
    </row>
    <row r="922" spans="2:21" s="415" customFormat="1" ht="13.5" hidden="1" outlineLevel="3">
      <c r="B922" s="407"/>
      <c r="C922" s="408"/>
      <c r="D922" s="399" t="s">
        <v>70</v>
      </c>
      <c r="E922" s="436" t="s">
        <v>15</v>
      </c>
      <c r="F922" s="466" t="s">
        <v>3725</v>
      </c>
      <c r="G922" s="408"/>
      <c r="H922" s="411">
        <v>2.099</v>
      </c>
      <c r="I922" s="412" t="s">
        <v>15</v>
      </c>
      <c r="J922" s="408"/>
      <c r="K922" s="408"/>
      <c r="L922" s="414"/>
      <c r="M922" s="412" t="s">
        <v>15</v>
      </c>
      <c r="N922" s="413"/>
      <c r="O922" s="414"/>
      <c r="P922" s="412" t="s">
        <v>15</v>
      </c>
      <c r="Q922" s="413"/>
      <c r="R922" s="411">
        <f t="shared" si="12"/>
        <v>2.099</v>
      </c>
      <c r="S922" s="412" t="s">
        <v>15</v>
      </c>
      <c r="T922" s="408"/>
      <c r="U922" s="536"/>
    </row>
    <row r="923" spans="2:21" s="424" customFormat="1" ht="13.5" hidden="1" outlineLevel="3">
      <c r="B923" s="416"/>
      <c r="C923" s="417"/>
      <c r="D923" s="399" t="s">
        <v>70</v>
      </c>
      <c r="E923" s="438" t="s">
        <v>15</v>
      </c>
      <c r="F923" s="539" t="s">
        <v>71</v>
      </c>
      <c r="G923" s="417"/>
      <c r="H923" s="420">
        <v>6.297</v>
      </c>
      <c r="I923" s="421" t="s">
        <v>15</v>
      </c>
      <c r="J923" s="417"/>
      <c r="K923" s="417"/>
      <c r="L923" s="423"/>
      <c r="M923" s="421" t="s">
        <v>15</v>
      </c>
      <c r="N923" s="422"/>
      <c r="O923" s="423"/>
      <c r="P923" s="421" t="s">
        <v>15</v>
      </c>
      <c r="Q923" s="422"/>
      <c r="R923" s="420">
        <f t="shared" si="12"/>
        <v>6.297</v>
      </c>
      <c r="S923" s="421" t="s">
        <v>15</v>
      </c>
      <c r="T923" s="417"/>
      <c r="U923" s="540"/>
    </row>
    <row r="924" spans="2:21" s="264" customFormat="1" ht="22.5" customHeight="1" outlineLevel="2" collapsed="1">
      <c r="B924" s="255"/>
      <c r="C924" s="256" t="s">
        <v>1054</v>
      </c>
      <c r="D924" s="256" t="s">
        <v>67</v>
      </c>
      <c r="E924" s="257" t="s">
        <v>2579</v>
      </c>
      <c r="F924" s="258" t="s">
        <v>3726</v>
      </c>
      <c r="G924" s="259" t="s">
        <v>68</v>
      </c>
      <c r="H924" s="260">
        <v>22.461</v>
      </c>
      <c r="I924" s="261">
        <v>3099.9</v>
      </c>
      <c r="J924" s="534">
        <f>ROUND(I924*H924,2)</f>
        <v>69626.85</v>
      </c>
      <c r="K924" s="636"/>
      <c r="L924" s="262"/>
      <c r="M924" s="261">
        <v>3099.9</v>
      </c>
      <c r="N924" s="263">
        <f>ROUND(M924*L924,2)</f>
        <v>0</v>
      </c>
      <c r="O924" s="262"/>
      <c r="P924" s="261">
        <v>3099.9</v>
      </c>
      <c r="Q924" s="263">
        <f>ROUND(P924*O924,2)</f>
        <v>0</v>
      </c>
      <c r="R924" s="638">
        <f t="shared" si="12"/>
        <v>22.461</v>
      </c>
      <c r="S924" s="261">
        <v>3099.9</v>
      </c>
      <c r="T924" s="534">
        <f>ROUND(S924*R924,2)</f>
        <v>69626.85</v>
      </c>
      <c r="U924" s="525"/>
    </row>
    <row r="925" spans="2:21" s="406" customFormat="1" ht="13.5" hidden="1" outlineLevel="3">
      <c r="B925" s="397"/>
      <c r="C925" s="398"/>
      <c r="D925" s="399" t="s">
        <v>70</v>
      </c>
      <c r="E925" s="402" t="s">
        <v>15</v>
      </c>
      <c r="F925" s="467" t="s">
        <v>2237</v>
      </c>
      <c r="G925" s="398"/>
      <c r="H925" s="402" t="s">
        <v>15</v>
      </c>
      <c r="I925" s="403" t="s">
        <v>15</v>
      </c>
      <c r="J925" s="398"/>
      <c r="K925" s="398"/>
      <c r="L925" s="405"/>
      <c r="M925" s="403" t="s">
        <v>15</v>
      </c>
      <c r="N925" s="404"/>
      <c r="O925" s="405"/>
      <c r="P925" s="403" t="s">
        <v>15</v>
      </c>
      <c r="Q925" s="404"/>
      <c r="R925" s="402" t="e">
        <f t="shared" si="12"/>
        <v>#VALUE!</v>
      </c>
      <c r="S925" s="403" t="s">
        <v>15</v>
      </c>
      <c r="T925" s="398"/>
      <c r="U925" s="535"/>
    </row>
    <row r="926" spans="2:21" s="406" customFormat="1" ht="13.5" hidden="1" outlineLevel="3">
      <c r="B926" s="397"/>
      <c r="C926" s="398"/>
      <c r="D926" s="399" t="s">
        <v>70</v>
      </c>
      <c r="E926" s="402" t="s">
        <v>15</v>
      </c>
      <c r="F926" s="467" t="s">
        <v>3373</v>
      </c>
      <c r="G926" s="398"/>
      <c r="H926" s="402" t="s">
        <v>15</v>
      </c>
      <c r="I926" s="403" t="s">
        <v>15</v>
      </c>
      <c r="J926" s="398"/>
      <c r="K926" s="398"/>
      <c r="L926" s="405"/>
      <c r="M926" s="403" t="s">
        <v>15</v>
      </c>
      <c r="N926" s="404"/>
      <c r="O926" s="405"/>
      <c r="P926" s="403" t="s">
        <v>15</v>
      </c>
      <c r="Q926" s="404"/>
      <c r="R926" s="402" t="e">
        <f t="shared" si="12"/>
        <v>#VALUE!</v>
      </c>
      <c r="S926" s="403" t="s">
        <v>15</v>
      </c>
      <c r="T926" s="398"/>
      <c r="U926" s="535"/>
    </row>
    <row r="927" spans="2:21" s="415" customFormat="1" ht="13.5" hidden="1" outlineLevel="3">
      <c r="B927" s="407"/>
      <c r="C927" s="408"/>
      <c r="D927" s="399" t="s">
        <v>70</v>
      </c>
      <c r="E927" s="436" t="s">
        <v>15</v>
      </c>
      <c r="F927" s="466" t="s">
        <v>3727</v>
      </c>
      <c r="G927" s="408"/>
      <c r="H927" s="411">
        <v>7.935</v>
      </c>
      <c r="I927" s="412" t="s">
        <v>15</v>
      </c>
      <c r="J927" s="408"/>
      <c r="K927" s="408"/>
      <c r="L927" s="414"/>
      <c r="M927" s="412" t="s">
        <v>15</v>
      </c>
      <c r="N927" s="413"/>
      <c r="O927" s="414"/>
      <c r="P927" s="412" t="s">
        <v>15</v>
      </c>
      <c r="Q927" s="413"/>
      <c r="R927" s="411">
        <f t="shared" si="12"/>
        <v>7.935</v>
      </c>
      <c r="S927" s="412" t="s">
        <v>15</v>
      </c>
      <c r="T927" s="408"/>
      <c r="U927" s="536"/>
    </row>
    <row r="928" spans="2:21" s="415" customFormat="1" ht="13.5" hidden="1" outlineLevel="3">
      <c r="B928" s="407"/>
      <c r="C928" s="408"/>
      <c r="D928" s="399" t="s">
        <v>70</v>
      </c>
      <c r="E928" s="436" t="s">
        <v>15</v>
      </c>
      <c r="F928" s="466" t="s">
        <v>3728</v>
      </c>
      <c r="G928" s="408"/>
      <c r="H928" s="411">
        <v>-0.445</v>
      </c>
      <c r="I928" s="412" t="s">
        <v>15</v>
      </c>
      <c r="J928" s="408"/>
      <c r="K928" s="408"/>
      <c r="L928" s="414"/>
      <c r="M928" s="412" t="s">
        <v>15</v>
      </c>
      <c r="N928" s="413"/>
      <c r="O928" s="414"/>
      <c r="P928" s="412" t="s">
        <v>15</v>
      </c>
      <c r="Q928" s="413"/>
      <c r="R928" s="411">
        <f t="shared" si="12"/>
        <v>-0.445</v>
      </c>
      <c r="S928" s="412" t="s">
        <v>15</v>
      </c>
      <c r="T928" s="408"/>
      <c r="U928" s="536"/>
    </row>
    <row r="929" spans="2:21" s="406" customFormat="1" ht="13.5" hidden="1" outlineLevel="3">
      <c r="B929" s="397"/>
      <c r="C929" s="398"/>
      <c r="D929" s="399" t="s">
        <v>70</v>
      </c>
      <c r="E929" s="402" t="s">
        <v>15</v>
      </c>
      <c r="F929" s="467" t="s">
        <v>3378</v>
      </c>
      <c r="G929" s="398"/>
      <c r="H929" s="402" t="s">
        <v>15</v>
      </c>
      <c r="I929" s="403" t="s">
        <v>15</v>
      </c>
      <c r="J929" s="398"/>
      <c r="K929" s="398"/>
      <c r="L929" s="405"/>
      <c r="M929" s="403" t="s">
        <v>15</v>
      </c>
      <c r="N929" s="404"/>
      <c r="O929" s="405"/>
      <c r="P929" s="403" t="s">
        <v>15</v>
      </c>
      <c r="Q929" s="404"/>
      <c r="R929" s="402" t="e">
        <f t="shared" si="12"/>
        <v>#VALUE!</v>
      </c>
      <c r="S929" s="403" t="s">
        <v>15</v>
      </c>
      <c r="T929" s="398"/>
      <c r="U929" s="535"/>
    </row>
    <row r="930" spans="2:21" s="415" customFormat="1" ht="13.5" hidden="1" outlineLevel="3">
      <c r="B930" s="407"/>
      <c r="C930" s="408"/>
      <c r="D930" s="399" t="s">
        <v>70</v>
      </c>
      <c r="E930" s="436" t="s">
        <v>15</v>
      </c>
      <c r="F930" s="466" t="s">
        <v>3727</v>
      </c>
      <c r="G930" s="408"/>
      <c r="H930" s="411">
        <v>7.935</v>
      </c>
      <c r="I930" s="412" t="s">
        <v>15</v>
      </c>
      <c r="J930" s="408"/>
      <c r="K930" s="408"/>
      <c r="L930" s="414"/>
      <c r="M930" s="412" t="s">
        <v>15</v>
      </c>
      <c r="N930" s="413"/>
      <c r="O930" s="414"/>
      <c r="P930" s="412" t="s">
        <v>15</v>
      </c>
      <c r="Q930" s="413"/>
      <c r="R930" s="411">
        <f t="shared" si="12"/>
        <v>7.935</v>
      </c>
      <c r="S930" s="412" t="s">
        <v>15</v>
      </c>
      <c r="T930" s="408"/>
      <c r="U930" s="536"/>
    </row>
    <row r="931" spans="2:21" s="415" customFormat="1" ht="13.5" hidden="1" outlineLevel="3">
      <c r="B931" s="407"/>
      <c r="C931" s="408"/>
      <c r="D931" s="399" t="s">
        <v>70</v>
      </c>
      <c r="E931" s="436" t="s">
        <v>15</v>
      </c>
      <c r="F931" s="466" t="s">
        <v>3728</v>
      </c>
      <c r="G931" s="408"/>
      <c r="H931" s="411">
        <v>-0.445</v>
      </c>
      <c r="I931" s="412" t="s">
        <v>15</v>
      </c>
      <c r="J931" s="408"/>
      <c r="K931" s="408"/>
      <c r="L931" s="414"/>
      <c r="M931" s="412" t="s">
        <v>15</v>
      </c>
      <c r="N931" s="413"/>
      <c r="O931" s="414"/>
      <c r="P931" s="412" t="s">
        <v>15</v>
      </c>
      <c r="Q931" s="413"/>
      <c r="R931" s="411">
        <f t="shared" si="12"/>
        <v>-0.445</v>
      </c>
      <c r="S931" s="412" t="s">
        <v>15</v>
      </c>
      <c r="T931" s="408"/>
      <c r="U931" s="536"/>
    </row>
    <row r="932" spans="2:21" s="406" customFormat="1" ht="13.5" hidden="1" outlineLevel="3">
      <c r="B932" s="397"/>
      <c r="C932" s="398"/>
      <c r="D932" s="399" t="s">
        <v>70</v>
      </c>
      <c r="E932" s="402" t="s">
        <v>15</v>
      </c>
      <c r="F932" s="467" t="s">
        <v>3380</v>
      </c>
      <c r="G932" s="398"/>
      <c r="H932" s="402" t="s">
        <v>15</v>
      </c>
      <c r="I932" s="403" t="s">
        <v>15</v>
      </c>
      <c r="J932" s="398"/>
      <c r="K932" s="398"/>
      <c r="L932" s="405"/>
      <c r="M932" s="403" t="s">
        <v>15</v>
      </c>
      <c r="N932" s="404"/>
      <c r="O932" s="405"/>
      <c r="P932" s="403" t="s">
        <v>15</v>
      </c>
      <c r="Q932" s="404"/>
      <c r="R932" s="402" t="e">
        <f t="shared" si="12"/>
        <v>#VALUE!</v>
      </c>
      <c r="S932" s="403" t="s">
        <v>15</v>
      </c>
      <c r="T932" s="398"/>
      <c r="U932" s="535"/>
    </row>
    <row r="933" spans="2:21" s="415" customFormat="1" ht="13.5" hidden="1" outlineLevel="3">
      <c r="B933" s="407"/>
      <c r="C933" s="408"/>
      <c r="D933" s="399" t="s">
        <v>70</v>
      </c>
      <c r="E933" s="436" t="s">
        <v>15</v>
      </c>
      <c r="F933" s="466" t="s">
        <v>3727</v>
      </c>
      <c r="G933" s="408"/>
      <c r="H933" s="411">
        <v>7.935</v>
      </c>
      <c r="I933" s="412" t="s">
        <v>15</v>
      </c>
      <c r="J933" s="408"/>
      <c r="K933" s="408"/>
      <c r="L933" s="414"/>
      <c r="M933" s="412" t="s">
        <v>15</v>
      </c>
      <c r="N933" s="413"/>
      <c r="O933" s="414"/>
      <c r="P933" s="412" t="s">
        <v>15</v>
      </c>
      <c r="Q933" s="413"/>
      <c r="R933" s="411">
        <f t="shared" si="12"/>
        <v>7.935</v>
      </c>
      <c r="S933" s="412" t="s">
        <v>15</v>
      </c>
      <c r="T933" s="408"/>
      <c r="U933" s="536"/>
    </row>
    <row r="934" spans="2:21" s="415" customFormat="1" ht="13.5" hidden="1" outlineLevel="3">
      <c r="B934" s="407"/>
      <c r="C934" s="408"/>
      <c r="D934" s="399" t="s">
        <v>70</v>
      </c>
      <c r="E934" s="436" t="s">
        <v>15</v>
      </c>
      <c r="F934" s="466" t="s">
        <v>3729</v>
      </c>
      <c r="G934" s="408"/>
      <c r="H934" s="411">
        <v>-0.29</v>
      </c>
      <c r="I934" s="412" t="s">
        <v>15</v>
      </c>
      <c r="J934" s="408"/>
      <c r="K934" s="408"/>
      <c r="L934" s="414"/>
      <c r="M934" s="412" t="s">
        <v>15</v>
      </c>
      <c r="N934" s="413"/>
      <c r="O934" s="414"/>
      <c r="P934" s="412" t="s">
        <v>15</v>
      </c>
      <c r="Q934" s="413"/>
      <c r="R934" s="411">
        <f t="shared" si="12"/>
        <v>-0.29</v>
      </c>
      <c r="S934" s="412" t="s">
        <v>15</v>
      </c>
      <c r="T934" s="408"/>
      <c r="U934" s="536"/>
    </row>
    <row r="935" spans="2:21" s="415" customFormat="1" ht="13.5" hidden="1" outlineLevel="3">
      <c r="B935" s="407"/>
      <c r="C935" s="408"/>
      <c r="D935" s="399" t="s">
        <v>70</v>
      </c>
      <c r="E935" s="436" t="s">
        <v>15</v>
      </c>
      <c r="F935" s="466" t="s">
        <v>3730</v>
      </c>
      <c r="G935" s="408"/>
      <c r="H935" s="411">
        <v>-0.164</v>
      </c>
      <c r="I935" s="412" t="s">
        <v>15</v>
      </c>
      <c r="J935" s="408"/>
      <c r="K935" s="408"/>
      <c r="L935" s="414"/>
      <c r="M935" s="412" t="s">
        <v>15</v>
      </c>
      <c r="N935" s="413"/>
      <c r="O935" s="414"/>
      <c r="P935" s="412" t="s">
        <v>15</v>
      </c>
      <c r="Q935" s="413"/>
      <c r="R935" s="411">
        <f t="shared" si="12"/>
        <v>-0.164</v>
      </c>
      <c r="S935" s="412" t="s">
        <v>15</v>
      </c>
      <c r="T935" s="408"/>
      <c r="U935" s="536"/>
    </row>
    <row r="936" spans="2:21" s="424" customFormat="1" ht="13.5" hidden="1" outlineLevel="3">
      <c r="B936" s="416"/>
      <c r="C936" s="417"/>
      <c r="D936" s="399" t="s">
        <v>70</v>
      </c>
      <c r="E936" s="438" t="s">
        <v>15</v>
      </c>
      <c r="F936" s="539" t="s">
        <v>71</v>
      </c>
      <c r="G936" s="417"/>
      <c r="H936" s="420">
        <v>22.461</v>
      </c>
      <c r="I936" s="421" t="s">
        <v>15</v>
      </c>
      <c r="J936" s="417"/>
      <c r="K936" s="417"/>
      <c r="L936" s="423"/>
      <c r="M936" s="421" t="s">
        <v>15</v>
      </c>
      <c r="N936" s="422"/>
      <c r="O936" s="423"/>
      <c r="P936" s="421" t="s">
        <v>15</v>
      </c>
      <c r="Q936" s="422"/>
      <c r="R936" s="420">
        <f t="shared" si="12"/>
        <v>22.461</v>
      </c>
      <c r="S936" s="421" t="s">
        <v>15</v>
      </c>
      <c r="T936" s="417"/>
      <c r="U936" s="540"/>
    </row>
    <row r="937" spans="2:21" s="264" customFormat="1" ht="22.5" customHeight="1" outlineLevel="2" collapsed="1">
      <c r="B937" s="255"/>
      <c r="C937" s="256" t="s">
        <v>1964</v>
      </c>
      <c r="D937" s="256" t="s">
        <v>67</v>
      </c>
      <c r="E937" s="257" t="s">
        <v>3731</v>
      </c>
      <c r="F937" s="258" t="s">
        <v>2199</v>
      </c>
      <c r="G937" s="259" t="s">
        <v>68</v>
      </c>
      <c r="H937" s="260">
        <v>1.397</v>
      </c>
      <c r="I937" s="261">
        <v>5990.8</v>
      </c>
      <c r="J937" s="534">
        <f>ROUND(I937*H937,2)</f>
        <v>8369.15</v>
      </c>
      <c r="K937" s="636"/>
      <c r="L937" s="262"/>
      <c r="M937" s="261">
        <v>5990.8</v>
      </c>
      <c r="N937" s="263">
        <f>ROUND(M937*L937,2)</f>
        <v>0</v>
      </c>
      <c r="O937" s="262"/>
      <c r="P937" s="261">
        <v>5990.8</v>
      </c>
      <c r="Q937" s="263">
        <f>ROUND(P937*O937,2)</f>
        <v>0</v>
      </c>
      <c r="R937" s="638">
        <f t="shared" si="12"/>
        <v>1.397</v>
      </c>
      <c r="S937" s="261">
        <v>5990.8</v>
      </c>
      <c r="T937" s="534">
        <f>ROUND(S937*R937,2)</f>
        <v>8369.15</v>
      </c>
      <c r="U937" s="525"/>
    </row>
    <row r="938" spans="2:21" s="415" customFormat="1" ht="13.5" hidden="1" outlineLevel="3">
      <c r="B938" s="407"/>
      <c r="C938" s="408"/>
      <c r="D938" s="399" t="s">
        <v>70</v>
      </c>
      <c r="E938" s="436" t="s">
        <v>15</v>
      </c>
      <c r="F938" s="466" t="s">
        <v>3732</v>
      </c>
      <c r="G938" s="408"/>
      <c r="H938" s="411">
        <v>1.397</v>
      </c>
      <c r="I938" s="412" t="s">
        <v>15</v>
      </c>
      <c r="J938" s="408"/>
      <c r="K938" s="408"/>
      <c r="L938" s="414"/>
      <c r="M938" s="412" t="s">
        <v>15</v>
      </c>
      <c r="N938" s="413"/>
      <c r="O938" s="414"/>
      <c r="P938" s="412" t="s">
        <v>15</v>
      </c>
      <c r="Q938" s="413"/>
      <c r="R938" s="411">
        <f t="shared" si="12"/>
        <v>1.397</v>
      </c>
      <c r="S938" s="412" t="s">
        <v>15</v>
      </c>
      <c r="T938" s="408"/>
      <c r="U938" s="536"/>
    </row>
    <row r="939" spans="2:21" s="264" customFormat="1" ht="22.5" customHeight="1" outlineLevel="2" collapsed="1">
      <c r="B939" s="255"/>
      <c r="C939" s="256" t="s">
        <v>1968</v>
      </c>
      <c r="D939" s="256" t="s">
        <v>67</v>
      </c>
      <c r="E939" s="257" t="s">
        <v>3733</v>
      </c>
      <c r="F939" s="258" t="s">
        <v>3734</v>
      </c>
      <c r="G939" s="259" t="s">
        <v>77</v>
      </c>
      <c r="H939" s="260">
        <v>6.21</v>
      </c>
      <c r="I939" s="261">
        <v>626.9</v>
      </c>
      <c r="J939" s="534">
        <f>ROUND(I939*H939,2)</f>
        <v>3893.05</v>
      </c>
      <c r="K939" s="636"/>
      <c r="L939" s="262"/>
      <c r="M939" s="261">
        <v>626.9</v>
      </c>
      <c r="N939" s="263">
        <f>ROUND(M939*L939,2)</f>
        <v>0</v>
      </c>
      <c r="O939" s="262"/>
      <c r="P939" s="261">
        <v>626.9</v>
      </c>
      <c r="Q939" s="263">
        <f>ROUND(P939*O939,2)</f>
        <v>0</v>
      </c>
      <c r="R939" s="638">
        <f aca="true" t="shared" si="13" ref="R939:R1002">H939+L939+O939</f>
        <v>6.21</v>
      </c>
      <c r="S939" s="261">
        <v>626.9</v>
      </c>
      <c r="T939" s="534">
        <f>ROUND(S939*R939,2)</f>
        <v>3893.05</v>
      </c>
      <c r="U939" s="525"/>
    </row>
    <row r="940" spans="2:21" s="415" customFormat="1" ht="13.5" hidden="1" outlineLevel="3">
      <c r="B940" s="407"/>
      <c r="C940" s="408"/>
      <c r="D940" s="399" t="s">
        <v>70</v>
      </c>
      <c r="E940" s="436" t="s">
        <v>15</v>
      </c>
      <c r="F940" s="466" t="s">
        <v>3735</v>
      </c>
      <c r="G940" s="408"/>
      <c r="H940" s="411">
        <v>6.21</v>
      </c>
      <c r="I940" s="412" t="s">
        <v>15</v>
      </c>
      <c r="J940" s="408"/>
      <c r="K940" s="408"/>
      <c r="L940" s="414"/>
      <c r="M940" s="412" t="s">
        <v>15</v>
      </c>
      <c r="N940" s="413"/>
      <c r="O940" s="414"/>
      <c r="P940" s="412" t="s">
        <v>15</v>
      </c>
      <c r="Q940" s="413"/>
      <c r="R940" s="411">
        <f t="shared" si="13"/>
        <v>6.21</v>
      </c>
      <c r="S940" s="412" t="s">
        <v>15</v>
      </c>
      <c r="T940" s="408"/>
      <c r="U940" s="536"/>
    </row>
    <row r="941" spans="2:21" s="264" customFormat="1" ht="22.5" customHeight="1" outlineLevel="2" collapsed="1">
      <c r="B941" s="255"/>
      <c r="C941" s="256" t="s">
        <v>1972</v>
      </c>
      <c r="D941" s="256" t="s">
        <v>67</v>
      </c>
      <c r="E941" s="257" t="s">
        <v>2604</v>
      </c>
      <c r="F941" s="258" t="s">
        <v>2605</v>
      </c>
      <c r="G941" s="259" t="s">
        <v>77</v>
      </c>
      <c r="H941" s="260">
        <v>30.6</v>
      </c>
      <c r="I941" s="261">
        <v>975.2</v>
      </c>
      <c r="J941" s="534">
        <f>ROUND(I941*H941,2)</f>
        <v>29841.12</v>
      </c>
      <c r="K941" s="636"/>
      <c r="L941" s="262"/>
      <c r="M941" s="261">
        <v>975.2</v>
      </c>
      <c r="N941" s="263">
        <f>ROUND(M941*L941,2)</f>
        <v>0</v>
      </c>
      <c r="O941" s="262"/>
      <c r="P941" s="261">
        <v>975.2</v>
      </c>
      <c r="Q941" s="263">
        <f>ROUND(P941*O941,2)</f>
        <v>0</v>
      </c>
      <c r="R941" s="638">
        <f t="shared" si="13"/>
        <v>30.6</v>
      </c>
      <c r="S941" s="261">
        <v>975.2</v>
      </c>
      <c r="T941" s="534">
        <f>ROUND(S941*R941,2)</f>
        <v>29841.12</v>
      </c>
      <c r="U941" s="525"/>
    </row>
    <row r="942" spans="2:21" s="406" customFormat="1" ht="13.5" hidden="1" outlineLevel="3">
      <c r="B942" s="397"/>
      <c r="C942" s="398"/>
      <c r="D942" s="399" t="s">
        <v>70</v>
      </c>
      <c r="E942" s="402" t="s">
        <v>15</v>
      </c>
      <c r="F942" s="467" t="s">
        <v>2237</v>
      </c>
      <c r="G942" s="398"/>
      <c r="H942" s="402" t="s">
        <v>15</v>
      </c>
      <c r="I942" s="403" t="s">
        <v>15</v>
      </c>
      <c r="J942" s="398"/>
      <c r="K942" s="398"/>
      <c r="L942" s="405"/>
      <c r="M942" s="403" t="s">
        <v>15</v>
      </c>
      <c r="N942" s="404"/>
      <c r="O942" s="405"/>
      <c r="P942" s="403" t="s">
        <v>15</v>
      </c>
      <c r="Q942" s="404"/>
      <c r="R942" s="402" t="e">
        <f t="shared" si="13"/>
        <v>#VALUE!</v>
      </c>
      <c r="S942" s="403" t="s">
        <v>15</v>
      </c>
      <c r="T942" s="398"/>
      <c r="U942" s="535"/>
    </row>
    <row r="943" spans="2:21" s="415" customFormat="1" ht="13.5" hidden="1" outlineLevel="3">
      <c r="B943" s="407"/>
      <c r="C943" s="408"/>
      <c r="D943" s="399" t="s">
        <v>70</v>
      </c>
      <c r="E943" s="436" t="s">
        <v>15</v>
      </c>
      <c r="F943" s="466" t="s">
        <v>3736</v>
      </c>
      <c r="G943" s="408"/>
      <c r="H943" s="411">
        <v>10.2</v>
      </c>
      <c r="I943" s="412" t="s">
        <v>15</v>
      </c>
      <c r="J943" s="408"/>
      <c r="K943" s="408"/>
      <c r="L943" s="414"/>
      <c r="M943" s="412" t="s">
        <v>15</v>
      </c>
      <c r="N943" s="413"/>
      <c r="O943" s="414"/>
      <c r="P943" s="412" t="s">
        <v>15</v>
      </c>
      <c r="Q943" s="413"/>
      <c r="R943" s="411">
        <f t="shared" si="13"/>
        <v>10.2</v>
      </c>
      <c r="S943" s="412" t="s">
        <v>15</v>
      </c>
      <c r="T943" s="408"/>
      <c r="U943" s="536"/>
    </row>
    <row r="944" spans="2:21" s="415" customFormat="1" ht="13.5" hidden="1" outlineLevel="3">
      <c r="B944" s="407"/>
      <c r="C944" s="408"/>
      <c r="D944" s="399" t="s">
        <v>70</v>
      </c>
      <c r="E944" s="436" t="s">
        <v>15</v>
      </c>
      <c r="F944" s="466" t="s">
        <v>3737</v>
      </c>
      <c r="G944" s="408"/>
      <c r="H944" s="411">
        <v>10.2</v>
      </c>
      <c r="I944" s="412" t="s">
        <v>15</v>
      </c>
      <c r="J944" s="408"/>
      <c r="K944" s="408"/>
      <c r="L944" s="414"/>
      <c r="M944" s="412" t="s">
        <v>15</v>
      </c>
      <c r="N944" s="413"/>
      <c r="O944" s="414"/>
      <c r="P944" s="412" t="s">
        <v>15</v>
      </c>
      <c r="Q944" s="413"/>
      <c r="R944" s="411">
        <f t="shared" si="13"/>
        <v>10.2</v>
      </c>
      <c r="S944" s="412" t="s">
        <v>15</v>
      </c>
      <c r="T944" s="408"/>
      <c r="U944" s="536"/>
    </row>
    <row r="945" spans="2:21" s="415" customFormat="1" ht="13.5" hidden="1" outlineLevel="3">
      <c r="B945" s="407"/>
      <c r="C945" s="408"/>
      <c r="D945" s="399" t="s">
        <v>70</v>
      </c>
      <c r="E945" s="436" t="s">
        <v>15</v>
      </c>
      <c r="F945" s="466" t="s">
        <v>3738</v>
      </c>
      <c r="G945" s="408"/>
      <c r="H945" s="411">
        <v>10.2</v>
      </c>
      <c r="I945" s="412" t="s">
        <v>15</v>
      </c>
      <c r="J945" s="408"/>
      <c r="K945" s="408"/>
      <c r="L945" s="414"/>
      <c r="M945" s="412" t="s">
        <v>15</v>
      </c>
      <c r="N945" s="413"/>
      <c r="O945" s="414"/>
      <c r="P945" s="412" t="s">
        <v>15</v>
      </c>
      <c r="Q945" s="413"/>
      <c r="R945" s="411">
        <f t="shared" si="13"/>
        <v>10.2</v>
      </c>
      <c r="S945" s="412" t="s">
        <v>15</v>
      </c>
      <c r="T945" s="408"/>
      <c r="U945" s="536"/>
    </row>
    <row r="946" spans="2:21" s="424" customFormat="1" ht="13.5" hidden="1" outlineLevel="3">
      <c r="B946" s="416"/>
      <c r="C946" s="417"/>
      <c r="D946" s="399" t="s">
        <v>70</v>
      </c>
      <c r="E946" s="438" t="s">
        <v>15</v>
      </c>
      <c r="F946" s="539" t="s">
        <v>71</v>
      </c>
      <c r="G946" s="417"/>
      <c r="H946" s="420">
        <v>30.6</v>
      </c>
      <c r="I946" s="421" t="s">
        <v>15</v>
      </c>
      <c r="J946" s="417"/>
      <c r="K946" s="417"/>
      <c r="L946" s="423"/>
      <c r="M946" s="421" t="s">
        <v>15</v>
      </c>
      <c r="N946" s="422"/>
      <c r="O946" s="423"/>
      <c r="P946" s="421" t="s">
        <v>15</v>
      </c>
      <c r="Q946" s="422"/>
      <c r="R946" s="420">
        <f t="shared" si="13"/>
        <v>30.6</v>
      </c>
      <c r="S946" s="421" t="s">
        <v>15</v>
      </c>
      <c r="T946" s="417"/>
      <c r="U946" s="540"/>
    </row>
    <row r="947" spans="2:21" s="264" customFormat="1" ht="22.5" customHeight="1" outlineLevel="2" collapsed="1">
      <c r="B947" s="255"/>
      <c r="C947" s="256" t="s">
        <v>1975</v>
      </c>
      <c r="D947" s="256" t="s">
        <v>67</v>
      </c>
      <c r="E947" s="257" t="s">
        <v>2612</v>
      </c>
      <c r="F947" s="258" t="s">
        <v>2613</v>
      </c>
      <c r="G947" s="259" t="s">
        <v>82</v>
      </c>
      <c r="H947" s="260">
        <v>0.045</v>
      </c>
      <c r="I947" s="261">
        <v>28282</v>
      </c>
      <c r="J947" s="534">
        <f>ROUND(I947*H947,2)</f>
        <v>1272.69</v>
      </c>
      <c r="K947" s="636"/>
      <c r="L947" s="262"/>
      <c r="M947" s="261">
        <v>28282</v>
      </c>
      <c r="N947" s="263">
        <f>ROUND(M947*L947,2)</f>
        <v>0</v>
      </c>
      <c r="O947" s="262"/>
      <c r="P947" s="261">
        <v>28282</v>
      </c>
      <c r="Q947" s="263">
        <f>ROUND(P947*O947,2)</f>
        <v>0</v>
      </c>
      <c r="R947" s="638">
        <f t="shared" si="13"/>
        <v>0.045</v>
      </c>
      <c r="S947" s="261">
        <v>28282</v>
      </c>
      <c r="T947" s="534">
        <f>ROUND(S947*R947,2)</f>
        <v>1272.69</v>
      </c>
      <c r="U947" s="525"/>
    </row>
    <row r="948" spans="2:21" s="406" customFormat="1" ht="13.5" hidden="1" outlineLevel="3">
      <c r="B948" s="397"/>
      <c r="C948" s="398"/>
      <c r="D948" s="399" t="s">
        <v>70</v>
      </c>
      <c r="E948" s="402" t="s">
        <v>15</v>
      </c>
      <c r="F948" s="467" t="s">
        <v>2614</v>
      </c>
      <c r="G948" s="398"/>
      <c r="H948" s="402" t="s">
        <v>15</v>
      </c>
      <c r="I948" s="403" t="s">
        <v>15</v>
      </c>
      <c r="J948" s="398"/>
      <c r="K948" s="398"/>
      <c r="L948" s="405"/>
      <c r="M948" s="403" t="s">
        <v>15</v>
      </c>
      <c r="N948" s="404"/>
      <c r="O948" s="405"/>
      <c r="P948" s="403" t="s">
        <v>15</v>
      </c>
      <c r="Q948" s="404"/>
      <c r="R948" s="402" t="e">
        <f t="shared" si="13"/>
        <v>#VALUE!</v>
      </c>
      <c r="S948" s="403" t="s">
        <v>15</v>
      </c>
      <c r="T948" s="398"/>
      <c r="U948" s="535"/>
    </row>
    <row r="949" spans="2:21" s="415" customFormat="1" ht="13.5" hidden="1" outlineLevel="3">
      <c r="B949" s="407"/>
      <c r="C949" s="408"/>
      <c r="D949" s="399" t="s">
        <v>70</v>
      </c>
      <c r="E949" s="436" t="s">
        <v>15</v>
      </c>
      <c r="F949" s="466" t="s">
        <v>3739</v>
      </c>
      <c r="G949" s="408"/>
      <c r="H949" s="411">
        <v>0.004</v>
      </c>
      <c r="I949" s="412" t="s">
        <v>15</v>
      </c>
      <c r="J949" s="408"/>
      <c r="K949" s="408"/>
      <c r="L949" s="414"/>
      <c r="M949" s="412" t="s">
        <v>15</v>
      </c>
      <c r="N949" s="413"/>
      <c r="O949" s="414"/>
      <c r="P949" s="412" t="s">
        <v>15</v>
      </c>
      <c r="Q949" s="413"/>
      <c r="R949" s="411">
        <f t="shared" si="13"/>
        <v>0.004</v>
      </c>
      <c r="S949" s="412" t="s">
        <v>15</v>
      </c>
      <c r="T949" s="408"/>
      <c r="U949" s="536"/>
    </row>
    <row r="950" spans="2:21" s="415" customFormat="1" ht="13.5" hidden="1" outlineLevel="3">
      <c r="B950" s="407"/>
      <c r="C950" s="408"/>
      <c r="D950" s="399" t="s">
        <v>70</v>
      </c>
      <c r="E950" s="436" t="s">
        <v>15</v>
      </c>
      <c r="F950" s="466" t="s">
        <v>3740</v>
      </c>
      <c r="G950" s="408"/>
      <c r="H950" s="411">
        <v>0.004</v>
      </c>
      <c r="I950" s="412" t="s">
        <v>15</v>
      </c>
      <c r="J950" s="408"/>
      <c r="K950" s="408"/>
      <c r="L950" s="414"/>
      <c r="M950" s="412" t="s">
        <v>15</v>
      </c>
      <c r="N950" s="413"/>
      <c r="O950" s="414"/>
      <c r="P950" s="412" t="s">
        <v>15</v>
      </c>
      <c r="Q950" s="413"/>
      <c r="R950" s="411">
        <f t="shared" si="13"/>
        <v>0.004</v>
      </c>
      <c r="S950" s="412" t="s">
        <v>15</v>
      </c>
      <c r="T950" s="408"/>
      <c r="U950" s="536"/>
    </row>
    <row r="951" spans="2:21" s="415" customFormat="1" ht="13.5" hidden="1" outlineLevel="3">
      <c r="B951" s="407"/>
      <c r="C951" s="408"/>
      <c r="D951" s="399" t="s">
        <v>70</v>
      </c>
      <c r="E951" s="436" t="s">
        <v>15</v>
      </c>
      <c r="F951" s="466" t="s">
        <v>3741</v>
      </c>
      <c r="G951" s="408"/>
      <c r="H951" s="411">
        <v>0.004</v>
      </c>
      <c r="I951" s="412" t="s">
        <v>15</v>
      </c>
      <c r="J951" s="408"/>
      <c r="K951" s="408"/>
      <c r="L951" s="414"/>
      <c r="M951" s="412" t="s">
        <v>15</v>
      </c>
      <c r="N951" s="413"/>
      <c r="O951" s="414"/>
      <c r="P951" s="412" t="s">
        <v>15</v>
      </c>
      <c r="Q951" s="413"/>
      <c r="R951" s="411">
        <f t="shared" si="13"/>
        <v>0.004</v>
      </c>
      <c r="S951" s="412" t="s">
        <v>15</v>
      </c>
      <c r="T951" s="408"/>
      <c r="U951" s="536"/>
    </row>
    <row r="952" spans="2:21" s="426" customFormat="1" ht="13.5" hidden="1" outlineLevel="3">
      <c r="B952" s="425"/>
      <c r="C952" s="427"/>
      <c r="D952" s="399" t="s">
        <v>70</v>
      </c>
      <c r="E952" s="437" t="s">
        <v>15</v>
      </c>
      <c r="F952" s="537" t="s">
        <v>1096</v>
      </c>
      <c r="G952" s="427"/>
      <c r="H952" s="430">
        <v>0.012</v>
      </c>
      <c r="I952" s="431" t="s">
        <v>15</v>
      </c>
      <c r="J952" s="427"/>
      <c r="K952" s="427"/>
      <c r="L952" s="433"/>
      <c r="M952" s="431" t="s">
        <v>15</v>
      </c>
      <c r="N952" s="432"/>
      <c r="O952" s="433"/>
      <c r="P952" s="431" t="s">
        <v>15</v>
      </c>
      <c r="Q952" s="432"/>
      <c r="R952" s="430">
        <f t="shared" si="13"/>
        <v>0.012</v>
      </c>
      <c r="S952" s="431" t="s">
        <v>15</v>
      </c>
      <c r="T952" s="427"/>
      <c r="U952" s="538"/>
    </row>
    <row r="953" spans="2:21" s="406" customFormat="1" ht="13.5" hidden="1" outlineLevel="3">
      <c r="B953" s="397"/>
      <c r="C953" s="398"/>
      <c r="D953" s="399" t="s">
        <v>70</v>
      </c>
      <c r="E953" s="402" t="s">
        <v>15</v>
      </c>
      <c r="F953" s="467" t="s">
        <v>3742</v>
      </c>
      <c r="G953" s="398"/>
      <c r="H953" s="402" t="s">
        <v>15</v>
      </c>
      <c r="I953" s="403" t="s">
        <v>15</v>
      </c>
      <c r="J953" s="398"/>
      <c r="K953" s="398"/>
      <c r="L953" s="405"/>
      <c r="M953" s="403" t="s">
        <v>15</v>
      </c>
      <c r="N953" s="404"/>
      <c r="O953" s="405"/>
      <c r="P953" s="403" t="s">
        <v>15</v>
      </c>
      <c r="Q953" s="404"/>
      <c r="R953" s="402" t="e">
        <f t="shared" si="13"/>
        <v>#VALUE!</v>
      </c>
      <c r="S953" s="403" t="s">
        <v>15</v>
      </c>
      <c r="T953" s="398"/>
      <c r="U953" s="535"/>
    </row>
    <row r="954" spans="2:21" s="415" customFormat="1" ht="13.5" hidden="1" outlineLevel="3">
      <c r="B954" s="407"/>
      <c r="C954" s="408"/>
      <c r="D954" s="399" t="s">
        <v>70</v>
      </c>
      <c r="E954" s="436" t="s">
        <v>15</v>
      </c>
      <c r="F954" s="466" t="s">
        <v>3743</v>
      </c>
      <c r="G954" s="408"/>
      <c r="H954" s="411">
        <v>0.011</v>
      </c>
      <c r="I954" s="412" t="s">
        <v>15</v>
      </c>
      <c r="J954" s="408"/>
      <c r="K954" s="408"/>
      <c r="L954" s="414"/>
      <c r="M954" s="412" t="s">
        <v>15</v>
      </c>
      <c r="N954" s="413"/>
      <c r="O954" s="414"/>
      <c r="P954" s="412" t="s">
        <v>15</v>
      </c>
      <c r="Q954" s="413"/>
      <c r="R954" s="411">
        <f t="shared" si="13"/>
        <v>0.011</v>
      </c>
      <c r="S954" s="412" t="s">
        <v>15</v>
      </c>
      <c r="T954" s="408"/>
      <c r="U954" s="536"/>
    </row>
    <row r="955" spans="2:21" s="415" customFormat="1" ht="13.5" hidden="1" outlineLevel="3">
      <c r="B955" s="407"/>
      <c r="C955" s="408"/>
      <c r="D955" s="399" t="s">
        <v>70</v>
      </c>
      <c r="E955" s="436" t="s">
        <v>15</v>
      </c>
      <c r="F955" s="466" t="s">
        <v>3744</v>
      </c>
      <c r="G955" s="408"/>
      <c r="H955" s="411">
        <v>0.011</v>
      </c>
      <c r="I955" s="412" t="s">
        <v>15</v>
      </c>
      <c r="J955" s="408"/>
      <c r="K955" s="408"/>
      <c r="L955" s="414"/>
      <c r="M955" s="412" t="s">
        <v>15</v>
      </c>
      <c r="N955" s="413"/>
      <c r="O955" s="414"/>
      <c r="P955" s="412" t="s">
        <v>15</v>
      </c>
      <c r="Q955" s="413"/>
      <c r="R955" s="411">
        <f t="shared" si="13"/>
        <v>0.011</v>
      </c>
      <c r="S955" s="412" t="s">
        <v>15</v>
      </c>
      <c r="T955" s="408"/>
      <c r="U955" s="536"/>
    </row>
    <row r="956" spans="2:21" s="415" customFormat="1" ht="13.5" hidden="1" outlineLevel="3">
      <c r="B956" s="407"/>
      <c r="C956" s="408"/>
      <c r="D956" s="399" t="s">
        <v>70</v>
      </c>
      <c r="E956" s="436" t="s">
        <v>15</v>
      </c>
      <c r="F956" s="466" t="s">
        <v>3745</v>
      </c>
      <c r="G956" s="408"/>
      <c r="H956" s="411">
        <v>0.011</v>
      </c>
      <c r="I956" s="412" t="s">
        <v>15</v>
      </c>
      <c r="J956" s="408"/>
      <c r="K956" s="408"/>
      <c r="L956" s="414"/>
      <c r="M956" s="412" t="s">
        <v>15</v>
      </c>
      <c r="N956" s="413"/>
      <c r="O956" s="414"/>
      <c r="P956" s="412" t="s">
        <v>15</v>
      </c>
      <c r="Q956" s="413"/>
      <c r="R956" s="411">
        <f t="shared" si="13"/>
        <v>0.011</v>
      </c>
      <c r="S956" s="412" t="s">
        <v>15</v>
      </c>
      <c r="T956" s="408"/>
      <c r="U956" s="536"/>
    </row>
    <row r="957" spans="2:21" s="426" customFormat="1" ht="13.5" hidden="1" outlineLevel="3">
      <c r="B957" s="425"/>
      <c r="C957" s="427"/>
      <c r="D957" s="399" t="s">
        <v>70</v>
      </c>
      <c r="E957" s="437" t="s">
        <v>15</v>
      </c>
      <c r="F957" s="537" t="s">
        <v>1096</v>
      </c>
      <c r="G957" s="427"/>
      <c r="H957" s="430">
        <v>0.033</v>
      </c>
      <c r="I957" s="431" t="s">
        <v>15</v>
      </c>
      <c r="J957" s="427"/>
      <c r="K957" s="427"/>
      <c r="L957" s="433"/>
      <c r="M957" s="431" t="s">
        <v>15</v>
      </c>
      <c r="N957" s="432"/>
      <c r="O957" s="433"/>
      <c r="P957" s="431" t="s">
        <v>15</v>
      </c>
      <c r="Q957" s="432"/>
      <c r="R957" s="430">
        <f t="shared" si="13"/>
        <v>0.033</v>
      </c>
      <c r="S957" s="431" t="s">
        <v>15</v>
      </c>
      <c r="T957" s="427"/>
      <c r="U957" s="538"/>
    </row>
    <row r="958" spans="2:21" s="424" customFormat="1" ht="13.5" hidden="1" outlineLevel="3">
      <c r="B958" s="416"/>
      <c r="C958" s="417"/>
      <c r="D958" s="399" t="s">
        <v>70</v>
      </c>
      <c r="E958" s="438" t="s">
        <v>15</v>
      </c>
      <c r="F958" s="539" t="s">
        <v>71</v>
      </c>
      <c r="G958" s="417"/>
      <c r="H958" s="420">
        <v>0.045</v>
      </c>
      <c r="I958" s="421" t="s">
        <v>15</v>
      </c>
      <c r="J958" s="417"/>
      <c r="K958" s="417"/>
      <c r="L958" s="423"/>
      <c r="M958" s="421" t="s">
        <v>15</v>
      </c>
      <c r="N958" s="422"/>
      <c r="O958" s="423"/>
      <c r="P958" s="421" t="s">
        <v>15</v>
      </c>
      <c r="Q958" s="422"/>
      <c r="R958" s="420">
        <f t="shared" si="13"/>
        <v>0.045</v>
      </c>
      <c r="S958" s="421" t="s">
        <v>15</v>
      </c>
      <c r="T958" s="417"/>
      <c r="U958" s="540"/>
    </row>
    <row r="959" spans="2:21" s="264" customFormat="1" ht="22.5" customHeight="1" outlineLevel="2" collapsed="1">
      <c r="B959" s="255"/>
      <c r="C959" s="256" t="s">
        <v>1978</v>
      </c>
      <c r="D959" s="256" t="s">
        <v>67</v>
      </c>
      <c r="E959" s="257" t="s">
        <v>2624</v>
      </c>
      <c r="F959" s="258" t="s">
        <v>2625</v>
      </c>
      <c r="G959" s="259" t="s">
        <v>82</v>
      </c>
      <c r="H959" s="260">
        <v>0.204</v>
      </c>
      <c r="I959" s="261">
        <v>28282</v>
      </c>
      <c r="J959" s="534">
        <f>ROUND(I959*H959,2)</f>
        <v>5769.53</v>
      </c>
      <c r="K959" s="636"/>
      <c r="L959" s="262"/>
      <c r="M959" s="261">
        <v>28282</v>
      </c>
      <c r="N959" s="263">
        <f>ROUND(M959*L959,2)</f>
        <v>0</v>
      </c>
      <c r="O959" s="262"/>
      <c r="P959" s="261">
        <v>28282</v>
      </c>
      <c r="Q959" s="263">
        <f>ROUND(P959*O959,2)</f>
        <v>0</v>
      </c>
      <c r="R959" s="638">
        <f t="shared" si="13"/>
        <v>0.204</v>
      </c>
      <c r="S959" s="261">
        <v>28282</v>
      </c>
      <c r="T959" s="534">
        <f>ROUND(S959*R959,2)</f>
        <v>5769.53</v>
      </c>
      <c r="U959" s="525"/>
    </row>
    <row r="960" spans="2:21" s="415" customFormat="1" ht="13.5" hidden="1" outlineLevel="3">
      <c r="B960" s="407"/>
      <c r="C960" s="408"/>
      <c r="D960" s="399" t="s">
        <v>70</v>
      </c>
      <c r="E960" s="436" t="s">
        <v>15</v>
      </c>
      <c r="F960" s="466" t="s">
        <v>3746</v>
      </c>
      <c r="G960" s="408"/>
      <c r="H960" s="411">
        <v>0.535</v>
      </c>
      <c r="I960" s="412" t="s">
        <v>15</v>
      </c>
      <c r="J960" s="408"/>
      <c r="K960" s="408"/>
      <c r="L960" s="414"/>
      <c r="M960" s="412" t="s">
        <v>15</v>
      </c>
      <c r="N960" s="413"/>
      <c r="O960" s="414"/>
      <c r="P960" s="412" t="s">
        <v>15</v>
      </c>
      <c r="Q960" s="413"/>
      <c r="R960" s="411">
        <f t="shared" si="13"/>
        <v>0.535</v>
      </c>
      <c r="S960" s="412" t="s">
        <v>15</v>
      </c>
      <c r="T960" s="408"/>
      <c r="U960" s="536"/>
    </row>
    <row r="961" spans="2:21" s="415" customFormat="1" ht="13.5" hidden="1" outlineLevel="3">
      <c r="B961" s="407"/>
      <c r="C961" s="408"/>
      <c r="D961" s="399" t="s">
        <v>70</v>
      </c>
      <c r="E961" s="436" t="s">
        <v>15</v>
      </c>
      <c r="F961" s="466" t="s">
        <v>3747</v>
      </c>
      <c r="G961" s="408"/>
      <c r="H961" s="411">
        <v>0.535</v>
      </c>
      <c r="I961" s="412" t="s">
        <v>15</v>
      </c>
      <c r="J961" s="408"/>
      <c r="K961" s="408"/>
      <c r="L961" s="414"/>
      <c r="M961" s="412" t="s">
        <v>15</v>
      </c>
      <c r="N961" s="413"/>
      <c r="O961" s="414"/>
      <c r="P961" s="412" t="s">
        <v>15</v>
      </c>
      <c r="Q961" s="413"/>
      <c r="R961" s="411">
        <f t="shared" si="13"/>
        <v>0.535</v>
      </c>
      <c r="S961" s="412" t="s">
        <v>15</v>
      </c>
      <c r="T961" s="408"/>
      <c r="U961" s="536"/>
    </row>
    <row r="962" spans="2:21" s="415" customFormat="1" ht="13.5" hidden="1" outlineLevel="3">
      <c r="B962" s="407"/>
      <c r="C962" s="408"/>
      <c r="D962" s="399" t="s">
        <v>70</v>
      </c>
      <c r="E962" s="436" t="s">
        <v>15</v>
      </c>
      <c r="F962" s="466" t="s">
        <v>3748</v>
      </c>
      <c r="G962" s="408"/>
      <c r="H962" s="411">
        <v>0.535</v>
      </c>
      <c r="I962" s="412" t="s">
        <v>15</v>
      </c>
      <c r="J962" s="408"/>
      <c r="K962" s="408"/>
      <c r="L962" s="414"/>
      <c r="M962" s="412" t="s">
        <v>15</v>
      </c>
      <c r="N962" s="413"/>
      <c r="O962" s="414"/>
      <c r="P962" s="412" t="s">
        <v>15</v>
      </c>
      <c r="Q962" s="413"/>
      <c r="R962" s="411">
        <f t="shared" si="13"/>
        <v>0.535</v>
      </c>
      <c r="S962" s="412" t="s">
        <v>15</v>
      </c>
      <c r="T962" s="408"/>
      <c r="U962" s="536"/>
    </row>
    <row r="963" spans="2:21" s="424" customFormat="1" ht="13.5" hidden="1" outlineLevel="3">
      <c r="B963" s="416"/>
      <c r="C963" s="417"/>
      <c r="D963" s="399" t="s">
        <v>70</v>
      </c>
      <c r="E963" s="438" t="s">
        <v>15</v>
      </c>
      <c r="F963" s="539" t="s">
        <v>71</v>
      </c>
      <c r="G963" s="417"/>
      <c r="H963" s="420">
        <v>1.605</v>
      </c>
      <c r="I963" s="421" t="s">
        <v>15</v>
      </c>
      <c r="J963" s="417"/>
      <c r="K963" s="417"/>
      <c r="L963" s="423"/>
      <c r="M963" s="421" t="s">
        <v>15</v>
      </c>
      <c r="N963" s="422"/>
      <c r="O963" s="423"/>
      <c r="P963" s="421" t="s">
        <v>15</v>
      </c>
      <c r="Q963" s="422"/>
      <c r="R963" s="420">
        <f t="shared" si="13"/>
        <v>1.605</v>
      </c>
      <c r="S963" s="421" t="s">
        <v>15</v>
      </c>
      <c r="T963" s="417"/>
      <c r="U963" s="540"/>
    </row>
    <row r="964" spans="2:21" s="415" customFormat="1" ht="13.5" hidden="1" outlineLevel="3">
      <c r="B964" s="407"/>
      <c r="C964" s="408"/>
      <c r="D964" s="399" t="s">
        <v>70</v>
      </c>
      <c r="E964" s="408"/>
      <c r="F964" s="466" t="s">
        <v>3749</v>
      </c>
      <c r="G964" s="408"/>
      <c r="H964" s="411">
        <v>0.204</v>
      </c>
      <c r="I964" s="412" t="s">
        <v>15</v>
      </c>
      <c r="J964" s="408"/>
      <c r="K964" s="408"/>
      <c r="L964" s="414"/>
      <c r="M964" s="412" t="s">
        <v>15</v>
      </c>
      <c r="N964" s="413"/>
      <c r="O964" s="414"/>
      <c r="P964" s="412" t="s">
        <v>15</v>
      </c>
      <c r="Q964" s="413"/>
      <c r="R964" s="411">
        <f t="shared" si="13"/>
        <v>0.204</v>
      </c>
      <c r="S964" s="412" t="s">
        <v>15</v>
      </c>
      <c r="T964" s="408"/>
      <c r="U964" s="536"/>
    </row>
    <row r="965" spans="2:21" s="264" customFormat="1" ht="22.5" customHeight="1" outlineLevel="2" collapsed="1">
      <c r="B965" s="255"/>
      <c r="C965" s="256" t="s">
        <v>1979</v>
      </c>
      <c r="D965" s="256" t="s">
        <v>67</v>
      </c>
      <c r="E965" s="257" t="s">
        <v>3230</v>
      </c>
      <c r="F965" s="258" t="s">
        <v>3231</v>
      </c>
      <c r="G965" s="259" t="s">
        <v>68</v>
      </c>
      <c r="H965" s="260">
        <v>2.429</v>
      </c>
      <c r="I965" s="261">
        <v>3483</v>
      </c>
      <c r="J965" s="534">
        <f>ROUND(I965*H965,2)</f>
        <v>8460.21</v>
      </c>
      <c r="K965" s="636"/>
      <c r="L965" s="262"/>
      <c r="M965" s="261">
        <v>3483</v>
      </c>
      <c r="N965" s="263">
        <f>ROUND(M965*L965,2)</f>
        <v>0</v>
      </c>
      <c r="O965" s="262"/>
      <c r="P965" s="261">
        <v>3483</v>
      </c>
      <c r="Q965" s="263">
        <f>ROUND(P965*O965,2)</f>
        <v>0</v>
      </c>
      <c r="R965" s="638">
        <f t="shared" si="13"/>
        <v>2.429</v>
      </c>
      <c r="S965" s="261">
        <v>3483</v>
      </c>
      <c r="T965" s="534">
        <f>ROUND(S965*R965,2)</f>
        <v>8460.21</v>
      </c>
      <c r="U965" s="525"/>
    </row>
    <row r="966" spans="2:21" s="406" customFormat="1" ht="13.5" hidden="1" outlineLevel="3">
      <c r="B966" s="397"/>
      <c r="C966" s="398"/>
      <c r="D966" s="399" t="s">
        <v>70</v>
      </c>
      <c r="E966" s="402" t="s">
        <v>15</v>
      </c>
      <c r="F966" s="467" t="s">
        <v>3373</v>
      </c>
      <c r="G966" s="398"/>
      <c r="H966" s="402" t="s">
        <v>15</v>
      </c>
      <c r="I966" s="403" t="s">
        <v>15</v>
      </c>
      <c r="J966" s="398"/>
      <c r="K966" s="398"/>
      <c r="L966" s="405"/>
      <c r="M966" s="403" t="s">
        <v>15</v>
      </c>
      <c r="N966" s="404"/>
      <c r="O966" s="405"/>
      <c r="P966" s="403" t="s">
        <v>15</v>
      </c>
      <c r="Q966" s="404"/>
      <c r="R966" s="402" t="e">
        <f t="shared" si="13"/>
        <v>#VALUE!</v>
      </c>
      <c r="S966" s="403" t="s">
        <v>15</v>
      </c>
      <c r="T966" s="398"/>
      <c r="U966" s="535"/>
    </row>
    <row r="967" spans="2:21" s="415" customFormat="1" ht="13.5" hidden="1" outlineLevel="3">
      <c r="B967" s="407"/>
      <c r="C967" s="408"/>
      <c r="D967" s="399" t="s">
        <v>70</v>
      </c>
      <c r="E967" s="436" t="s">
        <v>15</v>
      </c>
      <c r="F967" s="466" t="s">
        <v>3750</v>
      </c>
      <c r="G967" s="408"/>
      <c r="H967" s="411">
        <v>1.238</v>
      </c>
      <c r="I967" s="412" t="s">
        <v>15</v>
      </c>
      <c r="J967" s="408"/>
      <c r="K967" s="408"/>
      <c r="L967" s="414"/>
      <c r="M967" s="412" t="s">
        <v>15</v>
      </c>
      <c r="N967" s="413"/>
      <c r="O967" s="414"/>
      <c r="P967" s="412" t="s">
        <v>15</v>
      </c>
      <c r="Q967" s="413"/>
      <c r="R967" s="411">
        <f t="shared" si="13"/>
        <v>1.238</v>
      </c>
      <c r="S967" s="412" t="s">
        <v>15</v>
      </c>
      <c r="T967" s="408"/>
      <c r="U967" s="536"/>
    </row>
    <row r="968" spans="2:21" s="415" customFormat="1" ht="13.5" hidden="1" outlineLevel="3">
      <c r="B968" s="407"/>
      <c r="C968" s="408"/>
      <c r="D968" s="399" t="s">
        <v>70</v>
      </c>
      <c r="E968" s="436" t="s">
        <v>15</v>
      </c>
      <c r="F968" s="466" t="s">
        <v>3751</v>
      </c>
      <c r="G968" s="408"/>
      <c r="H968" s="411">
        <v>-0.394</v>
      </c>
      <c r="I968" s="412" t="s">
        <v>15</v>
      </c>
      <c r="J968" s="408"/>
      <c r="K968" s="408"/>
      <c r="L968" s="414"/>
      <c r="M968" s="412" t="s">
        <v>15</v>
      </c>
      <c r="N968" s="413"/>
      <c r="O968" s="414"/>
      <c r="P968" s="412" t="s">
        <v>15</v>
      </c>
      <c r="Q968" s="413"/>
      <c r="R968" s="411">
        <f t="shared" si="13"/>
        <v>-0.394</v>
      </c>
      <c r="S968" s="412" t="s">
        <v>15</v>
      </c>
      <c r="T968" s="408"/>
      <c r="U968" s="536"/>
    </row>
    <row r="969" spans="2:21" s="406" customFormat="1" ht="13.5" hidden="1" outlineLevel="3">
      <c r="B969" s="397"/>
      <c r="C969" s="398"/>
      <c r="D969" s="399" t="s">
        <v>70</v>
      </c>
      <c r="E969" s="402" t="s">
        <v>15</v>
      </c>
      <c r="F969" s="467" t="s">
        <v>3378</v>
      </c>
      <c r="G969" s="398"/>
      <c r="H969" s="402" t="s">
        <v>15</v>
      </c>
      <c r="I969" s="403" t="s">
        <v>15</v>
      </c>
      <c r="J969" s="398"/>
      <c r="K969" s="398"/>
      <c r="L969" s="405"/>
      <c r="M969" s="403" t="s">
        <v>15</v>
      </c>
      <c r="N969" s="404"/>
      <c r="O969" s="405"/>
      <c r="P969" s="403" t="s">
        <v>15</v>
      </c>
      <c r="Q969" s="404"/>
      <c r="R969" s="402" t="e">
        <f t="shared" si="13"/>
        <v>#VALUE!</v>
      </c>
      <c r="S969" s="403" t="s">
        <v>15</v>
      </c>
      <c r="T969" s="398"/>
      <c r="U969" s="535"/>
    </row>
    <row r="970" spans="2:21" s="415" customFormat="1" ht="13.5" hidden="1" outlineLevel="3">
      <c r="B970" s="407"/>
      <c r="C970" s="408"/>
      <c r="D970" s="399" t="s">
        <v>70</v>
      </c>
      <c r="E970" s="436" t="s">
        <v>15</v>
      </c>
      <c r="F970" s="466" t="s">
        <v>3750</v>
      </c>
      <c r="G970" s="408"/>
      <c r="H970" s="411">
        <v>1.238</v>
      </c>
      <c r="I970" s="412" t="s">
        <v>15</v>
      </c>
      <c r="J970" s="408"/>
      <c r="K970" s="408"/>
      <c r="L970" s="414"/>
      <c r="M970" s="412" t="s">
        <v>15</v>
      </c>
      <c r="N970" s="413"/>
      <c r="O970" s="414"/>
      <c r="P970" s="412" t="s">
        <v>15</v>
      </c>
      <c r="Q970" s="413"/>
      <c r="R970" s="411">
        <f t="shared" si="13"/>
        <v>1.238</v>
      </c>
      <c r="S970" s="412" t="s">
        <v>15</v>
      </c>
      <c r="T970" s="408"/>
      <c r="U970" s="536"/>
    </row>
    <row r="971" spans="2:21" s="415" customFormat="1" ht="13.5" hidden="1" outlineLevel="3">
      <c r="B971" s="407"/>
      <c r="C971" s="408"/>
      <c r="D971" s="399" t="s">
        <v>70</v>
      </c>
      <c r="E971" s="436" t="s">
        <v>15</v>
      </c>
      <c r="F971" s="466" t="s">
        <v>3751</v>
      </c>
      <c r="G971" s="408"/>
      <c r="H971" s="411">
        <v>-0.394</v>
      </c>
      <c r="I971" s="412" t="s">
        <v>15</v>
      </c>
      <c r="J971" s="408"/>
      <c r="K971" s="408"/>
      <c r="L971" s="414"/>
      <c r="M971" s="412" t="s">
        <v>15</v>
      </c>
      <c r="N971" s="413"/>
      <c r="O971" s="414"/>
      <c r="P971" s="412" t="s">
        <v>15</v>
      </c>
      <c r="Q971" s="413"/>
      <c r="R971" s="411">
        <f t="shared" si="13"/>
        <v>-0.394</v>
      </c>
      <c r="S971" s="412" t="s">
        <v>15</v>
      </c>
      <c r="T971" s="408"/>
      <c r="U971" s="536"/>
    </row>
    <row r="972" spans="2:21" s="406" customFormat="1" ht="13.5" hidden="1" outlineLevel="3">
      <c r="B972" s="397"/>
      <c r="C972" s="398"/>
      <c r="D972" s="399" t="s">
        <v>70</v>
      </c>
      <c r="E972" s="402" t="s">
        <v>15</v>
      </c>
      <c r="F972" s="467" t="s">
        <v>3380</v>
      </c>
      <c r="G972" s="398"/>
      <c r="H972" s="402" t="s">
        <v>15</v>
      </c>
      <c r="I972" s="403" t="s">
        <v>15</v>
      </c>
      <c r="J972" s="398"/>
      <c r="K972" s="398"/>
      <c r="L972" s="405"/>
      <c r="M972" s="403" t="s">
        <v>15</v>
      </c>
      <c r="N972" s="404"/>
      <c r="O972" s="405"/>
      <c r="P972" s="403" t="s">
        <v>15</v>
      </c>
      <c r="Q972" s="404"/>
      <c r="R972" s="402" t="e">
        <f t="shared" si="13"/>
        <v>#VALUE!</v>
      </c>
      <c r="S972" s="403" t="s">
        <v>15</v>
      </c>
      <c r="T972" s="398"/>
      <c r="U972" s="535"/>
    </row>
    <row r="973" spans="2:21" s="415" customFormat="1" ht="13.5" hidden="1" outlineLevel="3">
      <c r="B973" s="407"/>
      <c r="C973" s="408"/>
      <c r="D973" s="399" t="s">
        <v>70</v>
      </c>
      <c r="E973" s="436" t="s">
        <v>15</v>
      </c>
      <c r="F973" s="466" t="s">
        <v>3750</v>
      </c>
      <c r="G973" s="408"/>
      <c r="H973" s="411">
        <v>1.238</v>
      </c>
      <c r="I973" s="412" t="s">
        <v>15</v>
      </c>
      <c r="J973" s="408"/>
      <c r="K973" s="408"/>
      <c r="L973" s="414"/>
      <c r="M973" s="412" t="s">
        <v>15</v>
      </c>
      <c r="N973" s="413"/>
      <c r="O973" s="414"/>
      <c r="P973" s="412" t="s">
        <v>15</v>
      </c>
      <c r="Q973" s="413"/>
      <c r="R973" s="411">
        <f t="shared" si="13"/>
        <v>1.238</v>
      </c>
      <c r="S973" s="412" t="s">
        <v>15</v>
      </c>
      <c r="T973" s="408"/>
      <c r="U973" s="536"/>
    </row>
    <row r="974" spans="2:21" s="415" customFormat="1" ht="13.5" hidden="1" outlineLevel="3">
      <c r="B974" s="407"/>
      <c r="C974" s="408"/>
      <c r="D974" s="399" t="s">
        <v>70</v>
      </c>
      <c r="E974" s="436" t="s">
        <v>15</v>
      </c>
      <c r="F974" s="466" t="s">
        <v>3752</v>
      </c>
      <c r="G974" s="408"/>
      <c r="H974" s="411">
        <v>-0.497</v>
      </c>
      <c r="I974" s="412" t="s">
        <v>15</v>
      </c>
      <c r="J974" s="408"/>
      <c r="K974" s="408"/>
      <c r="L974" s="414"/>
      <c r="M974" s="412" t="s">
        <v>15</v>
      </c>
      <c r="N974" s="413"/>
      <c r="O974" s="414"/>
      <c r="P974" s="412" t="s">
        <v>15</v>
      </c>
      <c r="Q974" s="413"/>
      <c r="R974" s="411">
        <f t="shared" si="13"/>
        <v>-0.497</v>
      </c>
      <c r="S974" s="412" t="s">
        <v>15</v>
      </c>
      <c r="T974" s="408"/>
      <c r="U974" s="536"/>
    </row>
    <row r="975" spans="2:21" s="424" customFormat="1" ht="13.5" hidden="1" outlineLevel="3">
      <c r="B975" s="416"/>
      <c r="C975" s="417"/>
      <c r="D975" s="399" t="s">
        <v>70</v>
      </c>
      <c r="E975" s="438" t="s">
        <v>15</v>
      </c>
      <c r="F975" s="539" t="s">
        <v>71</v>
      </c>
      <c r="G975" s="417"/>
      <c r="H975" s="420">
        <v>2.429</v>
      </c>
      <c r="I975" s="421" t="s">
        <v>15</v>
      </c>
      <c r="J975" s="417"/>
      <c r="K975" s="417"/>
      <c r="L975" s="423"/>
      <c r="M975" s="421" t="s">
        <v>15</v>
      </c>
      <c r="N975" s="422"/>
      <c r="O975" s="423"/>
      <c r="P975" s="421" t="s">
        <v>15</v>
      </c>
      <c r="Q975" s="422"/>
      <c r="R975" s="420">
        <f t="shared" si="13"/>
        <v>2.429</v>
      </c>
      <c r="S975" s="421" t="s">
        <v>15</v>
      </c>
      <c r="T975" s="417"/>
      <c r="U975" s="540"/>
    </row>
    <row r="976" spans="2:21" s="264" customFormat="1" ht="22.5" customHeight="1" outlineLevel="2" collapsed="1">
      <c r="B976" s="255"/>
      <c r="C976" s="256" t="s">
        <v>1982</v>
      </c>
      <c r="D976" s="256" t="s">
        <v>67</v>
      </c>
      <c r="E976" s="257" t="s">
        <v>2651</v>
      </c>
      <c r="F976" s="258" t="s">
        <v>2652</v>
      </c>
      <c r="G976" s="259" t="s">
        <v>77</v>
      </c>
      <c r="H976" s="260">
        <v>0.9</v>
      </c>
      <c r="I976" s="261">
        <v>1253.9</v>
      </c>
      <c r="J976" s="534">
        <f>ROUND(I976*H976,2)</f>
        <v>1128.51</v>
      </c>
      <c r="K976" s="636"/>
      <c r="L976" s="262"/>
      <c r="M976" s="261">
        <v>1253.9</v>
      </c>
      <c r="N976" s="263">
        <f>ROUND(M976*L976,2)</f>
        <v>0</v>
      </c>
      <c r="O976" s="262"/>
      <c r="P976" s="261">
        <v>1253.9</v>
      </c>
      <c r="Q976" s="263">
        <f>ROUND(P976*O976,2)</f>
        <v>0</v>
      </c>
      <c r="R976" s="638">
        <f t="shared" si="13"/>
        <v>0.9</v>
      </c>
      <c r="S976" s="261">
        <v>1253.9</v>
      </c>
      <c r="T976" s="534">
        <f>ROUND(S976*R976,2)</f>
        <v>1128.51</v>
      </c>
      <c r="U976" s="525"/>
    </row>
    <row r="977" spans="2:21" s="415" customFormat="1" ht="13.5" hidden="1" outlineLevel="3">
      <c r="B977" s="407"/>
      <c r="C977" s="408"/>
      <c r="D977" s="399" t="s">
        <v>70</v>
      </c>
      <c r="E977" s="436" t="s">
        <v>15</v>
      </c>
      <c r="F977" s="466" t="s">
        <v>3753</v>
      </c>
      <c r="G977" s="408"/>
      <c r="H977" s="411">
        <v>0.3</v>
      </c>
      <c r="I977" s="412" t="s">
        <v>15</v>
      </c>
      <c r="J977" s="408"/>
      <c r="K977" s="408"/>
      <c r="L977" s="414"/>
      <c r="M977" s="412" t="s">
        <v>15</v>
      </c>
      <c r="N977" s="413"/>
      <c r="O977" s="414"/>
      <c r="P977" s="412" t="s">
        <v>15</v>
      </c>
      <c r="Q977" s="413"/>
      <c r="R977" s="411">
        <f t="shared" si="13"/>
        <v>0.3</v>
      </c>
      <c r="S977" s="412" t="s">
        <v>15</v>
      </c>
      <c r="T977" s="408"/>
      <c r="U977" s="536"/>
    </row>
    <row r="978" spans="2:21" s="415" customFormat="1" ht="13.5" hidden="1" outlineLevel="3">
      <c r="B978" s="407"/>
      <c r="C978" s="408"/>
      <c r="D978" s="399" t="s">
        <v>70</v>
      </c>
      <c r="E978" s="436" t="s">
        <v>15</v>
      </c>
      <c r="F978" s="466" t="s">
        <v>3754</v>
      </c>
      <c r="G978" s="408"/>
      <c r="H978" s="411">
        <v>0.3</v>
      </c>
      <c r="I978" s="412" t="s">
        <v>15</v>
      </c>
      <c r="J978" s="408"/>
      <c r="K978" s="408"/>
      <c r="L978" s="414"/>
      <c r="M978" s="412" t="s">
        <v>15</v>
      </c>
      <c r="N978" s="413"/>
      <c r="O978" s="414"/>
      <c r="P978" s="412" t="s">
        <v>15</v>
      </c>
      <c r="Q978" s="413"/>
      <c r="R978" s="411">
        <f t="shared" si="13"/>
        <v>0.3</v>
      </c>
      <c r="S978" s="412" t="s">
        <v>15</v>
      </c>
      <c r="T978" s="408"/>
      <c r="U978" s="536"/>
    </row>
    <row r="979" spans="2:21" s="415" customFormat="1" ht="13.5" hidden="1" outlineLevel="3">
      <c r="B979" s="407"/>
      <c r="C979" s="408"/>
      <c r="D979" s="399" t="s">
        <v>70</v>
      </c>
      <c r="E979" s="436" t="s">
        <v>15</v>
      </c>
      <c r="F979" s="466" t="s">
        <v>3755</v>
      </c>
      <c r="G979" s="408"/>
      <c r="H979" s="411">
        <v>0.3</v>
      </c>
      <c r="I979" s="412" t="s">
        <v>15</v>
      </c>
      <c r="J979" s="408"/>
      <c r="K979" s="408"/>
      <c r="L979" s="414"/>
      <c r="M979" s="412" t="s">
        <v>15</v>
      </c>
      <c r="N979" s="413"/>
      <c r="O979" s="414"/>
      <c r="P979" s="412" t="s">
        <v>15</v>
      </c>
      <c r="Q979" s="413"/>
      <c r="R979" s="411">
        <f t="shared" si="13"/>
        <v>0.3</v>
      </c>
      <c r="S979" s="412" t="s">
        <v>15</v>
      </c>
      <c r="T979" s="408"/>
      <c r="U979" s="536"/>
    </row>
    <row r="980" spans="2:21" s="424" customFormat="1" ht="13.5" hidden="1" outlineLevel="3">
      <c r="B980" s="416"/>
      <c r="C980" s="417"/>
      <c r="D980" s="399" t="s">
        <v>70</v>
      </c>
      <c r="E980" s="438" t="s">
        <v>15</v>
      </c>
      <c r="F980" s="539" t="s">
        <v>71</v>
      </c>
      <c r="G980" s="417"/>
      <c r="H980" s="420">
        <v>0.9</v>
      </c>
      <c r="I980" s="421" t="s">
        <v>15</v>
      </c>
      <c r="J980" s="417"/>
      <c r="K980" s="417"/>
      <c r="L980" s="423"/>
      <c r="M980" s="421" t="s">
        <v>15</v>
      </c>
      <c r="N980" s="422"/>
      <c r="O980" s="423"/>
      <c r="P980" s="421" t="s">
        <v>15</v>
      </c>
      <c r="Q980" s="422"/>
      <c r="R980" s="420">
        <f t="shared" si="13"/>
        <v>0.9</v>
      </c>
      <c r="S980" s="421" t="s">
        <v>15</v>
      </c>
      <c r="T980" s="417"/>
      <c r="U980" s="540"/>
    </row>
    <row r="981" spans="2:21" s="264" customFormat="1" ht="22.5" customHeight="1" outlineLevel="2" collapsed="1">
      <c r="B981" s="255"/>
      <c r="C981" s="256" t="s">
        <v>1985</v>
      </c>
      <c r="D981" s="256" t="s">
        <v>67</v>
      </c>
      <c r="E981" s="257" t="s">
        <v>2160</v>
      </c>
      <c r="F981" s="258" t="s">
        <v>2161</v>
      </c>
      <c r="G981" s="259" t="s">
        <v>104</v>
      </c>
      <c r="H981" s="260">
        <v>113</v>
      </c>
      <c r="I981" s="261">
        <v>390.1</v>
      </c>
      <c r="J981" s="534">
        <f>ROUND(I981*H981,2)</f>
        <v>44081.3</v>
      </c>
      <c r="K981" s="636"/>
      <c r="L981" s="262"/>
      <c r="M981" s="261">
        <v>390.1</v>
      </c>
      <c r="N981" s="263">
        <f>ROUND(M981*L981,2)</f>
        <v>0</v>
      </c>
      <c r="O981" s="262"/>
      <c r="P981" s="261">
        <v>390.1</v>
      </c>
      <c r="Q981" s="263">
        <f>ROUND(P981*O981,2)</f>
        <v>0</v>
      </c>
      <c r="R981" s="638">
        <f t="shared" si="13"/>
        <v>113</v>
      </c>
      <c r="S981" s="261">
        <v>390.1</v>
      </c>
      <c r="T981" s="534">
        <f>ROUND(S981*R981,2)</f>
        <v>44081.3</v>
      </c>
      <c r="U981" s="525"/>
    </row>
    <row r="982" spans="2:21" s="415" customFormat="1" ht="13.5" hidden="1" outlineLevel="3">
      <c r="B982" s="407"/>
      <c r="C982" s="408"/>
      <c r="D982" s="399" t="s">
        <v>70</v>
      </c>
      <c r="E982" s="436" t="s">
        <v>15</v>
      </c>
      <c r="F982" s="466" t="s">
        <v>3756</v>
      </c>
      <c r="G982" s="408"/>
      <c r="H982" s="411">
        <v>45</v>
      </c>
      <c r="I982" s="412" t="s">
        <v>15</v>
      </c>
      <c r="J982" s="408"/>
      <c r="K982" s="408"/>
      <c r="L982" s="414"/>
      <c r="M982" s="412" t="s">
        <v>15</v>
      </c>
      <c r="N982" s="413"/>
      <c r="O982" s="414"/>
      <c r="P982" s="412" t="s">
        <v>15</v>
      </c>
      <c r="Q982" s="413"/>
      <c r="R982" s="411">
        <f t="shared" si="13"/>
        <v>45</v>
      </c>
      <c r="S982" s="412" t="s">
        <v>15</v>
      </c>
      <c r="T982" s="408"/>
      <c r="U982" s="536"/>
    </row>
    <row r="983" spans="2:21" s="415" customFormat="1" ht="13.5" hidden="1" outlineLevel="3">
      <c r="B983" s="407"/>
      <c r="C983" s="408"/>
      <c r="D983" s="399" t="s">
        <v>70</v>
      </c>
      <c r="E983" s="436" t="s">
        <v>15</v>
      </c>
      <c r="F983" s="466" t="s">
        <v>3757</v>
      </c>
      <c r="G983" s="408"/>
      <c r="H983" s="411">
        <v>18.5</v>
      </c>
      <c r="I983" s="412" t="s">
        <v>15</v>
      </c>
      <c r="J983" s="408"/>
      <c r="K983" s="408"/>
      <c r="L983" s="414"/>
      <c r="M983" s="412" t="s">
        <v>15</v>
      </c>
      <c r="N983" s="413"/>
      <c r="O983" s="414"/>
      <c r="P983" s="412" t="s">
        <v>15</v>
      </c>
      <c r="Q983" s="413"/>
      <c r="R983" s="411">
        <f t="shared" si="13"/>
        <v>18.5</v>
      </c>
      <c r="S983" s="412" t="s">
        <v>15</v>
      </c>
      <c r="T983" s="408"/>
      <c r="U983" s="536"/>
    </row>
    <row r="984" spans="2:21" s="426" customFormat="1" ht="13.5" hidden="1" outlineLevel="3">
      <c r="B984" s="425"/>
      <c r="C984" s="427"/>
      <c r="D984" s="399" t="s">
        <v>70</v>
      </c>
      <c r="E984" s="437" t="s">
        <v>15</v>
      </c>
      <c r="F984" s="537" t="s">
        <v>1096</v>
      </c>
      <c r="G984" s="427"/>
      <c r="H984" s="430">
        <v>63.5</v>
      </c>
      <c r="I984" s="431" t="s">
        <v>15</v>
      </c>
      <c r="J984" s="427"/>
      <c r="K984" s="427"/>
      <c r="L984" s="433"/>
      <c r="M984" s="431" t="s">
        <v>15</v>
      </c>
      <c r="N984" s="432"/>
      <c r="O984" s="433"/>
      <c r="P984" s="431" t="s">
        <v>15</v>
      </c>
      <c r="Q984" s="432"/>
      <c r="R984" s="430">
        <f t="shared" si="13"/>
        <v>63.5</v>
      </c>
      <c r="S984" s="431" t="s">
        <v>15</v>
      </c>
      <c r="T984" s="427"/>
      <c r="U984" s="538"/>
    </row>
    <row r="985" spans="2:21" s="406" customFormat="1" ht="13.5" hidden="1" outlineLevel="3">
      <c r="B985" s="397"/>
      <c r="C985" s="398"/>
      <c r="D985" s="399" t="s">
        <v>70</v>
      </c>
      <c r="E985" s="402" t="s">
        <v>15</v>
      </c>
      <c r="F985" s="467" t="s">
        <v>2237</v>
      </c>
      <c r="G985" s="398"/>
      <c r="H985" s="402" t="s">
        <v>15</v>
      </c>
      <c r="I985" s="403" t="s">
        <v>15</v>
      </c>
      <c r="J985" s="398"/>
      <c r="K985" s="398"/>
      <c r="L985" s="405"/>
      <c r="M985" s="403" t="s">
        <v>15</v>
      </c>
      <c r="N985" s="404"/>
      <c r="O985" s="405"/>
      <c r="P985" s="403" t="s">
        <v>15</v>
      </c>
      <c r="Q985" s="404"/>
      <c r="R985" s="402" t="e">
        <f t="shared" si="13"/>
        <v>#VALUE!</v>
      </c>
      <c r="S985" s="403" t="s">
        <v>15</v>
      </c>
      <c r="T985" s="398"/>
      <c r="U985" s="535"/>
    </row>
    <row r="986" spans="2:21" s="415" customFormat="1" ht="13.5" hidden="1" outlineLevel="3">
      <c r="B986" s="407"/>
      <c r="C986" s="408"/>
      <c r="D986" s="399" t="s">
        <v>70</v>
      </c>
      <c r="E986" s="436" t="s">
        <v>15</v>
      </c>
      <c r="F986" s="466" t="s">
        <v>3758</v>
      </c>
      <c r="G986" s="408"/>
      <c r="H986" s="411">
        <v>16.5</v>
      </c>
      <c r="I986" s="412" t="s">
        <v>15</v>
      </c>
      <c r="J986" s="408"/>
      <c r="K986" s="408"/>
      <c r="L986" s="414"/>
      <c r="M986" s="412" t="s">
        <v>15</v>
      </c>
      <c r="N986" s="413"/>
      <c r="O986" s="414"/>
      <c r="P986" s="412" t="s">
        <v>15</v>
      </c>
      <c r="Q986" s="413"/>
      <c r="R986" s="411">
        <f t="shared" si="13"/>
        <v>16.5</v>
      </c>
      <c r="S986" s="412" t="s">
        <v>15</v>
      </c>
      <c r="T986" s="408"/>
      <c r="U986" s="536"/>
    </row>
    <row r="987" spans="2:21" s="415" customFormat="1" ht="13.5" hidden="1" outlineLevel="3">
      <c r="B987" s="407"/>
      <c r="C987" s="408"/>
      <c r="D987" s="399" t="s">
        <v>70</v>
      </c>
      <c r="E987" s="436" t="s">
        <v>15</v>
      </c>
      <c r="F987" s="466" t="s">
        <v>3759</v>
      </c>
      <c r="G987" s="408"/>
      <c r="H987" s="411">
        <v>16.5</v>
      </c>
      <c r="I987" s="412" t="s">
        <v>15</v>
      </c>
      <c r="J987" s="408"/>
      <c r="K987" s="408"/>
      <c r="L987" s="414"/>
      <c r="M987" s="412" t="s">
        <v>15</v>
      </c>
      <c r="N987" s="413"/>
      <c r="O987" s="414"/>
      <c r="P987" s="412" t="s">
        <v>15</v>
      </c>
      <c r="Q987" s="413"/>
      <c r="R987" s="411">
        <f t="shared" si="13"/>
        <v>16.5</v>
      </c>
      <c r="S987" s="412" t="s">
        <v>15</v>
      </c>
      <c r="T987" s="408"/>
      <c r="U987" s="536"/>
    </row>
    <row r="988" spans="2:21" s="415" customFormat="1" ht="13.5" hidden="1" outlineLevel="3">
      <c r="B988" s="407"/>
      <c r="C988" s="408"/>
      <c r="D988" s="399" t="s">
        <v>70</v>
      </c>
      <c r="E988" s="436" t="s">
        <v>15</v>
      </c>
      <c r="F988" s="466" t="s">
        <v>3760</v>
      </c>
      <c r="G988" s="408"/>
      <c r="H988" s="411">
        <v>16.5</v>
      </c>
      <c r="I988" s="412" t="s">
        <v>15</v>
      </c>
      <c r="J988" s="408"/>
      <c r="K988" s="408"/>
      <c r="L988" s="414"/>
      <c r="M988" s="412" t="s">
        <v>15</v>
      </c>
      <c r="N988" s="413"/>
      <c r="O988" s="414"/>
      <c r="P988" s="412" t="s">
        <v>15</v>
      </c>
      <c r="Q988" s="413"/>
      <c r="R988" s="411">
        <f t="shared" si="13"/>
        <v>16.5</v>
      </c>
      <c r="S988" s="412" t="s">
        <v>15</v>
      </c>
      <c r="T988" s="408"/>
      <c r="U988" s="536"/>
    </row>
    <row r="989" spans="2:21" s="426" customFormat="1" ht="13.5" hidden="1" outlineLevel="3">
      <c r="B989" s="425"/>
      <c r="C989" s="427"/>
      <c r="D989" s="399" t="s">
        <v>70</v>
      </c>
      <c r="E989" s="437" t="s">
        <v>15</v>
      </c>
      <c r="F989" s="537" t="s">
        <v>1096</v>
      </c>
      <c r="G989" s="427"/>
      <c r="H989" s="430">
        <v>49.5</v>
      </c>
      <c r="I989" s="431" t="s">
        <v>15</v>
      </c>
      <c r="J989" s="427"/>
      <c r="K989" s="427"/>
      <c r="L989" s="433"/>
      <c r="M989" s="431" t="s">
        <v>15</v>
      </c>
      <c r="N989" s="432"/>
      <c r="O989" s="433"/>
      <c r="P989" s="431" t="s">
        <v>15</v>
      </c>
      <c r="Q989" s="432"/>
      <c r="R989" s="430">
        <f t="shared" si="13"/>
        <v>49.5</v>
      </c>
      <c r="S989" s="431" t="s">
        <v>15</v>
      </c>
      <c r="T989" s="427"/>
      <c r="U989" s="538"/>
    </row>
    <row r="990" spans="2:21" s="424" customFormat="1" ht="13.5" hidden="1" outlineLevel="3">
      <c r="B990" s="416"/>
      <c r="C990" s="417"/>
      <c r="D990" s="399" t="s">
        <v>70</v>
      </c>
      <c r="E990" s="438" t="s">
        <v>15</v>
      </c>
      <c r="F990" s="539" t="s">
        <v>71</v>
      </c>
      <c r="G990" s="417"/>
      <c r="H990" s="420">
        <v>113</v>
      </c>
      <c r="I990" s="421" t="s">
        <v>15</v>
      </c>
      <c r="J990" s="417"/>
      <c r="K990" s="417"/>
      <c r="L990" s="423"/>
      <c r="M990" s="421" t="s">
        <v>15</v>
      </c>
      <c r="N990" s="422"/>
      <c r="O990" s="423"/>
      <c r="P990" s="421" t="s">
        <v>15</v>
      </c>
      <c r="Q990" s="422"/>
      <c r="R990" s="420">
        <f t="shared" si="13"/>
        <v>113</v>
      </c>
      <c r="S990" s="421" t="s">
        <v>15</v>
      </c>
      <c r="T990" s="417"/>
      <c r="U990" s="540"/>
    </row>
    <row r="991" spans="2:21" s="264" customFormat="1" ht="22.5" customHeight="1" outlineLevel="2" collapsed="1">
      <c r="B991" s="255"/>
      <c r="C991" s="256" t="s">
        <v>1988</v>
      </c>
      <c r="D991" s="256" t="s">
        <v>67</v>
      </c>
      <c r="E991" s="257" t="s">
        <v>2164</v>
      </c>
      <c r="F991" s="258" t="s">
        <v>2165</v>
      </c>
      <c r="G991" s="259" t="s">
        <v>104</v>
      </c>
      <c r="H991" s="260">
        <v>21.6</v>
      </c>
      <c r="I991" s="261">
        <v>390.1</v>
      </c>
      <c r="J991" s="534">
        <f>ROUND(I991*H991,2)</f>
        <v>8426.16</v>
      </c>
      <c r="K991" s="636"/>
      <c r="L991" s="262"/>
      <c r="M991" s="261">
        <v>390.1</v>
      </c>
      <c r="N991" s="263">
        <f>ROUND(M991*L991,2)</f>
        <v>0</v>
      </c>
      <c r="O991" s="262"/>
      <c r="P991" s="261">
        <v>390.1</v>
      </c>
      <c r="Q991" s="263">
        <f>ROUND(P991*O991,2)</f>
        <v>0</v>
      </c>
      <c r="R991" s="638">
        <f t="shared" si="13"/>
        <v>21.6</v>
      </c>
      <c r="S991" s="261">
        <v>390.1</v>
      </c>
      <c r="T991" s="534">
        <f>ROUND(S991*R991,2)</f>
        <v>8426.16</v>
      </c>
      <c r="U991" s="525"/>
    </row>
    <row r="992" spans="2:21" s="406" customFormat="1" ht="13.5" hidden="1" outlineLevel="3">
      <c r="B992" s="397"/>
      <c r="C992" s="398"/>
      <c r="D992" s="399" t="s">
        <v>70</v>
      </c>
      <c r="E992" s="402" t="s">
        <v>15</v>
      </c>
      <c r="F992" s="467" t="s">
        <v>2237</v>
      </c>
      <c r="G992" s="398"/>
      <c r="H992" s="402" t="s">
        <v>15</v>
      </c>
      <c r="I992" s="403" t="s">
        <v>15</v>
      </c>
      <c r="J992" s="398"/>
      <c r="K992" s="398"/>
      <c r="L992" s="405"/>
      <c r="M992" s="403" t="s">
        <v>15</v>
      </c>
      <c r="N992" s="404"/>
      <c r="O992" s="405"/>
      <c r="P992" s="403" t="s">
        <v>15</v>
      </c>
      <c r="Q992" s="404"/>
      <c r="R992" s="402" t="e">
        <f t="shared" si="13"/>
        <v>#VALUE!</v>
      </c>
      <c r="S992" s="403" t="s">
        <v>15</v>
      </c>
      <c r="T992" s="398"/>
      <c r="U992" s="535"/>
    </row>
    <row r="993" spans="2:21" s="415" customFormat="1" ht="13.5" hidden="1" outlineLevel="3">
      <c r="B993" s="407"/>
      <c r="C993" s="408"/>
      <c r="D993" s="399" t="s">
        <v>70</v>
      </c>
      <c r="E993" s="436" t="s">
        <v>15</v>
      </c>
      <c r="F993" s="466" t="s">
        <v>3761</v>
      </c>
      <c r="G993" s="408"/>
      <c r="H993" s="411">
        <v>7.2</v>
      </c>
      <c r="I993" s="412" t="s">
        <v>15</v>
      </c>
      <c r="J993" s="408"/>
      <c r="K993" s="408"/>
      <c r="L993" s="414"/>
      <c r="M993" s="412" t="s">
        <v>15</v>
      </c>
      <c r="N993" s="413"/>
      <c r="O993" s="414"/>
      <c r="P993" s="412" t="s">
        <v>15</v>
      </c>
      <c r="Q993" s="413"/>
      <c r="R993" s="411">
        <f t="shared" si="13"/>
        <v>7.2</v>
      </c>
      <c r="S993" s="412" t="s">
        <v>15</v>
      </c>
      <c r="T993" s="408"/>
      <c r="U993" s="536"/>
    </row>
    <row r="994" spans="2:21" s="415" customFormat="1" ht="13.5" hidden="1" outlineLevel="3">
      <c r="B994" s="407"/>
      <c r="C994" s="408"/>
      <c r="D994" s="399" t="s">
        <v>70</v>
      </c>
      <c r="E994" s="436" t="s">
        <v>15</v>
      </c>
      <c r="F994" s="466" t="s">
        <v>3762</v>
      </c>
      <c r="G994" s="408"/>
      <c r="H994" s="411">
        <v>7.2</v>
      </c>
      <c r="I994" s="412" t="s">
        <v>15</v>
      </c>
      <c r="J994" s="408"/>
      <c r="K994" s="408"/>
      <c r="L994" s="414"/>
      <c r="M994" s="412" t="s">
        <v>15</v>
      </c>
      <c r="N994" s="413"/>
      <c r="O994" s="414"/>
      <c r="P994" s="412" t="s">
        <v>15</v>
      </c>
      <c r="Q994" s="413"/>
      <c r="R994" s="411">
        <f t="shared" si="13"/>
        <v>7.2</v>
      </c>
      <c r="S994" s="412" t="s">
        <v>15</v>
      </c>
      <c r="T994" s="408"/>
      <c r="U994" s="536"/>
    </row>
    <row r="995" spans="2:21" s="415" customFormat="1" ht="13.5" hidden="1" outlineLevel="3">
      <c r="B995" s="407"/>
      <c r="C995" s="408"/>
      <c r="D995" s="399" t="s">
        <v>70</v>
      </c>
      <c r="E995" s="436" t="s">
        <v>15</v>
      </c>
      <c r="F995" s="466" t="s">
        <v>3763</v>
      </c>
      <c r="G995" s="408"/>
      <c r="H995" s="411">
        <v>7.2</v>
      </c>
      <c r="I995" s="412" t="s">
        <v>15</v>
      </c>
      <c r="J995" s="408"/>
      <c r="K995" s="408"/>
      <c r="L995" s="414"/>
      <c r="M995" s="412" t="s">
        <v>15</v>
      </c>
      <c r="N995" s="413"/>
      <c r="O995" s="414"/>
      <c r="P995" s="412" t="s">
        <v>15</v>
      </c>
      <c r="Q995" s="413"/>
      <c r="R995" s="411">
        <f t="shared" si="13"/>
        <v>7.2</v>
      </c>
      <c r="S995" s="412" t="s">
        <v>15</v>
      </c>
      <c r="T995" s="408"/>
      <c r="U995" s="536"/>
    </row>
    <row r="996" spans="2:21" s="424" customFormat="1" ht="13.5" hidden="1" outlineLevel="3">
      <c r="B996" s="416"/>
      <c r="C996" s="417"/>
      <c r="D996" s="399" t="s">
        <v>70</v>
      </c>
      <c r="E996" s="438" t="s">
        <v>15</v>
      </c>
      <c r="F996" s="539" t="s">
        <v>71</v>
      </c>
      <c r="G996" s="417"/>
      <c r="H996" s="420">
        <v>21.6</v>
      </c>
      <c r="I996" s="421" t="s">
        <v>15</v>
      </c>
      <c r="J996" s="417"/>
      <c r="K996" s="417"/>
      <c r="L996" s="423"/>
      <c r="M996" s="421" t="s">
        <v>15</v>
      </c>
      <c r="N996" s="422"/>
      <c r="O996" s="423"/>
      <c r="P996" s="421" t="s">
        <v>15</v>
      </c>
      <c r="Q996" s="422"/>
      <c r="R996" s="420">
        <f t="shared" si="13"/>
        <v>21.6</v>
      </c>
      <c r="S996" s="421" t="s">
        <v>15</v>
      </c>
      <c r="T996" s="417"/>
      <c r="U996" s="540"/>
    </row>
    <row r="997" spans="2:21" s="264" customFormat="1" ht="31.5" customHeight="1" outlineLevel="2">
      <c r="B997" s="255"/>
      <c r="C997" s="256" t="s">
        <v>1995</v>
      </c>
      <c r="D997" s="256" t="s">
        <v>67</v>
      </c>
      <c r="E997" s="257" t="s">
        <v>3764</v>
      </c>
      <c r="F997" s="258" t="s">
        <v>3765</v>
      </c>
      <c r="G997" s="259" t="s">
        <v>182</v>
      </c>
      <c r="H997" s="260">
        <v>1</v>
      </c>
      <c r="I997" s="261">
        <v>18432</v>
      </c>
      <c r="J997" s="534">
        <f aca="true" t="shared" si="14" ref="J997:J1002">ROUND(I997*H997,2)</f>
        <v>18432</v>
      </c>
      <c r="K997" s="636"/>
      <c r="L997" s="262"/>
      <c r="M997" s="261">
        <v>18432</v>
      </c>
      <c r="N997" s="263">
        <f aca="true" t="shared" si="15" ref="N997:N1002">ROUND(M997*L997,2)</f>
        <v>0</v>
      </c>
      <c r="O997" s="262"/>
      <c r="P997" s="261">
        <v>18432</v>
      </c>
      <c r="Q997" s="263">
        <f aca="true" t="shared" si="16" ref="Q997:Q1002">ROUND(P997*O997,2)</f>
        <v>0</v>
      </c>
      <c r="R997" s="638">
        <f t="shared" si="13"/>
        <v>1</v>
      </c>
      <c r="S997" s="261">
        <v>18432</v>
      </c>
      <c r="T997" s="534">
        <f aca="true" t="shared" si="17" ref="T997:T1002">ROUND(S997*R997,2)</f>
        <v>18432</v>
      </c>
      <c r="U997" s="525"/>
    </row>
    <row r="998" spans="2:21" s="264" customFormat="1" ht="31.5" customHeight="1" outlineLevel="2">
      <c r="B998" s="255"/>
      <c r="C998" s="256" t="s">
        <v>1997</v>
      </c>
      <c r="D998" s="256" t="s">
        <v>67</v>
      </c>
      <c r="E998" s="257" t="s">
        <v>3766</v>
      </c>
      <c r="F998" s="258" t="s">
        <v>3767</v>
      </c>
      <c r="G998" s="259" t="s">
        <v>182</v>
      </c>
      <c r="H998" s="260">
        <v>1</v>
      </c>
      <c r="I998" s="261">
        <v>18432</v>
      </c>
      <c r="J998" s="534">
        <f t="shared" si="14"/>
        <v>18432</v>
      </c>
      <c r="K998" s="636"/>
      <c r="L998" s="262"/>
      <c r="M998" s="261">
        <v>18432</v>
      </c>
      <c r="N998" s="263">
        <f t="shared" si="15"/>
        <v>0</v>
      </c>
      <c r="O998" s="262"/>
      <c r="P998" s="261">
        <v>18432</v>
      </c>
      <c r="Q998" s="263">
        <f t="shared" si="16"/>
        <v>0</v>
      </c>
      <c r="R998" s="638">
        <f t="shared" si="13"/>
        <v>1</v>
      </c>
      <c r="S998" s="261">
        <v>18432</v>
      </c>
      <c r="T998" s="534">
        <f t="shared" si="17"/>
        <v>18432</v>
      </c>
      <c r="U998" s="525"/>
    </row>
    <row r="999" spans="2:21" s="264" customFormat="1" ht="31.5" customHeight="1" outlineLevel="2">
      <c r="B999" s="255"/>
      <c r="C999" s="256" t="s">
        <v>2000</v>
      </c>
      <c r="D999" s="256" t="s">
        <v>67</v>
      </c>
      <c r="E999" s="257" t="s">
        <v>3768</v>
      </c>
      <c r="F999" s="258" t="s">
        <v>3769</v>
      </c>
      <c r="G999" s="259" t="s">
        <v>182</v>
      </c>
      <c r="H999" s="260">
        <v>1</v>
      </c>
      <c r="I999" s="261">
        <v>18432</v>
      </c>
      <c r="J999" s="534">
        <f t="shared" si="14"/>
        <v>18432</v>
      </c>
      <c r="K999" s="636"/>
      <c r="L999" s="262"/>
      <c r="M999" s="261">
        <v>18432</v>
      </c>
      <c r="N999" s="263">
        <f t="shared" si="15"/>
        <v>0</v>
      </c>
      <c r="O999" s="262"/>
      <c r="P999" s="261">
        <v>18432</v>
      </c>
      <c r="Q999" s="263">
        <f t="shared" si="16"/>
        <v>0</v>
      </c>
      <c r="R999" s="638">
        <f t="shared" si="13"/>
        <v>1</v>
      </c>
      <c r="S999" s="261">
        <v>18432</v>
      </c>
      <c r="T999" s="534">
        <f t="shared" si="17"/>
        <v>18432</v>
      </c>
      <c r="U999" s="525"/>
    </row>
    <row r="1000" spans="2:21" s="264" customFormat="1" ht="22.5" customHeight="1" outlineLevel="2">
      <c r="B1000" s="255"/>
      <c r="C1000" s="256" t="s">
        <v>2001</v>
      </c>
      <c r="D1000" s="256" t="s">
        <v>67</v>
      </c>
      <c r="E1000" s="257" t="s">
        <v>3770</v>
      </c>
      <c r="F1000" s="258" t="s">
        <v>3771</v>
      </c>
      <c r="G1000" s="259" t="s">
        <v>182</v>
      </c>
      <c r="H1000" s="260">
        <v>1</v>
      </c>
      <c r="I1000" s="261">
        <v>7105.3</v>
      </c>
      <c r="J1000" s="534">
        <f t="shared" si="14"/>
        <v>7105.3</v>
      </c>
      <c r="K1000" s="636"/>
      <c r="L1000" s="262"/>
      <c r="M1000" s="261">
        <v>7105.3</v>
      </c>
      <c r="N1000" s="263">
        <f t="shared" si="15"/>
        <v>0</v>
      </c>
      <c r="O1000" s="262"/>
      <c r="P1000" s="261">
        <v>7105.3</v>
      </c>
      <c r="Q1000" s="263">
        <f t="shared" si="16"/>
        <v>0</v>
      </c>
      <c r="R1000" s="638">
        <f t="shared" si="13"/>
        <v>1</v>
      </c>
      <c r="S1000" s="261">
        <v>7105.3</v>
      </c>
      <c r="T1000" s="534">
        <f t="shared" si="17"/>
        <v>7105.3</v>
      </c>
      <c r="U1000" s="525"/>
    </row>
    <row r="1001" spans="2:21" s="264" customFormat="1" ht="22.5" customHeight="1" outlineLevel="2">
      <c r="B1001" s="255"/>
      <c r="C1001" s="256" t="s">
        <v>2008</v>
      </c>
      <c r="D1001" s="256" t="s">
        <v>67</v>
      </c>
      <c r="E1001" s="257" t="s">
        <v>3772</v>
      </c>
      <c r="F1001" s="258" t="s">
        <v>3773</v>
      </c>
      <c r="G1001" s="259" t="s">
        <v>182</v>
      </c>
      <c r="H1001" s="260">
        <v>1</v>
      </c>
      <c r="I1001" s="261">
        <v>22987.8</v>
      </c>
      <c r="J1001" s="534">
        <f t="shared" si="14"/>
        <v>22987.8</v>
      </c>
      <c r="K1001" s="636"/>
      <c r="L1001" s="262"/>
      <c r="M1001" s="261">
        <v>22987.8</v>
      </c>
      <c r="N1001" s="263">
        <f t="shared" si="15"/>
        <v>0</v>
      </c>
      <c r="O1001" s="262"/>
      <c r="P1001" s="261">
        <v>22987.8</v>
      </c>
      <c r="Q1001" s="263">
        <f t="shared" si="16"/>
        <v>0</v>
      </c>
      <c r="R1001" s="638">
        <f t="shared" si="13"/>
        <v>1</v>
      </c>
      <c r="S1001" s="261">
        <v>22987.8</v>
      </c>
      <c r="T1001" s="534">
        <f t="shared" si="17"/>
        <v>22987.8</v>
      </c>
      <c r="U1001" s="525"/>
    </row>
    <row r="1002" spans="2:21" s="264" customFormat="1" ht="22.5" customHeight="1" outlineLevel="2" collapsed="1">
      <c r="B1002" s="255"/>
      <c r="C1002" s="256" t="s">
        <v>2043</v>
      </c>
      <c r="D1002" s="256" t="s">
        <v>67</v>
      </c>
      <c r="E1002" s="257" t="s">
        <v>2696</v>
      </c>
      <c r="F1002" s="258" t="s">
        <v>2697</v>
      </c>
      <c r="G1002" s="259" t="s">
        <v>182</v>
      </c>
      <c r="H1002" s="260">
        <v>8</v>
      </c>
      <c r="I1002" s="261">
        <v>696.6</v>
      </c>
      <c r="J1002" s="534">
        <f t="shared" si="14"/>
        <v>5572.8</v>
      </c>
      <c r="K1002" s="636"/>
      <c r="L1002" s="262"/>
      <c r="M1002" s="261">
        <v>696.6</v>
      </c>
      <c r="N1002" s="263">
        <f t="shared" si="15"/>
        <v>0</v>
      </c>
      <c r="O1002" s="262"/>
      <c r="P1002" s="261">
        <v>696.6</v>
      </c>
      <c r="Q1002" s="263">
        <f t="shared" si="16"/>
        <v>0</v>
      </c>
      <c r="R1002" s="638">
        <f t="shared" si="13"/>
        <v>8</v>
      </c>
      <c r="S1002" s="261">
        <v>696.6</v>
      </c>
      <c r="T1002" s="534">
        <f t="shared" si="17"/>
        <v>5572.8</v>
      </c>
      <c r="U1002" s="525"/>
    </row>
    <row r="1003" spans="2:21" s="415" customFormat="1" ht="13.5" hidden="1" outlineLevel="3">
      <c r="B1003" s="407"/>
      <c r="C1003" s="408"/>
      <c r="D1003" s="399" t="s">
        <v>70</v>
      </c>
      <c r="E1003" s="436" t="s">
        <v>15</v>
      </c>
      <c r="F1003" s="466" t="s">
        <v>3774</v>
      </c>
      <c r="G1003" s="408"/>
      <c r="H1003" s="411">
        <v>8</v>
      </c>
      <c r="I1003" s="412" t="s">
        <v>15</v>
      </c>
      <c r="J1003" s="408"/>
      <c r="K1003" s="408"/>
      <c r="L1003" s="414"/>
      <c r="M1003" s="412" t="s">
        <v>15</v>
      </c>
      <c r="N1003" s="413"/>
      <c r="O1003" s="414"/>
      <c r="P1003" s="412" t="s">
        <v>15</v>
      </c>
      <c r="Q1003" s="413"/>
      <c r="R1003" s="411">
        <f aca="true" t="shared" si="18" ref="R1003:R1065">H1003+L1003+O1003</f>
        <v>8</v>
      </c>
      <c r="S1003" s="412" t="s">
        <v>15</v>
      </c>
      <c r="T1003" s="408"/>
      <c r="U1003" s="536"/>
    </row>
    <row r="1004" spans="2:21" s="264" customFormat="1" ht="22.5" customHeight="1" outlineLevel="2" collapsed="1">
      <c r="B1004" s="255"/>
      <c r="C1004" s="265" t="s">
        <v>2050</v>
      </c>
      <c r="D1004" s="265" t="s">
        <v>90</v>
      </c>
      <c r="E1004" s="266" t="s">
        <v>2700</v>
      </c>
      <c r="F1004" s="554" t="s">
        <v>2701</v>
      </c>
      <c r="G1004" s="267" t="s">
        <v>182</v>
      </c>
      <c r="H1004" s="268">
        <v>3.03</v>
      </c>
      <c r="I1004" s="269">
        <v>650.7</v>
      </c>
      <c r="J1004" s="555">
        <f>ROUND(I1004*H1004,2)</f>
        <v>1971.62</v>
      </c>
      <c r="K1004" s="637"/>
      <c r="L1004" s="270"/>
      <c r="M1004" s="269">
        <v>650.7</v>
      </c>
      <c r="N1004" s="271">
        <f>ROUND(M1004*L1004,2)</f>
        <v>0</v>
      </c>
      <c r="O1004" s="270"/>
      <c r="P1004" s="269">
        <v>650.7</v>
      </c>
      <c r="Q1004" s="271">
        <f>ROUND(P1004*O1004,2)</f>
        <v>0</v>
      </c>
      <c r="R1004" s="640">
        <f t="shared" si="18"/>
        <v>3.03</v>
      </c>
      <c r="S1004" s="269">
        <v>650.7</v>
      </c>
      <c r="T1004" s="555">
        <f>ROUND(S1004*R1004,2)</f>
        <v>1971.62</v>
      </c>
      <c r="U1004" s="525"/>
    </row>
    <row r="1005" spans="2:21" s="415" customFormat="1" ht="13.5" hidden="1" outlineLevel="3">
      <c r="B1005" s="407"/>
      <c r="C1005" s="408"/>
      <c r="D1005" s="399" t="s">
        <v>70</v>
      </c>
      <c r="E1005" s="408"/>
      <c r="F1005" s="466" t="s">
        <v>2709</v>
      </c>
      <c r="G1005" s="408"/>
      <c r="H1005" s="411">
        <v>3.03</v>
      </c>
      <c r="I1005" s="412" t="s">
        <v>15</v>
      </c>
      <c r="J1005" s="408"/>
      <c r="K1005" s="408"/>
      <c r="L1005" s="414"/>
      <c r="M1005" s="412" t="s">
        <v>15</v>
      </c>
      <c r="N1005" s="413"/>
      <c r="O1005" s="414"/>
      <c r="P1005" s="412" t="s">
        <v>15</v>
      </c>
      <c r="Q1005" s="413"/>
      <c r="R1005" s="411">
        <f t="shared" si="18"/>
        <v>3.03</v>
      </c>
      <c r="S1005" s="412" t="s">
        <v>15</v>
      </c>
      <c r="T1005" s="408"/>
      <c r="U1005" s="536"/>
    </row>
    <row r="1006" spans="2:21" s="264" customFormat="1" ht="22.5" customHeight="1" outlineLevel="2" collapsed="1">
      <c r="B1006" s="255"/>
      <c r="C1006" s="265" t="s">
        <v>2071</v>
      </c>
      <c r="D1006" s="265" t="s">
        <v>90</v>
      </c>
      <c r="E1006" s="266" t="s">
        <v>2707</v>
      </c>
      <c r="F1006" s="554" t="s">
        <v>2708</v>
      </c>
      <c r="G1006" s="267" t="s">
        <v>182</v>
      </c>
      <c r="H1006" s="268">
        <v>5.05</v>
      </c>
      <c r="I1006" s="269">
        <v>1462.9</v>
      </c>
      <c r="J1006" s="555">
        <f>ROUND(I1006*H1006,2)</f>
        <v>7387.65</v>
      </c>
      <c r="K1006" s="637"/>
      <c r="L1006" s="270"/>
      <c r="M1006" s="269">
        <v>1462.9</v>
      </c>
      <c r="N1006" s="271">
        <f>ROUND(M1006*L1006,2)</f>
        <v>0</v>
      </c>
      <c r="O1006" s="270"/>
      <c r="P1006" s="269">
        <v>1462.9</v>
      </c>
      <c r="Q1006" s="271">
        <f>ROUND(P1006*O1006,2)</f>
        <v>0</v>
      </c>
      <c r="R1006" s="640">
        <f t="shared" si="18"/>
        <v>5.05</v>
      </c>
      <c r="S1006" s="269">
        <v>1462.9</v>
      </c>
      <c r="T1006" s="555">
        <f>ROUND(S1006*R1006,2)</f>
        <v>7387.65</v>
      </c>
      <c r="U1006" s="525"/>
    </row>
    <row r="1007" spans="2:21" s="415" customFormat="1" ht="13.5" hidden="1" outlineLevel="3">
      <c r="B1007" s="407"/>
      <c r="C1007" s="408"/>
      <c r="D1007" s="399" t="s">
        <v>70</v>
      </c>
      <c r="E1007" s="408"/>
      <c r="F1007" s="466" t="s">
        <v>2313</v>
      </c>
      <c r="G1007" s="408"/>
      <c r="H1007" s="411">
        <v>5.05</v>
      </c>
      <c r="I1007" s="412" t="s">
        <v>15</v>
      </c>
      <c r="J1007" s="408"/>
      <c r="K1007" s="408"/>
      <c r="L1007" s="414"/>
      <c r="M1007" s="412" t="s">
        <v>15</v>
      </c>
      <c r="N1007" s="413"/>
      <c r="O1007" s="414"/>
      <c r="P1007" s="412" t="s">
        <v>15</v>
      </c>
      <c r="Q1007" s="413"/>
      <c r="R1007" s="411">
        <f t="shared" si="18"/>
        <v>5.05</v>
      </c>
      <c r="S1007" s="412" t="s">
        <v>15</v>
      </c>
      <c r="T1007" s="408"/>
      <c r="U1007" s="536"/>
    </row>
    <row r="1008" spans="2:21" s="264" customFormat="1" ht="22.5" customHeight="1" outlineLevel="2" collapsed="1">
      <c r="B1008" s="255"/>
      <c r="C1008" s="265" t="s">
        <v>2074</v>
      </c>
      <c r="D1008" s="265" t="s">
        <v>90</v>
      </c>
      <c r="E1008" s="266" t="s">
        <v>2711</v>
      </c>
      <c r="F1008" s="554" t="s">
        <v>2712</v>
      </c>
      <c r="G1008" s="267" t="s">
        <v>182</v>
      </c>
      <c r="H1008" s="268">
        <v>8.16</v>
      </c>
      <c r="I1008" s="269">
        <v>192.3</v>
      </c>
      <c r="J1008" s="555">
        <f>ROUND(I1008*H1008,2)</f>
        <v>1569.17</v>
      </c>
      <c r="K1008" s="637"/>
      <c r="L1008" s="270"/>
      <c r="M1008" s="269">
        <v>192.3</v>
      </c>
      <c r="N1008" s="271">
        <f>ROUND(M1008*L1008,2)</f>
        <v>0</v>
      </c>
      <c r="O1008" s="270"/>
      <c r="P1008" s="269">
        <v>192.3</v>
      </c>
      <c r="Q1008" s="271">
        <f>ROUND(P1008*O1008,2)</f>
        <v>0</v>
      </c>
      <c r="R1008" s="640">
        <f t="shared" si="18"/>
        <v>8.16</v>
      </c>
      <c r="S1008" s="269">
        <v>192.3</v>
      </c>
      <c r="T1008" s="555">
        <f>ROUND(S1008*R1008,2)</f>
        <v>1569.17</v>
      </c>
      <c r="U1008" s="525"/>
    </row>
    <row r="1009" spans="2:21" s="415" customFormat="1" ht="13.5" hidden="1" outlineLevel="3">
      <c r="B1009" s="407"/>
      <c r="C1009" s="408"/>
      <c r="D1009" s="399" t="s">
        <v>70</v>
      </c>
      <c r="E1009" s="408"/>
      <c r="F1009" s="466" t="s">
        <v>2713</v>
      </c>
      <c r="G1009" s="408"/>
      <c r="H1009" s="411">
        <v>8.16</v>
      </c>
      <c r="I1009" s="412" t="s">
        <v>15</v>
      </c>
      <c r="J1009" s="408"/>
      <c r="K1009" s="408"/>
      <c r="L1009" s="414"/>
      <c r="M1009" s="412" t="s">
        <v>15</v>
      </c>
      <c r="N1009" s="413"/>
      <c r="O1009" s="414"/>
      <c r="P1009" s="412" t="s">
        <v>15</v>
      </c>
      <c r="Q1009" s="413"/>
      <c r="R1009" s="411">
        <f t="shared" si="18"/>
        <v>8.16</v>
      </c>
      <c r="S1009" s="412" t="s">
        <v>15</v>
      </c>
      <c r="T1009" s="408"/>
      <c r="U1009" s="536"/>
    </row>
    <row r="1010" spans="2:21" s="264" customFormat="1" ht="22.5" customHeight="1" outlineLevel="2" collapsed="1">
      <c r="B1010" s="255"/>
      <c r="C1010" s="256" t="s">
        <v>2100</v>
      </c>
      <c r="D1010" s="256" t="s">
        <v>67</v>
      </c>
      <c r="E1010" s="257" t="s">
        <v>2715</v>
      </c>
      <c r="F1010" s="258" t="s">
        <v>2716</v>
      </c>
      <c r="G1010" s="259" t="s">
        <v>182</v>
      </c>
      <c r="H1010" s="260">
        <v>5</v>
      </c>
      <c r="I1010" s="261">
        <v>975.2</v>
      </c>
      <c r="J1010" s="534">
        <f>ROUND(I1010*H1010,2)</f>
        <v>4876</v>
      </c>
      <c r="K1010" s="636"/>
      <c r="L1010" s="262"/>
      <c r="M1010" s="261">
        <v>975.2</v>
      </c>
      <c r="N1010" s="263">
        <f>ROUND(M1010*L1010,2)</f>
        <v>0</v>
      </c>
      <c r="O1010" s="262"/>
      <c r="P1010" s="261">
        <v>975.2</v>
      </c>
      <c r="Q1010" s="263">
        <f>ROUND(P1010*O1010,2)</f>
        <v>0</v>
      </c>
      <c r="R1010" s="638">
        <f t="shared" si="18"/>
        <v>5</v>
      </c>
      <c r="S1010" s="261">
        <v>975.2</v>
      </c>
      <c r="T1010" s="534">
        <f>ROUND(S1010*R1010,2)</f>
        <v>4876</v>
      </c>
      <c r="U1010" s="525"/>
    </row>
    <row r="1011" spans="2:21" s="415" customFormat="1" ht="13.5" hidden="1" outlineLevel="3">
      <c r="B1011" s="407"/>
      <c r="C1011" s="408"/>
      <c r="D1011" s="399" t="s">
        <v>70</v>
      </c>
      <c r="E1011" s="436" t="s">
        <v>15</v>
      </c>
      <c r="F1011" s="466" t="s">
        <v>3645</v>
      </c>
      <c r="G1011" s="408"/>
      <c r="H1011" s="411">
        <v>5</v>
      </c>
      <c r="I1011" s="412" t="s">
        <v>15</v>
      </c>
      <c r="J1011" s="408"/>
      <c r="K1011" s="408"/>
      <c r="L1011" s="414"/>
      <c r="M1011" s="412" t="s">
        <v>15</v>
      </c>
      <c r="N1011" s="413"/>
      <c r="O1011" s="414"/>
      <c r="P1011" s="412" t="s">
        <v>15</v>
      </c>
      <c r="Q1011" s="413"/>
      <c r="R1011" s="411">
        <f t="shared" si="18"/>
        <v>5</v>
      </c>
      <c r="S1011" s="412" t="s">
        <v>15</v>
      </c>
      <c r="T1011" s="408"/>
      <c r="U1011" s="536"/>
    </row>
    <row r="1012" spans="2:21" s="264" customFormat="1" ht="22.5" customHeight="1" outlineLevel="2" collapsed="1">
      <c r="B1012" s="255"/>
      <c r="C1012" s="265" t="s">
        <v>2103</v>
      </c>
      <c r="D1012" s="265" t="s">
        <v>90</v>
      </c>
      <c r="E1012" s="266" t="s">
        <v>2719</v>
      </c>
      <c r="F1012" s="554" t="s">
        <v>2720</v>
      </c>
      <c r="G1012" s="267" t="s">
        <v>182</v>
      </c>
      <c r="H1012" s="268">
        <v>5.05</v>
      </c>
      <c r="I1012" s="269">
        <v>1018.5</v>
      </c>
      <c r="J1012" s="555">
        <f>ROUND(I1012*H1012,2)</f>
        <v>5143.43</v>
      </c>
      <c r="K1012" s="637"/>
      <c r="L1012" s="270"/>
      <c r="M1012" s="269">
        <v>1018.5</v>
      </c>
      <c r="N1012" s="271">
        <f>ROUND(M1012*L1012,2)</f>
        <v>0</v>
      </c>
      <c r="O1012" s="270"/>
      <c r="P1012" s="269">
        <v>1018.5</v>
      </c>
      <c r="Q1012" s="271">
        <f>ROUND(P1012*O1012,2)</f>
        <v>0</v>
      </c>
      <c r="R1012" s="640">
        <f t="shared" si="18"/>
        <v>5.05</v>
      </c>
      <c r="S1012" s="269">
        <v>1018.5</v>
      </c>
      <c r="T1012" s="555">
        <f>ROUND(S1012*R1012,2)</f>
        <v>5143.43</v>
      </c>
      <c r="U1012" s="525"/>
    </row>
    <row r="1013" spans="2:21" s="415" customFormat="1" ht="13.5" hidden="1" outlineLevel="3">
      <c r="B1013" s="407"/>
      <c r="C1013" s="408"/>
      <c r="D1013" s="399" t="s">
        <v>70</v>
      </c>
      <c r="E1013" s="408"/>
      <c r="F1013" s="466" t="s">
        <v>2313</v>
      </c>
      <c r="G1013" s="408"/>
      <c r="H1013" s="411">
        <v>5.05</v>
      </c>
      <c r="I1013" s="412" t="s">
        <v>15</v>
      </c>
      <c r="J1013" s="408"/>
      <c r="K1013" s="408"/>
      <c r="L1013" s="414"/>
      <c r="M1013" s="412" t="s">
        <v>15</v>
      </c>
      <c r="N1013" s="413"/>
      <c r="O1013" s="414"/>
      <c r="P1013" s="412" t="s">
        <v>15</v>
      </c>
      <c r="Q1013" s="413"/>
      <c r="R1013" s="411">
        <f t="shared" si="18"/>
        <v>5.05</v>
      </c>
      <c r="S1013" s="412" t="s">
        <v>15</v>
      </c>
      <c r="T1013" s="408"/>
      <c r="U1013" s="536"/>
    </row>
    <row r="1014" spans="2:21" s="264" customFormat="1" ht="22.5" customHeight="1" outlineLevel="2" collapsed="1">
      <c r="B1014" s="255"/>
      <c r="C1014" s="265" t="s">
        <v>2106</v>
      </c>
      <c r="D1014" s="265" t="s">
        <v>90</v>
      </c>
      <c r="E1014" s="266" t="s">
        <v>2711</v>
      </c>
      <c r="F1014" s="554" t="s">
        <v>2712</v>
      </c>
      <c r="G1014" s="267" t="s">
        <v>182</v>
      </c>
      <c r="H1014" s="268">
        <v>5.1</v>
      </c>
      <c r="I1014" s="269">
        <v>192.3</v>
      </c>
      <c r="J1014" s="555">
        <f>ROUND(I1014*H1014,2)</f>
        <v>980.73</v>
      </c>
      <c r="K1014" s="637"/>
      <c r="L1014" s="270"/>
      <c r="M1014" s="269">
        <v>192.3</v>
      </c>
      <c r="N1014" s="271">
        <f>ROUND(M1014*L1014,2)</f>
        <v>0</v>
      </c>
      <c r="O1014" s="270"/>
      <c r="P1014" s="269">
        <v>192.3</v>
      </c>
      <c r="Q1014" s="271">
        <f>ROUND(P1014*O1014,2)</f>
        <v>0</v>
      </c>
      <c r="R1014" s="640">
        <f t="shared" si="18"/>
        <v>5.1</v>
      </c>
      <c r="S1014" s="269">
        <v>192.3</v>
      </c>
      <c r="T1014" s="555">
        <f>ROUND(S1014*R1014,2)</f>
        <v>980.73</v>
      </c>
      <c r="U1014" s="525"/>
    </row>
    <row r="1015" spans="2:21" s="415" customFormat="1" ht="13.5" hidden="1" outlineLevel="3">
      <c r="B1015" s="407"/>
      <c r="C1015" s="408"/>
      <c r="D1015" s="399" t="s">
        <v>70</v>
      </c>
      <c r="E1015" s="408"/>
      <c r="F1015" s="466" t="s">
        <v>3775</v>
      </c>
      <c r="G1015" s="408"/>
      <c r="H1015" s="411">
        <v>5.1</v>
      </c>
      <c r="I1015" s="412" t="s">
        <v>15</v>
      </c>
      <c r="J1015" s="408"/>
      <c r="K1015" s="408"/>
      <c r="L1015" s="414"/>
      <c r="M1015" s="412" t="s">
        <v>15</v>
      </c>
      <c r="N1015" s="413"/>
      <c r="O1015" s="414"/>
      <c r="P1015" s="412" t="s">
        <v>15</v>
      </c>
      <c r="Q1015" s="413"/>
      <c r="R1015" s="411">
        <f t="shared" si="18"/>
        <v>5.1</v>
      </c>
      <c r="S1015" s="412" t="s">
        <v>15</v>
      </c>
      <c r="T1015" s="408"/>
      <c r="U1015" s="536"/>
    </row>
    <row r="1016" spans="2:21" s="264" customFormat="1" ht="31.5" customHeight="1" outlineLevel="2" collapsed="1">
      <c r="B1016" s="255"/>
      <c r="C1016" s="256" t="s">
        <v>2110</v>
      </c>
      <c r="D1016" s="256" t="s">
        <v>67</v>
      </c>
      <c r="E1016" s="257" t="s">
        <v>2724</v>
      </c>
      <c r="F1016" s="258" t="s">
        <v>2725</v>
      </c>
      <c r="G1016" s="259" t="s">
        <v>182</v>
      </c>
      <c r="H1016" s="260">
        <v>4</v>
      </c>
      <c r="I1016" s="261">
        <v>724.5</v>
      </c>
      <c r="J1016" s="534">
        <f>ROUND(I1016*H1016,2)</f>
        <v>2898</v>
      </c>
      <c r="K1016" s="636"/>
      <c r="L1016" s="262"/>
      <c r="M1016" s="261">
        <v>724.5</v>
      </c>
      <c r="N1016" s="263">
        <f>ROUND(M1016*L1016,2)</f>
        <v>0</v>
      </c>
      <c r="O1016" s="262"/>
      <c r="P1016" s="261">
        <v>724.5</v>
      </c>
      <c r="Q1016" s="263">
        <f>ROUND(P1016*O1016,2)</f>
        <v>0</v>
      </c>
      <c r="R1016" s="638">
        <f t="shared" si="18"/>
        <v>4</v>
      </c>
      <c r="S1016" s="261">
        <v>724.5</v>
      </c>
      <c r="T1016" s="534">
        <f>ROUND(S1016*R1016,2)</f>
        <v>2898</v>
      </c>
      <c r="U1016" s="525"/>
    </row>
    <row r="1017" spans="2:21" s="415" customFormat="1" ht="13.5" hidden="1" outlineLevel="3">
      <c r="B1017" s="407"/>
      <c r="C1017" s="408"/>
      <c r="D1017" s="399" t="s">
        <v>70</v>
      </c>
      <c r="E1017" s="436" t="s">
        <v>15</v>
      </c>
      <c r="F1017" s="466" t="s">
        <v>3776</v>
      </c>
      <c r="G1017" s="408"/>
      <c r="H1017" s="411">
        <v>4</v>
      </c>
      <c r="I1017" s="412" t="s">
        <v>15</v>
      </c>
      <c r="J1017" s="408"/>
      <c r="K1017" s="408"/>
      <c r="L1017" s="414"/>
      <c r="M1017" s="412" t="s">
        <v>15</v>
      </c>
      <c r="N1017" s="413"/>
      <c r="O1017" s="414"/>
      <c r="P1017" s="412" t="s">
        <v>15</v>
      </c>
      <c r="Q1017" s="413"/>
      <c r="R1017" s="411">
        <f t="shared" si="18"/>
        <v>4</v>
      </c>
      <c r="S1017" s="412" t="s">
        <v>15</v>
      </c>
      <c r="T1017" s="408"/>
      <c r="U1017" s="536"/>
    </row>
    <row r="1018" spans="2:21" s="264" customFormat="1" ht="22.5" customHeight="1" outlineLevel="2" collapsed="1">
      <c r="B1018" s="255"/>
      <c r="C1018" s="256" t="s">
        <v>2114</v>
      </c>
      <c r="D1018" s="256" t="s">
        <v>67</v>
      </c>
      <c r="E1018" s="257" t="s">
        <v>2696</v>
      </c>
      <c r="F1018" s="258" t="s">
        <v>2697</v>
      </c>
      <c r="G1018" s="259" t="s">
        <v>182</v>
      </c>
      <c r="H1018" s="260">
        <v>9</v>
      </c>
      <c r="I1018" s="261">
        <v>696.6</v>
      </c>
      <c r="J1018" s="534">
        <f>ROUND(I1018*H1018,2)</f>
        <v>6269.4</v>
      </c>
      <c r="K1018" s="636"/>
      <c r="L1018" s="262"/>
      <c r="M1018" s="261">
        <v>696.6</v>
      </c>
      <c r="N1018" s="263">
        <f>ROUND(M1018*L1018,2)</f>
        <v>0</v>
      </c>
      <c r="O1018" s="262"/>
      <c r="P1018" s="261">
        <v>696.6</v>
      </c>
      <c r="Q1018" s="263">
        <f>ROUND(P1018*O1018,2)</f>
        <v>0</v>
      </c>
      <c r="R1018" s="638">
        <f t="shared" si="18"/>
        <v>9</v>
      </c>
      <c r="S1018" s="261">
        <v>696.6</v>
      </c>
      <c r="T1018" s="534">
        <f>ROUND(S1018*R1018,2)</f>
        <v>6269.4</v>
      </c>
      <c r="U1018" s="525"/>
    </row>
    <row r="1019" spans="2:21" s="415" customFormat="1" ht="13.5" hidden="1" outlineLevel="3">
      <c r="B1019" s="407"/>
      <c r="C1019" s="408"/>
      <c r="D1019" s="399" t="s">
        <v>70</v>
      </c>
      <c r="E1019" s="436" t="s">
        <v>15</v>
      </c>
      <c r="F1019" s="466" t="s">
        <v>3777</v>
      </c>
      <c r="G1019" s="408"/>
      <c r="H1019" s="411">
        <v>9</v>
      </c>
      <c r="I1019" s="412" t="s">
        <v>15</v>
      </c>
      <c r="J1019" s="408"/>
      <c r="K1019" s="408"/>
      <c r="L1019" s="414"/>
      <c r="M1019" s="412" t="s">
        <v>15</v>
      </c>
      <c r="N1019" s="413"/>
      <c r="O1019" s="414"/>
      <c r="P1019" s="412" t="s">
        <v>15</v>
      </c>
      <c r="Q1019" s="413"/>
      <c r="R1019" s="411">
        <f t="shared" si="18"/>
        <v>9</v>
      </c>
      <c r="S1019" s="412" t="s">
        <v>15</v>
      </c>
      <c r="T1019" s="408"/>
      <c r="U1019" s="536"/>
    </row>
    <row r="1020" spans="2:21" s="264" customFormat="1" ht="22.5" customHeight="1" outlineLevel="2" collapsed="1">
      <c r="B1020" s="255"/>
      <c r="C1020" s="265" t="s">
        <v>2117</v>
      </c>
      <c r="D1020" s="265" t="s">
        <v>90</v>
      </c>
      <c r="E1020" s="266" t="s">
        <v>2700</v>
      </c>
      <c r="F1020" s="554" t="s">
        <v>2701</v>
      </c>
      <c r="G1020" s="267" t="s">
        <v>182</v>
      </c>
      <c r="H1020" s="268">
        <v>3.03</v>
      </c>
      <c r="I1020" s="269">
        <v>650.7</v>
      </c>
      <c r="J1020" s="555">
        <f>ROUND(I1020*H1020,2)</f>
        <v>1971.62</v>
      </c>
      <c r="K1020" s="637"/>
      <c r="L1020" s="270"/>
      <c r="M1020" s="269">
        <v>650.7</v>
      </c>
      <c r="N1020" s="271">
        <f>ROUND(M1020*L1020,2)</f>
        <v>0</v>
      </c>
      <c r="O1020" s="270"/>
      <c r="P1020" s="269">
        <v>650.7</v>
      </c>
      <c r="Q1020" s="271">
        <f>ROUND(P1020*O1020,2)</f>
        <v>0</v>
      </c>
      <c r="R1020" s="640">
        <f t="shared" si="18"/>
        <v>3.03</v>
      </c>
      <c r="S1020" s="269">
        <v>650.7</v>
      </c>
      <c r="T1020" s="555">
        <f>ROUND(S1020*R1020,2)</f>
        <v>1971.62</v>
      </c>
      <c r="U1020" s="525"/>
    </row>
    <row r="1021" spans="2:21" s="415" customFormat="1" ht="13.5" hidden="1" outlineLevel="3">
      <c r="B1021" s="407"/>
      <c r="C1021" s="408"/>
      <c r="D1021" s="399" t="s">
        <v>70</v>
      </c>
      <c r="E1021" s="408"/>
      <c r="F1021" s="466" t="s">
        <v>2709</v>
      </c>
      <c r="G1021" s="408"/>
      <c r="H1021" s="411">
        <v>3.03</v>
      </c>
      <c r="I1021" s="412" t="s">
        <v>15</v>
      </c>
      <c r="J1021" s="408"/>
      <c r="K1021" s="408"/>
      <c r="L1021" s="414"/>
      <c r="M1021" s="412" t="s">
        <v>15</v>
      </c>
      <c r="N1021" s="413"/>
      <c r="O1021" s="414"/>
      <c r="P1021" s="412" t="s">
        <v>15</v>
      </c>
      <c r="Q1021" s="413"/>
      <c r="R1021" s="411">
        <f t="shared" si="18"/>
        <v>3.03</v>
      </c>
      <c r="S1021" s="412" t="s">
        <v>15</v>
      </c>
      <c r="T1021" s="408"/>
      <c r="U1021" s="536"/>
    </row>
    <row r="1022" spans="2:21" s="264" customFormat="1" ht="22.5" customHeight="1" outlineLevel="2" collapsed="1">
      <c r="B1022" s="255"/>
      <c r="C1022" s="265" t="s">
        <v>2121</v>
      </c>
      <c r="D1022" s="265" t="s">
        <v>90</v>
      </c>
      <c r="E1022" s="266" t="s">
        <v>2703</v>
      </c>
      <c r="F1022" s="554" t="s">
        <v>2704</v>
      </c>
      <c r="G1022" s="267" t="s">
        <v>182</v>
      </c>
      <c r="H1022" s="268">
        <v>2.02</v>
      </c>
      <c r="I1022" s="269">
        <v>901.5</v>
      </c>
      <c r="J1022" s="555">
        <f>ROUND(I1022*H1022,2)</f>
        <v>1821.03</v>
      </c>
      <c r="K1022" s="637"/>
      <c r="L1022" s="270"/>
      <c r="M1022" s="269">
        <v>901.5</v>
      </c>
      <c r="N1022" s="271">
        <f>ROUND(M1022*L1022,2)</f>
        <v>0</v>
      </c>
      <c r="O1022" s="270"/>
      <c r="P1022" s="269">
        <v>901.5</v>
      </c>
      <c r="Q1022" s="271">
        <f>ROUND(P1022*O1022,2)</f>
        <v>0</v>
      </c>
      <c r="R1022" s="640">
        <f t="shared" si="18"/>
        <v>2.02</v>
      </c>
      <c r="S1022" s="269">
        <v>901.5</v>
      </c>
      <c r="T1022" s="555">
        <f>ROUND(S1022*R1022,2)</f>
        <v>1821.03</v>
      </c>
      <c r="U1022" s="525"/>
    </row>
    <row r="1023" spans="2:21" s="415" customFormat="1" ht="13.5" hidden="1" outlineLevel="3">
      <c r="B1023" s="407"/>
      <c r="C1023" s="408"/>
      <c r="D1023" s="399" t="s">
        <v>70</v>
      </c>
      <c r="E1023" s="408"/>
      <c r="F1023" s="466" t="s">
        <v>2886</v>
      </c>
      <c r="G1023" s="408"/>
      <c r="H1023" s="411">
        <v>2.02</v>
      </c>
      <c r="I1023" s="412" t="s">
        <v>15</v>
      </c>
      <c r="J1023" s="408"/>
      <c r="K1023" s="408"/>
      <c r="L1023" s="414"/>
      <c r="M1023" s="412" t="s">
        <v>15</v>
      </c>
      <c r="N1023" s="413"/>
      <c r="O1023" s="414"/>
      <c r="P1023" s="412" t="s">
        <v>15</v>
      </c>
      <c r="Q1023" s="413"/>
      <c r="R1023" s="411">
        <f t="shared" si="18"/>
        <v>2.02</v>
      </c>
      <c r="S1023" s="412" t="s">
        <v>15</v>
      </c>
      <c r="T1023" s="408"/>
      <c r="U1023" s="536"/>
    </row>
    <row r="1024" spans="2:21" s="264" customFormat="1" ht="22.5" customHeight="1" outlineLevel="2" collapsed="1">
      <c r="B1024" s="255"/>
      <c r="C1024" s="265" t="s">
        <v>2132</v>
      </c>
      <c r="D1024" s="265" t="s">
        <v>90</v>
      </c>
      <c r="E1024" s="266" t="s">
        <v>2707</v>
      </c>
      <c r="F1024" s="554" t="s">
        <v>2708</v>
      </c>
      <c r="G1024" s="267" t="s">
        <v>182</v>
      </c>
      <c r="H1024" s="268">
        <v>4.04</v>
      </c>
      <c r="I1024" s="269">
        <v>1462.9</v>
      </c>
      <c r="J1024" s="555">
        <f>ROUND(I1024*H1024,2)</f>
        <v>5910.12</v>
      </c>
      <c r="K1024" s="637"/>
      <c r="L1024" s="270"/>
      <c r="M1024" s="269">
        <v>1462.9</v>
      </c>
      <c r="N1024" s="271">
        <f>ROUND(M1024*L1024,2)</f>
        <v>0</v>
      </c>
      <c r="O1024" s="270"/>
      <c r="P1024" s="269">
        <v>1462.9</v>
      </c>
      <c r="Q1024" s="271">
        <f>ROUND(P1024*O1024,2)</f>
        <v>0</v>
      </c>
      <c r="R1024" s="640">
        <f t="shared" si="18"/>
        <v>4.04</v>
      </c>
      <c r="S1024" s="269">
        <v>1462.9</v>
      </c>
      <c r="T1024" s="555">
        <f>ROUND(S1024*R1024,2)</f>
        <v>5910.12</v>
      </c>
      <c r="U1024" s="525"/>
    </row>
    <row r="1025" spans="2:21" s="415" customFormat="1" ht="13.5" hidden="1" outlineLevel="3">
      <c r="B1025" s="407"/>
      <c r="C1025" s="408"/>
      <c r="D1025" s="399" t="s">
        <v>70</v>
      </c>
      <c r="E1025" s="408"/>
      <c r="F1025" s="466" t="s">
        <v>2705</v>
      </c>
      <c r="G1025" s="408"/>
      <c r="H1025" s="411">
        <v>4.04</v>
      </c>
      <c r="I1025" s="412" t="s">
        <v>15</v>
      </c>
      <c r="J1025" s="408"/>
      <c r="K1025" s="408"/>
      <c r="L1025" s="414"/>
      <c r="M1025" s="412" t="s">
        <v>15</v>
      </c>
      <c r="N1025" s="413"/>
      <c r="O1025" s="414"/>
      <c r="P1025" s="412" t="s">
        <v>15</v>
      </c>
      <c r="Q1025" s="413"/>
      <c r="R1025" s="411">
        <f t="shared" si="18"/>
        <v>4.04</v>
      </c>
      <c r="S1025" s="412" t="s">
        <v>15</v>
      </c>
      <c r="T1025" s="408"/>
      <c r="U1025" s="536"/>
    </row>
    <row r="1026" spans="2:21" s="264" customFormat="1" ht="22.5" customHeight="1" outlineLevel="2" collapsed="1">
      <c r="B1026" s="255"/>
      <c r="C1026" s="265" t="s">
        <v>2137</v>
      </c>
      <c r="D1026" s="265" t="s">
        <v>90</v>
      </c>
      <c r="E1026" s="266" t="s">
        <v>2711</v>
      </c>
      <c r="F1026" s="554" t="s">
        <v>2712</v>
      </c>
      <c r="G1026" s="267" t="s">
        <v>182</v>
      </c>
      <c r="H1026" s="268">
        <v>9.18</v>
      </c>
      <c r="I1026" s="269">
        <v>192.3</v>
      </c>
      <c r="J1026" s="555">
        <f>ROUND(I1026*H1026,2)</f>
        <v>1765.31</v>
      </c>
      <c r="K1026" s="637"/>
      <c r="L1026" s="270"/>
      <c r="M1026" s="269">
        <v>192.3</v>
      </c>
      <c r="N1026" s="271">
        <f>ROUND(M1026*L1026,2)</f>
        <v>0</v>
      </c>
      <c r="O1026" s="270"/>
      <c r="P1026" s="269">
        <v>192.3</v>
      </c>
      <c r="Q1026" s="271">
        <f>ROUND(P1026*O1026,2)</f>
        <v>0</v>
      </c>
      <c r="R1026" s="640">
        <f t="shared" si="18"/>
        <v>9.18</v>
      </c>
      <c r="S1026" s="269">
        <v>192.3</v>
      </c>
      <c r="T1026" s="555">
        <f>ROUND(S1026*R1026,2)</f>
        <v>1765.31</v>
      </c>
      <c r="U1026" s="525"/>
    </row>
    <row r="1027" spans="2:21" s="415" customFormat="1" ht="13.5" hidden="1" outlineLevel="3">
      <c r="B1027" s="407"/>
      <c r="C1027" s="408"/>
      <c r="D1027" s="399" t="s">
        <v>70</v>
      </c>
      <c r="E1027" s="408"/>
      <c r="F1027" s="466" t="s">
        <v>3778</v>
      </c>
      <c r="G1027" s="408"/>
      <c r="H1027" s="411">
        <v>9.18</v>
      </c>
      <c r="I1027" s="412" t="s">
        <v>15</v>
      </c>
      <c r="J1027" s="408"/>
      <c r="K1027" s="408"/>
      <c r="L1027" s="414"/>
      <c r="M1027" s="412" t="s">
        <v>15</v>
      </c>
      <c r="N1027" s="413"/>
      <c r="O1027" s="414"/>
      <c r="P1027" s="412" t="s">
        <v>15</v>
      </c>
      <c r="Q1027" s="413"/>
      <c r="R1027" s="411">
        <f t="shared" si="18"/>
        <v>9.18</v>
      </c>
      <c r="S1027" s="412" t="s">
        <v>15</v>
      </c>
      <c r="T1027" s="408"/>
      <c r="U1027" s="536"/>
    </row>
    <row r="1028" spans="2:21" s="264" customFormat="1" ht="22.5" customHeight="1" outlineLevel="2" collapsed="1">
      <c r="B1028" s="255"/>
      <c r="C1028" s="256" t="s">
        <v>2144</v>
      </c>
      <c r="D1028" s="256" t="s">
        <v>67</v>
      </c>
      <c r="E1028" s="257" t="s">
        <v>2715</v>
      </c>
      <c r="F1028" s="258" t="s">
        <v>2716</v>
      </c>
      <c r="G1028" s="259" t="s">
        <v>182</v>
      </c>
      <c r="H1028" s="260">
        <v>4</v>
      </c>
      <c r="I1028" s="261">
        <v>975.2</v>
      </c>
      <c r="J1028" s="534">
        <f>ROUND(I1028*H1028,2)</f>
        <v>3900.8</v>
      </c>
      <c r="K1028" s="636"/>
      <c r="L1028" s="262"/>
      <c r="M1028" s="261">
        <v>975.2</v>
      </c>
      <c r="N1028" s="263">
        <f>ROUND(M1028*L1028,2)</f>
        <v>0</v>
      </c>
      <c r="O1028" s="262"/>
      <c r="P1028" s="261">
        <v>975.2</v>
      </c>
      <c r="Q1028" s="263">
        <f>ROUND(P1028*O1028,2)</f>
        <v>0</v>
      </c>
      <c r="R1028" s="638">
        <f t="shared" si="18"/>
        <v>4</v>
      </c>
      <c r="S1028" s="261">
        <v>975.2</v>
      </c>
      <c r="T1028" s="534">
        <f>ROUND(S1028*R1028,2)</f>
        <v>3900.8</v>
      </c>
      <c r="U1028" s="525"/>
    </row>
    <row r="1029" spans="2:21" s="415" customFormat="1" ht="13.5" hidden="1" outlineLevel="3">
      <c r="B1029" s="407"/>
      <c r="C1029" s="408"/>
      <c r="D1029" s="399" t="s">
        <v>70</v>
      </c>
      <c r="E1029" s="436" t="s">
        <v>15</v>
      </c>
      <c r="F1029" s="466" t="s">
        <v>2717</v>
      </c>
      <c r="G1029" s="408"/>
      <c r="H1029" s="411">
        <v>4</v>
      </c>
      <c r="I1029" s="412" t="s">
        <v>15</v>
      </c>
      <c r="J1029" s="408"/>
      <c r="K1029" s="408"/>
      <c r="L1029" s="414"/>
      <c r="M1029" s="412" t="s">
        <v>15</v>
      </c>
      <c r="N1029" s="413"/>
      <c r="O1029" s="414"/>
      <c r="P1029" s="412" t="s">
        <v>15</v>
      </c>
      <c r="Q1029" s="413"/>
      <c r="R1029" s="411">
        <f t="shared" si="18"/>
        <v>4</v>
      </c>
      <c r="S1029" s="412" t="s">
        <v>15</v>
      </c>
      <c r="T1029" s="408"/>
      <c r="U1029" s="536"/>
    </row>
    <row r="1030" spans="2:21" s="264" customFormat="1" ht="22.5" customHeight="1" outlineLevel="2" collapsed="1">
      <c r="B1030" s="255"/>
      <c r="C1030" s="265" t="s">
        <v>2147</v>
      </c>
      <c r="D1030" s="265" t="s">
        <v>90</v>
      </c>
      <c r="E1030" s="266" t="s">
        <v>2719</v>
      </c>
      <c r="F1030" s="554" t="s">
        <v>2720</v>
      </c>
      <c r="G1030" s="267" t="s">
        <v>182</v>
      </c>
      <c r="H1030" s="268">
        <v>3.03</v>
      </c>
      <c r="I1030" s="269">
        <v>1018.5</v>
      </c>
      <c r="J1030" s="555">
        <f>ROUND(I1030*H1030,2)</f>
        <v>3086.06</v>
      </c>
      <c r="K1030" s="637"/>
      <c r="L1030" s="270"/>
      <c r="M1030" s="269">
        <v>1018.5</v>
      </c>
      <c r="N1030" s="271">
        <f>ROUND(M1030*L1030,2)</f>
        <v>0</v>
      </c>
      <c r="O1030" s="270"/>
      <c r="P1030" s="269">
        <v>1018.5</v>
      </c>
      <c r="Q1030" s="271">
        <f>ROUND(P1030*O1030,2)</f>
        <v>0</v>
      </c>
      <c r="R1030" s="640">
        <f t="shared" si="18"/>
        <v>3.03</v>
      </c>
      <c r="S1030" s="269">
        <v>1018.5</v>
      </c>
      <c r="T1030" s="555">
        <f>ROUND(S1030*R1030,2)</f>
        <v>3086.06</v>
      </c>
      <c r="U1030" s="525"/>
    </row>
    <row r="1031" spans="2:21" s="415" customFormat="1" ht="13.5" hidden="1" outlineLevel="3">
      <c r="B1031" s="407"/>
      <c r="C1031" s="408"/>
      <c r="D1031" s="399" t="s">
        <v>70</v>
      </c>
      <c r="E1031" s="408"/>
      <c r="F1031" s="466" t="s">
        <v>2709</v>
      </c>
      <c r="G1031" s="408"/>
      <c r="H1031" s="411">
        <v>3.03</v>
      </c>
      <c r="I1031" s="412" t="s">
        <v>15</v>
      </c>
      <c r="J1031" s="408"/>
      <c r="K1031" s="408"/>
      <c r="L1031" s="414"/>
      <c r="M1031" s="412" t="s">
        <v>15</v>
      </c>
      <c r="N1031" s="413"/>
      <c r="O1031" s="414"/>
      <c r="P1031" s="412" t="s">
        <v>15</v>
      </c>
      <c r="Q1031" s="413"/>
      <c r="R1031" s="411">
        <f t="shared" si="18"/>
        <v>3.03</v>
      </c>
      <c r="S1031" s="412" t="s">
        <v>15</v>
      </c>
      <c r="T1031" s="408"/>
      <c r="U1031" s="536"/>
    </row>
    <row r="1032" spans="2:21" s="264" customFormat="1" ht="22.5" customHeight="1" outlineLevel="2" collapsed="1">
      <c r="B1032" s="255"/>
      <c r="C1032" s="265" t="s">
        <v>2155</v>
      </c>
      <c r="D1032" s="265" t="s">
        <v>90</v>
      </c>
      <c r="E1032" s="266" t="s">
        <v>2833</v>
      </c>
      <c r="F1032" s="554" t="s">
        <v>2834</v>
      </c>
      <c r="G1032" s="267" t="s">
        <v>182</v>
      </c>
      <c r="H1032" s="268">
        <v>1.01</v>
      </c>
      <c r="I1032" s="269">
        <v>1439.2</v>
      </c>
      <c r="J1032" s="555">
        <f>ROUND(I1032*H1032,2)</f>
        <v>1453.59</v>
      </c>
      <c r="K1032" s="637"/>
      <c r="L1032" s="270"/>
      <c r="M1032" s="269">
        <v>1439.2</v>
      </c>
      <c r="N1032" s="271">
        <f>ROUND(M1032*L1032,2)</f>
        <v>0</v>
      </c>
      <c r="O1032" s="270"/>
      <c r="P1032" s="269">
        <v>1439.2</v>
      </c>
      <c r="Q1032" s="271">
        <f>ROUND(P1032*O1032,2)</f>
        <v>0</v>
      </c>
      <c r="R1032" s="640">
        <f t="shared" si="18"/>
        <v>1.01</v>
      </c>
      <c r="S1032" s="269">
        <v>1439.2</v>
      </c>
      <c r="T1032" s="555">
        <f>ROUND(S1032*R1032,2)</f>
        <v>1453.59</v>
      </c>
      <c r="U1032" s="525"/>
    </row>
    <row r="1033" spans="2:21" s="415" customFormat="1" ht="13.5" hidden="1" outlineLevel="3">
      <c r="B1033" s="407"/>
      <c r="C1033" s="408"/>
      <c r="D1033" s="399" t="s">
        <v>70</v>
      </c>
      <c r="E1033" s="408"/>
      <c r="F1033" s="466" t="s">
        <v>2291</v>
      </c>
      <c r="G1033" s="408"/>
      <c r="H1033" s="411">
        <v>1.01</v>
      </c>
      <c r="I1033" s="412" t="s">
        <v>15</v>
      </c>
      <c r="J1033" s="408"/>
      <c r="K1033" s="408"/>
      <c r="L1033" s="414"/>
      <c r="M1033" s="412" t="s">
        <v>15</v>
      </c>
      <c r="N1033" s="413"/>
      <c r="O1033" s="414"/>
      <c r="P1033" s="412" t="s">
        <v>15</v>
      </c>
      <c r="Q1033" s="413"/>
      <c r="R1033" s="411">
        <f t="shared" si="18"/>
        <v>1.01</v>
      </c>
      <c r="S1033" s="412" t="s">
        <v>15</v>
      </c>
      <c r="T1033" s="408"/>
      <c r="U1033" s="536"/>
    </row>
    <row r="1034" spans="2:21" s="264" customFormat="1" ht="22.5" customHeight="1" outlineLevel="2" collapsed="1">
      <c r="B1034" s="255"/>
      <c r="C1034" s="265" t="s">
        <v>2159</v>
      </c>
      <c r="D1034" s="265" t="s">
        <v>90</v>
      </c>
      <c r="E1034" s="266" t="s">
        <v>2711</v>
      </c>
      <c r="F1034" s="554" t="s">
        <v>2712</v>
      </c>
      <c r="G1034" s="267" t="s">
        <v>182</v>
      </c>
      <c r="H1034" s="268">
        <v>4.08</v>
      </c>
      <c r="I1034" s="269">
        <v>192.3</v>
      </c>
      <c r="J1034" s="555">
        <f>ROUND(I1034*H1034,2)</f>
        <v>784.58</v>
      </c>
      <c r="K1034" s="637"/>
      <c r="L1034" s="270"/>
      <c r="M1034" s="269">
        <v>192.3</v>
      </c>
      <c r="N1034" s="271">
        <f>ROUND(M1034*L1034,2)</f>
        <v>0</v>
      </c>
      <c r="O1034" s="270"/>
      <c r="P1034" s="269">
        <v>192.3</v>
      </c>
      <c r="Q1034" s="271">
        <f>ROUND(P1034*O1034,2)</f>
        <v>0</v>
      </c>
      <c r="R1034" s="640">
        <f t="shared" si="18"/>
        <v>4.08</v>
      </c>
      <c r="S1034" s="269">
        <v>192.3</v>
      </c>
      <c r="T1034" s="555">
        <f>ROUND(S1034*R1034,2)</f>
        <v>784.58</v>
      </c>
      <c r="U1034" s="525"/>
    </row>
    <row r="1035" spans="2:21" s="415" customFormat="1" ht="13.5" hidden="1" outlineLevel="3">
      <c r="B1035" s="407"/>
      <c r="C1035" s="408"/>
      <c r="D1035" s="399" t="s">
        <v>70</v>
      </c>
      <c r="E1035" s="408"/>
      <c r="F1035" s="466" t="s">
        <v>2722</v>
      </c>
      <c r="G1035" s="408"/>
      <c r="H1035" s="411">
        <v>4.08</v>
      </c>
      <c r="I1035" s="412" t="s">
        <v>15</v>
      </c>
      <c r="J1035" s="408"/>
      <c r="K1035" s="408"/>
      <c r="L1035" s="414"/>
      <c r="M1035" s="412" t="s">
        <v>15</v>
      </c>
      <c r="N1035" s="413"/>
      <c r="O1035" s="414"/>
      <c r="P1035" s="412" t="s">
        <v>15</v>
      </c>
      <c r="Q1035" s="413"/>
      <c r="R1035" s="411">
        <f t="shared" si="18"/>
        <v>4.08</v>
      </c>
      <c r="S1035" s="412" t="s">
        <v>15</v>
      </c>
      <c r="T1035" s="408"/>
      <c r="U1035" s="536"/>
    </row>
    <row r="1036" spans="2:21" s="264" customFormat="1" ht="31.5" customHeight="1" outlineLevel="2" collapsed="1">
      <c r="B1036" s="255"/>
      <c r="C1036" s="256" t="s">
        <v>2163</v>
      </c>
      <c r="D1036" s="256" t="s">
        <v>67</v>
      </c>
      <c r="E1036" s="257" t="s">
        <v>2724</v>
      </c>
      <c r="F1036" s="258" t="s">
        <v>2725</v>
      </c>
      <c r="G1036" s="259" t="s">
        <v>182</v>
      </c>
      <c r="H1036" s="260">
        <v>4</v>
      </c>
      <c r="I1036" s="261">
        <v>724.5</v>
      </c>
      <c r="J1036" s="534">
        <f>ROUND(I1036*H1036,2)</f>
        <v>2898</v>
      </c>
      <c r="K1036" s="636"/>
      <c r="L1036" s="262"/>
      <c r="M1036" s="261">
        <v>724.5</v>
      </c>
      <c r="N1036" s="263">
        <f>ROUND(M1036*L1036,2)</f>
        <v>0</v>
      </c>
      <c r="O1036" s="262"/>
      <c r="P1036" s="261">
        <v>724.5</v>
      </c>
      <c r="Q1036" s="263">
        <f>ROUND(P1036*O1036,2)</f>
        <v>0</v>
      </c>
      <c r="R1036" s="638">
        <f t="shared" si="18"/>
        <v>4</v>
      </c>
      <c r="S1036" s="261">
        <v>724.5</v>
      </c>
      <c r="T1036" s="534">
        <f>ROUND(S1036*R1036,2)</f>
        <v>2898</v>
      </c>
      <c r="U1036" s="525"/>
    </row>
    <row r="1037" spans="2:21" s="415" customFormat="1" ht="13.5" hidden="1" outlineLevel="3">
      <c r="B1037" s="407"/>
      <c r="C1037" s="408"/>
      <c r="D1037" s="399" t="s">
        <v>70</v>
      </c>
      <c r="E1037" s="436" t="s">
        <v>15</v>
      </c>
      <c r="F1037" s="466" t="s">
        <v>3776</v>
      </c>
      <c r="G1037" s="408"/>
      <c r="H1037" s="411">
        <v>4</v>
      </c>
      <c r="I1037" s="412" t="s">
        <v>15</v>
      </c>
      <c r="J1037" s="408"/>
      <c r="K1037" s="408"/>
      <c r="L1037" s="414"/>
      <c r="M1037" s="412" t="s">
        <v>15</v>
      </c>
      <c r="N1037" s="413"/>
      <c r="O1037" s="414"/>
      <c r="P1037" s="412" t="s">
        <v>15</v>
      </c>
      <c r="Q1037" s="413"/>
      <c r="R1037" s="411">
        <f t="shared" si="18"/>
        <v>4</v>
      </c>
      <c r="S1037" s="412" t="s">
        <v>15</v>
      </c>
      <c r="T1037" s="408"/>
      <c r="U1037" s="536"/>
    </row>
    <row r="1038" spans="2:21" s="264" customFormat="1" ht="22.5" customHeight="1" outlineLevel="2" collapsed="1">
      <c r="B1038" s="255"/>
      <c r="C1038" s="256" t="s">
        <v>2167</v>
      </c>
      <c r="D1038" s="256" t="s">
        <v>67</v>
      </c>
      <c r="E1038" s="257" t="s">
        <v>3779</v>
      </c>
      <c r="F1038" s="258" t="s">
        <v>3780</v>
      </c>
      <c r="G1038" s="259" t="s">
        <v>104</v>
      </c>
      <c r="H1038" s="260">
        <v>3.2</v>
      </c>
      <c r="I1038" s="261">
        <v>2786.4</v>
      </c>
      <c r="J1038" s="534">
        <f>ROUND(I1038*H1038,2)</f>
        <v>8916.48</v>
      </c>
      <c r="K1038" s="636"/>
      <c r="L1038" s="262"/>
      <c r="M1038" s="261">
        <v>2786.4</v>
      </c>
      <c r="N1038" s="263">
        <f>ROUND(M1038*L1038,2)</f>
        <v>0</v>
      </c>
      <c r="O1038" s="262"/>
      <c r="P1038" s="261">
        <v>2786.4</v>
      </c>
      <c r="Q1038" s="263">
        <f>ROUND(P1038*O1038,2)</f>
        <v>0</v>
      </c>
      <c r="R1038" s="638">
        <f t="shared" si="18"/>
        <v>3.2</v>
      </c>
      <c r="S1038" s="261">
        <v>2786.4</v>
      </c>
      <c r="T1038" s="534">
        <f>ROUND(S1038*R1038,2)</f>
        <v>8916.48</v>
      </c>
      <c r="U1038" s="525"/>
    </row>
    <row r="1039" spans="2:21" s="415" customFormat="1" ht="13.5" hidden="1" outlineLevel="3">
      <c r="B1039" s="407"/>
      <c r="C1039" s="408"/>
      <c r="D1039" s="399" t="s">
        <v>70</v>
      </c>
      <c r="E1039" s="436" t="s">
        <v>15</v>
      </c>
      <c r="F1039" s="466" t="s">
        <v>3781</v>
      </c>
      <c r="G1039" s="408"/>
      <c r="H1039" s="411">
        <v>1.6</v>
      </c>
      <c r="I1039" s="412" t="s">
        <v>15</v>
      </c>
      <c r="J1039" s="408"/>
      <c r="K1039" s="408"/>
      <c r="L1039" s="414"/>
      <c r="M1039" s="412" t="s">
        <v>15</v>
      </c>
      <c r="N1039" s="413"/>
      <c r="O1039" s="414"/>
      <c r="P1039" s="412" t="s">
        <v>15</v>
      </c>
      <c r="Q1039" s="413"/>
      <c r="R1039" s="411">
        <f t="shared" si="18"/>
        <v>1.6</v>
      </c>
      <c r="S1039" s="412" t="s">
        <v>15</v>
      </c>
      <c r="T1039" s="408"/>
      <c r="U1039" s="536"/>
    </row>
    <row r="1040" spans="2:21" s="415" customFormat="1" ht="13.5" hidden="1" outlineLevel="3">
      <c r="B1040" s="407"/>
      <c r="C1040" s="408"/>
      <c r="D1040" s="399" t="s">
        <v>70</v>
      </c>
      <c r="E1040" s="436" t="s">
        <v>15</v>
      </c>
      <c r="F1040" s="466" t="s">
        <v>3782</v>
      </c>
      <c r="G1040" s="408"/>
      <c r="H1040" s="411">
        <v>1.6</v>
      </c>
      <c r="I1040" s="412" t="s">
        <v>15</v>
      </c>
      <c r="J1040" s="408"/>
      <c r="K1040" s="408"/>
      <c r="L1040" s="414"/>
      <c r="M1040" s="412" t="s">
        <v>15</v>
      </c>
      <c r="N1040" s="413"/>
      <c r="O1040" s="414"/>
      <c r="P1040" s="412" t="s">
        <v>15</v>
      </c>
      <c r="Q1040" s="413"/>
      <c r="R1040" s="411">
        <f t="shared" si="18"/>
        <v>1.6</v>
      </c>
      <c r="S1040" s="412" t="s">
        <v>15</v>
      </c>
      <c r="T1040" s="408"/>
      <c r="U1040" s="536"/>
    </row>
    <row r="1041" spans="2:21" s="424" customFormat="1" ht="13.5" hidden="1" outlineLevel="3">
      <c r="B1041" s="416"/>
      <c r="C1041" s="417"/>
      <c r="D1041" s="399" t="s">
        <v>70</v>
      </c>
      <c r="E1041" s="438" t="s">
        <v>15</v>
      </c>
      <c r="F1041" s="539" t="s">
        <v>71</v>
      </c>
      <c r="G1041" s="417"/>
      <c r="H1041" s="420">
        <v>3.2</v>
      </c>
      <c r="I1041" s="421" t="s">
        <v>15</v>
      </c>
      <c r="J1041" s="417"/>
      <c r="K1041" s="417"/>
      <c r="L1041" s="423"/>
      <c r="M1041" s="421" t="s">
        <v>15</v>
      </c>
      <c r="N1041" s="422"/>
      <c r="O1041" s="423"/>
      <c r="P1041" s="421" t="s">
        <v>15</v>
      </c>
      <c r="Q1041" s="422"/>
      <c r="R1041" s="420">
        <f t="shared" si="18"/>
        <v>3.2</v>
      </c>
      <c r="S1041" s="421" t="s">
        <v>15</v>
      </c>
      <c r="T1041" s="417"/>
      <c r="U1041" s="540"/>
    </row>
    <row r="1042" spans="2:21" s="264" customFormat="1" ht="22.5" customHeight="1" outlineLevel="2" collapsed="1">
      <c r="B1042" s="255"/>
      <c r="C1042" s="256" t="s">
        <v>2177</v>
      </c>
      <c r="D1042" s="256" t="s">
        <v>67</v>
      </c>
      <c r="E1042" s="257" t="s">
        <v>3783</v>
      </c>
      <c r="F1042" s="258" t="s">
        <v>3784</v>
      </c>
      <c r="G1042" s="259" t="s">
        <v>104</v>
      </c>
      <c r="H1042" s="260">
        <v>1.6</v>
      </c>
      <c r="I1042" s="261">
        <v>3204.4</v>
      </c>
      <c r="J1042" s="534">
        <f>ROUND(I1042*H1042,2)</f>
        <v>5127.04</v>
      </c>
      <c r="K1042" s="636"/>
      <c r="L1042" s="262"/>
      <c r="M1042" s="261">
        <v>3204.4</v>
      </c>
      <c r="N1042" s="263">
        <f>ROUND(M1042*L1042,2)</f>
        <v>0</v>
      </c>
      <c r="O1042" s="262"/>
      <c r="P1042" s="261">
        <v>3204.4</v>
      </c>
      <c r="Q1042" s="263">
        <f>ROUND(P1042*O1042,2)</f>
        <v>0</v>
      </c>
      <c r="R1042" s="638">
        <f t="shared" si="18"/>
        <v>1.6</v>
      </c>
      <c r="S1042" s="261">
        <v>3204.4</v>
      </c>
      <c r="T1042" s="534">
        <f>ROUND(S1042*R1042,2)</f>
        <v>5127.04</v>
      </c>
      <c r="U1042" s="525"/>
    </row>
    <row r="1043" spans="2:21" s="415" customFormat="1" ht="13.5" hidden="1" outlineLevel="3">
      <c r="B1043" s="407"/>
      <c r="C1043" s="408"/>
      <c r="D1043" s="399" t="s">
        <v>70</v>
      </c>
      <c r="E1043" s="436" t="s">
        <v>15</v>
      </c>
      <c r="F1043" s="466" t="s">
        <v>3785</v>
      </c>
      <c r="G1043" s="408"/>
      <c r="H1043" s="411">
        <v>1.6</v>
      </c>
      <c r="I1043" s="412" t="s">
        <v>15</v>
      </c>
      <c r="J1043" s="408"/>
      <c r="K1043" s="408"/>
      <c r="L1043" s="414"/>
      <c r="M1043" s="412" t="s">
        <v>15</v>
      </c>
      <c r="N1043" s="413"/>
      <c r="O1043" s="414"/>
      <c r="P1043" s="412" t="s">
        <v>15</v>
      </c>
      <c r="Q1043" s="413"/>
      <c r="R1043" s="411">
        <f t="shared" si="18"/>
        <v>1.6</v>
      </c>
      <c r="S1043" s="412" t="s">
        <v>15</v>
      </c>
      <c r="T1043" s="408"/>
      <c r="U1043" s="536"/>
    </row>
    <row r="1044" spans="2:21" s="264" customFormat="1" ht="22.5" customHeight="1" outlineLevel="2" collapsed="1">
      <c r="B1044" s="255"/>
      <c r="C1044" s="256" t="s">
        <v>2188</v>
      </c>
      <c r="D1044" s="256" t="s">
        <v>67</v>
      </c>
      <c r="E1044" s="257" t="s">
        <v>2745</v>
      </c>
      <c r="F1044" s="258" t="s">
        <v>2746</v>
      </c>
      <c r="G1044" s="259" t="s">
        <v>182</v>
      </c>
      <c r="H1044" s="260">
        <v>8</v>
      </c>
      <c r="I1044" s="261">
        <v>557.3</v>
      </c>
      <c r="J1044" s="534">
        <f>ROUND(I1044*H1044,2)</f>
        <v>4458.4</v>
      </c>
      <c r="K1044" s="636"/>
      <c r="L1044" s="262"/>
      <c r="M1044" s="261">
        <v>557.3</v>
      </c>
      <c r="N1044" s="263">
        <f>ROUND(M1044*L1044,2)</f>
        <v>0</v>
      </c>
      <c r="O1044" s="262"/>
      <c r="P1044" s="261">
        <v>557.3</v>
      </c>
      <c r="Q1044" s="263">
        <f>ROUND(P1044*O1044,2)</f>
        <v>0</v>
      </c>
      <c r="R1044" s="638">
        <f t="shared" si="18"/>
        <v>8</v>
      </c>
      <c r="S1044" s="261">
        <v>557.3</v>
      </c>
      <c r="T1044" s="534">
        <f>ROUND(S1044*R1044,2)</f>
        <v>4458.4</v>
      </c>
      <c r="U1044" s="525"/>
    </row>
    <row r="1045" spans="2:21" s="415" customFormat="1" ht="13.5" hidden="1" outlineLevel="3">
      <c r="B1045" s="407"/>
      <c r="C1045" s="408"/>
      <c r="D1045" s="399" t="s">
        <v>70</v>
      </c>
      <c r="E1045" s="436" t="s">
        <v>15</v>
      </c>
      <c r="F1045" s="466" t="s">
        <v>3786</v>
      </c>
      <c r="G1045" s="408"/>
      <c r="H1045" s="411">
        <v>4</v>
      </c>
      <c r="I1045" s="412" t="s">
        <v>15</v>
      </c>
      <c r="J1045" s="408"/>
      <c r="K1045" s="408"/>
      <c r="L1045" s="414"/>
      <c r="M1045" s="412" t="s">
        <v>15</v>
      </c>
      <c r="N1045" s="413"/>
      <c r="O1045" s="414"/>
      <c r="P1045" s="412" t="s">
        <v>15</v>
      </c>
      <c r="Q1045" s="413"/>
      <c r="R1045" s="411">
        <f t="shared" si="18"/>
        <v>4</v>
      </c>
      <c r="S1045" s="412" t="s">
        <v>15</v>
      </c>
      <c r="T1045" s="408"/>
      <c r="U1045" s="536"/>
    </row>
    <row r="1046" spans="2:21" s="415" customFormat="1" ht="13.5" hidden="1" outlineLevel="3">
      <c r="B1046" s="407"/>
      <c r="C1046" s="408"/>
      <c r="D1046" s="399" t="s">
        <v>70</v>
      </c>
      <c r="E1046" s="436" t="s">
        <v>15</v>
      </c>
      <c r="F1046" s="466" t="s">
        <v>2717</v>
      </c>
      <c r="G1046" s="408"/>
      <c r="H1046" s="411">
        <v>4</v>
      </c>
      <c r="I1046" s="412" t="s">
        <v>15</v>
      </c>
      <c r="J1046" s="408"/>
      <c r="K1046" s="408"/>
      <c r="L1046" s="414"/>
      <c r="M1046" s="412" t="s">
        <v>15</v>
      </c>
      <c r="N1046" s="413"/>
      <c r="O1046" s="414"/>
      <c r="P1046" s="412" t="s">
        <v>15</v>
      </c>
      <c r="Q1046" s="413"/>
      <c r="R1046" s="411">
        <f t="shared" si="18"/>
        <v>4</v>
      </c>
      <c r="S1046" s="412" t="s">
        <v>15</v>
      </c>
      <c r="T1046" s="408"/>
      <c r="U1046" s="536"/>
    </row>
    <row r="1047" spans="2:21" s="424" customFormat="1" ht="13.5" hidden="1" outlineLevel="3">
      <c r="B1047" s="416"/>
      <c r="C1047" s="417"/>
      <c r="D1047" s="399" t="s">
        <v>70</v>
      </c>
      <c r="E1047" s="438" t="s">
        <v>15</v>
      </c>
      <c r="F1047" s="539" t="s">
        <v>71</v>
      </c>
      <c r="G1047" s="417"/>
      <c r="H1047" s="420">
        <v>8</v>
      </c>
      <c r="I1047" s="421" t="s">
        <v>15</v>
      </c>
      <c r="J1047" s="417"/>
      <c r="K1047" s="417"/>
      <c r="L1047" s="423"/>
      <c r="M1047" s="421" t="s">
        <v>15</v>
      </c>
      <c r="N1047" s="422"/>
      <c r="O1047" s="423"/>
      <c r="P1047" s="421" t="s">
        <v>15</v>
      </c>
      <c r="Q1047" s="422"/>
      <c r="R1047" s="420">
        <f t="shared" si="18"/>
        <v>8</v>
      </c>
      <c r="S1047" s="421" t="s">
        <v>15</v>
      </c>
      <c r="T1047" s="417"/>
      <c r="U1047" s="540"/>
    </row>
    <row r="1048" spans="2:21" s="264" customFormat="1" ht="22.5" customHeight="1" outlineLevel="2">
      <c r="B1048" s="255"/>
      <c r="C1048" s="265" t="s">
        <v>2192</v>
      </c>
      <c r="D1048" s="265" t="s">
        <v>90</v>
      </c>
      <c r="E1048" s="266" t="s">
        <v>2748</v>
      </c>
      <c r="F1048" s="554" t="s">
        <v>2749</v>
      </c>
      <c r="G1048" s="267" t="s">
        <v>182</v>
      </c>
      <c r="H1048" s="268">
        <v>8</v>
      </c>
      <c r="I1048" s="269">
        <v>1811.2</v>
      </c>
      <c r="J1048" s="555">
        <f>ROUND(I1048*H1048,2)</f>
        <v>14489.6</v>
      </c>
      <c r="K1048" s="637"/>
      <c r="L1048" s="270"/>
      <c r="M1048" s="269">
        <v>1811.2</v>
      </c>
      <c r="N1048" s="271">
        <f>ROUND(M1048*L1048,2)</f>
        <v>0</v>
      </c>
      <c r="O1048" s="270"/>
      <c r="P1048" s="269">
        <v>1811.2</v>
      </c>
      <c r="Q1048" s="271">
        <f>ROUND(P1048*O1048,2)</f>
        <v>0</v>
      </c>
      <c r="R1048" s="640">
        <f t="shared" si="18"/>
        <v>8</v>
      </c>
      <c r="S1048" s="269">
        <v>1811.2</v>
      </c>
      <c r="T1048" s="555">
        <f>ROUND(S1048*R1048,2)</f>
        <v>14489.6</v>
      </c>
      <c r="U1048" s="525"/>
    </row>
    <row r="1049" spans="2:21" s="264" customFormat="1" ht="22.5" customHeight="1" outlineLevel="2" collapsed="1">
      <c r="B1049" s="255"/>
      <c r="C1049" s="256" t="s">
        <v>2197</v>
      </c>
      <c r="D1049" s="256" t="s">
        <v>67</v>
      </c>
      <c r="E1049" s="257" t="s">
        <v>2843</v>
      </c>
      <c r="F1049" s="258" t="s">
        <v>2844</v>
      </c>
      <c r="G1049" s="259" t="s">
        <v>182</v>
      </c>
      <c r="H1049" s="260">
        <v>1</v>
      </c>
      <c r="I1049" s="261">
        <v>626.9</v>
      </c>
      <c r="J1049" s="534">
        <f>ROUND(I1049*H1049,2)</f>
        <v>626.9</v>
      </c>
      <c r="K1049" s="636"/>
      <c r="L1049" s="262"/>
      <c r="M1049" s="261">
        <v>626.9</v>
      </c>
      <c r="N1049" s="263">
        <f>ROUND(M1049*L1049,2)</f>
        <v>0</v>
      </c>
      <c r="O1049" s="262"/>
      <c r="P1049" s="261">
        <v>626.9</v>
      </c>
      <c r="Q1049" s="263">
        <f>ROUND(P1049*O1049,2)</f>
        <v>0</v>
      </c>
      <c r="R1049" s="638">
        <f t="shared" si="18"/>
        <v>1</v>
      </c>
      <c r="S1049" s="261">
        <v>626.9</v>
      </c>
      <c r="T1049" s="534">
        <f>ROUND(S1049*R1049,2)</f>
        <v>626.9</v>
      </c>
      <c r="U1049" s="525"/>
    </row>
    <row r="1050" spans="2:21" s="415" customFormat="1" ht="13.5" hidden="1" outlineLevel="3">
      <c r="B1050" s="407"/>
      <c r="C1050" s="408"/>
      <c r="D1050" s="399" t="s">
        <v>70</v>
      </c>
      <c r="E1050" s="436" t="s">
        <v>15</v>
      </c>
      <c r="F1050" s="466" t="s">
        <v>3787</v>
      </c>
      <c r="G1050" s="408"/>
      <c r="H1050" s="411">
        <v>1</v>
      </c>
      <c r="I1050" s="412" t="s">
        <v>15</v>
      </c>
      <c r="J1050" s="408"/>
      <c r="K1050" s="408"/>
      <c r="L1050" s="414"/>
      <c r="M1050" s="412" t="s">
        <v>15</v>
      </c>
      <c r="N1050" s="413"/>
      <c r="O1050" s="414"/>
      <c r="P1050" s="412" t="s">
        <v>15</v>
      </c>
      <c r="Q1050" s="413"/>
      <c r="R1050" s="411">
        <f t="shared" si="18"/>
        <v>1</v>
      </c>
      <c r="S1050" s="412" t="s">
        <v>15</v>
      </c>
      <c r="T1050" s="408"/>
      <c r="U1050" s="536"/>
    </row>
    <row r="1051" spans="2:21" s="264" customFormat="1" ht="22.5" customHeight="1" outlineLevel="2">
      <c r="B1051" s="255"/>
      <c r="C1051" s="265" t="s">
        <v>2202</v>
      </c>
      <c r="D1051" s="265" t="s">
        <v>90</v>
      </c>
      <c r="E1051" s="266" t="s">
        <v>2847</v>
      </c>
      <c r="F1051" s="554" t="s">
        <v>2848</v>
      </c>
      <c r="G1051" s="267" t="s">
        <v>182</v>
      </c>
      <c r="H1051" s="268">
        <v>1</v>
      </c>
      <c r="I1051" s="269">
        <v>15525.8</v>
      </c>
      <c r="J1051" s="555">
        <f>ROUND(I1051*H1051,2)</f>
        <v>15525.8</v>
      </c>
      <c r="K1051" s="637"/>
      <c r="L1051" s="270"/>
      <c r="M1051" s="269">
        <v>15525.8</v>
      </c>
      <c r="N1051" s="271">
        <f>ROUND(M1051*L1051,2)</f>
        <v>0</v>
      </c>
      <c r="O1051" s="270"/>
      <c r="P1051" s="269">
        <v>15525.8</v>
      </c>
      <c r="Q1051" s="271">
        <f>ROUND(P1051*O1051,2)</f>
        <v>0</v>
      </c>
      <c r="R1051" s="640">
        <f t="shared" si="18"/>
        <v>1</v>
      </c>
      <c r="S1051" s="269">
        <v>15525.8</v>
      </c>
      <c r="T1051" s="555">
        <f>ROUND(S1051*R1051,2)</f>
        <v>15525.8</v>
      </c>
      <c r="U1051" s="525"/>
    </row>
    <row r="1052" spans="2:21" s="264" customFormat="1" ht="22.5" customHeight="1" outlineLevel="2" collapsed="1">
      <c r="B1052" s="255"/>
      <c r="C1052" s="256" t="s">
        <v>2205</v>
      </c>
      <c r="D1052" s="256" t="s">
        <v>67</v>
      </c>
      <c r="E1052" s="257" t="s">
        <v>2858</v>
      </c>
      <c r="F1052" s="258" t="s">
        <v>2859</v>
      </c>
      <c r="G1052" s="259" t="s">
        <v>182</v>
      </c>
      <c r="H1052" s="260">
        <v>1</v>
      </c>
      <c r="I1052" s="261">
        <v>209</v>
      </c>
      <c r="J1052" s="534">
        <f>ROUND(I1052*H1052,2)</f>
        <v>209</v>
      </c>
      <c r="K1052" s="636"/>
      <c r="L1052" s="262"/>
      <c r="M1052" s="261">
        <v>209</v>
      </c>
      <c r="N1052" s="263">
        <f>ROUND(M1052*L1052,2)</f>
        <v>0</v>
      </c>
      <c r="O1052" s="262"/>
      <c r="P1052" s="261">
        <v>209</v>
      </c>
      <c r="Q1052" s="263">
        <f>ROUND(P1052*O1052,2)</f>
        <v>0</v>
      </c>
      <c r="R1052" s="638">
        <f t="shared" si="18"/>
        <v>1</v>
      </c>
      <c r="S1052" s="261">
        <v>209</v>
      </c>
      <c r="T1052" s="534">
        <f>ROUND(S1052*R1052,2)</f>
        <v>209</v>
      </c>
      <c r="U1052" s="525"/>
    </row>
    <row r="1053" spans="2:21" s="415" customFormat="1" ht="13.5" hidden="1" outlineLevel="3">
      <c r="B1053" s="407"/>
      <c r="C1053" s="408"/>
      <c r="D1053" s="399" t="s">
        <v>70</v>
      </c>
      <c r="E1053" s="436" t="s">
        <v>15</v>
      </c>
      <c r="F1053" s="466" t="s">
        <v>2897</v>
      </c>
      <c r="G1053" s="408"/>
      <c r="H1053" s="411">
        <v>1</v>
      </c>
      <c r="I1053" s="412" t="s">
        <v>15</v>
      </c>
      <c r="J1053" s="408"/>
      <c r="K1053" s="408"/>
      <c r="L1053" s="414"/>
      <c r="M1053" s="412" t="s">
        <v>15</v>
      </c>
      <c r="N1053" s="413"/>
      <c r="O1053" s="414"/>
      <c r="P1053" s="412" t="s">
        <v>15</v>
      </c>
      <c r="Q1053" s="413"/>
      <c r="R1053" s="411">
        <f t="shared" si="18"/>
        <v>1</v>
      </c>
      <c r="S1053" s="412" t="s">
        <v>15</v>
      </c>
      <c r="T1053" s="408"/>
      <c r="U1053" s="536"/>
    </row>
    <row r="1054" spans="2:21" s="264" customFormat="1" ht="22.5" customHeight="1" outlineLevel="2">
      <c r="B1054" s="255"/>
      <c r="C1054" s="265" t="s">
        <v>2224</v>
      </c>
      <c r="D1054" s="265" t="s">
        <v>90</v>
      </c>
      <c r="E1054" s="266" t="s">
        <v>2862</v>
      </c>
      <c r="F1054" s="554" t="s">
        <v>2863</v>
      </c>
      <c r="G1054" s="267" t="s">
        <v>182</v>
      </c>
      <c r="H1054" s="268">
        <v>1</v>
      </c>
      <c r="I1054" s="269">
        <v>450.1</v>
      </c>
      <c r="J1054" s="555">
        <f>ROUND(I1054*H1054,2)</f>
        <v>450.1</v>
      </c>
      <c r="K1054" s="637"/>
      <c r="L1054" s="270"/>
      <c r="M1054" s="269">
        <v>450.1</v>
      </c>
      <c r="N1054" s="271">
        <f>ROUND(M1054*L1054,2)</f>
        <v>0</v>
      </c>
      <c r="O1054" s="270"/>
      <c r="P1054" s="269">
        <v>450.1</v>
      </c>
      <c r="Q1054" s="271">
        <f>ROUND(P1054*O1054,2)</f>
        <v>0</v>
      </c>
      <c r="R1054" s="640">
        <f t="shared" si="18"/>
        <v>1</v>
      </c>
      <c r="S1054" s="269">
        <v>450.1</v>
      </c>
      <c r="T1054" s="555">
        <f>ROUND(S1054*R1054,2)</f>
        <v>450.1</v>
      </c>
      <c r="U1054" s="525"/>
    </row>
    <row r="1055" spans="2:21" s="264" customFormat="1" ht="22.5" customHeight="1" outlineLevel="2" collapsed="1">
      <c r="B1055" s="255"/>
      <c r="C1055" s="256" t="s">
        <v>2225</v>
      </c>
      <c r="D1055" s="256" t="s">
        <v>67</v>
      </c>
      <c r="E1055" s="257" t="s">
        <v>2758</v>
      </c>
      <c r="F1055" s="258" t="s">
        <v>2759</v>
      </c>
      <c r="G1055" s="259" t="s">
        <v>182</v>
      </c>
      <c r="H1055" s="260">
        <v>54</v>
      </c>
      <c r="I1055" s="261">
        <v>118.5</v>
      </c>
      <c r="J1055" s="534">
        <f>ROUND(I1055*H1055,2)</f>
        <v>6399</v>
      </c>
      <c r="K1055" s="636"/>
      <c r="L1055" s="262"/>
      <c r="M1055" s="261">
        <v>118.5</v>
      </c>
      <c r="N1055" s="263">
        <f>ROUND(M1055*L1055,2)</f>
        <v>0</v>
      </c>
      <c r="O1055" s="262"/>
      <c r="P1055" s="261">
        <v>118.5</v>
      </c>
      <c r="Q1055" s="263">
        <f>ROUND(P1055*O1055,2)</f>
        <v>0</v>
      </c>
      <c r="R1055" s="638">
        <f t="shared" si="18"/>
        <v>54</v>
      </c>
      <c r="S1055" s="261">
        <v>118.5</v>
      </c>
      <c r="T1055" s="534">
        <f>ROUND(S1055*R1055,2)</f>
        <v>6399</v>
      </c>
      <c r="U1055" s="525"/>
    </row>
    <row r="1056" spans="2:21" s="415" customFormat="1" ht="13.5" hidden="1" outlineLevel="3">
      <c r="B1056" s="407"/>
      <c r="C1056" s="408"/>
      <c r="D1056" s="399" t="s">
        <v>70</v>
      </c>
      <c r="E1056" s="436" t="s">
        <v>15</v>
      </c>
      <c r="F1056" s="466" t="s">
        <v>3788</v>
      </c>
      <c r="G1056" s="408"/>
      <c r="H1056" s="411">
        <v>30</v>
      </c>
      <c r="I1056" s="412" t="s">
        <v>15</v>
      </c>
      <c r="J1056" s="408"/>
      <c r="K1056" s="408"/>
      <c r="L1056" s="414"/>
      <c r="M1056" s="412" t="s">
        <v>15</v>
      </c>
      <c r="N1056" s="413"/>
      <c r="O1056" s="414"/>
      <c r="P1056" s="412" t="s">
        <v>15</v>
      </c>
      <c r="Q1056" s="413"/>
      <c r="R1056" s="411">
        <f t="shared" si="18"/>
        <v>30</v>
      </c>
      <c r="S1056" s="412" t="s">
        <v>15</v>
      </c>
      <c r="T1056" s="408"/>
      <c r="U1056" s="536"/>
    </row>
    <row r="1057" spans="2:21" s="415" customFormat="1" ht="13.5" hidden="1" outlineLevel="3">
      <c r="B1057" s="407"/>
      <c r="C1057" s="408"/>
      <c r="D1057" s="399" t="s">
        <v>70</v>
      </c>
      <c r="E1057" s="436" t="s">
        <v>15</v>
      </c>
      <c r="F1057" s="466" t="s">
        <v>3789</v>
      </c>
      <c r="G1057" s="408"/>
      <c r="H1057" s="411">
        <v>24</v>
      </c>
      <c r="I1057" s="412" t="s">
        <v>15</v>
      </c>
      <c r="J1057" s="408"/>
      <c r="K1057" s="408"/>
      <c r="L1057" s="414"/>
      <c r="M1057" s="412" t="s">
        <v>15</v>
      </c>
      <c r="N1057" s="413"/>
      <c r="O1057" s="414"/>
      <c r="P1057" s="412" t="s">
        <v>15</v>
      </c>
      <c r="Q1057" s="413"/>
      <c r="R1057" s="411">
        <f t="shared" si="18"/>
        <v>24</v>
      </c>
      <c r="S1057" s="412" t="s">
        <v>15</v>
      </c>
      <c r="T1057" s="408"/>
      <c r="U1057" s="536"/>
    </row>
    <row r="1058" spans="2:21" s="424" customFormat="1" ht="13.5" hidden="1" outlineLevel="3">
      <c r="B1058" s="416"/>
      <c r="C1058" s="417"/>
      <c r="D1058" s="399" t="s">
        <v>70</v>
      </c>
      <c r="E1058" s="438" t="s">
        <v>15</v>
      </c>
      <c r="F1058" s="539" t="s">
        <v>71</v>
      </c>
      <c r="G1058" s="417"/>
      <c r="H1058" s="420">
        <v>54</v>
      </c>
      <c r="I1058" s="421" t="s">
        <v>15</v>
      </c>
      <c r="J1058" s="417"/>
      <c r="K1058" s="417"/>
      <c r="L1058" s="423"/>
      <c r="M1058" s="421" t="s">
        <v>15</v>
      </c>
      <c r="N1058" s="422"/>
      <c r="O1058" s="423"/>
      <c r="P1058" s="421" t="s">
        <v>15</v>
      </c>
      <c r="Q1058" s="422"/>
      <c r="R1058" s="420">
        <f t="shared" si="18"/>
        <v>54</v>
      </c>
      <c r="S1058" s="421" t="s">
        <v>15</v>
      </c>
      <c r="T1058" s="417"/>
      <c r="U1058" s="540"/>
    </row>
    <row r="1059" spans="2:21" s="264" customFormat="1" ht="22.5" customHeight="1" outlineLevel="2">
      <c r="B1059" s="255"/>
      <c r="C1059" s="256" t="s">
        <v>2226</v>
      </c>
      <c r="D1059" s="256" t="s">
        <v>67</v>
      </c>
      <c r="E1059" s="257" t="s">
        <v>3790</v>
      </c>
      <c r="F1059" s="258" t="s">
        <v>3791</v>
      </c>
      <c r="G1059" s="259" t="s">
        <v>182</v>
      </c>
      <c r="H1059" s="260">
        <v>1</v>
      </c>
      <c r="I1059" s="261">
        <v>1741.5</v>
      </c>
      <c r="J1059" s="534">
        <f>ROUND(I1059*H1059,2)</f>
        <v>1741.5</v>
      </c>
      <c r="K1059" s="636"/>
      <c r="L1059" s="262"/>
      <c r="M1059" s="261">
        <v>1741.5</v>
      </c>
      <c r="N1059" s="263">
        <f>ROUND(M1059*L1059,2)</f>
        <v>0</v>
      </c>
      <c r="O1059" s="262"/>
      <c r="P1059" s="261">
        <v>1741.5</v>
      </c>
      <c r="Q1059" s="263">
        <f>ROUND(P1059*O1059,2)</f>
        <v>0</v>
      </c>
      <c r="R1059" s="638">
        <f t="shared" si="18"/>
        <v>1</v>
      </c>
      <c r="S1059" s="261">
        <v>1741.5</v>
      </c>
      <c r="T1059" s="534">
        <f>ROUND(S1059*R1059,2)</f>
        <v>1741.5</v>
      </c>
      <c r="U1059" s="525"/>
    </row>
    <row r="1060" spans="2:21" s="264" customFormat="1" ht="22.5" customHeight="1" outlineLevel="2" collapsed="1">
      <c r="B1060" s="255"/>
      <c r="C1060" s="256" t="s">
        <v>2228</v>
      </c>
      <c r="D1060" s="256" t="s">
        <v>67</v>
      </c>
      <c r="E1060" s="257" t="s">
        <v>3792</v>
      </c>
      <c r="F1060" s="258" t="s">
        <v>3793</v>
      </c>
      <c r="G1060" s="259" t="s">
        <v>182</v>
      </c>
      <c r="H1060" s="260">
        <v>1</v>
      </c>
      <c r="I1060" s="261">
        <v>278.6</v>
      </c>
      <c r="J1060" s="534">
        <f>ROUND(I1060*H1060,2)</f>
        <v>278.6</v>
      </c>
      <c r="K1060" s="636"/>
      <c r="L1060" s="262"/>
      <c r="M1060" s="261">
        <v>278.6</v>
      </c>
      <c r="N1060" s="263">
        <f>ROUND(M1060*L1060,2)</f>
        <v>0</v>
      </c>
      <c r="O1060" s="262"/>
      <c r="P1060" s="261">
        <v>278.6</v>
      </c>
      <c r="Q1060" s="263">
        <f>ROUND(P1060*O1060,2)</f>
        <v>0</v>
      </c>
      <c r="R1060" s="638">
        <f t="shared" si="18"/>
        <v>1</v>
      </c>
      <c r="S1060" s="261">
        <v>278.6</v>
      </c>
      <c r="T1060" s="534">
        <f>ROUND(S1060*R1060,2)</f>
        <v>278.6</v>
      </c>
      <c r="U1060" s="525"/>
    </row>
    <row r="1061" spans="2:21" s="415" customFormat="1" ht="13.5" hidden="1" outlineLevel="3">
      <c r="B1061" s="407"/>
      <c r="C1061" s="408"/>
      <c r="D1061" s="399" t="s">
        <v>70</v>
      </c>
      <c r="E1061" s="436" t="s">
        <v>15</v>
      </c>
      <c r="F1061" s="466" t="s">
        <v>3794</v>
      </c>
      <c r="G1061" s="408"/>
      <c r="H1061" s="411">
        <v>1</v>
      </c>
      <c r="I1061" s="412" t="s">
        <v>15</v>
      </c>
      <c r="J1061" s="408"/>
      <c r="K1061" s="408"/>
      <c r="L1061" s="414"/>
      <c r="M1061" s="412" t="s">
        <v>15</v>
      </c>
      <c r="N1061" s="413"/>
      <c r="O1061" s="414"/>
      <c r="P1061" s="412" t="s">
        <v>15</v>
      </c>
      <c r="Q1061" s="413"/>
      <c r="R1061" s="411">
        <f t="shared" si="18"/>
        <v>1</v>
      </c>
      <c r="S1061" s="412" t="s">
        <v>15</v>
      </c>
      <c r="T1061" s="408"/>
      <c r="U1061" s="536"/>
    </row>
    <row r="1062" spans="2:21" s="264" customFormat="1" ht="31.5" customHeight="1" outlineLevel="2">
      <c r="B1062" s="255"/>
      <c r="C1062" s="256" t="s">
        <v>2229</v>
      </c>
      <c r="D1062" s="256" t="s">
        <v>67</v>
      </c>
      <c r="E1062" s="257" t="s">
        <v>1404</v>
      </c>
      <c r="F1062" s="258" t="s">
        <v>1405</v>
      </c>
      <c r="G1062" s="259" t="s">
        <v>82</v>
      </c>
      <c r="H1062" s="260">
        <v>0.32</v>
      </c>
      <c r="I1062" s="261">
        <v>62.7</v>
      </c>
      <c r="J1062" s="534">
        <f>ROUND(I1062*H1062,2)</f>
        <v>20.06</v>
      </c>
      <c r="K1062" s="636"/>
      <c r="L1062" s="262"/>
      <c r="M1062" s="261">
        <v>62.7</v>
      </c>
      <c r="N1062" s="263">
        <f>ROUND(M1062*L1062,2)</f>
        <v>0</v>
      </c>
      <c r="O1062" s="262"/>
      <c r="P1062" s="261">
        <v>62.7</v>
      </c>
      <c r="Q1062" s="263">
        <f>ROUND(P1062*O1062,2)</f>
        <v>0</v>
      </c>
      <c r="R1062" s="638">
        <f t="shared" si="18"/>
        <v>0.32</v>
      </c>
      <c r="S1062" s="261">
        <v>62.7</v>
      </c>
      <c r="T1062" s="534">
        <f>ROUND(S1062*R1062,2)</f>
        <v>20.06</v>
      </c>
      <c r="U1062" s="525"/>
    </row>
    <row r="1063" spans="2:21" s="264" customFormat="1" ht="22.5" customHeight="1" outlineLevel="2">
      <c r="B1063" s="255"/>
      <c r="C1063" s="256" t="s">
        <v>2244</v>
      </c>
      <c r="D1063" s="256" t="s">
        <v>67</v>
      </c>
      <c r="E1063" s="257" t="s">
        <v>1406</v>
      </c>
      <c r="F1063" s="258" t="s">
        <v>1407</v>
      </c>
      <c r="G1063" s="259" t="s">
        <v>82</v>
      </c>
      <c r="H1063" s="260">
        <v>0.32</v>
      </c>
      <c r="I1063" s="261">
        <v>27.9</v>
      </c>
      <c r="J1063" s="534">
        <f>ROUND(I1063*H1063,2)</f>
        <v>8.93</v>
      </c>
      <c r="K1063" s="636"/>
      <c r="L1063" s="262"/>
      <c r="M1063" s="261">
        <v>27.9</v>
      </c>
      <c r="N1063" s="263">
        <f>ROUND(M1063*L1063,2)</f>
        <v>0</v>
      </c>
      <c r="O1063" s="262"/>
      <c r="P1063" s="261">
        <v>27.9</v>
      </c>
      <c r="Q1063" s="263">
        <f>ROUND(P1063*O1063,2)</f>
        <v>0</v>
      </c>
      <c r="R1063" s="638">
        <f t="shared" si="18"/>
        <v>0.32</v>
      </c>
      <c r="S1063" s="261">
        <v>27.9</v>
      </c>
      <c r="T1063" s="534">
        <f>ROUND(S1063*R1063,2)</f>
        <v>8.93</v>
      </c>
      <c r="U1063" s="525"/>
    </row>
    <row r="1064" spans="2:21" s="264" customFormat="1" ht="22.5" customHeight="1" outlineLevel="2" collapsed="1">
      <c r="B1064" s="255"/>
      <c r="C1064" s="256" t="s">
        <v>2246</v>
      </c>
      <c r="D1064" s="256" t="s">
        <v>67</v>
      </c>
      <c r="E1064" s="257" t="s">
        <v>3795</v>
      </c>
      <c r="F1064" s="258" t="s">
        <v>3796</v>
      </c>
      <c r="G1064" s="259" t="s">
        <v>82</v>
      </c>
      <c r="H1064" s="260">
        <v>2.88</v>
      </c>
      <c r="I1064" s="261">
        <v>11.1</v>
      </c>
      <c r="J1064" s="534">
        <f>ROUND(I1064*H1064,2)</f>
        <v>31.97</v>
      </c>
      <c r="K1064" s="636"/>
      <c r="L1064" s="262"/>
      <c r="M1064" s="261">
        <v>11.1</v>
      </c>
      <c r="N1064" s="263">
        <f>ROUND(M1064*L1064,2)</f>
        <v>0</v>
      </c>
      <c r="O1064" s="262"/>
      <c r="P1064" s="261">
        <v>11.1</v>
      </c>
      <c r="Q1064" s="263">
        <f>ROUND(P1064*O1064,2)</f>
        <v>0</v>
      </c>
      <c r="R1064" s="638">
        <f t="shared" si="18"/>
        <v>2.88</v>
      </c>
      <c r="S1064" s="261">
        <v>11.1</v>
      </c>
      <c r="T1064" s="534">
        <f>ROUND(S1064*R1064,2)</f>
        <v>31.97</v>
      </c>
      <c r="U1064" s="525"/>
    </row>
    <row r="1065" spans="2:21" s="415" customFormat="1" ht="13.5" hidden="1" outlineLevel="3">
      <c r="B1065" s="407"/>
      <c r="C1065" s="408"/>
      <c r="D1065" s="399" t="s">
        <v>70</v>
      </c>
      <c r="E1065" s="408"/>
      <c r="F1065" s="466" t="s">
        <v>3797</v>
      </c>
      <c r="G1065" s="408"/>
      <c r="H1065" s="411">
        <v>2.88</v>
      </c>
      <c r="I1065" s="412" t="s">
        <v>15</v>
      </c>
      <c r="J1065" s="408"/>
      <c r="K1065" s="408"/>
      <c r="L1065" s="414"/>
      <c r="M1065" s="412" t="s">
        <v>15</v>
      </c>
      <c r="N1065" s="413"/>
      <c r="O1065" s="414"/>
      <c r="P1065" s="412" t="s">
        <v>15</v>
      </c>
      <c r="Q1065" s="413"/>
      <c r="R1065" s="411">
        <f t="shared" si="18"/>
        <v>2.88</v>
      </c>
      <c r="S1065" s="412" t="s">
        <v>15</v>
      </c>
      <c r="T1065" s="408"/>
      <c r="U1065" s="536"/>
    </row>
    <row r="1066" spans="2:21" s="254" customFormat="1" ht="29.85" customHeight="1" outlineLevel="1" collapsed="1">
      <c r="B1066" s="248"/>
      <c r="C1066" s="249"/>
      <c r="D1066" s="250" t="s">
        <v>36</v>
      </c>
      <c r="E1066" s="251" t="s">
        <v>76</v>
      </c>
      <c r="F1066" s="251" t="s">
        <v>2901</v>
      </c>
      <c r="G1066" s="249"/>
      <c r="H1066" s="249"/>
      <c r="I1066" s="252" t="s">
        <v>15</v>
      </c>
      <c r="J1066" s="533">
        <f>SUM(J1067:J1091)</f>
        <v>207608.96</v>
      </c>
      <c r="K1066" s="533"/>
      <c r="L1066" s="248"/>
      <c r="M1066" s="252" t="s">
        <v>15</v>
      </c>
      <c r="N1066" s="253">
        <f>SUM(N1067:N1091)</f>
        <v>0</v>
      </c>
      <c r="O1066" s="248"/>
      <c r="P1066" s="252" t="s">
        <v>15</v>
      </c>
      <c r="Q1066" s="253">
        <f>SUM(Q1067:Q1091)</f>
        <v>0</v>
      </c>
      <c r="R1066" s="249"/>
      <c r="S1066" s="252" t="s">
        <v>15</v>
      </c>
      <c r="T1066" s="533">
        <f>SUM(T1067:T1091)</f>
        <v>207608.96</v>
      </c>
      <c r="U1066" s="532"/>
    </row>
    <row r="1067" spans="2:21" s="264" customFormat="1" ht="22.5" customHeight="1" hidden="1" outlineLevel="2" collapsed="1">
      <c r="B1067" s="255"/>
      <c r="C1067" s="256" t="s">
        <v>2247</v>
      </c>
      <c r="D1067" s="256" t="s">
        <v>67</v>
      </c>
      <c r="E1067" s="257" t="s">
        <v>2903</v>
      </c>
      <c r="F1067" s="258" t="s">
        <v>2904</v>
      </c>
      <c r="G1067" s="259" t="s">
        <v>77</v>
      </c>
      <c r="H1067" s="260">
        <v>67.654</v>
      </c>
      <c r="I1067" s="261">
        <v>250.8</v>
      </c>
      <c r="J1067" s="534">
        <f>ROUND(I1067*H1067,2)</f>
        <v>16967.62</v>
      </c>
      <c r="K1067" s="636"/>
      <c r="L1067" s="262"/>
      <c r="M1067" s="261">
        <v>250.8</v>
      </c>
      <c r="N1067" s="263">
        <f>ROUND(M1067*L1067,2)</f>
        <v>0</v>
      </c>
      <c r="O1067" s="262"/>
      <c r="P1067" s="261">
        <v>250.8</v>
      </c>
      <c r="Q1067" s="263">
        <f>ROUND(P1067*O1067,2)</f>
        <v>0</v>
      </c>
      <c r="R1067" s="638">
        <f aca="true" t="shared" si="19" ref="R1067:R1099">H1067+L1067+O1067</f>
        <v>67.654</v>
      </c>
      <c r="S1067" s="261">
        <v>250.8</v>
      </c>
      <c r="T1067" s="534">
        <f>ROUND(S1067*R1067,2)</f>
        <v>16967.62</v>
      </c>
      <c r="U1067" s="525"/>
    </row>
    <row r="1068" spans="2:21" s="406" customFormat="1" ht="13.5" hidden="1" outlineLevel="3">
      <c r="B1068" s="397"/>
      <c r="C1068" s="398"/>
      <c r="D1068" s="399" t="s">
        <v>70</v>
      </c>
      <c r="E1068" s="402" t="s">
        <v>15</v>
      </c>
      <c r="F1068" s="467" t="s">
        <v>3798</v>
      </c>
      <c r="G1068" s="398"/>
      <c r="H1068" s="402" t="s">
        <v>15</v>
      </c>
      <c r="I1068" s="403" t="s">
        <v>15</v>
      </c>
      <c r="J1068" s="398"/>
      <c r="K1068" s="398"/>
      <c r="L1068" s="405"/>
      <c r="M1068" s="403" t="s">
        <v>15</v>
      </c>
      <c r="N1068" s="404"/>
      <c r="O1068" s="405"/>
      <c r="P1068" s="403" t="s">
        <v>15</v>
      </c>
      <c r="Q1068" s="404"/>
      <c r="R1068" s="402" t="e">
        <f t="shared" si="19"/>
        <v>#VALUE!</v>
      </c>
      <c r="S1068" s="403" t="s">
        <v>15</v>
      </c>
      <c r="T1068" s="398"/>
      <c r="U1068" s="535"/>
    </row>
    <row r="1069" spans="2:21" s="406" customFormat="1" ht="13.5" hidden="1" outlineLevel="3">
      <c r="B1069" s="397"/>
      <c r="C1069" s="398"/>
      <c r="D1069" s="399" t="s">
        <v>70</v>
      </c>
      <c r="E1069" s="402" t="s">
        <v>15</v>
      </c>
      <c r="F1069" s="467" t="s">
        <v>3422</v>
      </c>
      <c r="G1069" s="398"/>
      <c r="H1069" s="402" t="s">
        <v>15</v>
      </c>
      <c r="I1069" s="403" t="s">
        <v>15</v>
      </c>
      <c r="J1069" s="398"/>
      <c r="K1069" s="398"/>
      <c r="L1069" s="405"/>
      <c r="M1069" s="403" t="s">
        <v>15</v>
      </c>
      <c r="N1069" s="404"/>
      <c r="O1069" s="405"/>
      <c r="P1069" s="403" t="s">
        <v>15</v>
      </c>
      <c r="Q1069" s="404"/>
      <c r="R1069" s="402" t="e">
        <f t="shared" si="19"/>
        <v>#VALUE!</v>
      </c>
      <c r="S1069" s="403" t="s">
        <v>15</v>
      </c>
      <c r="T1069" s="398"/>
      <c r="U1069" s="535"/>
    </row>
    <row r="1070" spans="2:21" s="415" customFormat="1" ht="13.5" hidden="1" outlineLevel="3">
      <c r="B1070" s="407"/>
      <c r="C1070" s="408"/>
      <c r="D1070" s="399" t="s">
        <v>70</v>
      </c>
      <c r="E1070" s="436" t="s">
        <v>15</v>
      </c>
      <c r="F1070" s="466" t="s">
        <v>3799</v>
      </c>
      <c r="G1070" s="408"/>
      <c r="H1070" s="411">
        <v>10.746</v>
      </c>
      <c r="I1070" s="412" t="s">
        <v>15</v>
      </c>
      <c r="J1070" s="408"/>
      <c r="K1070" s="408"/>
      <c r="L1070" s="414"/>
      <c r="M1070" s="412" t="s">
        <v>15</v>
      </c>
      <c r="N1070" s="413"/>
      <c r="O1070" s="414"/>
      <c r="P1070" s="412" t="s">
        <v>15</v>
      </c>
      <c r="Q1070" s="413"/>
      <c r="R1070" s="411">
        <f t="shared" si="19"/>
        <v>10.746</v>
      </c>
      <c r="S1070" s="412" t="s">
        <v>15</v>
      </c>
      <c r="T1070" s="408"/>
      <c r="U1070" s="536"/>
    </row>
    <row r="1071" spans="2:21" s="415" customFormat="1" ht="13.5" hidden="1" outlineLevel="3">
      <c r="B1071" s="407"/>
      <c r="C1071" s="408"/>
      <c r="D1071" s="399" t="s">
        <v>70</v>
      </c>
      <c r="E1071" s="436" t="s">
        <v>15</v>
      </c>
      <c r="F1071" s="466" t="s">
        <v>3800</v>
      </c>
      <c r="G1071" s="408"/>
      <c r="H1071" s="411">
        <v>19.136</v>
      </c>
      <c r="I1071" s="412" t="s">
        <v>15</v>
      </c>
      <c r="J1071" s="408"/>
      <c r="K1071" s="408"/>
      <c r="L1071" s="414"/>
      <c r="M1071" s="412" t="s">
        <v>15</v>
      </c>
      <c r="N1071" s="413"/>
      <c r="O1071" s="414"/>
      <c r="P1071" s="412" t="s">
        <v>15</v>
      </c>
      <c r="Q1071" s="413"/>
      <c r="R1071" s="411">
        <f t="shared" si="19"/>
        <v>19.136</v>
      </c>
      <c r="S1071" s="412" t="s">
        <v>15</v>
      </c>
      <c r="T1071" s="408"/>
      <c r="U1071" s="536"/>
    </row>
    <row r="1072" spans="2:21" s="415" customFormat="1" ht="13.5" hidden="1" outlineLevel="3">
      <c r="B1072" s="407"/>
      <c r="C1072" s="408"/>
      <c r="D1072" s="399" t="s">
        <v>70</v>
      </c>
      <c r="E1072" s="436" t="s">
        <v>15</v>
      </c>
      <c r="F1072" s="466" t="s">
        <v>3801</v>
      </c>
      <c r="G1072" s="408"/>
      <c r="H1072" s="411">
        <v>2.05</v>
      </c>
      <c r="I1072" s="412" t="s">
        <v>15</v>
      </c>
      <c r="J1072" s="408"/>
      <c r="K1072" s="408"/>
      <c r="L1072" s="414"/>
      <c r="M1072" s="412" t="s">
        <v>15</v>
      </c>
      <c r="N1072" s="413"/>
      <c r="O1072" s="414"/>
      <c r="P1072" s="412" t="s">
        <v>15</v>
      </c>
      <c r="Q1072" s="413"/>
      <c r="R1072" s="411">
        <f t="shared" si="19"/>
        <v>2.05</v>
      </c>
      <c r="S1072" s="412" t="s">
        <v>15</v>
      </c>
      <c r="T1072" s="408"/>
      <c r="U1072" s="536"/>
    </row>
    <row r="1073" spans="2:21" s="415" customFormat="1" ht="13.5" hidden="1" outlineLevel="3">
      <c r="B1073" s="407"/>
      <c r="C1073" s="408"/>
      <c r="D1073" s="399" t="s">
        <v>70</v>
      </c>
      <c r="E1073" s="436" t="s">
        <v>15</v>
      </c>
      <c r="F1073" s="466" t="s">
        <v>3802</v>
      </c>
      <c r="G1073" s="408"/>
      <c r="H1073" s="411">
        <v>20.49</v>
      </c>
      <c r="I1073" s="412" t="s">
        <v>15</v>
      </c>
      <c r="J1073" s="408"/>
      <c r="K1073" s="408"/>
      <c r="L1073" s="414"/>
      <c r="M1073" s="412" t="s">
        <v>15</v>
      </c>
      <c r="N1073" s="413"/>
      <c r="O1073" s="414"/>
      <c r="P1073" s="412" t="s">
        <v>15</v>
      </c>
      <c r="Q1073" s="413"/>
      <c r="R1073" s="411">
        <f t="shared" si="19"/>
        <v>20.49</v>
      </c>
      <c r="S1073" s="412" t="s">
        <v>15</v>
      </c>
      <c r="T1073" s="408"/>
      <c r="U1073" s="536"/>
    </row>
    <row r="1074" spans="2:21" s="415" customFormat="1" ht="13.5" hidden="1" outlineLevel="3">
      <c r="B1074" s="407"/>
      <c r="C1074" s="408"/>
      <c r="D1074" s="399" t="s">
        <v>70</v>
      </c>
      <c r="E1074" s="436" t="s">
        <v>15</v>
      </c>
      <c r="F1074" s="466" t="s">
        <v>3803</v>
      </c>
      <c r="G1074" s="408"/>
      <c r="H1074" s="411">
        <v>15.232</v>
      </c>
      <c r="I1074" s="412" t="s">
        <v>15</v>
      </c>
      <c r="J1074" s="408"/>
      <c r="K1074" s="408"/>
      <c r="L1074" s="414"/>
      <c r="M1074" s="412" t="s">
        <v>15</v>
      </c>
      <c r="N1074" s="413"/>
      <c r="O1074" s="414"/>
      <c r="P1074" s="412" t="s">
        <v>15</v>
      </c>
      <c r="Q1074" s="413"/>
      <c r="R1074" s="411">
        <f t="shared" si="19"/>
        <v>15.232</v>
      </c>
      <c r="S1074" s="412" t="s">
        <v>15</v>
      </c>
      <c r="T1074" s="408"/>
      <c r="U1074" s="536"/>
    </row>
    <row r="1075" spans="2:21" s="424" customFormat="1" ht="13.5" hidden="1" outlineLevel="3">
      <c r="B1075" s="416"/>
      <c r="C1075" s="417"/>
      <c r="D1075" s="399" t="s">
        <v>70</v>
      </c>
      <c r="E1075" s="438" t="s">
        <v>15</v>
      </c>
      <c r="F1075" s="539" t="s">
        <v>71</v>
      </c>
      <c r="G1075" s="417"/>
      <c r="H1075" s="420">
        <v>67.654</v>
      </c>
      <c r="I1075" s="421" t="s">
        <v>15</v>
      </c>
      <c r="J1075" s="417"/>
      <c r="K1075" s="417"/>
      <c r="L1075" s="423"/>
      <c r="M1075" s="421" t="s">
        <v>15</v>
      </c>
      <c r="N1075" s="422"/>
      <c r="O1075" s="423"/>
      <c r="P1075" s="421" t="s">
        <v>15</v>
      </c>
      <c r="Q1075" s="422"/>
      <c r="R1075" s="420">
        <f t="shared" si="19"/>
        <v>67.654</v>
      </c>
      <c r="S1075" s="421" t="s">
        <v>15</v>
      </c>
      <c r="T1075" s="417"/>
      <c r="U1075" s="540"/>
    </row>
    <row r="1076" spans="2:21" s="264" customFormat="1" ht="22.5" customHeight="1" hidden="1" outlineLevel="2" collapsed="1">
      <c r="B1076" s="255"/>
      <c r="C1076" s="256" t="s">
        <v>2251</v>
      </c>
      <c r="D1076" s="256" t="s">
        <v>67</v>
      </c>
      <c r="E1076" s="257" t="s">
        <v>3804</v>
      </c>
      <c r="F1076" s="258" t="s">
        <v>3805</v>
      </c>
      <c r="G1076" s="259" t="s">
        <v>77</v>
      </c>
      <c r="H1076" s="260">
        <v>118.136</v>
      </c>
      <c r="I1076" s="261">
        <v>139.3</v>
      </c>
      <c r="J1076" s="534">
        <f>ROUND(I1076*H1076,2)</f>
        <v>16456.34</v>
      </c>
      <c r="K1076" s="636"/>
      <c r="L1076" s="262"/>
      <c r="M1076" s="261">
        <v>139.3</v>
      </c>
      <c r="N1076" s="263">
        <f>ROUND(M1076*L1076,2)</f>
        <v>0</v>
      </c>
      <c r="O1076" s="262"/>
      <c r="P1076" s="261">
        <v>139.3</v>
      </c>
      <c r="Q1076" s="263">
        <f>ROUND(P1076*O1076,2)</f>
        <v>0</v>
      </c>
      <c r="R1076" s="638">
        <f t="shared" si="19"/>
        <v>118.136</v>
      </c>
      <c r="S1076" s="261">
        <v>139.3</v>
      </c>
      <c r="T1076" s="534">
        <f>ROUND(S1076*R1076,2)</f>
        <v>16456.34</v>
      </c>
      <c r="U1076" s="525"/>
    </row>
    <row r="1077" spans="2:21" s="406" customFormat="1" ht="13.5" hidden="1" outlineLevel="3">
      <c r="B1077" s="397"/>
      <c r="C1077" s="398"/>
      <c r="D1077" s="399" t="s">
        <v>70</v>
      </c>
      <c r="E1077" s="402" t="s">
        <v>15</v>
      </c>
      <c r="F1077" s="467" t="s">
        <v>3806</v>
      </c>
      <c r="G1077" s="398"/>
      <c r="H1077" s="402" t="s">
        <v>15</v>
      </c>
      <c r="I1077" s="403" t="s">
        <v>15</v>
      </c>
      <c r="J1077" s="398"/>
      <c r="K1077" s="398"/>
      <c r="L1077" s="405"/>
      <c r="M1077" s="403" t="s">
        <v>15</v>
      </c>
      <c r="N1077" s="404"/>
      <c r="O1077" s="405"/>
      <c r="P1077" s="403" t="s">
        <v>15</v>
      </c>
      <c r="Q1077" s="404"/>
      <c r="R1077" s="402" t="e">
        <f t="shared" si="19"/>
        <v>#VALUE!</v>
      </c>
      <c r="S1077" s="403" t="s">
        <v>15</v>
      </c>
      <c r="T1077" s="398"/>
      <c r="U1077" s="535"/>
    </row>
    <row r="1078" spans="2:21" s="415" customFormat="1" ht="13.5" hidden="1" outlineLevel="3">
      <c r="B1078" s="407"/>
      <c r="C1078" s="408"/>
      <c r="D1078" s="399" t="s">
        <v>70</v>
      </c>
      <c r="E1078" s="436" t="s">
        <v>15</v>
      </c>
      <c r="F1078" s="466" t="s">
        <v>3807</v>
      </c>
      <c r="G1078" s="408"/>
      <c r="H1078" s="411">
        <v>118.136</v>
      </c>
      <c r="I1078" s="412" t="s">
        <v>15</v>
      </c>
      <c r="J1078" s="408"/>
      <c r="K1078" s="408"/>
      <c r="L1078" s="414"/>
      <c r="M1078" s="412" t="s">
        <v>15</v>
      </c>
      <c r="N1078" s="413"/>
      <c r="O1078" s="414"/>
      <c r="P1078" s="412" t="s">
        <v>15</v>
      </c>
      <c r="Q1078" s="413"/>
      <c r="R1078" s="411">
        <f t="shared" si="19"/>
        <v>118.136</v>
      </c>
      <c r="S1078" s="412" t="s">
        <v>15</v>
      </c>
      <c r="T1078" s="408"/>
      <c r="U1078" s="536"/>
    </row>
    <row r="1079" spans="2:21" s="264" customFormat="1" ht="22.5" customHeight="1" hidden="1" outlineLevel="2" collapsed="1">
      <c r="B1079" s="255"/>
      <c r="C1079" s="256" t="s">
        <v>2253</v>
      </c>
      <c r="D1079" s="256" t="s">
        <v>67</v>
      </c>
      <c r="E1079" s="257" t="s">
        <v>3808</v>
      </c>
      <c r="F1079" s="258" t="s">
        <v>3809</v>
      </c>
      <c r="G1079" s="259" t="s">
        <v>182</v>
      </c>
      <c r="H1079" s="260">
        <v>1</v>
      </c>
      <c r="I1079" s="261">
        <v>599.1</v>
      </c>
      <c r="J1079" s="534">
        <f>ROUND(I1079*H1079,2)</f>
        <v>599.1</v>
      </c>
      <c r="K1079" s="636"/>
      <c r="L1079" s="262"/>
      <c r="M1079" s="261">
        <v>599.1</v>
      </c>
      <c r="N1079" s="263">
        <f>ROUND(M1079*L1079,2)</f>
        <v>0</v>
      </c>
      <c r="O1079" s="262"/>
      <c r="P1079" s="261">
        <v>599.1</v>
      </c>
      <c r="Q1079" s="263">
        <f>ROUND(P1079*O1079,2)</f>
        <v>0</v>
      </c>
      <c r="R1079" s="638">
        <f t="shared" si="19"/>
        <v>1</v>
      </c>
      <c r="S1079" s="261">
        <v>599.1</v>
      </c>
      <c r="T1079" s="534">
        <f>ROUND(S1079*R1079,2)</f>
        <v>599.1</v>
      </c>
      <c r="U1079" s="525"/>
    </row>
    <row r="1080" spans="2:21" s="406" customFormat="1" ht="13.5" hidden="1" outlineLevel="3">
      <c r="B1080" s="397"/>
      <c r="C1080" s="398"/>
      <c r="D1080" s="399" t="s">
        <v>70</v>
      </c>
      <c r="E1080" s="402" t="s">
        <v>15</v>
      </c>
      <c r="F1080" s="467" t="s">
        <v>2920</v>
      </c>
      <c r="G1080" s="398"/>
      <c r="H1080" s="402" t="s">
        <v>15</v>
      </c>
      <c r="I1080" s="403" t="s">
        <v>15</v>
      </c>
      <c r="J1080" s="398"/>
      <c r="K1080" s="398"/>
      <c r="L1080" s="405"/>
      <c r="M1080" s="403" t="s">
        <v>15</v>
      </c>
      <c r="N1080" s="404"/>
      <c r="O1080" s="405"/>
      <c r="P1080" s="403" t="s">
        <v>15</v>
      </c>
      <c r="Q1080" s="404"/>
      <c r="R1080" s="402" t="e">
        <f t="shared" si="19"/>
        <v>#VALUE!</v>
      </c>
      <c r="S1080" s="403" t="s">
        <v>15</v>
      </c>
      <c r="T1080" s="398"/>
      <c r="U1080" s="535"/>
    </row>
    <row r="1081" spans="2:21" s="415" customFormat="1" ht="13.5" hidden="1" outlineLevel="3">
      <c r="B1081" s="407"/>
      <c r="C1081" s="408"/>
      <c r="D1081" s="399" t="s">
        <v>70</v>
      </c>
      <c r="E1081" s="436" t="s">
        <v>15</v>
      </c>
      <c r="F1081" s="466" t="s">
        <v>7</v>
      </c>
      <c r="G1081" s="408"/>
      <c r="H1081" s="411">
        <v>1</v>
      </c>
      <c r="I1081" s="412" t="s">
        <v>15</v>
      </c>
      <c r="J1081" s="408"/>
      <c r="K1081" s="408"/>
      <c r="L1081" s="414"/>
      <c r="M1081" s="412" t="s">
        <v>15</v>
      </c>
      <c r="N1081" s="413"/>
      <c r="O1081" s="414"/>
      <c r="P1081" s="412" t="s">
        <v>15</v>
      </c>
      <c r="Q1081" s="413"/>
      <c r="R1081" s="411">
        <f t="shared" si="19"/>
        <v>1</v>
      </c>
      <c r="S1081" s="412" t="s">
        <v>15</v>
      </c>
      <c r="T1081" s="408"/>
      <c r="U1081" s="536"/>
    </row>
    <row r="1082" spans="2:21" s="264" customFormat="1" ht="22.5" customHeight="1" hidden="1" outlineLevel="2" collapsed="1">
      <c r="B1082" s="255"/>
      <c r="C1082" s="256" t="s">
        <v>2254</v>
      </c>
      <c r="D1082" s="256" t="s">
        <v>67</v>
      </c>
      <c r="E1082" s="257" t="s">
        <v>2922</v>
      </c>
      <c r="F1082" s="258" t="s">
        <v>3810</v>
      </c>
      <c r="G1082" s="259" t="s">
        <v>182</v>
      </c>
      <c r="H1082" s="260">
        <v>1</v>
      </c>
      <c r="I1082" s="261">
        <v>5294.2</v>
      </c>
      <c r="J1082" s="534">
        <f>ROUND(I1082*H1082,2)</f>
        <v>5294.2</v>
      </c>
      <c r="K1082" s="636"/>
      <c r="L1082" s="262"/>
      <c r="M1082" s="261">
        <v>5294.2</v>
      </c>
      <c r="N1082" s="263">
        <f>ROUND(M1082*L1082,2)</f>
        <v>0</v>
      </c>
      <c r="O1082" s="262"/>
      <c r="P1082" s="261">
        <v>5294.2</v>
      </c>
      <c r="Q1082" s="263">
        <f>ROUND(P1082*O1082,2)</f>
        <v>0</v>
      </c>
      <c r="R1082" s="638">
        <f t="shared" si="19"/>
        <v>1</v>
      </c>
      <c r="S1082" s="261">
        <v>5294.2</v>
      </c>
      <c r="T1082" s="534">
        <f>ROUND(S1082*R1082,2)</f>
        <v>5294.2</v>
      </c>
      <c r="U1082" s="525"/>
    </row>
    <row r="1083" spans="2:21" s="406" customFormat="1" ht="13.5" hidden="1" outlineLevel="3">
      <c r="B1083" s="397"/>
      <c r="C1083" s="398"/>
      <c r="D1083" s="399" t="s">
        <v>70</v>
      </c>
      <c r="E1083" s="402" t="s">
        <v>15</v>
      </c>
      <c r="F1083" s="467" t="s">
        <v>3811</v>
      </c>
      <c r="G1083" s="398"/>
      <c r="H1083" s="402" t="s">
        <v>15</v>
      </c>
      <c r="I1083" s="403" t="s">
        <v>15</v>
      </c>
      <c r="J1083" s="398"/>
      <c r="K1083" s="398"/>
      <c r="L1083" s="405"/>
      <c r="M1083" s="403" t="s">
        <v>15</v>
      </c>
      <c r="N1083" s="404"/>
      <c r="O1083" s="405"/>
      <c r="P1083" s="403" t="s">
        <v>15</v>
      </c>
      <c r="Q1083" s="404"/>
      <c r="R1083" s="402" t="e">
        <f t="shared" si="19"/>
        <v>#VALUE!</v>
      </c>
      <c r="S1083" s="403" t="s">
        <v>15</v>
      </c>
      <c r="T1083" s="398"/>
      <c r="U1083" s="535"/>
    </row>
    <row r="1084" spans="2:21" s="415" customFormat="1" ht="13.5" hidden="1" outlineLevel="3">
      <c r="B1084" s="407"/>
      <c r="C1084" s="408"/>
      <c r="D1084" s="399" t="s">
        <v>70</v>
      </c>
      <c r="E1084" s="436" t="s">
        <v>15</v>
      </c>
      <c r="F1084" s="466" t="s">
        <v>7</v>
      </c>
      <c r="G1084" s="408"/>
      <c r="H1084" s="411">
        <v>1</v>
      </c>
      <c r="I1084" s="412" t="s">
        <v>15</v>
      </c>
      <c r="J1084" s="408"/>
      <c r="K1084" s="408"/>
      <c r="L1084" s="414"/>
      <c r="M1084" s="412" t="s">
        <v>15</v>
      </c>
      <c r="N1084" s="413"/>
      <c r="O1084" s="414"/>
      <c r="P1084" s="412" t="s">
        <v>15</v>
      </c>
      <c r="Q1084" s="413"/>
      <c r="R1084" s="411">
        <f t="shared" si="19"/>
        <v>1</v>
      </c>
      <c r="S1084" s="412" t="s">
        <v>15</v>
      </c>
      <c r="T1084" s="408"/>
      <c r="U1084" s="536"/>
    </row>
    <row r="1085" spans="2:21" s="264" customFormat="1" ht="31.5" customHeight="1" hidden="1" outlineLevel="2">
      <c r="B1085" s="255"/>
      <c r="C1085" s="256" t="s">
        <v>2258</v>
      </c>
      <c r="D1085" s="256" t="s">
        <v>67</v>
      </c>
      <c r="E1085" s="257" t="s">
        <v>3812</v>
      </c>
      <c r="F1085" s="258" t="s">
        <v>3813</v>
      </c>
      <c r="G1085" s="259" t="s">
        <v>182</v>
      </c>
      <c r="H1085" s="260">
        <v>1</v>
      </c>
      <c r="I1085" s="261">
        <v>4040.3</v>
      </c>
      <c r="J1085" s="534">
        <f aca="true" t="shared" si="20" ref="J1085:J1091">ROUND(I1085*H1085,2)</f>
        <v>4040.3</v>
      </c>
      <c r="K1085" s="636"/>
      <c r="L1085" s="262"/>
      <c r="M1085" s="261">
        <v>4040.3</v>
      </c>
      <c r="N1085" s="263">
        <f aca="true" t="shared" si="21" ref="N1085:N1091">ROUND(M1085*L1085,2)</f>
        <v>0</v>
      </c>
      <c r="O1085" s="262"/>
      <c r="P1085" s="261">
        <v>4040.3</v>
      </c>
      <c r="Q1085" s="263">
        <f aca="true" t="shared" si="22" ref="Q1085:Q1091">ROUND(P1085*O1085,2)</f>
        <v>0</v>
      </c>
      <c r="R1085" s="638">
        <f t="shared" si="19"/>
        <v>1</v>
      </c>
      <c r="S1085" s="261">
        <v>4040.3</v>
      </c>
      <c r="T1085" s="534">
        <f aca="true" t="shared" si="23" ref="T1085:T1091">ROUND(S1085*R1085,2)</f>
        <v>4040.3</v>
      </c>
      <c r="U1085" s="525"/>
    </row>
    <row r="1086" spans="2:21" s="264" customFormat="1" ht="31.5" customHeight="1" hidden="1" outlineLevel="2">
      <c r="B1086" s="255"/>
      <c r="C1086" s="256" t="s">
        <v>2262</v>
      </c>
      <c r="D1086" s="256" t="s">
        <v>67</v>
      </c>
      <c r="E1086" s="257" t="s">
        <v>3814</v>
      </c>
      <c r="F1086" s="258" t="s">
        <v>2930</v>
      </c>
      <c r="G1086" s="259" t="s">
        <v>182</v>
      </c>
      <c r="H1086" s="260">
        <v>1</v>
      </c>
      <c r="I1086" s="261">
        <v>4597.6</v>
      </c>
      <c r="J1086" s="534">
        <f t="shared" si="20"/>
        <v>4597.6</v>
      </c>
      <c r="K1086" s="636"/>
      <c r="L1086" s="262"/>
      <c r="M1086" s="261">
        <v>4597.6</v>
      </c>
      <c r="N1086" s="263">
        <f t="shared" si="21"/>
        <v>0</v>
      </c>
      <c r="O1086" s="262"/>
      <c r="P1086" s="261">
        <v>4597.6</v>
      </c>
      <c r="Q1086" s="263">
        <f t="shared" si="22"/>
        <v>0</v>
      </c>
      <c r="R1086" s="638">
        <f t="shared" si="19"/>
        <v>1</v>
      </c>
      <c r="S1086" s="261">
        <v>4597.6</v>
      </c>
      <c r="T1086" s="534">
        <f t="shared" si="23"/>
        <v>4597.6</v>
      </c>
      <c r="U1086" s="525"/>
    </row>
    <row r="1087" spans="2:21" s="264" customFormat="1" ht="22.5" customHeight="1" hidden="1" outlineLevel="2">
      <c r="B1087" s="255"/>
      <c r="C1087" s="256" t="s">
        <v>2267</v>
      </c>
      <c r="D1087" s="256" t="s">
        <v>67</v>
      </c>
      <c r="E1087" s="257" t="s">
        <v>3815</v>
      </c>
      <c r="F1087" s="258" t="s">
        <v>2933</v>
      </c>
      <c r="G1087" s="259" t="s">
        <v>104</v>
      </c>
      <c r="H1087" s="260">
        <v>300</v>
      </c>
      <c r="I1087" s="261">
        <v>348.3</v>
      </c>
      <c r="J1087" s="534">
        <f t="shared" si="20"/>
        <v>104490</v>
      </c>
      <c r="K1087" s="636"/>
      <c r="L1087" s="262"/>
      <c r="M1087" s="261">
        <v>348.3</v>
      </c>
      <c r="N1087" s="263">
        <f t="shared" si="21"/>
        <v>0</v>
      </c>
      <c r="O1087" s="262"/>
      <c r="P1087" s="261">
        <v>348.3</v>
      </c>
      <c r="Q1087" s="263">
        <f t="shared" si="22"/>
        <v>0</v>
      </c>
      <c r="R1087" s="638">
        <f t="shared" si="19"/>
        <v>300</v>
      </c>
      <c r="S1087" s="261">
        <v>348.3</v>
      </c>
      <c r="T1087" s="534">
        <f t="shared" si="23"/>
        <v>104490</v>
      </c>
      <c r="U1087" s="525"/>
    </row>
    <row r="1088" spans="2:21" s="264" customFormat="1" ht="22.5" customHeight="1" hidden="1" outlineLevel="2">
      <c r="B1088" s="255"/>
      <c r="C1088" s="256" t="s">
        <v>2271</v>
      </c>
      <c r="D1088" s="256" t="s">
        <v>67</v>
      </c>
      <c r="E1088" s="257" t="s">
        <v>3816</v>
      </c>
      <c r="F1088" s="258" t="s">
        <v>2936</v>
      </c>
      <c r="G1088" s="259" t="s">
        <v>104</v>
      </c>
      <c r="H1088" s="260">
        <v>23</v>
      </c>
      <c r="I1088" s="261">
        <v>348.3</v>
      </c>
      <c r="J1088" s="534">
        <f t="shared" si="20"/>
        <v>8010.9</v>
      </c>
      <c r="K1088" s="636"/>
      <c r="L1088" s="262"/>
      <c r="M1088" s="261">
        <v>348.3</v>
      </c>
      <c r="N1088" s="263">
        <f t="shared" si="21"/>
        <v>0</v>
      </c>
      <c r="O1088" s="262"/>
      <c r="P1088" s="261">
        <v>348.3</v>
      </c>
      <c r="Q1088" s="263">
        <f t="shared" si="22"/>
        <v>0</v>
      </c>
      <c r="R1088" s="638">
        <f t="shared" si="19"/>
        <v>23</v>
      </c>
      <c r="S1088" s="261">
        <v>348.3</v>
      </c>
      <c r="T1088" s="534">
        <f t="shared" si="23"/>
        <v>8010.9</v>
      </c>
      <c r="U1088" s="525"/>
    </row>
    <row r="1089" spans="2:21" s="264" customFormat="1" ht="22.5" customHeight="1" hidden="1" outlineLevel="2">
      <c r="B1089" s="255"/>
      <c r="C1089" s="256" t="s">
        <v>2277</v>
      </c>
      <c r="D1089" s="256" t="s">
        <v>67</v>
      </c>
      <c r="E1089" s="257" t="s">
        <v>2944</v>
      </c>
      <c r="F1089" s="258" t="s">
        <v>2945</v>
      </c>
      <c r="G1089" s="259" t="s">
        <v>182</v>
      </c>
      <c r="H1089" s="260">
        <v>1</v>
      </c>
      <c r="I1089" s="261">
        <v>1671.8</v>
      </c>
      <c r="J1089" s="534">
        <f t="shared" si="20"/>
        <v>1671.8</v>
      </c>
      <c r="K1089" s="636"/>
      <c r="L1089" s="262"/>
      <c r="M1089" s="261">
        <v>1671.8</v>
      </c>
      <c r="N1089" s="263">
        <f t="shared" si="21"/>
        <v>0</v>
      </c>
      <c r="O1089" s="262"/>
      <c r="P1089" s="261">
        <v>1671.8</v>
      </c>
      <c r="Q1089" s="263">
        <f t="shared" si="22"/>
        <v>0</v>
      </c>
      <c r="R1089" s="638">
        <f t="shared" si="19"/>
        <v>1</v>
      </c>
      <c r="S1089" s="261">
        <v>1671.8</v>
      </c>
      <c r="T1089" s="534">
        <f t="shared" si="23"/>
        <v>1671.8</v>
      </c>
      <c r="U1089" s="525"/>
    </row>
    <row r="1090" spans="2:21" s="264" customFormat="1" ht="22.5" customHeight="1" hidden="1" outlineLevel="2">
      <c r="B1090" s="255"/>
      <c r="C1090" s="256" t="s">
        <v>2283</v>
      </c>
      <c r="D1090" s="256" t="s">
        <v>67</v>
      </c>
      <c r="E1090" s="257" t="s">
        <v>3817</v>
      </c>
      <c r="F1090" s="258" t="s">
        <v>3818</v>
      </c>
      <c r="G1090" s="259" t="s">
        <v>182</v>
      </c>
      <c r="H1090" s="260">
        <v>1</v>
      </c>
      <c r="I1090" s="261">
        <v>20403.5</v>
      </c>
      <c r="J1090" s="534">
        <f t="shared" si="20"/>
        <v>20403.5</v>
      </c>
      <c r="K1090" s="636"/>
      <c r="L1090" s="262"/>
      <c r="M1090" s="261">
        <v>20403.5</v>
      </c>
      <c r="N1090" s="263">
        <f t="shared" si="21"/>
        <v>0</v>
      </c>
      <c r="O1090" s="262"/>
      <c r="P1090" s="261">
        <v>20403.5</v>
      </c>
      <c r="Q1090" s="263">
        <f t="shared" si="22"/>
        <v>0</v>
      </c>
      <c r="R1090" s="638">
        <f t="shared" si="19"/>
        <v>1</v>
      </c>
      <c r="S1090" s="261">
        <v>20403.5</v>
      </c>
      <c r="T1090" s="534">
        <f t="shared" si="23"/>
        <v>20403.5</v>
      </c>
      <c r="U1090" s="525"/>
    </row>
    <row r="1091" spans="2:21" s="264" customFormat="1" ht="31.5" customHeight="1" hidden="1" outlineLevel="2">
      <c r="B1091" s="255"/>
      <c r="C1091" s="256" t="s">
        <v>2288</v>
      </c>
      <c r="D1091" s="256" t="s">
        <v>67</v>
      </c>
      <c r="E1091" s="257" t="s">
        <v>2950</v>
      </c>
      <c r="F1091" s="258" t="s">
        <v>2951</v>
      </c>
      <c r="G1091" s="259" t="s">
        <v>182</v>
      </c>
      <c r="H1091" s="260">
        <v>1</v>
      </c>
      <c r="I1091" s="261">
        <v>25077.6</v>
      </c>
      <c r="J1091" s="534">
        <f t="shared" si="20"/>
        <v>25077.6</v>
      </c>
      <c r="K1091" s="636"/>
      <c r="L1091" s="262"/>
      <c r="M1091" s="261">
        <v>25077.6</v>
      </c>
      <c r="N1091" s="263">
        <f t="shared" si="21"/>
        <v>0</v>
      </c>
      <c r="O1091" s="262"/>
      <c r="P1091" s="261">
        <v>25077.6</v>
      </c>
      <c r="Q1091" s="263">
        <f t="shared" si="22"/>
        <v>0</v>
      </c>
      <c r="R1091" s="638">
        <f t="shared" si="19"/>
        <v>1</v>
      </c>
      <c r="S1091" s="261">
        <v>25077.6</v>
      </c>
      <c r="T1091" s="534">
        <f t="shared" si="23"/>
        <v>25077.6</v>
      </c>
      <c r="U1091" s="525"/>
    </row>
    <row r="1092" spans="2:21" s="254" customFormat="1" ht="29.85" customHeight="1" outlineLevel="1" collapsed="1">
      <c r="B1092" s="248"/>
      <c r="C1092" s="249"/>
      <c r="D1092" s="250" t="s">
        <v>36</v>
      </c>
      <c r="E1092" s="251" t="s">
        <v>165</v>
      </c>
      <c r="F1092" s="251" t="s">
        <v>2955</v>
      </c>
      <c r="G1092" s="249"/>
      <c r="H1092" s="249"/>
      <c r="I1092" s="252" t="s">
        <v>15</v>
      </c>
      <c r="J1092" s="533">
        <f>SUM(J1093)</f>
        <v>41285.29</v>
      </c>
      <c r="K1092" s="533"/>
      <c r="L1092" s="248"/>
      <c r="M1092" s="252" t="s">
        <v>15</v>
      </c>
      <c r="N1092" s="253">
        <f>SUM(N1093)</f>
        <v>0</v>
      </c>
      <c r="O1092" s="248"/>
      <c r="P1092" s="252" t="s">
        <v>15</v>
      </c>
      <c r="Q1092" s="253">
        <f>SUM(Q1093)</f>
        <v>0</v>
      </c>
      <c r="R1092" s="249"/>
      <c r="S1092" s="252" t="s">
        <v>15</v>
      </c>
      <c r="T1092" s="533">
        <f>SUM(T1093)</f>
        <v>41285.29</v>
      </c>
      <c r="U1092" s="532"/>
    </row>
    <row r="1093" spans="2:21" s="264" customFormat="1" ht="22.5" customHeight="1" hidden="1" outlineLevel="2">
      <c r="B1093" s="255"/>
      <c r="C1093" s="256" t="s">
        <v>2292</v>
      </c>
      <c r="D1093" s="256" t="s">
        <v>67</v>
      </c>
      <c r="E1093" s="257" t="s">
        <v>2957</v>
      </c>
      <c r="F1093" s="258" t="s">
        <v>2958</v>
      </c>
      <c r="G1093" s="259" t="s">
        <v>82</v>
      </c>
      <c r="H1093" s="260">
        <v>846.01</v>
      </c>
      <c r="I1093" s="261">
        <v>48.8</v>
      </c>
      <c r="J1093" s="534">
        <f>ROUND(I1093*H1093,2)</f>
        <v>41285.29</v>
      </c>
      <c r="K1093" s="636"/>
      <c r="L1093" s="262"/>
      <c r="M1093" s="261">
        <v>48.8</v>
      </c>
      <c r="N1093" s="263">
        <f>ROUND(M1093*L1093,2)</f>
        <v>0</v>
      </c>
      <c r="O1093" s="262"/>
      <c r="P1093" s="261">
        <v>48.8</v>
      </c>
      <c r="Q1093" s="263">
        <f>ROUND(P1093*O1093,2)</f>
        <v>0</v>
      </c>
      <c r="R1093" s="638">
        <f t="shared" si="19"/>
        <v>846.01</v>
      </c>
      <c r="S1093" s="261">
        <v>48.8</v>
      </c>
      <c r="T1093" s="534">
        <f>ROUND(S1093*R1093,2)</f>
        <v>41285.29</v>
      </c>
      <c r="U1093" s="525"/>
    </row>
    <row r="1094" spans="2:21" s="254" customFormat="1" ht="37.35" customHeight="1">
      <c r="B1094" s="248"/>
      <c r="C1094" s="249"/>
      <c r="D1094" s="250" t="s">
        <v>36</v>
      </c>
      <c r="E1094" s="392" t="s">
        <v>2959</v>
      </c>
      <c r="F1094" s="392" t="s">
        <v>2960</v>
      </c>
      <c r="G1094" s="249"/>
      <c r="H1094" s="249"/>
      <c r="I1094" s="252" t="s">
        <v>15</v>
      </c>
      <c r="J1094" s="531">
        <f>J1095</f>
        <v>1504.8</v>
      </c>
      <c r="K1094" s="531"/>
      <c r="L1094" s="248"/>
      <c r="M1094" s="252" t="s">
        <v>15</v>
      </c>
      <c r="N1094" s="393">
        <f>N1095</f>
        <v>0</v>
      </c>
      <c r="O1094" s="248"/>
      <c r="P1094" s="252" t="s">
        <v>15</v>
      </c>
      <c r="Q1094" s="393">
        <f>Q1095</f>
        <v>0</v>
      </c>
      <c r="R1094" s="249"/>
      <c r="S1094" s="252" t="s">
        <v>15</v>
      </c>
      <c r="T1094" s="531">
        <f>T1095</f>
        <v>1504.8</v>
      </c>
      <c r="U1094" s="532"/>
    </row>
    <row r="1095" spans="2:21" s="254" customFormat="1" ht="19.95" customHeight="1" outlineLevel="1" collapsed="1">
      <c r="B1095" s="248"/>
      <c r="C1095" s="249"/>
      <c r="D1095" s="250" t="s">
        <v>36</v>
      </c>
      <c r="E1095" s="251" t="s">
        <v>3011</v>
      </c>
      <c r="F1095" s="251" t="s">
        <v>3012</v>
      </c>
      <c r="G1095" s="249"/>
      <c r="H1095" s="249"/>
      <c r="I1095" s="252" t="s">
        <v>15</v>
      </c>
      <c r="J1095" s="533">
        <f>SUM(J1096)</f>
        <v>1504.8</v>
      </c>
      <c r="K1095" s="533"/>
      <c r="L1095" s="248"/>
      <c r="M1095" s="252" t="s">
        <v>15</v>
      </c>
      <c r="N1095" s="253">
        <f>SUM(N1096)</f>
        <v>0</v>
      </c>
      <c r="O1095" s="248"/>
      <c r="P1095" s="252" t="s">
        <v>15</v>
      </c>
      <c r="Q1095" s="253">
        <f>SUM(Q1096)</f>
        <v>0</v>
      </c>
      <c r="R1095" s="249"/>
      <c r="S1095" s="252" t="s">
        <v>15</v>
      </c>
      <c r="T1095" s="533">
        <f>SUM(T1096)</f>
        <v>1504.8</v>
      </c>
      <c r="U1095" s="532"/>
    </row>
    <row r="1096" spans="2:21" s="264" customFormat="1" ht="31.5" customHeight="1" hidden="1" outlineLevel="2">
      <c r="B1096" s="255"/>
      <c r="C1096" s="256" t="s">
        <v>2295</v>
      </c>
      <c r="D1096" s="256" t="s">
        <v>67</v>
      </c>
      <c r="E1096" s="257" t="s">
        <v>3014</v>
      </c>
      <c r="F1096" s="258" t="s">
        <v>3015</v>
      </c>
      <c r="G1096" s="259" t="s">
        <v>104</v>
      </c>
      <c r="H1096" s="260">
        <v>72</v>
      </c>
      <c r="I1096" s="261">
        <v>20.9</v>
      </c>
      <c r="J1096" s="534">
        <f>ROUND(I1096*H1096,2)</f>
        <v>1504.8</v>
      </c>
      <c r="K1096" s="636"/>
      <c r="L1096" s="262"/>
      <c r="M1096" s="261">
        <v>20.9</v>
      </c>
      <c r="N1096" s="263">
        <f>ROUND(M1096*L1096,2)</f>
        <v>0</v>
      </c>
      <c r="O1096" s="262"/>
      <c r="P1096" s="261">
        <v>20.9</v>
      </c>
      <c r="Q1096" s="263">
        <f>ROUND(P1096*O1096,2)</f>
        <v>0</v>
      </c>
      <c r="R1096" s="638">
        <f t="shared" si="19"/>
        <v>72</v>
      </c>
      <c r="S1096" s="261">
        <v>20.9</v>
      </c>
      <c r="T1096" s="534">
        <f>ROUND(S1096*R1096,2)</f>
        <v>1504.8</v>
      </c>
      <c r="U1096" s="525"/>
    </row>
    <row r="1097" spans="2:21" s="254" customFormat="1" ht="37.35" customHeight="1">
      <c r="B1097" s="248"/>
      <c r="C1097" s="249"/>
      <c r="D1097" s="250" t="s">
        <v>36</v>
      </c>
      <c r="E1097" s="392" t="s">
        <v>90</v>
      </c>
      <c r="F1097" s="392" t="s">
        <v>186</v>
      </c>
      <c r="G1097" s="249"/>
      <c r="H1097" s="249"/>
      <c r="I1097" s="252" t="s">
        <v>15</v>
      </c>
      <c r="J1097" s="531">
        <f>J1098</f>
        <v>21399.6</v>
      </c>
      <c r="K1097" s="531"/>
      <c r="L1097" s="248"/>
      <c r="M1097" s="252" t="s">
        <v>15</v>
      </c>
      <c r="N1097" s="393">
        <f>N1098</f>
        <v>0</v>
      </c>
      <c r="O1097" s="248"/>
      <c r="P1097" s="252" t="s">
        <v>15</v>
      </c>
      <c r="Q1097" s="393">
        <f>Q1098</f>
        <v>0</v>
      </c>
      <c r="R1097" s="249"/>
      <c r="S1097" s="252" t="s">
        <v>15</v>
      </c>
      <c r="T1097" s="531">
        <f>T1098</f>
        <v>21399.6</v>
      </c>
      <c r="U1097" s="532"/>
    </row>
    <row r="1098" spans="2:21" s="254" customFormat="1" ht="19.95" customHeight="1" outlineLevel="1" collapsed="1">
      <c r="B1098" s="248"/>
      <c r="C1098" s="249"/>
      <c r="D1098" s="250" t="s">
        <v>36</v>
      </c>
      <c r="E1098" s="251" t="s">
        <v>3016</v>
      </c>
      <c r="F1098" s="251" t="s">
        <v>3017</v>
      </c>
      <c r="G1098" s="249"/>
      <c r="H1098" s="249"/>
      <c r="I1098" s="252" t="s">
        <v>15</v>
      </c>
      <c r="J1098" s="533">
        <f>SUM(J1099)</f>
        <v>21399.6</v>
      </c>
      <c r="K1098" s="533"/>
      <c r="L1098" s="248"/>
      <c r="M1098" s="252" t="s">
        <v>15</v>
      </c>
      <c r="N1098" s="253">
        <f>SUM(N1099)</f>
        <v>0</v>
      </c>
      <c r="O1098" s="248"/>
      <c r="P1098" s="252" t="s">
        <v>15</v>
      </c>
      <c r="Q1098" s="253">
        <f>SUM(Q1099)</f>
        <v>0</v>
      </c>
      <c r="R1098" s="249"/>
      <c r="S1098" s="252" t="s">
        <v>15</v>
      </c>
      <c r="T1098" s="533">
        <f>SUM(T1099)</f>
        <v>21399.6</v>
      </c>
      <c r="U1098" s="532"/>
    </row>
    <row r="1099" spans="2:21" s="264" customFormat="1" ht="22.5" customHeight="1" hidden="1" outlineLevel="2">
      <c r="B1099" s="255"/>
      <c r="C1099" s="256" t="s">
        <v>2299</v>
      </c>
      <c r="D1099" s="256" t="s">
        <v>67</v>
      </c>
      <c r="E1099" s="257" t="s">
        <v>3819</v>
      </c>
      <c r="F1099" s="258" t="s">
        <v>3820</v>
      </c>
      <c r="G1099" s="259" t="s">
        <v>182</v>
      </c>
      <c r="H1099" s="260">
        <v>1</v>
      </c>
      <c r="I1099" s="261">
        <v>21399.6</v>
      </c>
      <c r="J1099" s="534">
        <f>ROUND(I1099*H1099,2)</f>
        <v>21399.6</v>
      </c>
      <c r="K1099" s="636"/>
      <c r="L1099" s="262"/>
      <c r="M1099" s="261">
        <v>21399.6</v>
      </c>
      <c r="N1099" s="263">
        <f>ROUND(M1099*L1099,2)</f>
        <v>0</v>
      </c>
      <c r="O1099" s="262"/>
      <c r="P1099" s="261">
        <v>21399.6</v>
      </c>
      <c r="Q1099" s="263">
        <f>ROUND(P1099*O1099,2)</f>
        <v>0</v>
      </c>
      <c r="R1099" s="638">
        <f t="shared" si="19"/>
        <v>1</v>
      </c>
      <c r="S1099" s="261">
        <v>21399.6</v>
      </c>
      <c r="T1099" s="534">
        <f>ROUND(S1099*R1099,2)</f>
        <v>21399.6</v>
      </c>
      <c r="U1099" s="525"/>
    </row>
    <row r="1100" spans="2:21" s="264" customFormat="1" ht="6.9" customHeight="1">
      <c r="B1100" s="468"/>
      <c r="C1100" s="469"/>
      <c r="D1100" s="469"/>
      <c r="E1100" s="469"/>
      <c r="F1100" s="469"/>
      <c r="G1100" s="469"/>
      <c r="H1100" s="469"/>
      <c r="I1100" s="470"/>
      <c r="J1100" s="469"/>
      <c r="K1100" s="469"/>
      <c r="L1100" s="468"/>
      <c r="M1100" s="470"/>
      <c r="N1100" s="471"/>
      <c r="O1100" s="468"/>
      <c r="P1100" s="470"/>
      <c r="Q1100" s="471"/>
      <c r="R1100" s="469"/>
      <c r="S1100" s="470"/>
      <c r="T1100" s="469"/>
      <c r="U1100" s="578"/>
    </row>
    <row r="1101" spans="9:19" ht="13.5">
      <c r="I1101" s="472"/>
      <c r="M1101" s="472"/>
      <c r="P1101" s="472"/>
      <c r="S1101" s="472"/>
    </row>
    <row r="1102" spans="3:9" ht="13.5">
      <c r="C1102" s="187" t="s">
        <v>812</v>
      </c>
      <c r="I1102" s="472"/>
    </row>
    <row r="1103" spans="3:9" ht="13.5">
      <c r="C1103" s="188"/>
      <c r="D1103" s="193" t="s">
        <v>813</v>
      </c>
      <c r="I1103" s="472"/>
    </row>
    <row r="1104" spans="3:4" ht="13.5">
      <c r="C1104" s="189"/>
      <c r="D1104" s="193" t="s">
        <v>814</v>
      </c>
    </row>
    <row r="1105" spans="3:4" ht="13.5">
      <c r="C1105" s="190"/>
      <c r="D1105" s="193" t="s">
        <v>815</v>
      </c>
    </row>
    <row r="1106" spans="3:4" ht="13.5">
      <c r="C1106" s="191"/>
      <c r="D1106" s="193" t="s">
        <v>816</v>
      </c>
    </row>
    <row r="1107" spans="3:4" ht="13.5">
      <c r="C1107" s="192"/>
      <c r="D1107" s="193" t="s">
        <v>817</v>
      </c>
    </row>
  </sheetData>
  <sheetProtection formatColumns="0" formatRows="0" sort="0" autoFilter="0"/>
  <autoFilter ref="C104:J1099"/>
  <mergeCells count="18">
    <mergeCell ref="E28:H28"/>
    <mergeCell ref="G1:H1"/>
    <mergeCell ref="E7:H7"/>
    <mergeCell ref="E9:H9"/>
    <mergeCell ref="E11:H11"/>
    <mergeCell ref="E13:H13"/>
    <mergeCell ref="R103:T103"/>
    <mergeCell ref="E49:H49"/>
    <mergeCell ref="E51:H51"/>
    <mergeCell ref="E53:H53"/>
    <mergeCell ref="E55:H55"/>
    <mergeCell ref="E91:H91"/>
    <mergeCell ref="E93:H93"/>
    <mergeCell ref="E95:H95"/>
    <mergeCell ref="E97:H97"/>
    <mergeCell ref="H103:J103"/>
    <mergeCell ref="L103:N103"/>
    <mergeCell ref="O103:Q103"/>
  </mergeCells>
  <hyperlinks>
    <hyperlink ref="F1:G1" location="C2" tooltip="Krycí list soupisu" display="1) Krycí list soupisu"/>
    <hyperlink ref="G1:H1" location="C62" tooltip="Rekapitulace" display="2) Rekapitulace"/>
    <hyperlink ref="J1" location="C104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7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T752"/>
  <sheetViews>
    <sheetView showGridLines="0" zoomScale="85" zoomScaleNormal="85" workbookViewId="0" topLeftCell="A1">
      <pane ySplit="1" topLeftCell="A2" activePane="bottomLeft" state="frozen"/>
      <selection pane="bottomLeft" activeCell="N98" sqref="N98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23" customWidth="1"/>
    <col min="10" max="10" width="23.5" style="0" customWidth="1"/>
    <col min="11" max="11" width="15.5" style="0" hidden="1" customWidth="1"/>
    <col min="12" max="12" width="13.83203125" style="94" customWidth="1"/>
    <col min="13" max="13" width="9.16015625" style="0" hidden="1" customWidth="1"/>
    <col min="14" max="14" width="20.16015625" style="0" customWidth="1"/>
    <col min="15" max="15" width="10.66015625" style="0" customWidth="1"/>
    <col min="16" max="16" width="9.16015625" style="0" hidden="1" customWidth="1"/>
    <col min="17" max="17" width="19" style="0" customWidth="1"/>
    <col min="18" max="18" width="10.5" style="0" customWidth="1"/>
    <col min="19" max="19" width="9.16015625" style="0" hidden="1" customWidth="1"/>
    <col min="20" max="20" width="22.83203125" style="0" customWidth="1"/>
  </cols>
  <sheetData>
    <row r="1" spans="1:13" ht="21.75" customHeight="1" hidden="1">
      <c r="A1" s="10"/>
      <c r="B1" s="103"/>
      <c r="C1" s="104"/>
      <c r="D1" s="105" t="s">
        <v>0</v>
      </c>
      <c r="E1" s="104"/>
      <c r="F1" s="106" t="s">
        <v>780</v>
      </c>
      <c r="G1" s="671" t="s">
        <v>781</v>
      </c>
      <c r="H1" s="671"/>
      <c r="I1" s="107"/>
      <c r="J1" s="106" t="s">
        <v>782</v>
      </c>
      <c r="K1" s="105" t="s">
        <v>40</v>
      </c>
      <c r="L1" s="108"/>
      <c r="M1" s="10"/>
    </row>
    <row r="2" spans="2:12" ht="36.9" customHeight="1" hidden="1">
      <c r="B2" s="109"/>
      <c r="C2" s="110"/>
      <c r="D2" s="110"/>
      <c r="E2" s="110"/>
      <c r="F2" s="110"/>
      <c r="G2" s="110"/>
      <c r="H2" s="110"/>
      <c r="I2" s="25"/>
      <c r="J2" s="110"/>
      <c r="K2" s="110"/>
      <c r="L2" s="111"/>
    </row>
    <row r="3" spans="2:12" ht="6.9" customHeight="1" hidden="1">
      <c r="B3" s="112"/>
      <c r="C3" s="11"/>
      <c r="D3" s="11"/>
      <c r="E3" s="11"/>
      <c r="F3" s="11"/>
      <c r="G3" s="11"/>
      <c r="H3" s="11"/>
      <c r="I3" s="24"/>
      <c r="J3" s="11"/>
      <c r="K3" s="12"/>
      <c r="L3" s="113"/>
    </row>
    <row r="4" spans="2:12" ht="36.9" customHeight="1" hidden="1">
      <c r="B4" s="114"/>
      <c r="C4" s="97"/>
      <c r="D4" s="13" t="s">
        <v>41</v>
      </c>
      <c r="E4" s="97"/>
      <c r="F4" s="97"/>
      <c r="G4" s="97"/>
      <c r="H4" s="97"/>
      <c r="I4" s="25"/>
      <c r="J4" s="97"/>
      <c r="K4" s="14"/>
      <c r="L4" s="113"/>
    </row>
    <row r="5" spans="2:12" ht="6.9" customHeight="1" hidden="1">
      <c r="B5" s="114"/>
      <c r="C5" s="97"/>
      <c r="D5" s="97"/>
      <c r="E5" s="97"/>
      <c r="F5" s="97"/>
      <c r="G5" s="97"/>
      <c r="H5" s="97"/>
      <c r="I5" s="25"/>
      <c r="J5" s="97"/>
      <c r="K5" s="14"/>
      <c r="L5" s="113"/>
    </row>
    <row r="6" spans="2:12" ht="13.2" hidden="1">
      <c r="B6" s="114"/>
      <c r="C6" s="97"/>
      <c r="D6" s="16" t="s">
        <v>3</v>
      </c>
      <c r="E6" s="97"/>
      <c r="F6" s="97"/>
      <c r="G6" s="97"/>
      <c r="H6" s="97"/>
      <c r="I6" s="25"/>
      <c r="J6" s="97"/>
      <c r="K6" s="14"/>
      <c r="L6" s="113"/>
    </row>
    <row r="7" spans="2:12" ht="22.5" customHeight="1" hidden="1">
      <c r="B7" s="114"/>
      <c r="C7" s="97"/>
      <c r="D7" s="97"/>
      <c r="E7" s="687" t="e">
        <f>#REF!</f>
        <v>#REF!</v>
      </c>
      <c r="F7" s="688"/>
      <c r="G7" s="688"/>
      <c r="H7" s="688"/>
      <c r="I7" s="25"/>
      <c r="J7" s="97"/>
      <c r="K7" s="14"/>
      <c r="L7" s="113"/>
    </row>
    <row r="8" spans="2:12" ht="13.2" hidden="1">
      <c r="B8" s="114"/>
      <c r="C8" s="97"/>
      <c r="D8" s="16" t="s">
        <v>42</v>
      </c>
      <c r="E8" s="97"/>
      <c r="F8" s="97"/>
      <c r="G8" s="97"/>
      <c r="H8" s="97"/>
      <c r="I8" s="25"/>
      <c r="J8" s="97"/>
      <c r="K8" s="14"/>
      <c r="L8" s="113"/>
    </row>
    <row r="9" spans="2:12" ht="22.5" customHeight="1" hidden="1">
      <c r="B9" s="114"/>
      <c r="C9" s="97"/>
      <c r="D9" s="97"/>
      <c r="E9" s="687" t="s">
        <v>189</v>
      </c>
      <c r="F9" s="688"/>
      <c r="G9" s="688"/>
      <c r="H9" s="688"/>
      <c r="I9" s="25"/>
      <c r="J9" s="97"/>
      <c r="K9" s="14"/>
      <c r="L9" s="113"/>
    </row>
    <row r="10" spans="2:12" ht="13.2" hidden="1">
      <c r="B10" s="114"/>
      <c r="C10" s="97"/>
      <c r="D10" s="16" t="s">
        <v>43</v>
      </c>
      <c r="E10" s="97"/>
      <c r="F10" s="97"/>
      <c r="G10" s="97"/>
      <c r="H10" s="97"/>
      <c r="I10" s="25"/>
      <c r="J10" s="97"/>
      <c r="K10" s="14"/>
      <c r="L10" s="113"/>
    </row>
    <row r="11" spans="2:12" s="1" customFormat="1" ht="22.5" customHeight="1" hidden="1">
      <c r="B11" s="115"/>
      <c r="C11" s="95"/>
      <c r="D11" s="95"/>
      <c r="E11" s="689" t="s">
        <v>193</v>
      </c>
      <c r="F11" s="690"/>
      <c r="G11" s="690"/>
      <c r="H11" s="690"/>
      <c r="I11" s="26"/>
      <c r="J11" s="95"/>
      <c r="K11" s="17"/>
      <c r="L11" s="116"/>
    </row>
    <row r="12" spans="2:12" s="1" customFormat="1" ht="13.2" hidden="1">
      <c r="B12" s="115"/>
      <c r="C12" s="95"/>
      <c r="D12" s="16" t="s">
        <v>44</v>
      </c>
      <c r="E12" s="95"/>
      <c r="F12" s="95"/>
      <c r="G12" s="95"/>
      <c r="H12" s="95"/>
      <c r="I12" s="26"/>
      <c r="J12" s="95"/>
      <c r="K12" s="17"/>
      <c r="L12" s="116"/>
    </row>
    <row r="13" spans="2:12" s="1" customFormat="1" ht="36.9" customHeight="1" hidden="1">
      <c r="B13" s="115"/>
      <c r="C13" s="95"/>
      <c r="D13" s="95"/>
      <c r="E13" s="691" t="s">
        <v>194</v>
      </c>
      <c r="F13" s="690"/>
      <c r="G13" s="690"/>
      <c r="H13" s="690"/>
      <c r="I13" s="26"/>
      <c r="J13" s="95"/>
      <c r="K13" s="17"/>
      <c r="L13" s="116"/>
    </row>
    <row r="14" spans="2:12" s="1" customFormat="1" ht="13.5" hidden="1">
      <c r="B14" s="115"/>
      <c r="C14" s="95"/>
      <c r="D14" s="95"/>
      <c r="E14" s="95"/>
      <c r="F14" s="95"/>
      <c r="G14" s="95"/>
      <c r="H14" s="95"/>
      <c r="I14" s="26"/>
      <c r="J14" s="95"/>
      <c r="K14" s="17"/>
      <c r="L14" s="116"/>
    </row>
    <row r="15" spans="2:12" s="1" customFormat="1" ht="14.4" customHeight="1" hidden="1">
      <c r="B15" s="115"/>
      <c r="C15" s="95"/>
      <c r="D15" s="16" t="s">
        <v>5</v>
      </c>
      <c r="E15" s="95"/>
      <c r="F15" s="15" t="s">
        <v>39</v>
      </c>
      <c r="G15" s="95"/>
      <c r="H15" s="95"/>
      <c r="I15" s="27" t="s">
        <v>6</v>
      </c>
      <c r="J15" s="15" t="s">
        <v>15</v>
      </c>
      <c r="K15" s="17"/>
      <c r="L15" s="116"/>
    </row>
    <row r="16" spans="2:12" s="1" customFormat="1" ht="14.4" customHeight="1" hidden="1">
      <c r="B16" s="115"/>
      <c r="C16" s="95"/>
      <c r="D16" s="16" t="s">
        <v>8</v>
      </c>
      <c r="E16" s="95"/>
      <c r="F16" s="15" t="s">
        <v>9</v>
      </c>
      <c r="G16" s="95"/>
      <c r="H16" s="95"/>
      <c r="I16" s="27" t="s">
        <v>10</v>
      </c>
      <c r="J16" s="28" t="e">
        <f>#REF!</f>
        <v>#REF!</v>
      </c>
      <c r="K16" s="17"/>
      <c r="L16" s="116"/>
    </row>
    <row r="17" spans="2:12" s="1" customFormat="1" ht="10.95" customHeight="1" hidden="1">
      <c r="B17" s="115"/>
      <c r="C17" s="95"/>
      <c r="D17" s="95"/>
      <c r="E17" s="95"/>
      <c r="F17" s="95"/>
      <c r="G17" s="95"/>
      <c r="H17" s="95"/>
      <c r="I17" s="26"/>
      <c r="J17" s="95"/>
      <c r="K17" s="17"/>
      <c r="L17" s="116"/>
    </row>
    <row r="18" spans="2:12" s="1" customFormat="1" ht="14.4" customHeight="1" hidden="1">
      <c r="B18" s="115"/>
      <c r="C18" s="95"/>
      <c r="D18" s="16" t="s">
        <v>13</v>
      </c>
      <c r="E18" s="95"/>
      <c r="F18" s="95"/>
      <c r="G18" s="95"/>
      <c r="H18" s="95"/>
      <c r="I18" s="27" t="s">
        <v>14</v>
      </c>
      <c r="J18" s="15" t="s">
        <v>15</v>
      </c>
      <c r="K18" s="17"/>
      <c r="L18" s="116"/>
    </row>
    <row r="19" spans="2:12" s="1" customFormat="1" ht="18" customHeight="1" hidden="1">
      <c r="B19" s="115"/>
      <c r="C19" s="95"/>
      <c r="D19" s="95"/>
      <c r="E19" s="15" t="s">
        <v>16</v>
      </c>
      <c r="F19" s="95"/>
      <c r="G19" s="95"/>
      <c r="H19" s="95"/>
      <c r="I19" s="27" t="s">
        <v>17</v>
      </c>
      <c r="J19" s="15" t="s">
        <v>15</v>
      </c>
      <c r="K19" s="17"/>
      <c r="L19" s="116"/>
    </row>
    <row r="20" spans="2:12" s="1" customFormat="1" ht="6.9" customHeight="1" hidden="1">
      <c r="B20" s="115"/>
      <c r="C20" s="95"/>
      <c r="D20" s="95"/>
      <c r="E20" s="95"/>
      <c r="F20" s="95"/>
      <c r="G20" s="95"/>
      <c r="H20" s="95"/>
      <c r="I20" s="26"/>
      <c r="J20" s="95"/>
      <c r="K20" s="17"/>
      <c r="L20" s="116"/>
    </row>
    <row r="21" spans="2:12" s="1" customFormat="1" ht="14.4" customHeight="1" hidden="1">
      <c r="B21" s="115"/>
      <c r="C21" s="95"/>
      <c r="D21" s="16" t="s">
        <v>18</v>
      </c>
      <c r="E21" s="95"/>
      <c r="F21" s="95"/>
      <c r="G21" s="95"/>
      <c r="H21" s="95"/>
      <c r="I21" s="27" t="s">
        <v>14</v>
      </c>
      <c r="J21" s="15" t="e">
        <f>IF(#REF!="Vyplň údaj","",IF(#REF!="","",#REF!))</f>
        <v>#REF!</v>
      </c>
      <c r="K21" s="17"/>
      <c r="L21" s="116"/>
    </row>
    <row r="22" spans="2:12" s="1" customFormat="1" ht="18" customHeight="1" hidden="1">
      <c r="B22" s="115"/>
      <c r="C22" s="95"/>
      <c r="D22" s="95"/>
      <c r="E22" s="15" t="e">
        <f>IF(#REF!="Vyplň údaj","",IF(#REF!="","",#REF!))</f>
        <v>#REF!</v>
      </c>
      <c r="F22" s="95"/>
      <c r="G22" s="95"/>
      <c r="H22" s="95"/>
      <c r="I22" s="27" t="s">
        <v>17</v>
      </c>
      <c r="J22" s="15" t="e">
        <f>IF(#REF!="Vyplň údaj","",IF(#REF!="","",#REF!))</f>
        <v>#REF!</v>
      </c>
      <c r="K22" s="17"/>
      <c r="L22" s="116"/>
    </row>
    <row r="23" spans="2:12" s="1" customFormat="1" ht="6.9" customHeight="1" hidden="1">
      <c r="B23" s="115"/>
      <c r="C23" s="95"/>
      <c r="D23" s="95"/>
      <c r="E23" s="95"/>
      <c r="F23" s="95"/>
      <c r="G23" s="95"/>
      <c r="H23" s="95"/>
      <c r="I23" s="26"/>
      <c r="J23" s="95"/>
      <c r="K23" s="17"/>
      <c r="L23" s="116"/>
    </row>
    <row r="24" spans="2:12" s="1" customFormat="1" ht="14.4" customHeight="1" hidden="1">
      <c r="B24" s="115"/>
      <c r="C24" s="95"/>
      <c r="D24" s="16" t="s">
        <v>19</v>
      </c>
      <c r="E24" s="95"/>
      <c r="F24" s="95"/>
      <c r="G24" s="95"/>
      <c r="H24" s="95"/>
      <c r="I24" s="27" t="s">
        <v>14</v>
      </c>
      <c r="J24" s="15" t="s">
        <v>15</v>
      </c>
      <c r="K24" s="17"/>
      <c r="L24" s="116"/>
    </row>
    <row r="25" spans="2:12" s="1" customFormat="1" ht="18" customHeight="1" hidden="1">
      <c r="B25" s="115"/>
      <c r="C25" s="95"/>
      <c r="D25" s="95"/>
      <c r="E25" s="15" t="s">
        <v>190</v>
      </c>
      <c r="F25" s="95"/>
      <c r="G25" s="95"/>
      <c r="H25" s="95"/>
      <c r="I25" s="27" t="s">
        <v>17</v>
      </c>
      <c r="J25" s="15" t="s">
        <v>15</v>
      </c>
      <c r="K25" s="17"/>
      <c r="L25" s="116"/>
    </row>
    <row r="26" spans="2:12" s="1" customFormat="1" ht="6.9" customHeight="1" hidden="1">
      <c r="B26" s="115"/>
      <c r="C26" s="95"/>
      <c r="D26" s="95"/>
      <c r="E26" s="95"/>
      <c r="F26" s="95"/>
      <c r="G26" s="95"/>
      <c r="H26" s="95"/>
      <c r="I26" s="26"/>
      <c r="J26" s="95"/>
      <c r="K26" s="17"/>
      <c r="L26" s="116"/>
    </row>
    <row r="27" spans="2:12" s="1" customFormat="1" ht="14.4" customHeight="1" hidden="1">
      <c r="B27" s="115"/>
      <c r="C27" s="95"/>
      <c r="D27" s="16" t="s">
        <v>20</v>
      </c>
      <c r="E27" s="95"/>
      <c r="F27" s="95"/>
      <c r="G27" s="95"/>
      <c r="H27" s="95"/>
      <c r="I27" s="26"/>
      <c r="J27" s="95"/>
      <c r="K27" s="17"/>
      <c r="L27" s="116"/>
    </row>
    <row r="28" spans="2:12" s="2" customFormat="1" ht="22.5" customHeight="1" hidden="1">
      <c r="B28" s="117"/>
      <c r="C28" s="99"/>
      <c r="D28" s="99"/>
      <c r="E28" s="685" t="s">
        <v>15</v>
      </c>
      <c r="F28" s="686"/>
      <c r="G28" s="686"/>
      <c r="H28" s="686"/>
      <c r="I28" s="29"/>
      <c r="J28" s="99"/>
      <c r="K28" s="30"/>
      <c r="L28" s="118"/>
    </row>
    <row r="29" spans="2:12" s="1" customFormat="1" ht="6.9" customHeight="1" hidden="1">
      <c r="B29" s="115"/>
      <c r="C29" s="95"/>
      <c r="D29" s="95"/>
      <c r="E29" s="95"/>
      <c r="F29" s="95"/>
      <c r="G29" s="95"/>
      <c r="H29" s="95"/>
      <c r="I29" s="26"/>
      <c r="J29" s="95"/>
      <c r="K29" s="17"/>
      <c r="L29" s="116"/>
    </row>
    <row r="30" spans="2:12" s="1" customFormat="1" ht="6.9" customHeight="1" hidden="1">
      <c r="B30" s="115"/>
      <c r="C30" s="95"/>
      <c r="D30" s="22"/>
      <c r="E30" s="22"/>
      <c r="F30" s="22"/>
      <c r="G30" s="22"/>
      <c r="H30" s="22"/>
      <c r="I30" s="31"/>
      <c r="J30" s="22"/>
      <c r="K30" s="32"/>
      <c r="L30" s="116"/>
    </row>
    <row r="31" spans="2:12" s="1" customFormat="1" ht="25.35" customHeight="1" hidden="1">
      <c r="B31" s="115"/>
      <c r="C31" s="95"/>
      <c r="D31" s="33" t="s">
        <v>21</v>
      </c>
      <c r="E31" s="95"/>
      <c r="F31" s="95"/>
      <c r="G31" s="95"/>
      <c r="H31" s="95"/>
      <c r="I31" s="26"/>
      <c r="J31" s="34">
        <f>ROUND(J98,2)</f>
        <v>11346677.98</v>
      </c>
      <c r="K31" s="17"/>
      <c r="L31" s="116"/>
    </row>
    <row r="32" spans="2:12" s="1" customFormat="1" ht="6.9" customHeight="1" hidden="1">
      <c r="B32" s="115"/>
      <c r="C32" s="95"/>
      <c r="D32" s="22"/>
      <c r="E32" s="22"/>
      <c r="F32" s="22"/>
      <c r="G32" s="22"/>
      <c r="H32" s="22"/>
      <c r="I32" s="31"/>
      <c r="J32" s="22"/>
      <c r="K32" s="32"/>
      <c r="L32" s="116"/>
    </row>
    <row r="33" spans="2:12" s="1" customFormat="1" ht="14.4" customHeight="1" hidden="1">
      <c r="B33" s="115"/>
      <c r="C33" s="95"/>
      <c r="D33" s="95"/>
      <c r="E33" s="95"/>
      <c r="F33" s="18" t="s">
        <v>23</v>
      </c>
      <c r="G33" s="95"/>
      <c r="H33" s="95"/>
      <c r="I33" s="35" t="s">
        <v>22</v>
      </c>
      <c r="J33" s="18" t="s">
        <v>24</v>
      </c>
      <c r="K33" s="17"/>
      <c r="L33" s="116"/>
    </row>
    <row r="34" spans="2:12" s="1" customFormat="1" ht="14.4" customHeight="1" hidden="1">
      <c r="B34" s="115"/>
      <c r="C34" s="95"/>
      <c r="D34" s="98" t="s">
        <v>25</v>
      </c>
      <c r="E34" s="98" t="s">
        <v>26</v>
      </c>
      <c r="F34" s="36" t="e">
        <f>ROUND(SUM(#REF!),2)</f>
        <v>#REF!</v>
      </c>
      <c r="G34" s="95"/>
      <c r="H34" s="95"/>
      <c r="I34" s="37">
        <v>0.21</v>
      </c>
      <c r="J34" s="36" t="e">
        <f>ROUND(ROUND((SUM(#REF!)),2)*I34,2)</f>
        <v>#REF!</v>
      </c>
      <c r="K34" s="17"/>
      <c r="L34" s="116"/>
    </row>
    <row r="35" spans="2:12" s="1" customFormat="1" ht="14.4" customHeight="1" hidden="1">
      <c r="B35" s="115"/>
      <c r="C35" s="95"/>
      <c r="D35" s="95"/>
      <c r="E35" s="98" t="s">
        <v>27</v>
      </c>
      <c r="F35" s="36" t="e">
        <f>ROUND(SUM(#REF!),2)</f>
        <v>#REF!</v>
      </c>
      <c r="G35" s="95"/>
      <c r="H35" s="95"/>
      <c r="I35" s="37">
        <v>0.15</v>
      </c>
      <c r="J35" s="36" t="e">
        <f>ROUND(ROUND((SUM(#REF!)),2)*I35,2)</f>
        <v>#REF!</v>
      </c>
      <c r="K35" s="17"/>
      <c r="L35" s="116"/>
    </row>
    <row r="36" spans="2:12" s="1" customFormat="1" ht="14.4" customHeight="1" hidden="1">
      <c r="B36" s="115"/>
      <c r="C36" s="95"/>
      <c r="D36" s="95"/>
      <c r="E36" s="98" t="s">
        <v>28</v>
      </c>
      <c r="F36" s="36" t="e">
        <f>ROUND(SUM(#REF!),2)</f>
        <v>#REF!</v>
      </c>
      <c r="G36" s="95"/>
      <c r="H36" s="95"/>
      <c r="I36" s="37">
        <v>0.21</v>
      </c>
      <c r="J36" s="36">
        <v>0</v>
      </c>
      <c r="K36" s="17"/>
      <c r="L36" s="116"/>
    </row>
    <row r="37" spans="2:12" s="1" customFormat="1" ht="14.4" customHeight="1" hidden="1">
      <c r="B37" s="115"/>
      <c r="C37" s="95"/>
      <c r="D37" s="95"/>
      <c r="E37" s="98" t="s">
        <v>29</v>
      </c>
      <c r="F37" s="36" t="e">
        <f>ROUND(SUM(#REF!),2)</f>
        <v>#REF!</v>
      </c>
      <c r="G37" s="95"/>
      <c r="H37" s="95"/>
      <c r="I37" s="37">
        <v>0.15</v>
      </c>
      <c r="J37" s="36">
        <v>0</v>
      </c>
      <c r="K37" s="17"/>
      <c r="L37" s="116"/>
    </row>
    <row r="38" spans="2:12" s="1" customFormat="1" ht="14.4" customHeight="1" hidden="1">
      <c r="B38" s="115"/>
      <c r="C38" s="95"/>
      <c r="D38" s="95"/>
      <c r="E38" s="98" t="s">
        <v>30</v>
      </c>
      <c r="F38" s="36" t="e">
        <f>ROUND(SUM(#REF!),2)</f>
        <v>#REF!</v>
      </c>
      <c r="G38" s="95"/>
      <c r="H38" s="95"/>
      <c r="I38" s="37">
        <v>0</v>
      </c>
      <c r="J38" s="36">
        <v>0</v>
      </c>
      <c r="K38" s="17"/>
      <c r="L38" s="116"/>
    </row>
    <row r="39" spans="2:12" s="1" customFormat="1" ht="6.9" customHeight="1" hidden="1">
      <c r="B39" s="115"/>
      <c r="C39" s="95"/>
      <c r="D39" s="95"/>
      <c r="E39" s="95"/>
      <c r="F39" s="95"/>
      <c r="G39" s="95"/>
      <c r="H39" s="95"/>
      <c r="I39" s="26"/>
      <c r="J39" s="95"/>
      <c r="K39" s="17"/>
      <c r="L39" s="116"/>
    </row>
    <row r="40" spans="2:12" s="1" customFormat="1" ht="25.35" customHeight="1" hidden="1">
      <c r="B40" s="115"/>
      <c r="C40" s="38"/>
      <c r="D40" s="39" t="s">
        <v>31</v>
      </c>
      <c r="E40" s="96"/>
      <c r="F40" s="96"/>
      <c r="G40" s="40" t="s">
        <v>32</v>
      </c>
      <c r="H40" s="41" t="s">
        <v>33</v>
      </c>
      <c r="I40" s="42"/>
      <c r="J40" s="43" t="e">
        <f>SUM(J31:J38)</f>
        <v>#REF!</v>
      </c>
      <c r="K40" s="44"/>
      <c r="L40" s="119"/>
    </row>
    <row r="41" spans="2:12" s="1" customFormat="1" ht="14.4" customHeight="1" hidden="1">
      <c r="B41" s="120"/>
      <c r="C41" s="19"/>
      <c r="D41" s="19"/>
      <c r="E41" s="19"/>
      <c r="F41" s="19"/>
      <c r="G41" s="19"/>
      <c r="H41" s="19"/>
      <c r="I41" s="45"/>
      <c r="J41" s="19"/>
      <c r="K41" s="20"/>
      <c r="L41" s="116"/>
    </row>
    <row r="42" spans="2:12" ht="13.5" hidden="1">
      <c r="B42" s="109"/>
      <c r="C42" s="110"/>
      <c r="D42" s="110"/>
      <c r="E42" s="110"/>
      <c r="F42" s="110"/>
      <c r="G42" s="110"/>
      <c r="H42" s="110"/>
      <c r="I42" s="25"/>
      <c r="J42" s="110"/>
      <c r="K42" s="110"/>
      <c r="L42" s="111"/>
    </row>
    <row r="43" spans="2:12" ht="13.5" hidden="1">
      <c r="B43" s="109"/>
      <c r="C43" s="110"/>
      <c r="D43" s="110"/>
      <c r="E43" s="110"/>
      <c r="F43" s="110"/>
      <c r="G43" s="110"/>
      <c r="H43" s="110"/>
      <c r="I43" s="25"/>
      <c r="J43" s="110"/>
      <c r="K43" s="110"/>
      <c r="L43" s="111"/>
    </row>
    <row r="44" spans="2:12" ht="13.5" hidden="1">
      <c r="B44" s="109"/>
      <c r="C44" s="110"/>
      <c r="D44" s="110"/>
      <c r="E44" s="110"/>
      <c r="F44" s="110"/>
      <c r="G44" s="110"/>
      <c r="H44" s="110"/>
      <c r="I44" s="25"/>
      <c r="J44" s="110"/>
      <c r="K44" s="110"/>
      <c r="L44" s="111"/>
    </row>
    <row r="45" spans="2:12" s="1" customFormat="1" ht="6.9" customHeight="1" hidden="1">
      <c r="B45" s="121"/>
      <c r="C45" s="46"/>
      <c r="D45" s="46"/>
      <c r="E45" s="46"/>
      <c r="F45" s="46"/>
      <c r="G45" s="46"/>
      <c r="H45" s="46"/>
      <c r="I45" s="47"/>
      <c r="J45" s="46"/>
      <c r="K45" s="48"/>
      <c r="L45" s="122"/>
    </row>
    <row r="46" spans="2:12" s="1" customFormat="1" ht="36.9" customHeight="1" hidden="1">
      <c r="B46" s="115"/>
      <c r="C46" s="13" t="s">
        <v>47</v>
      </c>
      <c r="D46" s="95"/>
      <c r="E46" s="95"/>
      <c r="F46" s="95"/>
      <c r="G46" s="95"/>
      <c r="H46" s="95"/>
      <c r="I46" s="26"/>
      <c r="J46" s="95"/>
      <c r="K46" s="17"/>
      <c r="L46" s="116"/>
    </row>
    <row r="47" spans="2:12" s="1" customFormat="1" ht="6.9" customHeight="1" hidden="1">
      <c r="B47" s="115"/>
      <c r="C47" s="95"/>
      <c r="D47" s="95"/>
      <c r="E47" s="95"/>
      <c r="F47" s="95"/>
      <c r="G47" s="95"/>
      <c r="H47" s="95"/>
      <c r="I47" s="26"/>
      <c r="J47" s="95"/>
      <c r="K47" s="17"/>
      <c r="L47" s="116"/>
    </row>
    <row r="48" spans="2:12" s="1" customFormat="1" ht="14.4" customHeight="1" hidden="1">
      <c r="B48" s="115"/>
      <c r="C48" s="16" t="s">
        <v>3</v>
      </c>
      <c r="D48" s="95"/>
      <c r="E48" s="95"/>
      <c r="F48" s="95"/>
      <c r="G48" s="95"/>
      <c r="H48" s="95"/>
      <c r="I48" s="26"/>
      <c r="J48" s="95"/>
      <c r="K48" s="17"/>
      <c r="L48" s="116"/>
    </row>
    <row r="49" spans="2:12" s="1" customFormat="1" ht="22.5" customHeight="1" hidden="1">
      <c r="B49" s="115"/>
      <c r="C49" s="95"/>
      <c r="D49" s="95"/>
      <c r="E49" s="687" t="e">
        <f>E7</f>
        <v>#REF!</v>
      </c>
      <c r="F49" s="690"/>
      <c r="G49" s="690"/>
      <c r="H49" s="690"/>
      <c r="I49" s="26"/>
      <c r="J49" s="95"/>
      <c r="K49" s="17"/>
      <c r="L49" s="116"/>
    </row>
    <row r="50" spans="2:12" ht="13.2" hidden="1">
      <c r="B50" s="114"/>
      <c r="C50" s="16" t="s">
        <v>42</v>
      </c>
      <c r="D50" s="97"/>
      <c r="E50" s="97"/>
      <c r="F50" s="97"/>
      <c r="G50" s="97"/>
      <c r="H50" s="97"/>
      <c r="I50" s="25"/>
      <c r="J50" s="97"/>
      <c r="K50" s="14"/>
      <c r="L50" s="113"/>
    </row>
    <row r="51" spans="2:12" ht="22.5" customHeight="1" hidden="1">
      <c r="B51" s="114"/>
      <c r="C51" s="97"/>
      <c r="D51" s="97"/>
      <c r="E51" s="687" t="s">
        <v>189</v>
      </c>
      <c r="F51" s="688"/>
      <c r="G51" s="688"/>
      <c r="H51" s="688"/>
      <c r="I51" s="25"/>
      <c r="J51" s="97"/>
      <c r="K51" s="14"/>
      <c r="L51" s="113"/>
    </row>
    <row r="52" spans="2:12" ht="13.2" hidden="1">
      <c r="B52" s="114"/>
      <c r="C52" s="16" t="s">
        <v>43</v>
      </c>
      <c r="D52" s="97"/>
      <c r="E52" s="97"/>
      <c r="F52" s="97"/>
      <c r="G52" s="97"/>
      <c r="H52" s="97"/>
      <c r="I52" s="25"/>
      <c r="J52" s="97"/>
      <c r="K52" s="14"/>
      <c r="L52" s="113"/>
    </row>
    <row r="53" spans="2:12" s="1" customFormat="1" ht="22.5" customHeight="1" hidden="1">
      <c r="B53" s="115"/>
      <c r="C53" s="95"/>
      <c r="D53" s="95"/>
      <c r="E53" s="689" t="s">
        <v>193</v>
      </c>
      <c r="F53" s="690"/>
      <c r="G53" s="690"/>
      <c r="H53" s="690"/>
      <c r="I53" s="26"/>
      <c r="J53" s="95"/>
      <c r="K53" s="17"/>
      <c r="L53" s="116"/>
    </row>
    <row r="54" spans="2:12" s="1" customFormat="1" ht="14.4" customHeight="1" hidden="1">
      <c r="B54" s="115"/>
      <c r="C54" s="16" t="s">
        <v>44</v>
      </c>
      <c r="D54" s="95"/>
      <c r="E54" s="95"/>
      <c r="F54" s="95"/>
      <c r="G54" s="95"/>
      <c r="H54" s="95"/>
      <c r="I54" s="26"/>
      <c r="J54" s="95"/>
      <c r="K54" s="17"/>
      <c r="L54" s="116"/>
    </row>
    <row r="55" spans="2:12" s="1" customFormat="1" ht="23.25" customHeight="1" hidden="1">
      <c r="B55" s="115"/>
      <c r="C55" s="95"/>
      <c r="D55" s="95"/>
      <c r="E55" s="691" t="str">
        <f>E13</f>
        <v>SO 01.1 - splašková kanalizace - gravitační stoky</v>
      </c>
      <c r="F55" s="690"/>
      <c r="G55" s="690"/>
      <c r="H55" s="690"/>
      <c r="I55" s="26"/>
      <c r="J55" s="95"/>
      <c r="K55" s="17"/>
      <c r="L55" s="116"/>
    </row>
    <row r="56" spans="2:12" s="1" customFormat="1" ht="6.9" customHeight="1" hidden="1">
      <c r="B56" s="115"/>
      <c r="C56" s="95"/>
      <c r="D56" s="95"/>
      <c r="E56" s="95"/>
      <c r="F56" s="95"/>
      <c r="G56" s="95"/>
      <c r="H56" s="95"/>
      <c r="I56" s="26"/>
      <c r="J56" s="95"/>
      <c r="K56" s="17"/>
      <c r="L56" s="116"/>
    </row>
    <row r="57" spans="2:12" s="1" customFormat="1" ht="18" customHeight="1" hidden="1">
      <c r="B57" s="115"/>
      <c r="C57" s="16" t="s">
        <v>8</v>
      </c>
      <c r="D57" s="95"/>
      <c r="E57" s="95"/>
      <c r="F57" s="15" t="str">
        <f>F16</f>
        <v>HRANICE - DRAHOTUŠE</v>
      </c>
      <c r="G57" s="95"/>
      <c r="H57" s="95"/>
      <c r="I57" s="27" t="s">
        <v>10</v>
      </c>
      <c r="J57" s="28" t="e">
        <f>IF(J16="","",J16)</f>
        <v>#REF!</v>
      </c>
      <c r="K57" s="17"/>
      <c r="L57" s="116"/>
    </row>
    <row r="58" spans="2:12" s="1" customFormat="1" ht="6.9" customHeight="1" hidden="1">
      <c r="B58" s="115"/>
      <c r="C58" s="95"/>
      <c r="D58" s="95"/>
      <c r="E58" s="95"/>
      <c r="F58" s="95"/>
      <c r="G58" s="95"/>
      <c r="H58" s="95"/>
      <c r="I58" s="26"/>
      <c r="J58" s="95"/>
      <c r="K58" s="17"/>
      <c r="L58" s="116"/>
    </row>
    <row r="59" spans="2:12" s="1" customFormat="1" ht="13.2" hidden="1">
      <c r="B59" s="115"/>
      <c r="C59" s="16" t="s">
        <v>13</v>
      </c>
      <c r="D59" s="95"/>
      <c r="E59" s="95"/>
      <c r="F59" s="15" t="str">
        <f>E19</f>
        <v>VODOVODY A KANALIZACE PŘEROV a.s.</v>
      </c>
      <c r="G59" s="95"/>
      <c r="H59" s="95"/>
      <c r="I59" s="27" t="s">
        <v>19</v>
      </c>
      <c r="J59" s="15" t="str">
        <f>E25</f>
        <v>PROJEKTY VODAM s.r.o.   HRANICE</v>
      </c>
      <c r="K59" s="17"/>
      <c r="L59" s="116"/>
    </row>
    <row r="60" spans="2:12" s="1" customFormat="1" ht="14.4" customHeight="1" hidden="1">
      <c r="B60" s="115"/>
      <c r="C60" s="16" t="s">
        <v>18</v>
      </c>
      <c r="D60" s="95"/>
      <c r="E60" s="95"/>
      <c r="F60" s="15" t="e">
        <f>IF(E22="","",E22)</f>
        <v>#REF!</v>
      </c>
      <c r="G60" s="95"/>
      <c r="H60" s="95"/>
      <c r="I60" s="26"/>
      <c r="J60" s="95"/>
      <c r="K60" s="17"/>
      <c r="L60" s="116"/>
    </row>
    <row r="61" spans="2:12" s="1" customFormat="1" ht="10.35" customHeight="1" hidden="1">
      <c r="B61" s="115"/>
      <c r="C61" s="95"/>
      <c r="D61" s="95"/>
      <c r="E61" s="95"/>
      <c r="F61" s="95"/>
      <c r="G61" s="95"/>
      <c r="H61" s="95"/>
      <c r="I61" s="26"/>
      <c r="J61" s="95"/>
      <c r="K61" s="17"/>
      <c r="L61" s="116"/>
    </row>
    <row r="62" spans="2:12" s="1" customFormat="1" ht="29.25" customHeight="1" hidden="1">
      <c r="B62" s="115"/>
      <c r="C62" s="49" t="s">
        <v>49</v>
      </c>
      <c r="D62" s="38"/>
      <c r="E62" s="38"/>
      <c r="F62" s="38"/>
      <c r="G62" s="38"/>
      <c r="H62" s="38"/>
      <c r="I62" s="50"/>
      <c r="J62" s="51" t="s">
        <v>50</v>
      </c>
      <c r="K62" s="52"/>
      <c r="L62" s="119"/>
    </row>
    <row r="63" spans="2:12" s="1" customFormat="1" ht="10.35" customHeight="1" hidden="1">
      <c r="B63" s="115"/>
      <c r="C63" s="95"/>
      <c r="D63" s="95"/>
      <c r="E63" s="95"/>
      <c r="F63" s="95"/>
      <c r="G63" s="95"/>
      <c r="H63" s="95"/>
      <c r="I63" s="26"/>
      <c r="J63" s="95"/>
      <c r="K63" s="17"/>
      <c r="L63" s="116"/>
    </row>
    <row r="64" spans="2:12" s="1" customFormat="1" ht="29.25" customHeight="1" hidden="1">
      <c r="B64" s="115"/>
      <c r="C64" s="53" t="s">
        <v>51</v>
      </c>
      <c r="D64" s="95"/>
      <c r="E64" s="95"/>
      <c r="F64" s="95"/>
      <c r="G64" s="95"/>
      <c r="H64" s="95"/>
      <c r="I64" s="26"/>
      <c r="J64" s="34">
        <f>J98</f>
        <v>11346677.980000002</v>
      </c>
      <c r="K64" s="17"/>
      <c r="L64" s="116"/>
    </row>
    <row r="65" spans="2:12" s="3" customFormat="1" ht="24.9" customHeight="1" hidden="1">
      <c r="B65" s="123"/>
      <c r="C65" s="54"/>
      <c r="D65" s="55" t="s">
        <v>52</v>
      </c>
      <c r="E65" s="56"/>
      <c r="F65" s="56"/>
      <c r="G65" s="56"/>
      <c r="H65" s="56"/>
      <c r="I65" s="57"/>
      <c r="J65" s="58">
        <f>J99</f>
        <v>11294851.180000002</v>
      </c>
      <c r="K65" s="59"/>
      <c r="L65" s="124"/>
    </row>
    <row r="66" spans="2:12" s="4" customFormat="1" ht="19.95" customHeight="1" hidden="1">
      <c r="B66" s="125"/>
      <c r="C66" s="60"/>
      <c r="D66" s="61" t="s">
        <v>53</v>
      </c>
      <c r="E66" s="62"/>
      <c r="F66" s="62"/>
      <c r="G66" s="62"/>
      <c r="H66" s="62"/>
      <c r="I66" s="63"/>
      <c r="J66" s="64">
        <f>J100</f>
        <v>5027510.37</v>
      </c>
      <c r="K66" s="65"/>
      <c r="L66" s="126"/>
    </row>
    <row r="67" spans="2:12" s="4" customFormat="1" ht="19.95" customHeight="1" hidden="1">
      <c r="B67" s="125"/>
      <c r="C67" s="60"/>
      <c r="D67" s="61" t="s">
        <v>195</v>
      </c>
      <c r="E67" s="62"/>
      <c r="F67" s="62"/>
      <c r="G67" s="62"/>
      <c r="H67" s="62"/>
      <c r="I67" s="63"/>
      <c r="J67" s="64">
        <f>J446</f>
        <v>808896.29</v>
      </c>
      <c r="K67" s="65"/>
      <c r="L67" s="126"/>
    </row>
    <row r="68" spans="2:12" s="4" customFormat="1" ht="19.95" customHeight="1" hidden="1">
      <c r="B68" s="125"/>
      <c r="C68" s="60"/>
      <c r="D68" s="61" t="s">
        <v>196</v>
      </c>
      <c r="E68" s="62"/>
      <c r="F68" s="62"/>
      <c r="G68" s="62"/>
      <c r="H68" s="62"/>
      <c r="I68" s="63"/>
      <c r="J68" s="64">
        <f>J547</f>
        <v>56897.68</v>
      </c>
      <c r="K68" s="65"/>
      <c r="L68" s="126"/>
    </row>
    <row r="69" spans="2:12" s="4" customFormat="1" ht="19.95" customHeight="1" hidden="1">
      <c r="B69" s="125"/>
      <c r="C69" s="60"/>
      <c r="D69" s="61" t="s">
        <v>54</v>
      </c>
      <c r="E69" s="62"/>
      <c r="F69" s="62"/>
      <c r="G69" s="62"/>
      <c r="H69" s="62"/>
      <c r="I69" s="63"/>
      <c r="J69" s="64">
        <f>J552</f>
        <v>343854.58</v>
      </c>
      <c r="K69" s="65"/>
      <c r="L69" s="126"/>
    </row>
    <row r="70" spans="2:12" s="4" customFormat="1" ht="19.95" customHeight="1" hidden="1">
      <c r="B70" s="125"/>
      <c r="C70" s="60"/>
      <c r="D70" s="61" t="s">
        <v>55</v>
      </c>
      <c r="E70" s="62"/>
      <c r="F70" s="62"/>
      <c r="G70" s="62"/>
      <c r="H70" s="62"/>
      <c r="I70" s="63"/>
      <c r="J70" s="64">
        <f>J559</f>
        <v>1379576.05</v>
      </c>
      <c r="K70" s="65"/>
      <c r="L70" s="126"/>
    </row>
    <row r="71" spans="2:12" s="4" customFormat="1" ht="19.95" customHeight="1" hidden="1">
      <c r="B71" s="125"/>
      <c r="C71" s="60"/>
      <c r="D71" s="61" t="s">
        <v>56</v>
      </c>
      <c r="E71" s="62"/>
      <c r="F71" s="62"/>
      <c r="G71" s="62"/>
      <c r="H71" s="62"/>
      <c r="I71" s="63"/>
      <c r="J71" s="64">
        <f>J657</f>
        <v>3350144.2900000014</v>
      </c>
      <c r="K71" s="65"/>
      <c r="L71" s="126"/>
    </row>
    <row r="72" spans="2:12" s="4" customFormat="1" ht="19.95" customHeight="1" hidden="1">
      <c r="B72" s="125"/>
      <c r="C72" s="60"/>
      <c r="D72" s="61" t="s">
        <v>197</v>
      </c>
      <c r="E72" s="62"/>
      <c r="F72" s="62"/>
      <c r="G72" s="62"/>
      <c r="H72" s="62"/>
      <c r="I72" s="63"/>
      <c r="J72" s="64">
        <f>J735</f>
        <v>327971.92</v>
      </c>
      <c r="K72" s="65"/>
      <c r="L72" s="126"/>
    </row>
    <row r="73" spans="2:12" s="3" customFormat="1" ht="24.9" customHeight="1" hidden="1">
      <c r="B73" s="123"/>
      <c r="C73" s="54"/>
      <c r="D73" s="55" t="s">
        <v>57</v>
      </c>
      <c r="E73" s="56"/>
      <c r="F73" s="56"/>
      <c r="G73" s="56"/>
      <c r="H73" s="56"/>
      <c r="I73" s="57"/>
      <c r="J73" s="58">
        <f>J737</f>
        <v>51826.8</v>
      </c>
      <c r="K73" s="59"/>
      <c r="L73" s="124"/>
    </row>
    <row r="74" spans="2:12" s="4" customFormat="1" ht="19.95" customHeight="1" hidden="1">
      <c r="B74" s="125"/>
      <c r="C74" s="60"/>
      <c r="D74" s="61" t="s">
        <v>198</v>
      </c>
      <c r="E74" s="62"/>
      <c r="F74" s="62"/>
      <c r="G74" s="62"/>
      <c r="H74" s="62"/>
      <c r="I74" s="63"/>
      <c r="J74" s="64">
        <f>J738</f>
        <v>51826.8</v>
      </c>
      <c r="K74" s="65"/>
      <c r="L74" s="126"/>
    </row>
    <row r="75" spans="2:12" s="1" customFormat="1" ht="21.75" customHeight="1" hidden="1">
      <c r="B75" s="115"/>
      <c r="C75" s="95"/>
      <c r="D75" s="95"/>
      <c r="E75" s="95"/>
      <c r="F75" s="95"/>
      <c r="G75" s="95"/>
      <c r="H75" s="95"/>
      <c r="I75" s="26"/>
      <c r="J75" s="95"/>
      <c r="K75" s="17"/>
      <c r="L75" s="116"/>
    </row>
    <row r="76" spans="2:12" s="1" customFormat="1" ht="6.9" customHeight="1" hidden="1">
      <c r="B76" s="120"/>
      <c r="C76" s="19"/>
      <c r="D76" s="19"/>
      <c r="E76" s="19"/>
      <c r="F76" s="19"/>
      <c r="G76" s="19"/>
      <c r="H76" s="19"/>
      <c r="I76" s="45"/>
      <c r="J76" s="19"/>
      <c r="K76" s="20"/>
      <c r="L76" s="116"/>
    </row>
    <row r="77" spans="2:12" ht="13.5" hidden="1">
      <c r="B77" s="109"/>
      <c r="C77" s="110"/>
      <c r="D77" s="110"/>
      <c r="E77" s="110"/>
      <c r="F77" s="110"/>
      <c r="G77" s="110"/>
      <c r="H77" s="110"/>
      <c r="I77" s="25"/>
      <c r="J77" s="110"/>
      <c r="K77" s="110"/>
      <c r="L77" s="111"/>
    </row>
    <row r="78" spans="2:12" ht="13.5" hidden="1">
      <c r="B78" s="109"/>
      <c r="C78" s="110"/>
      <c r="D78" s="110"/>
      <c r="E78" s="110"/>
      <c r="F78" s="110"/>
      <c r="G78" s="110"/>
      <c r="H78" s="110"/>
      <c r="I78" s="25"/>
      <c r="J78" s="110"/>
      <c r="K78" s="110"/>
      <c r="L78" s="111"/>
    </row>
    <row r="79" spans="2:12" ht="13.5" hidden="1">
      <c r="B79" s="109"/>
      <c r="C79" s="110"/>
      <c r="D79" s="110"/>
      <c r="E79" s="110"/>
      <c r="F79" s="110"/>
      <c r="G79" s="110"/>
      <c r="H79" s="110"/>
      <c r="I79" s="25"/>
      <c r="J79" s="110"/>
      <c r="K79" s="110"/>
      <c r="L79" s="111"/>
    </row>
    <row r="80" spans="2:12" s="1" customFormat="1" ht="6.9" customHeight="1">
      <c r="B80" s="127"/>
      <c r="C80" s="21"/>
      <c r="D80" s="21"/>
      <c r="E80" s="21"/>
      <c r="F80" s="21"/>
      <c r="G80" s="21"/>
      <c r="H80" s="21"/>
      <c r="I80" s="47"/>
      <c r="J80" s="21"/>
      <c r="K80" s="21"/>
      <c r="L80" s="146"/>
    </row>
    <row r="81" spans="2:12" s="1" customFormat="1" ht="36.9" customHeight="1">
      <c r="B81" s="115"/>
      <c r="C81" s="148" t="s">
        <v>818</v>
      </c>
      <c r="D81" s="95"/>
      <c r="E81" s="95"/>
      <c r="F81" s="95"/>
      <c r="G81" s="95"/>
      <c r="H81" s="95"/>
      <c r="I81" s="26"/>
      <c r="J81" s="95"/>
      <c r="K81" s="95"/>
      <c r="L81" s="146"/>
    </row>
    <row r="82" spans="2:12" s="1" customFormat="1" ht="6.9" customHeight="1">
      <c r="B82" s="115"/>
      <c r="C82" s="95"/>
      <c r="D82" s="95"/>
      <c r="E82" s="95"/>
      <c r="F82" s="95"/>
      <c r="G82" s="95"/>
      <c r="H82" s="95"/>
      <c r="I82" s="26"/>
      <c r="J82" s="95"/>
      <c r="K82" s="95"/>
      <c r="L82" s="146"/>
    </row>
    <row r="83" spans="2:12" s="1" customFormat="1" ht="14.4" customHeight="1">
      <c r="B83" s="115"/>
      <c r="C83" s="16" t="s">
        <v>3</v>
      </c>
      <c r="D83" s="95"/>
      <c r="E83" s="95"/>
      <c r="F83" s="95"/>
      <c r="G83" s="95"/>
      <c r="H83" s="95"/>
      <c r="I83" s="26"/>
      <c r="J83" s="95"/>
      <c r="K83" s="95"/>
      <c r="L83" s="146"/>
    </row>
    <row r="84" spans="2:12" s="1" customFormat="1" ht="22.5" customHeight="1">
      <c r="B84" s="115"/>
      <c r="C84" s="95"/>
      <c r="D84" s="95"/>
      <c r="E84" s="687" t="s">
        <v>4</v>
      </c>
      <c r="F84" s="690"/>
      <c r="G84" s="690"/>
      <c r="H84" s="690"/>
      <c r="I84" s="26"/>
      <c r="J84" s="95"/>
      <c r="K84" s="95"/>
      <c r="L84" s="146"/>
    </row>
    <row r="85" spans="2:12" ht="13.2">
      <c r="B85" s="114"/>
      <c r="C85" s="16" t="s">
        <v>42</v>
      </c>
      <c r="D85" s="97"/>
      <c r="E85" s="97"/>
      <c r="F85" s="97"/>
      <c r="G85" s="97"/>
      <c r="H85" s="97"/>
      <c r="I85" s="25"/>
      <c r="J85" s="97"/>
      <c r="K85" s="97"/>
      <c r="L85" s="147"/>
    </row>
    <row r="86" spans="2:12" ht="22.5" customHeight="1">
      <c r="B86" s="114"/>
      <c r="C86" s="97"/>
      <c r="D86" s="97"/>
      <c r="E86" s="687" t="s">
        <v>189</v>
      </c>
      <c r="F86" s="688"/>
      <c r="G86" s="688"/>
      <c r="H86" s="688"/>
      <c r="I86" s="25"/>
      <c r="J86" s="97"/>
      <c r="K86" s="97"/>
      <c r="L86" s="147"/>
    </row>
    <row r="87" spans="2:12" ht="13.2">
      <c r="B87" s="114"/>
      <c r="C87" s="16" t="s">
        <v>43</v>
      </c>
      <c r="D87" s="97"/>
      <c r="E87" s="97"/>
      <c r="F87" s="97"/>
      <c r="G87" s="97"/>
      <c r="H87" s="97"/>
      <c r="I87" s="25"/>
      <c r="J87" s="97"/>
      <c r="K87" s="97"/>
      <c r="L87" s="147"/>
    </row>
    <row r="88" spans="2:12" s="1" customFormat="1" ht="22.5" customHeight="1">
      <c r="B88" s="115"/>
      <c r="C88" s="95"/>
      <c r="D88" s="95"/>
      <c r="E88" s="689" t="s">
        <v>193</v>
      </c>
      <c r="F88" s="690"/>
      <c r="G88" s="690"/>
      <c r="H88" s="690"/>
      <c r="I88" s="26"/>
      <c r="J88" s="95"/>
      <c r="K88" s="95"/>
      <c r="L88" s="146"/>
    </row>
    <row r="89" spans="2:12" s="1" customFormat="1" ht="14.4" customHeight="1">
      <c r="B89" s="115"/>
      <c r="C89" s="16" t="s">
        <v>44</v>
      </c>
      <c r="D89" s="95"/>
      <c r="E89" s="95"/>
      <c r="F89" s="95"/>
      <c r="G89" s="95"/>
      <c r="H89" s="95"/>
      <c r="I89" s="26"/>
      <c r="J89" s="95"/>
      <c r="K89" s="95"/>
      <c r="L89" s="146"/>
    </row>
    <row r="90" spans="2:12" s="1" customFormat="1" ht="23.25" customHeight="1">
      <c r="B90" s="115"/>
      <c r="C90" s="95"/>
      <c r="D90" s="95"/>
      <c r="E90" s="691" t="str">
        <f>E13</f>
        <v>SO 01.1 - splašková kanalizace - gravitační stoky</v>
      </c>
      <c r="F90" s="690"/>
      <c r="G90" s="690"/>
      <c r="H90" s="690"/>
      <c r="I90" s="26"/>
      <c r="J90" s="95"/>
      <c r="K90" s="95"/>
      <c r="L90" s="146"/>
    </row>
    <row r="91" spans="2:12" s="1" customFormat="1" ht="6.9" customHeight="1">
      <c r="B91" s="115"/>
      <c r="C91" s="95"/>
      <c r="D91" s="95"/>
      <c r="E91" s="95"/>
      <c r="F91" s="95"/>
      <c r="G91" s="95"/>
      <c r="H91" s="95"/>
      <c r="I91" s="26"/>
      <c r="J91" s="95"/>
      <c r="K91" s="95"/>
      <c r="L91" s="146"/>
    </row>
    <row r="92" spans="2:12" s="1" customFormat="1" ht="18" customHeight="1">
      <c r="B92" s="115"/>
      <c r="C92" s="16" t="s">
        <v>8</v>
      </c>
      <c r="D92" s="95"/>
      <c r="E92" s="95"/>
      <c r="F92" s="15" t="str">
        <f>F16</f>
        <v>HRANICE - DRAHOTUŠE</v>
      </c>
      <c r="G92" s="95"/>
      <c r="H92" s="95"/>
      <c r="I92" s="27" t="s">
        <v>10</v>
      </c>
      <c r="J92" s="28"/>
      <c r="K92" s="95"/>
      <c r="L92" s="146"/>
    </row>
    <row r="93" spans="2:12" s="1" customFormat="1" ht="6.9" customHeight="1">
      <c r="B93" s="115"/>
      <c r="C93" s="95"/>
      <c r="D93" s="95"/>
      <c r="E93" s="95"/>
      <c r="F93" s="95"/>
      <c r="G93" s="95"/>
      <c r="H93" s="95"/>
      <c r="I93" s="26"/>
      <c r="J93" s="95"/>
      <c r="K93" s="95"/>
      <c r="L93" s="146"/>
    </row>
    <row r="94" spans="2:12" s="1" customFormat="1" ht="13.2">
      <c r="B94" s="115"/>
      <c r="C94" s="16" t="s">
        <v>13</v>
      </c>
      <c r="D94" s="95"/>
      <c r="E94" s="95"/>
      <c r="F94" s="15" t="str">
        <f>E19</f>
        <v>VODOVODY A KANALIZACE PŘEROV a.s.</v>
      </c>
      <c r="G94" s="95"/>
      <c r="H94" s="95"/>
      <c r="I94" s="27" t="s">
        <v>19</v>
      </c>
      <c r="J94" s="15" t="str">
        <f>E25</f>
        <v>PROJEKTY VODAM s.r.o.   HRANICE</v>
      </c>
      <c r="K94" s="95"/>
      <c r="L94" s="146"/>
    </row>
    <row r="95" spans="2:12" s="1" customFormat="1" ht="14.4" customHeight="1">
      <c r="B95" s="115"/>
      <c r="C95" s="16" t="s">
        <v>18</v>
      </c>
      <c r="D95" s="95"/>
      <c r="E95" s="95"/>
      <c r="F95" s="15" t="s">
        <v>783</v>
      </c>
      <c r="G95" s="95"/>
      <c r="H95" s="95"/>
      <c r="I95" s="26"/>
      <c r="J95" s="95"/>
      <c r="K95" s="95"/>
      <c r="L95" s="134"/>
    </row>
    <row r="96" spans="2:20" s="1" customFormat="1" ht="18" customHeight="1">
      <c r="B96" s="115"/>
      <c r="C96" s="95"/>
      <c r="D96" s="95"/>
      <c r="E96" s="95"/>
      <c r="F96" s="95"/>
      <c r="G96" s="95"/>
      <c r="H96" s="683" t="s">
        <v>808</v>
      </c>
      <c r="I96" s="684"/>
      <c r="J96" s="684"/>
      <c r="K96" s="179"/>
      <c r="L96" s="683" t="s">
        <v>809</v>
      </c>
      <c r="M96" s="684"/>
      <c r="N96" s="692"/>
      <c r="O96" s="683" t="s">
        <v>810</v>
      </c>
      <c r="P96" s="684"/>
      <c r="Q96" s="692"/>
      <c r="R96" s="683" t="s">
        <v>811</v>
      </c>
      <c r="S96" s="684"/>
      <c r="T96" s="692"/>
    </row>
    <row r="97" spans="2:20" s="5" customFormat="1" ht="29.25" customHeight="1">
      <c r="B97" s="128"/>
      <c r="C97" s="504" t="s">
        <v>58</v>
      </c>
      <c r="D97" s="505" t="s">
        <v>35</v>
      </c>
      <c r="E97" s="505" t="s">
        <v>34</v>
      </c>
      <c r="F97" s="505" t="s">
        <v>59</v>
      </c>
      <c r="G97" s="505" t="s">
        <v>60</v>
      </c>
      <c r="H97" s="659" t="s">
        <v>61</v>
      </c>
      <c r="I97" s="507" t="s">
        <v>62</v>
      </c>
      <c r="J97" s="508" t="s">
        <v>50</v>
      </c>
      <c r="K97" s="659"/>
      <c r="L97" s="506" t="s">
        <v>61</v>
      </c>
      <c r="M97" s="507" t="s">
        <v>62</v>
      </c>
      <c r="N97" s="508" t="s">
        <v>50</v>
      </c>
      <c r="O97" s="506" t="s">
        <v>61</v>
      </c>
      <c r="P97" s="507" t="s">
        <v>62</v>
      </c>
      <c r="Q97" s="508" t="s">
        <v>50</v>
      </c>
      <c r="R97" s="506" t="s">
        <v>61</v>
      </c>
      <c r="S97" s="507" t="s">
        <v>62</v>
      </c>
      <c r="T97" s="508" t="s">
        <v>50</v>
      </c>
    </row>
    <row r="98" spans="2:20" s="1" customFormat="1" ht="29.25" customHeight="1">
      <c r="B98" s="115"/>
      <c r="C98" s="129" t="s">
        <v>51</v>
      </c>
      <c r="D98" s="95"/>
      <c r="E98" s="95"/>
      <c r="F98" s="95"/>
      <c r="G98" s="95"/>
      <c r="H98" s="95"/>
      <c r="I98" s="145"/>
      <c r="J98" s="130">
        <f>J99+J737</f>
        <v>11346677.980000002</v>
      </c>
      <c r="K98" s="95"/>
      <c r="L98" s="115"/>
      <c r="M98" s="145"/>
      <c r="N98" s="231">
        <f>N99+N737</f>
        <v>6062.79</v>
      </c>
      <c r="O98" s="115"/>
      <c r="P98" s="145"/>
      <c r="Q98" s="231">
        <f>Q99+Q737</f>
        <v>0</v>
      </c>
      <c r="R98" s="115"/>
      <c r="S98" s="145"/>
      <c r="T98" s="231">
        <f>T99+T737</f>
        <v>11352740.770000001</v>
      </c>
    </row>
    <row r="99" spans="2:20" s="6" customFormat="1" ht="37.35" customHeight="1">
      <c r="B99" s="131"/>
      <c r="C99" s="66"/>
      <c r="D99" s="67" t="s">
        <v>36</v>
      </c>
      <c r="E99" s="92" t="s">
        <v>63</v>
      </c>
      <c r="F99" s="92" t="s">
        <v>64</v>
      </c>
      <c r="G99" s="66"/>
      <c r="H99" s="66"/>
      <c r="I99" s="132"/>
      <c r="J99" s="93">
        <f>J100+J446+J547+J552+J559+J657+J735</f>
        <v>11294851.180000002</v>
      </c>
      <c r="K99" s="66"/>
      <c r="L99" s="131"/>
      <c r="M99" s="132"/>
      <c r="N99" s="232">
        <f>N100+N446+N547+N552+N559+N657+N735</f>
        <v>6062.79</v>
      </c>
      <c r="O99" s="131"/>
      <c r="P99" s="132"/>
      <c r="Q99" s="232">
        <f>Q100+Q446+Q547+Q552+Q559+Q657+Q735</f>
        <v>0</v>
      </c>
      <c r="R99" s="131"/>
      <c r="S99" s="132"/>
      <c r="T99" s="232">
        <f>T100+T446+T547+T552+T559+T657+T735</f>
        <v>11300913.97</v>
      </c>
    </row>
    <row r="100" spans="2:20" s="279" customFormat="1" ht="29.85" customHeight="1" outlineLevel="1" collapsed="1">
      <c r="B100" s="274"/>
      <c r="C100" s="275"/>
      <c r="D100" s="276" t="s">
        <v>36</v>
      </c>
      <c r="E100" s="277" t="s">
        <v>7</v>
      </c>
      <c r="F100" s="277" t="s">
        <v>65</v>
      </c>
      <c r="G100" s="275"/>
      <c r="H100" s="275"/>
      <c r="I100" s="132"/>
      <c r="J100" s="278">
        <f>SUM(J101:J445)</f>
        <v>5027510.37</v>
      </c>
      <c r="K100" s="275"/>
      <c r="L100" s="274"/>
      <c r="M100" s="132"/>
      <c r="N100" s="658">
        <f>SUM(N101:N445)</f>
        <v>0</v>
      </c>
      <c r="O100" s="274"/>
      <c r="P100" s="132"/>
      <c r="Q100" s="658">
        <f>SUM(Q101:Q445)</f>
        <v>0</v>
      </c>
      <c r="R100" s="274"/>
      <c r="S100" s="132"/>
      <c r="T100" s="658">
        <f>SUM(T101:T445)</f>
        <v>5027510.37</v>
      </c>
    </row>
    <row r="101" spans="2:20" s="280" customFormat="1" ht="22.5" customHeight="1" hidden="1" outlineLevel="2" collapsed="1">
      <c r="B101" s="208"/>
      <c r="C101" s="202" t="s">
        <v>7</v>
      </c>
      <c r="D101" s="202" t="s">
        <v>67</v>
      </c>
      <c r="E101" s="203" t="s">
        <v>199</v>
      </c>
      <c r="F101" s="204" t="s">
        <v>200</v>
      </c>
      <c r="G101" s="205" t="s">
        <v>126</v>
      </c>
      <c r="H101" s="206">
        <v>560</v>
      </c>
      <c r="I101" s="100">
        <v>39</v>
      </c>
      <c r="J101" s="207">
        <f>ROUND(I101*H101,2)</f>
        <v>21840</v>
      </c>
      <c r="K101" s="652" t="s">
        <v>191</v>
      </c>
      <c r="L101" s="606"/>
      <c r="M101" s="100">
        <v>39</v>
      </c>
      <c r="N101" s="607">
        <f>ROUND(M101*L101,2)</f>
        <v>0</v>
      </c>
      <c r="O101" s="606"/>
      <c r="P101" s="100">
        <v>39</v>
      </c>
      <c r="Q101" s="607">
        <f>ROUND(P101*O101,2)</f>
        <v>0</v>
      </c>
      <c r="R101" s="606">
        <f>H101+L101+O101</f>
        <v>560</v>
      </c>
      <c r="S101" s="100">
        <v>39</v>
      </c>
      <c r="T101" s="607">
        <f>ROUND(S101*R101,2)</f>
        <v>21840</v>
      </c>
    </row>
    <row r="102" spans="2:20" s="287" customFormat="1" ht="13.5" hidden="1" outlineLevel="3">
      <c r="B102" s="281"/>
      <c r="C102" s="282"/>
      <c r="D102" s="283" t="s">
        <v>70</v>
      </c>
      <c r="E102" s="284" t="s">
        <v>15</v>
      </c>
      <c r="F102" s="285" t="s">
        <v>201</v>
      </c>
      <c r="G102" s="282"/>
      <c r="H102" s="286">
        <v>560</v>
      </c>
      <c r="I102" s="136" t="s">
        <v>15</v>
      </c>
      <c r="J102" s="282"/>
      <c r="K102" s="282"/>
      <c r="L102" s="610"/>
      <c r="M102" s="136" t="s">
        <v>15</v>
      </c>
      <c r="N102" s="611"/>
      <c r="O102" s="610"/>
      <c r="P102" s="136" t="s">
        <v>15</v>
      </c>
      <c r="Q102" s="611"/>
      <c r="R102" s="610"/>
      <c r="S102" s="136" t="s">
        <v>15</v>
      </c>
      <c r="T102" s="611"/>
    </row>
    <row r="103" spans="2:20" s="293" customFormat="1" ht="13.5" hidden="1" outlineLevel="3">
      <c r="B103" s="288"/>
      <c r="C103" s="289"/>
      <c r="D103" s="283" t="s">
        <v>70</v>
      </c>
      <c r="E103" s="290" t="s">
        <v>15</v>
      </c>
      <c r="F103" s="291" t="s">
        <v>71</v>
      </c>
      <c r="G103" s="289"/>
      <c r="H103" s="292">
        <v>560</v>
      </c>
      <c r="I103" s="138" t="s">
        <v>15</v>
      </c>
      <c r="J103" s="289"/>
      <c r="K103" s="289"/>
      <c r="L103" s="614"/>
      <c r="M103" s="138" t="s">
        <v>15</v>
      </c>
      <c r="N103" s="615"/>
      <c r="O103" s="614"/>
      <c r="P103" s="138" t="s">
        <v>15</v>
      </c>
      <c r="Q103" s="615"/>
      <c r="R103" s="614"/>
      <c r="S103" s="138" t="s">
        <v>15</v>
      </c>
      <c r="T103" s="615"/>
    </row>
    <row r="104" spans="2:20" s="280" customFormat="1" ht="22.5" customHeight="1" hidden="1" outlineLevel="2">
      <c r="B104" s="208"/>
      <c r="C104" s="202" t="s">
        <v>37</v>
      </c>
      <c r="D104" s="202" t="s">
        <v>67</v>
      </c>
      <c r="E104" s="203" t="s">
        <v>202</v>
      </c>
      <c r="F104" s="204" t="s">
        <v>203</v>
      </c>
      <c r="G104" s="205" t="s">
        <v>181</v>
      </c>
      <c r="H104" s="206">
        <v>70</v>
      </c>
      <c r="I104" s="100">
        <v>69.7</v>
      </c>
      <c r="J104" s="207">
        <f>ROUND(I104*H104,2)</f>
        <v>4879</v>
      </c>
      <c r="K104" s="652" t="s">
        <v>191</v>
      </c>
      <c r="L104" s="606"/>
      <c r="M104" s="100">
        <v>69.7</v>
      </c>
      <c r="N104" s="607">
        <f>ROUND(M104*L104,2)</f>
        <v>0</v>
      </c>
      <c r="O104" s="606"/>
      <c r="P104" s="100">
        <v>69.7</v>
      </c>
      <c r="Q104" s="607">
        <f>ROUND(P104*O104,2)</f>
        <v>0</v>
      </c>
      <c r="R104" s="606">
        <f aca="true" t="shared" si="0" ref="R104:R167">H104+L104+O104</f>
        <v>70</v>
      </c>
      <c r="S104" s="100">
        <v>69.7</v>
      </c>
      <c r="T104" s="607">
        <f>ROUND(S104*R104,2)</f>
        <v>4879</v>
      </c>
    </row>
    <row r="105" spans="2:20" s="280" customFormat="1" ht="22.5" customHeight="1" hidden="1" outlineLevel="2" collapsed="1">
      <c r="B105" s="208"/>
      <c r="C105" s="202" t="s">
        <v>38</v>
      </c>
      <c r="D105" s="202" t="s">
        <v>67</v>
      </c>
      <c r="E105" s="203" t="s">
        <v>204</v>
      </c>
      <c r="F105" s="204" t="s">
        <v>205</v>
      </c>
      <c r="G105" s="205" t="s">
        <v>104</v>
      </c>
      <c r="H105" s="206">
        <v>76</v>
      </c>
      <c r="I105" s="100">
        <v>132.4</v>
      </c>
      <c r="J105" s="207">
        <f>ROUND(I105*H105,2)</f>
        <v>10062.4</v>
      </c>
      <c r="K105" s="652" t="s">
        <v>191</v>
      </c>
      <c r="L105" s="606"/>
      <c r="M105" s="100">
        <v>132.4</v>
      </c>
      <c r="N105" s="607">
        <f>ROUND(M105*L105,2)</f>
        <v>0</v>
      </c>
      <c r="O105" s="606"/>
      <c r="P105" s="100">
        <v>132.4</v>
      </c>
      <c r="Q105" s="607">
        <f>ROUND(P105*O105,2)</f>
        <v>0</v>
      </c>
      <c r="R105" s="606">
        <f t="shared" si="0"/>
        <v>76</v>
      </c>
      <c r="S105" s="100">
        <v>132.4</v>
      </c>
      <c r="T105" s="607">
        <f>ROUND(S105*R105,2)</f>
        <v>10062.4</v>
      </c>
    </row>
    <row r="106" spans="2:20" s="287" customFormat="1" ht="13.5" hidden="1" outlineLevel="3">
      <c r="B106" s="281"/>
      <c r="C106" s="282"/>
      <c r="D106" s="283" t="s">
        <v>70</v>
      </c>
      <c r="E106" s="284" t="s">
        <v>15</v>
      </c>
      <c r="F106" s="285" t="s">
        <v>206</v>
      </c>
      <c r="G106" s="282"/>
      <c r="H106" s="286">
        <v>4</v>
      </c>
      <c r="I106" s="136" t="s">
        <v>15</v>
      </c>
      <c r="J106" s="282"/>
      <c r="K106" s="282"/>
      <c r="L106" s="610"/>
      <c r="M106" s="136" t="s">
        <v>15</v>
      </c>
      <c r="N106" s="611"/>
      <c r="O106" s="610"/>
      <c r="P106" s="136" t="s">
        <v>15</v>
      </c>
      <c r="Q106" s="611"/>
      <c r="R106" s="610">
        <f t="shared" si="0"/>
        <v>4</v>
      </c>
      <c r="S106" s="136" t="s">
        <v>15</v>
      </c>
      <c r="T106" s="611"/>
    </row>
    <row r="107" spans="2:20" s="287" customFormat="1" ht="13.5" hidden="1" outlineLevel="3">
      <c r="B107" s="281"/>
      <c r="C107" s="282"/>
      <c r="D107" s="283" t="s">
        <v>70</v>
      </c>
      <c r="E107" s="284" t="s">
        <v>15</v>
      </c>
      <c r="F107" s="285" t="s">
        <v>207</v>
      </c>
      <c r="G107" s="282"/>
      <c r="H107" s="286">
        <v>2</v>
      </c>
      <c r="I107" s="136" t="s">
        <v>15</v>
      </c>
      <c r="J107" s="282"/>
      <c r="K107" s="282"/>
      <c r="L107" s="610"/>
      <c r="M107" s="136" t="s">
        <v>15</v>
      </c>
      <c r="N107" s="611"/>
      <c r="O107" s="610"/>
      <c r="P107" s="136" t="s">
        <v>15</v>
      </c>
      <c r="Q107" s="611"/>
      <c r="R107" s="610">
        <f t="shared" si="0"/>
        <v>2</v>
      </c>
      <c r="S107" s="136" t="s">
        <v>15</v>
      </c>
      <c r="T107" s="611"/>
    </row>
    <row r="108" spans="2:20" s="287" customFormat="1" ht="13.5" hidden="1" outlineLevel="3">
      <c r="B108" s="281"/>
      <c r="C108" s="282"/>
      <c r="D108" s="283" t="s">
        <v>70</v>
      </c>
      <c r="E108" s="284" t="s">
        <v>15</v>
      </c>
      <c r="F108" s="285" t="s">
        <v>208</v>
      </c>
      <c r="G108" s="282"/>
      <c r="H108" s="286">
        <v>62</v>
      </c>
      <c r="I108" s="136" t="s">
        <v>15</v>
      </c>
      <c r="J108" s="282"/>
      <c r="K108" s="282"/>
      <c r="L108" s="610"/>
      <c r="M108" s="136" t="s">
        <v>15</v>
      </c>
      <c r="N108" s="611"/>
      <c r="O108" s="610"/>
      <c r="P108" s="136" t="s">
        <v>15</v>
      </c>
      <c r="Q108" s="611"/>
      <c r="R108" s="610">
        <f t="shared" si="0"/>
        <v>62</v>
      </c>
      <c r="S108" s="136" t="s">
        <v>15</v>
      </c>
      <c r="T108" s="611"/>
    </row>
    <row r="109" spans="2:20" s="287" customFormat="1" ht="13.5" hidden="1" outlineLevel="3">
      <c r="B109" s="281"/>
      <c r="C109" s="282"/>
      <c r="D109" s="283" t="s">
        <v>70</v>
      </c>
      <c r="E109" s="284" t="s">
        <v>15</v>
      </c>
      <c r="F109" s="285" t="s">
        <v>209</v>
      </c>
      <c r="G109" s="282"/>
      <c r="H109" s="286">
        <v>2</v>
      </c>
      <c r="I109" s="136" t="s">
        <v>15</v>
      </c>
      <c r="J109" s="282"/>
      <c r="K109" s="282"/>
      <c r="L109" s="610"/>
      <c r="M109" s="136" t="s">
        <v>15</v>
      </c>
      <c r="N109" s="611"/>
      <c r="O109" s="610"/>
      <c r="P109" s="136" t="s">
        <v>15</v>
      </c>
      <c r="Q109" s="611"/>
      <c r="R109" s="610">
        <f t="shared" si="0"/>
        <v>2</v>
      </c>
      <c r="S109" s="136" t="s">
        <v>15</v>
      </c>
      <c r="T109" s="611"/>
    </row>
    <row r="110" spans="2:20" s="287" customFormat="1" ht="13.5" hidden="1" outlineLevel="3">
      <c r="B110" s="281"/>
      <c r="C110" s="282"/>
      <c r="D110" s="283" t="s">
        <v>70</v>
      </c>
      <c r="E110" s="284" t="s">
        <v>15</v>
      </c>
      <c r="F110" s="285" t="s">
        <v>210</v>
      </c>
      <c r="G110" s="282"/>
      <c r="H110" s="286">
        <v>2</v>
      </c>
      <c r="I110" s="136" t="s">
        <v>15</v>
      </c>
      <c r="J110" s="282"/>
      <c r="K110" s="282"/>
      <c r="L110" s="610"/>
      <c r="M110" s="136" t="s">
        <v>15</v>
      </c>
      <c r="N110" s="611"/>
      <c r="O110" s="610"/>
      <c r="P110" s="136" t="s">
        <v>15</v>
      </c>
      <c r="Q110" s="611"/>
      <c r="R110" s="610">
        <f t="shared" si="0"/>
        <v>2</v>
      </c>
      <c r="S110" s="136" t="s">
        <v>15</v>
      </c>
      <c r="T110" s="611"/>
    </row>
    <row r="111" spans="2:20" s="287" customFormat="1" ht="13.5" hidden="1" outlineLevel="3">
      <c r="B111" s="281"/>
      <c r="C111" s="282"/>
      <c r="D111" s="283" t="s">
        <v>70</v>
      </c>
      <c r="E111" s="284" t="s">
        <v>15</v>
      </c>
      <c r="F111" s="285" t="s">
        <v>211</v>
      </c>
      <c r="G111" s="282"/>
      <c r="H111" s="286">
        <v>2</v>
      </c>
      <c r="I111" s="136" t="s">
        <v>15</v>
      </c>
      <c r="J111" s="282"/>
      <c r="K111" s="282"/>
      <c r="L111" s="610"/>
      <c r="M111" s="136" t="s">
        <v>15</v>
      </c>
      <c r="N111" s="611"/>
      <c r="O111" s="610"/>
      <c r="P111" s="136" t="s">
        <v>15</v>
      </c>
      <c r="Q111" s="611"/>
      <c r="R111" s="610">
        <f t="shared" si="0"/>
        <v>2</v>
      </c>
      <c r="S111" s="136" t="s">
        <v>15</v>
      </c>
      <c r="T111" s="611"/>
    </row>
    <row r="112" spans="2:20" s="287" customFormat="1" ht="13.5" hidden="1" outlineLevel="3">
      <c r="B112" s="281"/>
      <c r="C112" s="282"/>
      <c r="D112" s="283" t="s">
        <v>70</v>
      </c>
      <c r="E112" s="284" t="s">
        <v>15</v>
      </c>
      <c r="F112" s="285" t="s">
        <v>212</v>
      </c>
      <c r="G112" s="282"/>
      <c r="H112" s="286">
        <v>2</v>
      </c>
      <c r="I112" s="136" t="s">
        <v>15</v>
      </c>
      <c r="J112" s="282"/>
      <c r="K112" s="282"/>
      <c r="L112" s="610"/>
      <c r="M112" s="136" t="s">
        <v>15</v>
      </c>
      <c r="N112" s="611"/>
      <c r="O112" s="610"/>
      <c r="P112" s="136" t="s">
        <v>15</v>
      </c>
      <c r="Q112" s="611"/>
      <c r="R112" s="610">
        <f t="shared" si="0"/>
        <v>2</v>
      </c>
      <c r="S112" s="136" t="s">
        <v>15</v>
      </c>
      <c r="T112" s="611"/>
    </row>
    <row r="113" spans="2:20" s="293" customFormat="1" ht="13.5" hidden="1" outlineLevel="3">
      <c r="B113" s="288"/>
      <c r="C113" s="289"/>
      <c r="D113" s="283" t="s">
        <v>70</v>
      </c>
      <c r="E113" s="290" t="s">
        <v>15</v>
      </c>
      <c r="F113" s="291" t="s">
        <v>71</v>
      </c>
      <c r="G113" s="289"/>
      <c r="H113" s="292">
        <v>76</v>
      </c>
      <c r="I113" s="138" t="s">
        <v>15</v>
      </c>
      <c r="J113" s="289"/>
      <c r="K113" s="289"/>
      <c r="L113" s="614"/>
      <c r="M113" s="138" t="s">
        <v>15</v>
      </c>
      <c r="N113" s="615"/>
      <c r="O113" s="614"/>
      <c r="P113" s="138" t="s">
        <v>15</v>
      </c>
      <c r="Q113" s="615"/>
      <c r="R113" s="614">
        <f t="shared" si="0"/>
        <v>76</v>
      </c>
      <c r="S113" s="138" t="s">
        <v>15</v>
      </c>
      <c r="T113" s="615"/>
    </row>
    <row r="114" spans="2:20" s="280" customFormat="1" ht="22.5" customHeight="1" hidden="1" outlineLevel="2" collapsed="1">
      <c r="B114" s="208"/>
      <c r="C114" s="202" t="s">
        <v>69</v>
      </c>
      <c r="D114" s="202" t="s">
        <v>67</v>
      </c>
      <c r="E114" s="203" t="s">
        <v>213</v>
      </c>
      <c r="F114" s="204" t="s">
        <v>214</v>
      </c>
      <c r="G114" s="205" t="s">
        <v>104</v>
      </c>
      <c r="H114" s="206">
        <v>46</v>
      </c>
      <c r="I114" s="100">
        <v>69.7</v>
      </c>
      <c r="J114" s="207">
        <f>ROUND(I114*H114,2)</f>
        <v>3206.2</v>
      </c>
      <c r="K114" s="652" t="s">
        <v>191</v>
      </c>
      <c r="L114" s="606"/>
      <c r="M114" s="100">
        <v>69.7</v>
      </c>
      <c r="N114" s="607">
        <f>ROUND(M114*L114,2)</f>
        <v>0</v>
      </c>
      <c r="O114" s="606"/>
      <c r="P114" s="100">
        <v>69.7</v>
      </c>
      <c r="Q114" s="607">
        <f>ROUND(P114*O114,2)</f>
        <v>0</v>
      </c>
      <c r="R114" s="606">
        <f t="shared" si="0"/>
        <v>46</v>
      </c>
      <c r="S114" s="100">
        <v>69.7</v>
      </c>
      <c r="T114" s="607">
        <f>ROUND(S114*R114,2)</f>
        <v>3206.2</v>
      </c>
    </row>
    <row r="115" spans="2:20" s="287" customFormat="1" ht="13.5" hidden="1" outlineLevel="3">
      <c r="B115" s="281"/>
      <c r="C115" s="282"/>
      <c r="D115" s="283" t="s">
        <v>70</v>
      </c>
      <c r="E115" s="284" t="s">
        <v>15</v>
      </c>
      <c r="F115" s="285" t="s">
        <v>215</v>
      </c>
      <c r="G115" s="282"/>
      <c r="H115" s="286">
        <v>10</v>
      </c>
      <c r="I115" s="136" t="s">
        <v>15</v>
      </c>
      <c r="J115" s="282"/>
      <c r="K115" s="282"/>
      <c r="L115" s="610"/>
      <c r="M115" s="136" t="s">
        <v>15</v>
      </c>
      <c r="N115" s="611"/>
      <c r="O115" s="610"/>
      <c r="P115" s="136" t="s">
        <v>15</v>
      </c>
      <c r="Q115" s="611"/>
      <c r="R115" s="610">
        <f t="shared" si="0"/>
        <v>10</v>
      </c>
      <c r="S115" s="136" t="s">
        <v>15</v>
      </c>
      <c r="T115" s="611"/>
    </row>
    <row r="116" spans="2:20" s="287" customFormat="1" ht="13.5" hidden="1" outlineLevel="3">
      <c r="B116" s="281"/>
      <c r="C116" s="282"/>
      <c r="D116" s="283" t="s">
        <v>70</v>
      </c>
      <c r="E116" s="284" t="s">
        <v>15</v>
      </c>
      <c r="F116" s="285" t="s">
        <v>207</v>
      </c>
      <c r="G116" s="282"/>
      <c r="H116" s="286">
        <v>2</v>
      </c>
      <c r="I116" s="136" t="s">
        <v>15</v>
      </c>
      <c r="J116" s="282"/>
      <c r="K116" s="282"/>
      <c r="L116" s="610"/>
      <c r="M116" s="136" t="s">
        <v>15</v>
      </c>
      <c r="N116" s="611"/>
      <c r="O116" s="610"/>
      <c r="P116" s="136" t="s">
        <v>15</v>
      </c>
      <c r="Q116" s="611"/>
      <c r="R116" s="610">
        <f t="shared" si="0"/>
        <v>2</v>
      </c>
      <c r="S116" s="136" t="s">
        <v>15</v>
      </c>
      <c r="T116" s="611"/>
    </row>
    <row r="117" spans="2:20" s="287" customFormat="1" ht="13.5" hidden="1" outlineLevel="3">
      <c r="B117" s="281"/>
      <c r="C117" s="282"/>
      <c r="D117" s="283" t="s">
        <v>70</v>
      </c>
      <c r="E117" s="284" t="s">
        <v>15</v>
      </c>
      <c r="F117" s="285" t="s">
        <v>216</v>
      </c>
      <c r="G117" s="282"/>
      <c r="H117" s="286">
        <v>26</v>
      </c>
      <c r="I117" s="136" t="s">
        <v>15</v>
      </c>
      <c r="J117" s="282"/>
      <c r="K117" s="282"/>
      <c r="L117" s="610"/>
      <c r="M117" s="136" t="s">
        <v>15</v>
      </c>
      <c r="N117" s="611"/>
      <c r="O117" s="610"/>
      <c r="P117" s="136" t="s">
        <v>15</v>
      </c>
      <c r="Q117" s="611"/>
      <c r="R117" s="610">
        <f t="shared" si="0"/>
        <v>26</v>
      </c>
      <c r="S117" s="136" t="s">
        <v>15</v>
      </c>
      <c r="T117" s="611"/>
    </row>
    <row r="118" spans="2:20" s="287" customFormat="1" ht="13.5" hidden="1" outlineLevel="3">
      <c r="B118" s="281"/>
      <c r="C118" s="282"/>
      <c r="D118" s="283" t="s">
        <v>70</v>
      </c>
      <c r="E118" s="284" t="s">
        <v>15</v>
      </c>
      <c r="F118" s="285" t="s">
        <v>217</v>
      </c>
      <c r="G118" s="282"/>
      <c r="H118" s="286">
        <v>6</v>
      </c>
      <c r="I118" s="136" t="s">
        <v>15</v>
      </c>
      <c r="J118" s="282"/>
      <c r="K118" s="282"/>
      <c r="L118" s="610"/>
      <c r="M118" s="136" t="s">
        <v>15</v>
      </c>
      <c r="N118" s="611"/>
      <c r="O118" s="610"/>
      <c r="P118" s="136" t="s">
        <v>15</v>
      </c>
      <c r="Q118" s="611"/>
      <c r="R118" s="610">
        <f t="shared" si="0"/>
        <v>6</v>
      </c>
      <c r="S118" s="136" t="s">
        <v>15</v>
      </c>
      <c r="T118" s="611"/>
    </row>
    <row r="119" spans="2:20" s="287" customFormat="1" ht="13.5" hidden="1" outlineLevel="3">
      <c r="B119" s="281"/>
      <c r="C119" s="282"/>
      <c r="D119" s="283" t="s">
        <v>70</v>
      </c>
      <c r="E119" s="284" t="s">
        <v>15</v>
      </c>
      <c r="F119" s="285" t="s">
        <v>211</v>
      </c>
      <c r="G119" s="282"/>
      <c r="H119" s="286">
        <v>2</v>
      </c>
      <c r="I119" s="136" t="s">
        <v>15</v>
      </c>
      <c r="J119" s="282"/>
      <c r="K119" s="282"/>
      <c r="L119" s="610"/>
      <c r="M119" s="136" t="s">
        <v>15</v>
      </c>
      <c r="N119" s="611"/>
      <c r="O119" s="610"/>
      <c r="P119" s="136" t="s">
        <v>15</v>
      </c>
      <c r="Q119" s="611"/>
      <c r="R119" s="610">
        <f t="shared" si="0"/>
        <v>2</v>
      </c>
      <c r="S119" s="136" t="s">
        <v>15</v>
      </c>
      <c r="T119" s="611"/>
    </row>
    <row r="120" spans="2:20" s="293" customFormat="1" ht="13.5" hidden="1" outlineLevel="3">
      <c r="B120" s="288"/>
      <c r="C120" s="289"/>
      <c r="D120" s="283" t="s">
        <v>70</v>
      </c>
      <c r="E120" s="290" t="s">
        <v>15</v>
      </c>
      <c r="F120" s="291" t="s">
        <v>71</v>
      </c>
      <c r="G120" s="289"/>
      <c r="H120" s="292">
        <v>46</v>
      </c>
      <c r="I120" s="138" t="s">
        <v>15</v>
      </c>
      <c r="J120" s="289"/>
      <c r="K120" s="289"/>
      <c r="L120" s="614"/>
      <c r="M120" s="138" t="s">
        <v>15</v>
      </c>
      <c r="N120" s="615"/>
      <c r="O120" s="614"/>
      <c r="P120" s="138" t="s">
        <v>15</v>
      </c>
      <c r="Q120" s="615"/>
      <c r="R120" s="614">
        <f t="shared" si="0"/>
        <v>46</v>
      </c>
      <c r="S120" s="138" t="s">
        <v>15</v>
      </c>
      <c r="T120" s="615"/>
    </row>
    <row r="121" spans="2:20" s="280" customFormat="1" ht="22.5" customHeight="1" hidden="1" outlineLevel="2" collapsed="1">
      <c r="B121" s="208"/>
      <c r="C121" s="202" t="s">
        <v>72</v>
      </c>
      <c r="D121" s="202" t="s">
        <v>67</v>
      </c>
      <c r="E121" s="203" t="s">
        <v>218</v>
      </c>
      <c r="F121" s="204" t="s">
        <v>219</v>
      </c>
      <c r="G121" s="205" t="s">
        <v>68</v>
      </c>
      <c r="H121" s="206">
        <v>243.1</v>
      </c>
      <c r="I121" s="100">
        <v>111.5</v>
      </c>
      <c r="J121" s="207">
        <f>ROUND(I121*H121,2)</f>
        <v>27105.65</v>
      </c>
      <c r="K121" s="652" t="s">
        <v>191</v>
      </c>
      <c r="L121" s="606"/>
      <c r="M121" s="100">
        <v>111.5</v>
      </c>
      <c r="N121" s="607">
        <f>ROUND(M121*L121,2)</f>
        <v>0</v>
      </c>
      <c r="O121" s="606"/>
      <c r="P121" s="100">
        <v>111.5</v>
      </c>
      <c r="Q121" s="607">
        <f>ROUND(P121*O121,2)</f>
        <v>0</v>
      </c>
      <c r="R121" s="606">
        <f t="shared" si="0"/>
        <v>243.1</v>
      </c>
      <c r="S121" s="100">
        <v>111.5</v>
      </c>
      <c r="T121" s="607">
        <f>ROUND(S121*R121,2)</f>
        <v>27105.65</v>
      </c>
    </row>
    <row r="122" spans="2:20" s="299" customFormat="1" ht="13.5" hidden="1" outlineLevel="3">
      <c r="B122" s="294"/>
      <c r="C122" s="295"/>
      <c r="D122" s="283" t="s">
        <v>70</v>
      </c>
      <c r="E122" s="296" t="s">
        <v>15</v>
      </c>
      <c r="F122" s="297" t="s">
        <v>220</v>
      </c>
      <c r="G122" s="295"/>
      <c r="H122" s="298" t="s">
        <v>15</v>
      </c>
      <c r="I122" s="144" t="s">
        <v>15</v>
      </c>
      <c r="J122" s="295"/>
      <c r="K122" s="295"/>
      <c r="L122" s="608"/>
      <c r="M122" s="144" t="s">
        <v>15</v>
      </c>
      <c r="N122" s="609"/>
      <c r="O122" s="608"/>
      <c r="P122" s="144" t="s">
        <v>15</v>
      </c>
      <c r="Q122" s="609"/>
      <c r="R122" s="608" t="e">
        <f t="shared" si="0"/>
        <v>#VALUE!</v>
      </c>
      <c r="S122" s="144" t="s">
        <v>15</v>
      </c>
      <c r="T122" s="609"/>
    </row>
    <row r="123" spans="2:20" s="299" customFormat="1" ht="13.5" hidden="1" outlineLevel="3">
      <c r="B123" s="294"/>
      <c r="C123" s="295"/>
      <c r="D123" s="283" t="s">
        <v>70</v>
      </c>
      <c r="E123" s="296" t="s">
        <v>15</v>
      </c>
      <c r="F123" s="297" t="s">
        <v>221</v>
      </c>
      <c r="G123" s="295"/>
      <c r="H123" s="298" t="s">
        <v>15</v>
      </c>
      <c r="I123" s="144" t="s">
        <v>15</v>
      </c>
      <c r="J123" s="295"/>
      <c r="K123" s="295"/>
      <c r="L123" s="608"/>
      <c r="M123" s="144" t="s">
        <v>15</v>
      </c>
      <c r="N123" s="609"/>
      <c r="O123" s="608"/>
      <c r="P123" s="144" t="s">
        <v>15</v>
      </c>
      <c r="Q123" s="609"/>
      <c r="R123" s="608" t="e">
        <f t="shared" si="0"/>
        <v>#VALUE!</v>
      </c>
      <c r="S123" s="144" t="s">
        <v>15</v>
      </c>
      <c r="T123" s="609"/>
    </row>
    <row r="124" spans="2:20" s="299" customFormat="1" ht="13.5" hidden="1" outlineLevel="3">
      <c r="B124" s="294"/>
      <c r="C124" s="295"/>
      <c r="D124" s="283" t="s">
        <v>70</v>
      </c>
      <c r="E124" s="296" t="s">
        <v>15</v>
      </c>
      <c r="F124" s="297" t="s">
        <v>222</v>
      </c>
      <c r="G124" s="295"/>
      <c r="H124" s="298" t="s">
        <v>15</v>
      </c>
      <c r="I124" s="144" t="s">
        <v>15</v>
      </c>
      <c r="J124" s="295"/>
      <c r="K124" s="295"/>
      <c r="L124" s="608"/>
      <c r="M124" s="144" t="s">
        <v>15</v>
      </c>
      <c r="N124" s="609"/>
      <c r="O124" s="608"/>
      <c r="P124" s="144" t="s">
        <v>15</v>
      </c>
      <c r="Q124" s="609"/>
      <c r="R124" s="608" t="e">
        <f t="shared" si="0"/>
        <v>#VALUE!</v>
      </c>
      <c r="S124" s="144" t="s">
        <v>15</v>
      </c>
      <c r="T124" s="609"/>
    </row>
    <row r="125" spans="2:20" s="299" customFormat="1" ht="13.5" hidden="1" outlineLevel="3">
      <c r="B125" s="294"/>
      <c r="C125" s="295"/>
      <c r="D125" s="283" t="s">
        <v>70</v>
      </c>
      <c r="E125" s="296" t="s">
        <v>15</v>
      </c>
      <c r="F125" s="297" t="s">
        <v>223</v>
      </c>
      <c r="G125" s="295"/>
      <c r="H125" s="298" t="s">
        <v>15</v>
      </c>
      <c r="I125" s="144" t="s">
        <v>15</v>
      </c>
      <c r="J125" s="295"/>
      <c r="K125" s="295"/>
      <c r="L125" s="608"/>
      <c r="M125" s="144" t="s">
        <v>15</v>
      </c>
      <c r="N125" s="609"/>
      <c r="O125" s="608"/>
      <c r="P125" s="144" t="s">
        <v>15</v>
      </c>
      <c r="Q125" s="609"/>
      <c r="R125" s="608" t="e">
        <f t="shared" si="0"/>
        <v>#VALUE!</v>
      </c>
      <c r="S125" s="144" t="s">
        <v>15</v>
      </c>
      <c r="T125" s="609"/>
    </row>
    <row r="126" spans="2:20" s="299" customFormat="1" ht="13.5" hidden="1" outlineLevel="3">
      <c r="B126" s="294"/>
      <c r="C126" s="295"/>
      <c r="D126" s="283" t="s">
        <v>70</v>
      </c>
      <c r="E126" s="296" t="s">
        <v>15</v>
      </c>
      <c r="F126" s="297" t="s">
        <v>224</v>
      </c>
      <c r="G126" s="295"/>
      <c r="H126" s="298" t="s">
        <v>15</v>
      </c>
      <c r="I126" s="144" t="s">
        <v>15</v>
      </c>
      <c r="J126" s="295"/>
      <c r="K126" s="295"/>
      <c r="L126" s="608"/>
      <c r="M126" s="144" t="s">
        <v>15</v>
      </c>
      <c r="N126" s="609"/>
      <c r="O126" s="608"/>
      <c r="P126" s="144" t="s">
        <v>15</v>
      </c>
      <c r="Q126" s="609"/>
      <c r="R126" s="608" t="e">
        <f t="shared" si="0"/>
        <v>#VALUE!</v>
      </c>
      <c r="S126" s="144" t="s">
        <v>15</v>
      </c>
      <c r="T126" s="609"/>
    </row>
    <row r="127" spans="2:20" s="299" customFormat="1" ht="13.5" hidden="1" outlineLevel="3">
      <c r="B127" s="294"/>
      <c r="C127" s="295"/>
      <c r="D127" s="283" t="s">
        <v>70</v>
      </c>
      <c r="E127" s="296" t="s">
        <v>15</v>
      </c>
      <c r="F127" s="297" t="s">
        <v>225</v>
      </c>
      <c r="G127" s="295"/>
      <c r="H127" s="298" t="s">
        <v>15</v>
      </c>
      <c r="I127" s="144" t="s">
        <v>15</v>
      </c>
      <c r="J127" s="295"/>
      <c r="K127" s="295"/>
      <c r="L127" s="608"/>
      <c r="M127" s="144" t="s">
        <v>15</v>
      </c>
      <c r="N127" s="609"/>
      <c r="O127" s="608"/>
      <c r="P127" s="144" t="s">
        <v>15</v>
      </c>
      <c r="Q127" s="609"/>
      <c r="R127" s="608" t="e">
        <f t="shared" si="0"/>
        <v>#VALUE!</v>
      </c>
      <c r="S127" s="144" t="s">
        <v>15</v>
      </c>
      <c r="T127" s="609"/>
    </row>
    <row r="128" spans="2:20" s="299" customFormat="1" ht="13.5" hidden="1" outlineLevel="3">
      <c r="B128" s="294"/>
      <c r="C128" s="295"/>
      <c r="D128" s="283" t="s">
        <v>70</v>
      </c>
      <c r="E128" s="296" t="s">
        <v>15</v>
      </c>
      <c r="F128" s="297" t="s">
        <v>226</v>
      </c>
      <c r="G128" s="295"/>
      <c r="H128" s="298" t="s">
        <v>15</v>
      </c>
      <c r="I128" s="144" t="s">
        <v>15</v>
      </c>
      <c r="J128" s="295"/>
      <c r="K128" s="295"/>
      <c r="L128" s="608"/>
      <c r="M128" s="144" t="s">
        <v>15</v>
      </c>
      <c r="N128" s="609"/>
      <c r="O128" s="608"/>
      <c r="P128" s="144" t="s">
        <v>15</v>
      </c>
      <c r="Q128" s="609"/>
      <c r="R128" s="608" t="e">
        <f t="shared" si="0"/>
        <v>#VALUE!</v>
      </c>
      <c r="S128" s="144" t="s">
        <v>15</v>
      </c>
      <c r="T128" s="609"/>
    </row>
    <row r="129" spans="2:20" s="299" customFormat="1" ht="13.5" hidden="1" outlineLevel="3">
      <c r="B129" s="294"/>
      <c r="C129" s="295"/>
      <c r="D129" s="283" t="s">
        <v>70</v>
      </c>
      <c r="E129" s="296" t="s">
        <v>15</v>
      </c>
      <c r="F129" s="297" t="s">
        <v>227</v>
      </c>
      <c r="G129" s="295"/>
      <c r="H129" s="298" t="s">
        <v>15</v>
      </c>
      <c r="I129" s="144" t="s">
        <v>15</v>
      </c>
      <c r="J129" s="295"/>
      <c r="K129" s="295"/>
      <c r="L129" s="608"/>
      <c r="M129" s="144" t="s">
        <v>15</v>
      </c>
      <c r="N129" s="609"/>
      <c r="O129" s="608"/>
      <c r="P129" s="144" t="s">
        <v>15</v>
      </c>
      <c r="Q129" s="609"/>
      <c r="R129" s="608" t="e">
        <f t="shared" si="0"/>
        <v>#VALUE!</v>
      </c>
      <c r="S129" s="144" t="s">
        <v>15</v>
      </c>
      <c r="T129" s="609"/>
    </row>
    <row r="130" spans="2:20" s="299" customFormat="1" ht="13.5" hidden="1" outlineLevel="3">
      <c r="B130" s="294"/>
      <c r="C130" s="295"/>
      <c r="D130" s="283" t="s">
        <v>70</v>
      </c>
      <c r="E130" s="296" t="s">
        <v>15</v>
      </c>
      <c r="F130" s="297" t="s">
        <v>228</v>
      </c>
      <c r="G130" s="295"/>
      <c r="H130" s="298" t="s">
        <v>15</v>
      </c>
      <c r="I130" s="144" t="s">
        <v>15</v>
      </c>
      <c r="J130" s="295"/>
      <c r="K130" s="295"/>
      <c r="L130" s="608"/>
      <c r="M130" s="144" t="s">
        <v>15</v>
      </c>
      <c r="N130" s="609"/>
      <c r="O130" s="608"/>
      <c r="P130" s="144" t="s">
        <v>15</v>
      </c>
      <c r="Q130" s="609"/>
      <c r="R130" s="608" t="e">
        <f t="shared" si="0"/>
        <v>#VALUE!</v>
      </c>
      <c r="S130" s="144" t="s">
        <v>15</v>
      </c>
      <c r="T130" s="609"/>
    </row>
    <row r="131" spans="2:20" s="299" customFormat="1" ht="13.5" hidden="1" outlineLevel="3">
      <c r="B131" s="294"/>
      <c r="C131" s="295"/>
      <c r="D131" s="283" t="s">
        <v>70</v>
      </c>
      <c r="E131" s="296" t="s">
        <v>15</v>
      </c>
      <c r="F131" s="297" t="s">
        <v>229</v>
      </c>
      <c r="G131" s="295"/>
      <c r="H131" s="298" t="s">
        <v>15</v>
      </c>
      <c r="I131" s="144" t="s">
        <v>15</v>
      </c>
      <c r="J131" s="295"/>
      <c r="K131" s="295"/>
      <c r="L131" s="608"/>
      <c r="M131" s="144" t="s">
        <v>15</v>
      </c>
      <c r="N131" s="609"/>
      <c r="O131" s="608"/>
      <c r="P131" s="144" t="s">
        <v>15</v>
      </c>
      <c r="Q131" s="609"/>
      <c r="R131" s="608" t="e">
        <f t="shared" si="0"/>
        <v>#VALUE!</v>
      </c>
      <c r="S131" s="144" t="s">
        <v>15</v>
      </c>
      <c r="T131" s="609"/>
    </row>
    <row r="132" spans="2:20" s="299" customFormat="1" ht="13.5" hidden="1" outlineLevel="3">
      <c r="B132" s="294"/>
      <c r="C132" s="295"/>
      <c r="D132" s="283" t="s">
        <v>70</v>
      </c>
      <c r="E132" s="296" t="s">
        <v>15</v>
      </c>
      <c r="F132" s="297" t="s">
        <v>230</v>
      </c>
      <c r="G132" s="295"/>
      <c r="H132" s="298" t="s">
        <v>15</v>
      </c>
      <c r="I132" s="144" t="s">
        <v>15</v>
      </c>
      <c r="J132" s="295"/>
      <c r="K132" s="295"/>
      <c r="L132" s="608"/>
      <c r="M132" s="144" t="s">
        <v>15</v>
      </c>
      <c r="N132" s="609"/>
      <c r="O132" s="608"/>
      <c r="P132" s="144" t="s">
        <v>15</v>
      </c>
      <c r="Q132" s="609"/>
      <c r="R132" s="608" t="e">
        <f t="shared" si="0"/>
        <v>#VALUE!</v>
      </c>
      <c r="S132" s="144" t="s">
        <v>15</v>
      </c>
      <c r="T132" s="609"/>
    </row>
    <row r="133" spans="2:20" s="299" customFormat="1" ht="13.5" hidden="1" outlineLevel="3">
      <c r="B133" s="294"/>
      <c r="C133" s="295"/>
      <c r="D133" s="283" t="s">
        <v>70</v>
      </c>
      <c r="E133" s="296" t="s">
        <v>15</v>
      </c>
      <c r="F133" s="297" t="s">
        <v>231</v>
      </c>
      <c r="G133" s="295"/>
      <c r="H133" s="298" t="s">
        <v>15</v>
      </c>
      <c r="I133" s="144" t="s">
        <v>15</v>
      </c>
      <c r="J133" s="295"/>
      <c r="K133" s="295"/>
      <c r="L133" s="608"/>
      <c r="M133" s="144" t="s">
        <v>15</v>
      </c>
      <c r="N133" s="609"/>
      <c r="O133" s="608"/>
      <c r="P133" s="144" t="s">
        <v>15</v>
      </c>
      <c r="Q133" s="609"/>
      <c r="R133" s="608" t="e">
        <f t="shared" si="0"/>
        <v>#VALUE!</v>
      </c>
      <c r="S133" s="144" t="s">
        <v>15</v>
      </c>
      <c r="T133" s="609"/>
    </row>
    <row r="134" spans="2:20" s="299" customFormat="1" ht="13.5" hidden="1" outlineLevel="3">
      <c r="B134" s="294"/>
      <c r="C134" s="295"/>
      <c r="D134" s="283" t="s">
        <v>70</v>
      </c>
      <c r="E134" s="296" t="s">
        <v>15</v>
      </c>
      <c r="F134" s="297" t="s">
        <v>232</v>
      </c>
      <c r="G134" s="295"/>
      <c r="H134" s="298" t="s">
        <v>15</v>
      </c>
      <c r="I134" s="144" t="s">
        <v>15</v>
      </c>
      <c r="J134" s="295"/>
      <c r="K134" s="295"/>
      <c r="L134" s="608"/>
      <c r="M134" s="144" t="s">
        <v>15</v>
      </c>
      <c r="N134" s="609"/>
      <c r="O134" s="608"/>
      <c r="P134" s="144" t="s">
        <v>15</v>
      </c>
      <c r="Q134" s="609"/>
      <c r="R134" s="608" t="e">
        <f t="shared" si="0"/>
        <v>#VALUE!</v>
      </c>
      <c r="S134" s="144" t="s">
        <v>15</v>
      </c>
      <c r="T134" s="609"/>
    </row>
    <row r="135" spans="2:20" s="299" customFormat="1" ht="13.5" hidden="1" outlineLevel="3">
      <c r="B135" s="294"/>
      <c r="C135" s="295"/>
      <c r="D135" s="283" t="s">
        <v>70</v>
      </c>
      <c r="E135" s="296" t="s">
        <v>15</v>
      </c>
      <c r="F135" s="297" t="s">
        <v>233</v>
      </c>
      <c r="G135" s="295"/>
      <c r="H135" s="298" t="s">
        <v>15</v>
      </c>
      <c r="I135" s="144" t="s">
        <v>15</v>
      </c>
      <c r="J135" s="295"/>
      <c r="K135" s="295"/>
      <c r="L135" s="608"/>
      <c r="M135" s="144" t="s">
        <v>15</v>
      </c>
      <c r="N135" s="609"/>
      <c r="O135" s="608"/>
      <c r="P135" s="144" t="s">
        <v>15</v>
      </c>
      <c r="Q135" s="609"/>
      <c r="R135" s="608" t="e">
        <f t="shared" si="0"/>
        <v>#VALUE!</v>
      </c>
      <c r="S135" s="144" t="s">
        <v>15</v>
      </c>
      <c r="T135" s="609"/>
    </row>
    <row r="136" spans="2:20" s="287" customFormat="1" ht="13.5" hidden="1" outlineLevel="3">
      <c r="B136" s="281"/>
      <c r="C136" s="282"/>
      <c r="D136" s="283" t="s">
        <v>70</v>
      </c>
      <c r="E136" s="284" t="s">
        <v>15</v>
      </c>
      <c r="F136" s="285" t="s">
        <v>234</v>
      </c>
      <c r="G136" s="282"/>
      <c r="H136" s="286">
        <v>243.1</v>
      </c>
      <c r="I136" s="136" t="s">
        <v>15</v>
      </c>
      <c r="J136" s="282"/>
      <c r="K136" s="282"/>
      <c r="L136" s="610"/>
      <c r="M136" s="136" t="s">
        <v>15</v>
      </c>
      <c r="N136" s="611"/>
      <c r="O136" s="610"/>
      <c r="P136" s="136" t="s">
        <v>15</v>
      </c>
      <c r="Q136" s="611"/>
      <c r="R136" s="610">
        <f t="shared" si="0"/>
        <v>243.1</v>
      </c>
      <c r="S136" s="136" t="s">
        <v>15</v>
      </c>
      <c r="T136" s="611"/>
    </row>
    <row r="137" spans="2:20" s="293" customFormat="1" ht="13.5" hidden="1" outlineLevel="3">
      <c r="B137" s="288"/>
      <c r="C137" s="289"/>
      <c r="D137" s="283" t="s">
        <v>70</v>
      </c>
      <c r="E137" s="290" t="s">
        <v>15</v>
      </c>
      <c r="F137" s="291" t="s">
        <v>71</v>
      </c>
      <c r="G137" s="289"/>
      <c r="H137" s="292">
        <v>243.1</v>
      </c>
      <c r="I137" s="138" t="s">
        <v>15</v>
      </c>
      <c r="J137" s="289"/>
      <c r="K137" s="289"/>
      <c r="L137" s="614"/>
      <c r="M137" s="138" t="s">
        <v>15</v>
      </c>
      <c r="N137" s="615"/>
      <c r="O137" s="614"/>
      <c r="P137" s="138" t="s">
        <v>15</v>
      </c>
      <c r="Q137" s="615"/>
      <c r="R137" s="614">
        <f t="shared" si="0"/>
        <v>243.1</v>
      </c>
      <c r="S137" s="138" t="s">
        <v>15</v>
      </c>
      <c r="T137" s="615"/>
    </row>
    <row r="138" spans="2:20" s="280" customFormat="1" ht="22.5" customHeight="1" hidden="1" outlineLevel="2" collapsed="1">
      <c r="B138" s="208"/>
      <c r="C138" s="202" t="s">
        <v>73</v>
      </c>
      <c r="D138" s="202" t="s">
        <v>67</v>
      </c>
      <c r="E138" s="203" t="s">
        <v>235</v>
      </c>
      <c r="F138" s="204" t="s">
        <v>236</v>
      </c>
      <c r="G138" s="205" t="s">
        <v>68</v>
      </c>
      <c r="H138" s="206">
        <v>118.391</v>
      </c>
      <c r="I138" s="100">
        <v>64.1</v>
      </c>
      <c r="J138" s="207">
        <f>ROUND(I138*H138,2)</f>
        <v>7588.86</v>
      </c>
      <c r="K138" s="652" t="s">
        <v>191</v>
      </c>
      <c r="L138" s="606"/>
      <c r="M138" s="100">
        <v>64.1</v>
      </c>
      <c r="N138" s="607">
        <f>ROUND(M138*L138,2)</f>
        <v>0</v>
      </c>
      <c r="O138" s="606"/>
      <c r="P138" s="100">
        <v>64.1</v>
      </c>
      <c r="Q138" s="607">
        <f>ROUND(P138*O138,2)</f>
        <v>0</v>
      </c>
      <c r="R138" s="606">
        <f t="shared" si="0"/>
        <v>118.391</v>
      </c>
      <c r="S138" s="100">
        <v>64.1</v>
      </c>
      <c r="T138" s="607">
        <f>ROUND(S138*R138,2)</f>
        <v>7588.86</v>
      </c>
    </row>
    <row r="139" spans="2:20" s="299" customFormat="1" ht="13.5" hidden="1" outlineLevel="3">
      <c r="B139" s="294"/>
      <c r="C139" s="295"/>
      <c r="D139" s="283" t="s">
        <v>70</v>
      </c>
      <c r="E139" s="296" t="s">
        <v>15</v>
      </c>
      <c r="F139" s="297" t="s">
        <v>237</v>
      </c>
      <c r="G139" s="295"/>
      <c r="H139" s="298" t="s">
        <v>15</v>
      </c>
      <c r="I139" s="144" t="s">
        <v>15</v>
      </c>
      <c r="J139" s="295"/>
      <c r="K139" s="295"/>
      <c r="L139" s="608"/>
      <c r="M139" s="144" t="s">
        <v>15</v>
      </c>
      <c r="N139" s="609"/>
      <c r="O139" s="608"/>
      <c r="P139" s="144" t="s">
        <v>15</v>
      </c>
      <c r="Q139" s="609"/>
      <c r="R139" s="608" t="e">
        <f t="shared" si="0"/>
        <v>#VALUE!</v>
      </c>
      <c r="S139" s="144" t="s">
        <v>15</v>
      </c>
      <c r="T139" s="609"/>
    </row>
    <row r="140" spans="2:20" s="299" customFormat="1" ht="13.5" hidden="1" outlineLevel="3">
      <c r="B140" s="294"/>
      <c r="C140" s="295"/>
      <c r="D140" s="283" t="s">
        <v>70</v>
      </c>
      <c r="E140" s="296" t="s">
        <v>15</v>
      </c>
      <c r="F140" s="297" t="s">
        <v>238</v>
      </c>
      <c r="G140" s="295"/>
      <c r="H140" s="298" t="s">
        <v>15</v>
      </c>
      <c r="I140" s="144" t="s">
        <v>15</v>
      </c>
      <c r="J140" s="295"/>
      <c r="K140" s="295"/>
      <c r="L140" s="608"/>
      <c r="M140" s="144" t="s">
        <v>15</v>
      </c>
      <c r="N140" s="609"/>
      <c r="O140" s="608"/>
      <c r="P140" s="144" t="s">
        <v>15</v>
      </c>
      <c r="Q140" s="609"/>
      <c r="R140" s="608" t="e">
        <f t="shared" si="0"/>
        <v>#VALUE!</v>
      </c>
      <c r="S140" s="144" t="s">
        <v>15</v>
      </c>
      <c r="T140" s="609"/>
    </row>
    <row r="141" spans="2:20" s="299" customFormat="1" ht="13.5" hidden="1" outlineLevel="3">
      <c r="B141" s="294"/>
      <c r="C141" s="295"/>
      <c r="D141" s="283" t="s">
        <v>70</v>
      </c>
      <c r="E141" s="296" t="s">
        <v>15</v>
      </c>
      <c r="F141" s="297" t="s">
        <v>239</v>
      </c>
      <c r="G141" s="295"/>
      <c r="H141" s="298" t="s">
        <v>15</v>
      </c>
      <c r="I141" s="144" t="s">
        <v>15</v>
      </c>
      <c r="J141" s="295"/>
      <c r="K141" s="295"/>
      <c r="L141" s="608"/>
      <c r="M141" s="144" t="s">
        <v>15</v>
      </c>
      <c r="N141" s="609"/>
      <c r="O141" s="608"/>
      <c r="P141" s="144" t="s">
        <v>15</v>
      </c>
      <c r="Q141" s="609"/>
      <c r="R141" s="608" t="e">
        <f t="shared" si="0"/>
        <v>#VALUE!</v>
      </c>
      <c r="S141" s="144" t="s">
        <v>15</v>
      </c>
      <c r="T141" s="609"/>
    </row>
    <row r="142" spans="2:20" s="299" customFormat="1" ht="13.5" hidden="1" outlineLevel="3">
      <c r="B142" s="294"/>
      <c r="C142" s="295"/>
      <c r="D142" s="283" t="s">
        <v>70</v>
      </c>
      <c r="E142" s="296" t="s">
        <v>15</v>
      </c>
      <c r="F142" s="297" t="s">
        <v>240</v>
      </c>
      <c r="G142" s="295"/>
      <c r="H142" s="298" t="s">
        <v>15</v>
      </c>
      <c r="I142" s="144" t="s">
        <v>15</v>
      </c>
      <c r="J142" s="295"/>
      <c r="K142" s="295"/>
      <c r="L142" s="608"/>
      <c r="M142" s="144" t="s">
        <v>15</v>
      </c>
      <c r="N142" s="609"/>
      <c r="O142" s="608"/>
      <c r="P142" s="144" t="s">
        <v>15</v>
      </c>
      <c r="Q142" s="609"/>
      <c r="R142" s="608" t="e">
        <f t="shared" si="0"/>
        <v>#VALUE!</v>
      </c>
      <c r="S142" s="144" t="s">
        <v>15</v>
      </c>
      <c r="T142" s="609"/>
    </row>
    <row r="143" spans="2:20" s="299" customFormat="1" ht="13.5" hidden="1" outlineLevel="3">
      <c r="B143" s="294"/>
      <c r="C143" s="295"/>
      <c r="D143" s="283" t="s">
        <v>70</v>
      </c>
      <c r="E143" s="296" t="s">
        <v>15</v>
      </c>
      <c r="F143" s="297" t="s">
        <v>241</v>
      </c>
      <c r="G143" s="295"/>
      <c r="H143" s="298" t="s">
        <v>15</v>
      </c>
      <c r="I143" s="144" t="s">
        <v>15</v>
      </c>
      <c r="J143" s="295"/>
      <c r="K143" s="295"/>
      <c r="L143" s="608"/>
      <c r="M143" s="144" t="s">
        <v>15</v>
      </c>
      <c r="N143" s="609"/>
      <c r="O143" s="608"/>
      <c r="P143" s="144" t="s">
        <v>15</v>
      </c>
      <c r="Q143" s="609"/>
      <c r="R143" s="608" t="e">
        <f t="shared" si="0"/>
        <v>#VALUE!</v>
      </c>
      <c r="S143" s="144" t="s">
        <v>15</v>
      </c>
      <c r="T143" s="609"/>
    </row>
    <row r="144" spans="2:20" s="299" customFormat="1" ht="13.5" hidden="1" outlineLevel="3">
      <c r="B144" s="294"/>
      <c r="C144" s="295"/>
      <c r="D144" s="283" t="s">
        <v>70</v>
      </c>
      <c r="E144" s="296" t="s">
        <v>15</v>
      </c>
      <c r="F144" s="297" t="s">
        <v>242</v>
      </c>
      <c r="G144" s="295"/>
      <c r="H144" s="298" t="s">
        <v>15</v>
      </c>
      <c r="I144" s="144" t="s">
        <v>15</v>
      </c>
      <c r="J144" s="295"/>
      <c r="K144" s="295"/>
      <c r="L144" s="608"/>
      <c r="M144" s="144" t="s">
        <v>15</v>
      </c>
      <c r="N144" s="609"/>
      <c r="O144" s="608"/>
      <c r="P144" s="144" t="s">
        <v>15</v>
      </c>
      <c r="Q144" s="609"/>
      <c r="R144" s="608" t="e">
        <f t="shared" si="0"/>
        <v>#VALUE!</v>
      </c>
      <c r="S144" s="144" t="s">
        <v>15</v>
      </c>
      <c r="T144" s="609"/>
    </row>
    <row r="145" spans="2:20" s="299" customFormat="1" ht="13.5" hidden="1" outlineLevel="3">
      <c r="B145" s="294"/>
      <c r="C145" s="295"/>
      <c r="D145" s="283" t="s">
        <v>70</v>
      </c>
      <c r="E145" s="296" t="s">
        <v>15</v>
      </c>
      <c r="F145" s="297" t="s">
        <v>243</v>
      </c>
      <c r="G145" s="295"/>
      <c r="H145" s="298" t="s">
        <v>15</v>
      </c>
      <c r="I145" s="144" t="s">
        <v>15</v>
      </c>
      <c r="J145" s="295"/>
      <c r="K145" s="295"/>
      <c r="L145" s="608"/>
      <c r="M145" s="144" t="s">
        <v>15</v>
      </c>
      <c r="N145" s="609"/>
      <c r="O145" s="608"/>
      <c r="P145" s="144" t="s">
        <v>15</v>
      </c>
      <c r="Q145" s="609"/>
      <c r="R145" s="608" t="e">
        <f t="shared" si="0"/>
        <v>#VALUE!</v>
      </c>
      <c r="S145" s="144" t="s">
        <v>15</v>
      </c>
      <c r="T145" s="609"/>
    </row>
    <row r="146" spans="2:20" s="299" customFormat="1" ht="13.5" hidden="1" outlineLevel="3">
      <c r="B146" s="294"/>
      <c r="C146" s="295"/>
      <c r="D146" s="283" t="s">
        <v>70</v>
      </c>
      <c r="E146" s="296" t="s">
        <v>15</v>
      </c>
      <c r="F146" s="297" t="s">
        <v>240</v>
      </c>
      <c r="G146" s="295"/>
      <c r="H146" s="298" t="s">
        <v>15</v>
      </c>
      <c r="I146" s="144" t="s">
        <v>15</v>
      </c>
      <c r="J146" s="295"/>
      <c r="K146" s="295"/>
      <c r="L146" s="608"/>
      <c r="M146" s="144" t="s">
        <v>15</v>
      </c>
      <c r="N146" s="609"/>
      <c r="O146" s="608"/>
      <c r="P146" s="144" t="s">
        <v>15</v>
      </c>
      <c r="Q146" s="609"/>
      <c r="R146" s="608" t="e">
        <f t="shared" si="0"/>
        <v>#VALUE!</v>
      </c>
      <c r="S146" s="144" t="s">
        <v>15</v>
      </c>
      <c r="T146" s="609"/>
    </row>
    <row r="147" spans="2:20" s="299" customFormat="1" ht="13.5" hidden="1" outlineLevel="3">
      <c r="B147" s="294"/>
      <c r="C147" s="295"/>
      <c r="D147" s="283" t="s">
        <v>70</v>
      </c>
      <c r="E147" s="296" t="s">
        <v>15</v>
      </c>
      <c r="F147" s="297" t="s">
        <v>244</v>
      </c>
      <c r="G147" s="295"/>
      <c r="H147" s="298" t="s">
        <v>15</v>
      </c>
      <c r="I147" s="144" t="s">
        <v>15</v>
      </c>
      <c r="J147" s="295"/>
      <c r="K147" s="295"/>
      <c r="L147" s="608"/>
      <c r="M147" s="144" t="s">
        <v>15</v>
      </c>
      <c r="N147" s="609"/>
      <c r="O147" s="608"/>
      <c r="P147" s="144" t="s">
        <v>15</v>
      </c>
      <c r="Q147" s="609"/>
      <c r="R147" s="608" t="e">
        <f t="shared" si="0"/>
        <v>#VALUE!</v>
      </c>
      <c r="S147" s="144" t="s">
        <v>15</v>
      </c>
      <c r="T147" s="609"/>
    </row>
    <row r="148" spans="2:20" s="299" customFormat="1" ht="13.5" hidden="1" outlineLevel="3">
      <c r="B148" s="294"/>
      <c r="C148" s="295"/>
      <c r="D148" s="283" t="s">
        <v>70</v>
      </c>
      <c r="E148" s="296" t="s">
        <v>15</v>
      </c>
      <c r="F148" s="297" t="s">
        <v>245</v>
      </c>
      <c r="G148" s="295"/>
      <c r="H148" s="298" t="s">
        <v>15</v>
      </c>
      <c r="I148" s="144" t="s">
        <v>15</v>
      </c>
      <c r="J148" s="295"/>
      <c r="K148" s="295"/>
      <c r="L148" s="608"/>
      <c r="M148" s="144" t="s">
        <v>15</v>
      </c>
      <c r="N148" s="609"/>
      <c r="O148" s="608"/>
      <c r="P148" s="144" t="s">
        <v>15</v>
      </c>
      <c r="Q148" s="609"/>
      <c r="R148" s="608" t="e">
        <f t="shared" si="0"/>
        <v>#VALUE!</v>
      </c>
      <c r="S148" s="144" t="s">
        <v>15</v>
      </c>
      <c r="T148" s="609"/>
    </row>
    <row r="149" spans="2:20" s="299" customFormat="1" ht="13.5" hidden="1" outlineLevel="3">
      <c r="B149" s="294"/>
      <c r="C149" s="295"/>
      <c r="D149" s="283" t="s">
        <v>70</v>
      </c>
      <c r="E149" s="296" t="s">
        <v>15</v>
      </c>
      <c r="F149" s="297" t="s">
        <v>246</v>
      </c>
      <c r="G149" s="295"/>
      <c r="H149" s="298" t="s">
        <v>15</v>
      </c>
      <c r="I149" s="144" t="s">
        <v>15</v>
      </c>
      <c r="J149" s="295"/>
      <c r="K149" s="295"/>
      <c r="L149" s="608"/>
      <c r="M149" s="144" t="s">
        <v>15</v>
      </c>
      <c r="N149" s="609"/>
      <c r="O149" s="608"/>
      <c r="P149" s="144" t="s">
        <v>15</v>
      </c>
      <c r="Q149" s="609"/>
      <c r="R149" s="608" t="e">
        <f t="shared" si="0"/>
        <v>#VALUE!</v>
      </c>
      <c r="S149" s="144" t="s">
        <v>15</v>
      </c>
      <c r="T149" s="609"/>
    </row>
    <row r="150" spans="2:20" s="299" customFormat="1" ht="13.5" hidden="1" outlineLevel="3">
      <c r="B150" s="294"/>
      <c r="C150" s="295"/>
      <c r="D150" s="283" t="s">
        <v>70</v>
      </c>
      <c r="E150" s="296" t="s">
        <v>15</v>
      </c>
      <c r="F150" s="297" t="s">
        <v>247</v>
      </c>
      <c r="G150" s="295"/>
      <c r="H150" s="298" t="s">
        <v>15</v>
      </c>
      <c r="I150" s="144" t="s">
        <v>15</v>
      </c>
      <c r="J150" s="295"/>
      <c r="K150" s="295"/>
      <c r="L150" s="608"/>
      <c r="M150" s="144" t="s">
        <v>15</v>
      </c>
      <c r="N150" s="609"/>
      <c r="O150" s="608"/>
      <c r="P150" s="144" t="s">
        <v>15</v>
      </c>
      <c r="Q150" s="609"/>
      <c r="R150" s="608" t="e">
        <f t="shared" si="0"/>
        <v>#VALUE!</v>
      </c>
      <c r="S150" s="144" t="s">
        <v>15</v>
      </c>
      <c r="T150" s="609"/>
    </row>
    <row r="151" spans="2:20" s="287" customFormat="1" ht="13.5" hidden="1" outlineLevel="3">
      <c r="B151" s="281"/>
      <c r="C151" s="282"/>
      <c r="D151" s="283" t="s">
        <v>70</v>
      </c>
      <c r="E151" s="284" t="s">
        <v>15</v>
      </c>
      <c r="F151" s="285" t="s">
        <v>248</v>
      </c>
      <c r="G151" s="282"/>
      <c r="H151" s="286">
        <v>118.391</v>
      </c>
      <c r="I151" s="136" t="s">
        <v>15</v>
      </c>
      <c r="J151" s="282"/>
      <c r="K151" s="282"/>
      <c r="L151" s="610"/>
      <c r="M151" s="136" t="s">
        <v>15</v>
      </c>
      <c r="N151" s="611"/>
      <c r="O151" s="610"/>
      <c r="P151" s="136" t="s">
        <v>15</v>
      </c>
      <c r="Q151" s="611"/>
      <c r="R151" s="610">
        <f t="shared" si="0"/>
        <v>118.391</v>
      </c>
      <c r="S151" s="136" t="s">
        <v>15</v>
      </c>
      <c r="T151" s="611"/>
    </row>
    <row r="152" spans="2:20" s="293" customFormat="1" ht="13.5" hidden="1" outlineLevel="3">
      <c r="B152" s="288"/>
      <c r="C152" s="289"/>
      <c r="D152" s="283" t="s">
        <v>70</v>
      </c>
      <c r="E152" s="290" t="s">
        <v>15</v>
      </c>
      <c r="F152" s="291" t="s">
        <v>71</v>
      </c>
      <c r="G152" s="289"/>
      <c r="H152" s="292">
        <v>118.391</v>
      </c>
      <c r="I152" s="138" t="s">
        <v>15</v>
      </c>
      <c r="J152" s="289"/>
      <c r="K152" s="289"/>
      <c r="L152" s="614"/>
      <c r="M152" s="138" t="s">
        <v>15</v>
      </c>
      <c r="N152" s="615"/>
      <c r="O152" s="614"/>
      <c r="P152" s="138" t="s">
        <v>15</v>
      </c>
      <c r="Q152" s="615"/>
      <c r="R152" s="614">
        <f t="shared" si="0"/>
        <v>118.391</v>
      </c>
      <c r="S152" s="138" t="s">
        <v>15</v>
      </c>
      <c r="T152" s="615"/>
    </row>
    <row r="153" spans="2:20" s="280" customFormat="1" ht="22.5" customHeight="1" hidden="1" outlineLevel="2" collapsed="1">
      <c r="B153" s="208"/>
      <c r="C153" s="202" t="s">
        <v>74</v>
      </c>
      <c r="D153" s="202" t="s">
        <v>67</v>
      </c>
      <c r="E153" s="203" t="s">
        <v>249</v>
      </c>
      <c r="F153" s="204" t="s">
        <v>250</v>
      </c>
      <c r="G153" s="205" t="s">
        <v>68</v>
      </c>
      <c r="H153" s="206">
        <v>2070.422</v>
      </c>
      <c r="I153" s="100">
        <v>250.8</v>
      </c>
      <c r="J153" s="207">
        <f>ROUND(I153*H153,2)</f>
        <v>519261.84</v>
      </c>
      <c r="K153" s="652" t="s">
        <v>191</v>
      </c>
      <c r="L153" s="606"/>
      <c r="M153" s="100">
        <v>250.8</v>
      </c>
      <c r="N153" s="607">
        <f>ROUND(M153*L153,2)</f>
        <v>0</v>
      </c>
      <c r="O153" s="606"/>
      <c r="P153" s="100">
        <v>250.8</v>
      </c>
      <c r="Q153" s="607">
        <f>ROUND(P153*O153,2)</f>
        <v>0</v>
      </c>
      <c r="R153" s="606">
        <f t="shared" si="0"/>
        <v>2070.422</v>
      </c>
      <c r="S153" s="100">
        <v>250.8</v>
      </c>
      <c r="T153" s="607">
        <f>ROUND(S153*R153,2)</f>
        <v>519261.84</v>
      </c>
    </row>
    <row r="154" spans="2:20" s="299" customFormat="1" ht="13.5" hidden="1" outlineLevel="3">
      <c r="B154" s="294"/>
      <c r="C154" s="295"/>
      <c r="D154" s="283" t="s">
        <v>70</v>
      </c>
      <c r="E154" s="296" t="s">
        <v>15</v>
      </c>
      <c r="F154" s="297" t="s">
        <v>251</v>
      </c>
      <c r="G154" s="295"/>
      <c r="H154" s="298" t="s">
        <v>15</v>
      </c>
      <c r="I154" s="144" t="s">
        <v>15</v>
      </c>
      <c r="J154" s="295"/>
      <c r="K154" s="295"/>
      <c r="L154" s="608"/>
      <c r="M154" s="144" t="s">
        <v>15</v>
      </c>
      <c r="N154" s="609"/>
      <c r="O154" s="608"/>
      <c r="P154" s="144" t="s">
        <v>15</v>
      </c>
      <c r="Q154" s="609"/>
      <c r="R154" s="608" t="e">
        <f t="shared" si="0"/>
        <v>#VALUE!</v>
      </c>
      <c r="S154" s="144" t="s">
        <v>15</v>
      </c>
      <c r="T154" s="609"/>
    </row>
    <row r="155" spans="2:20" s="299" customFormat="1" ht="13.5" hidden="1" outlineLevel="3">
      <c r="B155" s="294"/>
      <c r="C155" s="295"/>
      <c r="D155" s="283" t="s">
        <v>70</v>
      </c>
      <c r="E155" s="296" t="s">
        <v>15</v>
      </c>
      <c r="F155" s="297" t="s">
        <v>252</v>
      </c>
      <c r="G155" s="295"/>
      <c r="H155" s="298" t="s">
        <v>15</v>
      </c>
      <c r="I155" s="144" t="s">
        <v>15</v>
      </c>
      <c r="J155" s="295"/>
      <c r="K155" s="295"/>
      <c r="L155" s="608"/>
      <c r="M155" s="144" t="s">
        <v>15</v>
      </c>
      <c r="N155" s="609"/>
      <c r="O155" s="608"/>
      <c r="P155" s="144" t="s">
        <v>15</v>
      </c>
      <c r="Q155" s="609"/>
      <c r="R155" s="608" t="e">
        <f t="shared" si="0"/>
        <v>#VALUE!</v>
      </c>
      <c r="S155" s="144" t="s">
        <v>15</v>
      </c>
      <c r="T155" s="609"/>
    </row>
    <row r="156" spans="2:20" s="299" customFormat="1" ht="13.5" hidden="1" outlineLevel="3">
      <c r="B156" s="294"/>
      <c r="C156" s="295"/>
      <c r="D156" s="283" t="s">
        <v>70</v>
      </c>
      <c r="E156" s="296" t="s">
        <v>15</v>
      </c>
      <c r="F156" s="297" t="s">
        <v>253</v>
      </c>
      <c r="G156" s="295"/>
      <c r="H156" s="298" t="s">
        <v>15</v>
      </c>
      <c r="I156" s="144" t="s">
        <v>15</v>
      </c>
      <c r="J156" s="295"/>
      <c r="K156" s="295"/>
      <c r="L156" s="608"/>
      <c r="M156" s="144" t="s">
        <v>15</v>
      </c>
      <c r="N156" s="609"/>
      <c r="O156" s="608"/>
      <c r="P156" s="144" t="s">
        <v>15</v>
      </c>
      <c r="Q156" s="609"/>
      <c r="R156" s="608" t="e">
        <f t="shared" si="0"/>
        <v>#VALUE!</v>
      </c>
      <c r="S156" s="144" t="s">
        <v>15</v>
      </c>
      <c r="T156" s="609"/>
    </row>
    <row r="157" spans="2:20" s="299" customFormat="1" ht="13.5" hidden="1" outlineLevel="3">
      <c r="B157" s="294"/>
      <c r="C157" s="295"/>
      <c r="D157" s="283" t="s">
        <v>70</v>
      </c>
      <c r="E157" s="296" t="s">
        <v>15</v>
      </c>
      <c r="F157" s="297" t="s">
        <v>254</v>
      </c>
      <c r="G157" s="295"/>
      <c r="H157" s="298" t="s">
        <v>15</v>
      </c>
      <c r="I157" s="144" t="s">
        <v>15</v>
      </c>
      <c r="J157" s="295"/>
      <c r="K157" s="295"/>
      <c r="L157" s="608"/>
      <c r="M157" s="144" t="s">
        <v>15</v>
      </c>
      <c r="N157" s="609"/>
      <c r="O157" s="608"/>
      <c r="P157" s="144" t="s">
        <v>15</v>
      </c>
      <c r="Q157" s="609"/>
      <c r="R157" s="608" t="e">
        <f t="shared" si="0"/>
        <v>#VALUE!</v>
      </c>
      <c r="S157" s="144" t="s">
        <v>15</v>
      </c>
      <c r="T157" s="609"/>
    </row>
    <row r="158" spans="2:20" s="299" customFormat="1" ht="13.5" hidden="1" outlineLevel="3">
      <c r="B158" s="294"/>
      <c r="C158" s="295"/>
      <c r="D158" s="283" t="s">
        <v>70</v>
      </c>
      <c r="E158" s="296" t="s">
        <v>15</v>
      </c>
      <c r="F158" s="297" t="s">
        <v>255</v>
      </c>
      <c r="G158" s="295"/>
      <c r="H158" s="298" t="s">
        <v>15</v>
      </c>
      <c r="I158" s="144" t="s">
        <v>15</v>
      </c>
      <c r="J158" s="295"/>
      <c r="K158" s="295"/>
      <c r="L158" s="608"/>
      <c r="M158" s="144" t="s">
        <v>15</v>
      </c>
      <c r="N158" s="609"/>
      <c r="O158" s="608"/>
      <c r="P158" s="144" t="s">
        <v>15</v>
      </c>
      <c r="Q158" s="609"/>
      <c r="R158" s="608" t="e">
        <f t="shared" si="0"/>
        <v>#VALUE!</v>
      </c>
      <c r="S158" s="144" t="s">
        <v>15</v>
      </c>
      <c r="T158" s="609"/>
    </row>
    <row r="159" spans="2:20" s="299" customFormat="1" ht="13.5" hidden="1" outlineLevel="3">
      <c r="B159" s="294"/>
      <c r="C159" s="295"/>
      <c r="D159" s="283" t="s">
        <v>70</v>
      </c>
      <c r="E159" s="296" t="s">
        <v>15</v>
      </c>
      <c r="F159" s="297" t="s">
        <v>256</v>
      </c>
      <c r="G159" s="295"/>
      <c r="H159" s="298" t="s">
        <v>15</v>
      </c>
      <c r="I159" s="144" t="s">
        <v>15</v>
      </c>
      <c r="J159" s="295"/>
      <c r="K159" s="295"/>
      <c r="L159" s="608"/>
      <c r="M159" s="144" t="s">
        <v>15</v>
      </c>
      <c r="N159" s="609"/>
      <c r="O159" s="608"/>
      <c r="P159" s="144" t="s">
        <v>15</v>
      </c>
      <c r="Q159" s="609"/>
      <c r="R159" s="608" t="e">
        <f t="shared" si="0"/>
        <v>#VALUE!</v>
      </c>
      <c r="S159" s="144" t="s">
        <v>15</v>
      </c>
      <c r="T159" s="609"/>
    </row>
    <row r="160" spans="2:20" s="299" customFormat="1" ht="13.5" hidden="1" outlineLevel="3">
      <c r="B160" s="294"/>
      <c r="C160" s="295"/>
      <c r="D160" s="283" t="s">
        <v>70</v>
      </c>
      <c r="E160" s="296" t="s">
        <v>15</v>
      </c>
      <c r="F160" s="297" t="s">
        <v>257</v>
      </c>
      <c r="G160" s="295"/>
      <c r="H160" s="298" t="s">
        <v>15</v>
      </c>
      <c r="I160" s="144" t="s">
        <v>15</v>
      </c>
      <c r="J160" s="295"/>
      <c r="K160" s="295"/>
      <c r="L160" s="608"/>
      <c r="M160" s="144" t="s">
        <v>15</v>
      </c>
      <c r="N160" s="609"/>
      <c r="O160" s="608"/>
      <c r="P160" s="144" t="s">
        <v>15</v>
      </c>
      <c r="Q160" s="609"/>
      <c r="R160" s="608" t="e">
        <f t="shared" si="0"/>
        <v>#VALUE!</v>
      </c>
      <c r="S160" s="144" t="s">
        <v>15</v>
      </c>
      <c r="T160" s="609"/>
    </row>
    <row r="161" spans="2:20" s="299" customFormat="1" ht="13.5" hidden="1" outlineLevel="3">
      <c r="B161" s="294"/>
      <c r="C161" s="295"/>
      <c r="D161" s="283" t="s">
        <v>70</v>
      </c>
      <c r="E161" s="296" t="s">
        <v>15</v>
      </c>
      <c r="F161" s="297" t="s">
        <v>258</v>
      </c>
      <c r="G161" s="295"/>
      <c r="H161" s="298" t="s">
        <v>15</v>
      </c>
      <c r="I161" s="144" t="s">
        <v>15</v>
      </c>
      <c r="J161" s="295"/>
      <c r="K161" s="295"/>
      <c r="L161" s="608"/>
      <c r="M161" s="144" t="s">
        <v>15</v>
      </c>
      <c r="N161" s="609"/>
      <c r="O161" s="608"/>
      <c r="P161" s="144" t="s">
        <v>15</v>
      </c>
      <c r="Q161" s="609"/>
      <c r="R161" s="608" t="e">
        <f t="shared" si="0"/>
        <v>#VALUE!</v>
      </c>
      <c r="S161" s="144" t="s">
        <v>15</v>
      </c>
      <c r="T161" s="609"/>
    </row>
    <row r="162" spans="2:20" s="299" customFormat="1" ht="13.5" hidden="1" outlineLevel="3">
      <c r="B162" s="294"/>
      <c r="C162" s="295"/>
      <c r="D162" s="283" t="s">
        <v>70</v>
      </c>
      <c r="E162" s="296" t="s">
        <v>15</v>
      </c>
      <c r="F162" s="297" t="s">
        <v>259</v>
      </c>
      <c r="G162" s="295"/>
      <c r="H162" s="298" t="s">
        <v>15</v>
      </c>
      <c r="I162" s="144" t="s">
        <v>15</v>
      </c>
      <c r="J162" s="295"/>
      <c r="K162" s="295"/>
      <c r="L162" s="608"/>
      <c r="M162" s="144" t="s">
        <v>15</v>
      </c>
      <c r="N162" s="609"/>
      <c r="O162" s="608"/>
      <c r="P162" s="144" t="s">
        <v>15</v>
      </c>
      <c r="Q162" s="609"/>
      <c r="R162" s="608" t="e">
        <f t="shared" si="0"/>
        <v>#VALUE!</v>
      </c>
      <c r="S162" s="144" t="s">
        <v>15</v>
      </c>
      <c r="T162" s="609"/>
    </row>
    <row r="163" spans="2:20" s="299" customFormat="1" ht="13.5" hidden="1" outlineLevel="3">
      <c r="B163" s="294"/>
      <c r="C163" s="295"/>
      <c r="D163" s="283" t="s">
        <v>70</v>
      </c>
      <c r="E163" s="296" t="s">
        <v>15</v>
      </c>
      <c r="F163" s="297" t="s">
        <v>260</v>
      </c>
      <c r="G163" s="295"/>
      <c r="H163" s="298" t="s">
        <v>15</v>
      </c>
      <c r="I163" s="144" t="s">
        <v>15</v>
      </c>
      <c r="J163" s="295"/>
      <c r="K163" s="295"/>
      <c r="L163" s="608"/>
      <c r="M163" s="144" t="s">
        <v>15</v>
      </c>
      <c r="N163" s="609"/>
      <c r="O163" s="608"/>
      <c r="P163" s="144" t="s">
        <v>15</v>
      </c>
      <c r="Q163" s="609"/>
      <c r="R163" s="608" t="e">
        <f t="shared" si="0"/>
        <v>#VALUE!</v>
      </c>
      <c r="S163" s="144" t="s">
        <v>15</v>
      </c>
      <c r="T163" s="609"/>
    </row>
    <row r="164" spans="2:20" s="299" customFormat="1" ht="13.5" hidden="1" outlineLevel="3">
      <c r="B164" s="294"/>
      <c r="C164" s="295"/>
      <c r="D164" s="283" t="s">
        <v>70</v>
      </c>
      <c r="E164" s="296" t="s">
        <v>15</v>
      </c>
      <c r="F164" s="297" t="s">
        <v>261</v>
      </c>
      <c r="G164" s="295"/>
      <c r="H164" s="298" t="s">
        <v>15</v>
      </c>
      <c r="I164" s="144" t="s">
        <v>15</v>
      </c>
      <c r="J164" s="295"/>
      <c r="K164" s="295"/>
      <c r="L164" s="608"/>
      <c r="M164" s="144" t="s">
        <v>15</v>
      </c>
      <c r="N164" s="609"/>
      <c r="O164" s="608"/>
      <c r="P164" s="144" t="s">
        <v>15</v>
      </c>
      <c r="Q164" s="609"/>
      <c r="R164" s="608" t="e">
        <f t="shared" si="0"/>
        <v>#VALUE!</v>
      </c>
      <c r="S164" s="144" t="s">
        <v>15</v>
      </c>
      <c r="T164" s="609"/>
    </row>
    <row r="165" spans="2:20" s="299" customFormat="1" ht="13.5" hidden="1" outlineLevel="3">
      <c r="B165" s="294"/>
      <c r="C165" s="295"/>
      <c r="D165" s="283" t="s">
        <v>70</v>
      </c>
      <c r="E165" s="296" t="s">
        <v>15</v>
      </c>
      <c r="F165" s="297" t="s">
        <v>262</v>
      </c>
      <c r="G165" s="295"/>
      <c r="H165" s="298" t="s">
        <v>15</v>
      </c>
      <c r="I165" s="144" t="s">
        <v>15</v>
      </c>
      <c r="J165" s="295"/>
      <c r="K165" s="295"/>
      <c r="L165" s="608"/>
      <c r="M165" s="144" t="s">
        <v>15</v>
      </c>
      <c r="N165" s="609"/>
      <c r="O165" s="608"/>
      <c r="P165" s="144" t="s">
        <v>15</v>
      </c>
      <c r="Q165" s="609"/>
      <c r="R165" s="608" t="e">
        <f t="shared" si="0"/>
        <v>#VALUE!</v>
      </c>
      <c r="S165" s="144" t="s">
        <v>15</v>
      </c>
      <c r="T165" s="609"/>
    </row>
    <row r="166" spans="2:20" s="299" customFormat="1" ht="13.5" hidden="1" outlineLevel="3">
      <c r="B166" s="294"/>
      <c r="C166" s="295"/>
      <c r="D166" s="283" t="s">
        <v>70</v>
      </c>
      <c r="E166" s="296" t="s">
        <v>15</v>
      </c>
      <c r="F166" s="297" t="s">
        <v>263</v>
      </c>
      <c r="G166" s="295"/>
      <c r="H166" s="298" t="s">
        <v>15</v>
      </c>
      <c r="I166" s="144" t="s">
        <v>15</v>
      </c>
      <c r="J166" s="295"/>
      <c r="K166" s="295"/>
      <c r="L166" s="608"/>
      <c r="M166" s="144" t="s">
        <v>15</v>
      </c>
      <c r="N166" s="609"/>
      <c r="O166" s="608"/>
      <c r="P166" s="144" t="s">
        <v>15</v>
      </c>
      <c r="Q166" s="609"/>
      <c r="R166" s="608" t="e">
        <f t="shared" si="0"/>
        <v>#VALUE!</v>
      </c>
      <c r="S166" s="144" t="s">
        <v>15</v>
      </c>
      <c r="T166" s="609"/>
    </row>
    <row r="167" spans="2:20" s="299" customFormat="1" ht="13.5" hidden="1" outlineLevel="3">
      <c r="B167" s="294"/>
      <c r="C167" s="295"/>
      <c r="D167" s="283" t="s">
        <v>70</v>
      </c>
      <c r="E167" s="296" t="s">
        <v>15</v>
      </c>
      <c r="F167" s="297" t="s">
        <v>264</v>
      </c>
      <c r="G167" s="295"/>
      <c r="H167" s="298" t="s">
        <v>15</v>
      </c>
      <c r="I167" s="144" t="s">
        <v>15</v>
      </c>
      <c r="J167" s="295"/>
      <c r="K167" s="295"/>
      <c r="L167" s="608"/>
      <c r="M167" s="144" t="s">
        <v>15</v>
      </c>
      <c r="N167" s="609"/>
      <c r="O167" s="608"/>
      <c r="P167" s="144" t="s">
        <v>15</v>
      </c>
      <c r="Q167" s="609"/>
      <c r="R167" s="608" t="e">
        <f t="shared" si="0"/>
        <v>#VALUE!</v>
      </c>
      <c r="S167" s="144" t="s">
        <v>15</v>
      </c>
      <c r="T167" s="609"/>
    </row>
    <row r="168" spans="2:20" s="299" customFormat="1" ht="13.5" hidden="1" outlineLevel="3">
      <c r="B168" s="294"/>
      <c r="C168" s="295"/>
      <c r="D168" s="283" t="s">
        <v>70</v>
      </c>
      <c r="E168" s="296" t="s">
        <v>15</v>
      </c>
      <c r="F168" s="297" t="s">
        <v>265</v>
      </c>
      <c r="G168" s="295"/>
      <c r="H168" s="298" t="s">
        <v>15</v>
      </c>
      <c r="I168" s="144" t="s">
        <v>15</v>
      </c>
      <c r="J168" s="295"/>
      <c r="K168" s="295"/>
      <c r="L168" s="608"/>
      <c r="M168" s="144" t="s">
        <v>15</v>
      </c>
      <c r="N168" s="609"/>
      <c r="O168" s="608"/>
      <c r="P168" s="144" t="s">
        <v>15</v>
      </c>
      <c r="Q168" s="609"/>
      <c r="R168" s="608" t="e">
        <f aca="true" t="shared" si="1" ref="R168:R231">H168+L168+O168</f>
        <v>#VALUE!</v>
      </c>
      <c r="S168" s="144" t="s">
        <v>15</v>
      </c>
      <c r="T168" s="609"/>
    </row>
    <row r="169" spans="2:20" s="299" customFormat="1" ht="13.5" hidden="1" outlineLevel="3">
      <c r="B169" s="294"/>
      <c r="C169" s="295"/>
      <c r="D169" s="283" t="s">
        <v>70</v>
      </c>
      <c r="E169" s="296" t="s">
        <v>15</v>
      </c>
      <c r="F169" s="297" t="s">
        <v>266</v>
      </c>
      <c r="G169" s="295"/>
      <c r="H169" s="298" t="s">
        <v>15</v>
      </c>
      <c r="I169" s="144" t="s">
        <v>15</v>
      </c>
      <c r="J169" s="295"/>
      <c r="K169" s="295"/>
      <c r="L169" s="608"/>
      <c r="M169" s="144" t="s">
        <v>15</v>
      </c>
      <c r="N169" s="609"/>
      <c r="O169" s="608"/>
      <c r="P169" s="144" t="s">
        <v>15</v>
      </c>
      <c r="Q169" s="609"/>
      <c r="R169" s="608" t="e">
        <f t="shared" si="1"/>
        <v>#VALUE!</v>
      </c>
      <c r="S169" s="144" t="s">
        <v>15</v>
      </c>
      <c r="T169" s="609"/>
    </row>
    <row r="170" spans="2:20" s="299" customFormat="1" ht="13.5" hidden="1" outlineLevel="3">
      <c r="B170" s="294"/>
      <c r="C170" s="295"/>
      <c r="D170" s="283" t="s">
        <v>70</v>
      </c>
      <c r="E170" s="296" t="s">
        <v>15</v>
      </c>
      <c r="F170" s="297" t="s">
        <v>267</v>
      </c>
      <c r="G170" s="295"/>
      <c r="H170" s="298" t="s">
        <v>15</v>
      </c>
      <c r="I170" s="144" t="s">
        <v>15</v>
      </c>
      <c r="J170" s="295"/>
      <c r="K170" s="295"/>
      <c r="L170" s="608"/>
      <c r="M170" s="144" t="s">
        <v>15</v>
      </c>
      <c r="N170" s="609"/>
      <c r="O170" s="608"/>
      <c r="P170" s="144" t="s">
        <v>15</v>
      </c>
      <c r="Q170" s="609"/>
      <c r="R170" s="608" t="e">
        <f t="shared" si="1"/>
        <v>#VALUE!</v>
      </c>
      <c r="S170" s="144" t="s">
        <v>15</v>
      </c>
      <c r="T170" s="609"/>
    </row>
    <row r="171" spans="2:20" s="299" customFormat="1" ht="13.5" hidden="1" outlineLevel="3">
      <c r="B171" s="294"/>
      <c r="C171" s="295"/>
      <c r="D171" s="283" t="s">
        <v>70</v>
      </c>
      <c r="E171" s="296" t="s">
        <v>15</v>
      </c>
      <c r="F171" s="297" t="s">
        <v>268</v>
      </c>
      <c r="G171" s="295"/>
      <c r="H171" s="298" t="s">
        <v>15</v>
      </c>
      <c r="I171" s="144" t="s">
        <v>15</v>
      </c>
      <c r="J171" s="295"/>
      <c r="K171" s="295"/>
      <c r="L171" s="608"/>
      <c r="M171" s="144" t="s">
        <v>15</v>
      </c>
      <c r="N171" s="609"/>
      <c r="O171" s="608"/>
      <c r="P171" s="144" t="s">
        <v>15</v>
      </c>
      <c r="Q171" s="609"/>
      <c r="R171" s="608" t="e">
        <f t="shared" si="1"/>
        <v>#VALUE!</v>
      </c>
      <c r="S171" s="144" t="s">
        <v>15</v>
      </c>
      <c r="T171" s="609"/>
    </row>
    <row r="172" spans="2:20" s="299" customFormat="1" ht="13.5" hidden="1" outlineLevel="3">
      <c r="B172" s="294"/>
      <c r="C172" s="295"/>
      <c r="D172" s="283" t="s">
        <v>70</v>
      </c>
      <c r="E172" s="296" t="s">
        <v>15</v>
      </c>
      <c r="F172" s="297" t="s">
        <v>269</v>
      </c>
      <c r="G172" s="295"/>
      <c r="H172" s="298" t="s">
        <v>15</v>
      </c>
      <c r="I172" s="144" t="s">
        <v>15</v>
      </c>
      <c r="J172" s="295"/>
      <c r="K172" s="295"/>
      <c r="L172" s="608"/>
      <c r="M172" s="144" t="s">
        <v>15</v>
      </c>
      <c r="N172" s="609"/>
      <c r="O172" s="608"/>
      <c r="P172" s="144" t="s">
        <v>15</v>
      </c>
      <c r="Q172" s="609"/>
      <c r="R172" s="608" t="e">
        <f t="shared" si="1"/>
        <v>#VALUE!</v>
      </c>
      <c r="S172" s="144" t="s">
        <v>15</v>
      </c>
      <c r="T172" s="609"/>
    </row>
    <row r="173" spans="2:20" s="299" customFormat="1" ht="13.5" hidden="1" outlineLevel="3">
      <c r="B173" s="294"/>
      <c r="C173" s="295"/>
      <c r="D173" s="283" t="s">
        <v>70</v>
      </c>
      <c r="E173" s="296" t="s">
        <v>15</v>
      </c>
      <c r="F173" s="297" t="s">
        <v>270</v>
      </c>
      <c r="G173" s="295"/>
      <c r="H173" s="298" t="s">
        <v>15</v>
      </c>
      <c r="I173" s="144" t="s">
        <v>15</v>
      </c>
      <c r="J173" s="295"/>
      <c r="K173" s="295"/>
      <c r="L173" s="608"/>
      <c r="M173" s="144" t="s">
        <v>15</v>
      </c>
      <c r="N173" s="609"/>
      <c r="O173" s="608"/>
      <c r="P173" s="144" t="s">
        <v>15</v>
      </c>
      <c r="Q173" s="609"/>
      <c r="R173" s="608" t="e">
        <f t="shared" si="1"/>
        <v>#VALUE!</v>
      </c>
      <c r="S173" s="144" t="s">
        <v>15</v>
      </c>
      <c r="T173" s="609"/>
    </row>
    <row r="174" spans="2:20" s="299" customFormat="1" ht="13.5" hidden="1" outlineLevel="3">
      <c r="B174" s="294"/>
      <c r="C174" s="295"/>
      <c r="D174" s="283" t="s">
        <v>70</v>
      </c>
      <c r="E174" s="296" t="s">
        <v>15</v>
      </c>
      <c r="F174" s="297" t="s">
        <v>271</v>
      </c>
      <c r="G174" s="295"/>
      <c r="H174" s="298" t="s">
        <v>15</v>
      </c>
      <c r="I174" s="144" t="s">
        <v>15</v>
      </c>
      <c r="J174" s="295"/>
      <c r="K174" s="295"/>
      <c r="L174" s="608"/>
      <c r="M174" s="144" t="s">
        <v>15</v>
      </c>
      <c r="N174" s="609"/>
      <c r="O174" s="608"/>
      <c r="P174" s="144" t="s">
        <v>15</v>
      </c>
      <c r="Q174" s="609"/>
      <c r="R174" s="608" t="e">
        <f t="shared" si="1"/>
        <v>#VALUE!</v>
      </c>
      <c r="S174" s="144" t="s">
        <v>15</v>
      </c>
      <c r="T174" s="609"/>
    </row>
    <row r="175" spans="2:20" s="299" customFormat="1" ht="13.5" hidden="1" outlineLevel="3">
      <c r="B175" s="294"/>
      <c r="C175" s="295"/>
      <c r="D175" s="283" t="s">
        <v>70</v>
      </c>
      <c r="E175" s="296" t="s">
        <v>15</v>
      </c>
      <c r="F175" s="297" t="s">
        <v>272</v>
      </c>
      <c r="G175" s="295"/>
      <c r="H175" s="298" t="s">
        <v>15</v>
      </c>
      <c r="I175" s="144" t="s">
        <v>15</v>
      </c>
      <c r="J175" s="295"/>
      <c r="K175" s="295"/>
      <c r="L175" s="608"/>
      <c r="M175" s="144" t="s">
        <v>15</v>
      </c>
      <c r="N175" s="609"/>
      <c r="O175" s="608"/>
      <c r="P175" s="144" t="s">
        <v>15</v>
      </c>
      <c r="Q175" s="609"/>
      <c r="R175" s="608" t="e">
        <f t="shared" si="1"/>
        <v>#VALUE!</v>
      </c>
      <c r="S175" s="144" t="s">
        <v>15</v>
      </c>
      <c r="T175" s="609"/>
    </row>
    <row r="176" spans="2:20" s="299" customFormat="1" ht="13.5" hidden="1" outlineLevel="3">
      <c r="B176" s="294"/>
      <c r="C176" s="295"/>
      <c r="D176" s="283" t="s">
        <v>70</v>
      </c>
      <c r="E176" s="296" t="s">
        <v>15</v>
      </c>
      <c r="F176" s="297" t="s">
        <v>273</v>
      </c>
      <c r="G176" s="295"/>
      <c r="H176" s="298" t="s">
        <v>15</v>
      </c>
      <c r="I176" s="144" t="s">
        <v>15</v>
      </c>
      <c r="J176" s="295"/>
      <c r="K176" s="295"/>
      <c r="L176" s="608"/>
      <c r="M176" s="144" t="s">
        <v>15</v>
      </c>
      <c r="N176" s="609"/>
      <c r="O176" s="608"/>
      <c r="P176" s="144" t="s">
        <v>15</v>
      </c>
      <c r="Q176" s="609"/>
      <c r="R176" s="608" t="e">
        <f t="shared" si="1"/>
        <v>#VALUE!</v>
      </c>
      <c r="S176" s="144" t="s">
        <v>15</v>
      </c>
      <c r="T176" s="609"/>
    </row>
    <row r="177" spans="2:20" s="299" customFormat="1" ht="13.5" hidden="1" outlineLevel="3">
      <c r="B177" s="294"/>
      <c r="C177" s="295"/>
      <c r="D177" s="283" t="s">
        <v>70</v>
      </c>
      <c r="E177" s="296" t="s">
        <v>15</v>
      </c>
      <c r="F177" s="297" t="s">
        <v>274</v>
      </c>
      <c r="G177" s="295"/>
      <c r="H177" s="298" t="s">
        <v>15</v>
      </c>
      <c r="I177" s="144" t="s">
        <v>15</v>
      </c>
      <c r="J177" s="295"/>
      <c r="K177" s="295"/>
      <c r="L177" s="608"/>
      <c r="M177" s="144" t="s">
        <v>15</v>
      </c>
      <c r="N177" s="609"/>
      <c r="O177" s="608"/>
      <c r="P177" s="144" t="s">
        <v>15</v>
      </c>
      <c r="Q177" s="609"/>
      <c r="R177" s="608" t="e">
        <f t="shared" si="1"/>
        <v>#VALUE!</v>
      </c>
      <c r="S177" s="144" t="s">
        <v>15</v>
      </c>
      <c r="T177" s="609"/>
    </row>
    <row r="178" spans="2:20" s="299" customFormat="1" ht="13.5" hidden="1" outlineLevel="3">
      <c r="B178" s="294"/>
      <c r="C178" s="295"/>
      <c r="D178" s="283" t="s">
        <v>70</v>
      </c>
      <c r="E178" s="296" t="s">
        <v>15</v>
      </c>
      <c r="F178" s="297" t="s">
        <v>275</v>
      </c>
      <c r="G178" s="295"/>
      <c r="H178" s="298" t="s">
        <v>15</v>
      </c>
      <c r="I178" s="144" t="s">
        <v>15</v>
      </c>
      <c r="J178" s="295"/>
      <c r="K178" s="295"/>
      <c r="L178" s="608"/>
      <c r="M178" s="144" t="s">
        <v>15</v>
      </c>
      <c r="N178" s="609"/>
      <c r="O178" s="608"/>
      <c r="P178" s="144" t="s">
        <v>15</v>
      </c>
      <c r="Q178" s="609"/>
      <c r="R178" s="608" t="e">
        <f t="shared" si="1"/>
        <v>#VALUE!</v>
      </c>
      <c r="S178" s="144" t="s">
        <v>15</v>
      </c>
      <c r="T178" s="609"/>
    </row>
    <row r="179" spans="2:20" s="299" customFormat="1" ht="13.5" hidden="1" outlineLevel="3">
      <c r="B179" s="294"/>
      <c r="C179" s="295"/>
      <c r="D179" s="283" t="s">
        <v>70</v>
      </c>
      <c r="E179" s="296" t="s">
        <v>15</v>
      </c>
      <c r="F179" s="297" t="s">
        <v>276</v>
      </c>
      <c r="G179" s="295"/>
      <c r="H179" s="298" t="s">
        <v>15</v>
      </c>
      <c r="I179" s="144" t="s">
        <v>15</v>
      </c>
      <c r="J179" s="295"/>
      <c r="K179" s="295"/>
      <c r="L179" s="608"/>
      <c r="M179" s="144" t="s">
        <v>15</v>
      </c>
      <c r="N179" s="609"/>
      <c r="O179" s="608"/>
      <c r="P179" s="144" t="s">
        <v>15</v>
      </c>
      <c r="Q179" s="609"/>
      <c r="R179" s="608" t="e">
        <f t="shared" si="1"/>
        <v>#VALUE!</v>
      </c>
      <c r="S179" s="144" t="s">
        <v>15</v>
      </c>
      <c r="T179" s="609"/>
    </row>
    <row r="180" spans="2:20" s="299" customFormat="1" ht="13.5" hidden="1" outlineLevel="3">
      <c r="B180" s="294"/>
      <c r="C180" s="295"/>
      <c r="D180" s="283" t="s">
        <v>70</v>
      </c>
      <c r="E180" s="296" t="s">
        <v>15</v>
      </c>
      <c r="F180" s="297" t="s">
        <v>277</v>
      </c>
      <c r="G180" s="295"/>
      <c r="H180" s="298" t="s">
        <v>15</v>
      </c>
      <c r="I180" s="144" t="s">
        <v>15</v>
      </c>
      <c r="J180" s="295"/>
      <c r="K180" s="295"/>
      <c r="L180" s="608"/>
      <c r="M180" s="144" t="s">
        <v>15</v>
      </c>
      <c r="N180" s="609"/>
      <c r="O180" s="608"/>
      <c r="P180" s="144" t="s">
        <v>15</v>
      </c>
      <c r="Q180" s="609"/>
      <c r="R180" s="608" t="e">
        <f t="shared" si="1"/>
        <v>#VALUE!</v>
      </c>
      <c r="S180" s="144" t="s">
        <v>15</v>
      </c>
      <c r="T180" s="609"/>
    </row>
    <row r="181" spans="2:20" s="299" customFormat="1" ht="13.5" hidden="1" outlineLevel="3">
      <c r="B181" s="294"/>
      <c r="C181" s="295"/>
      <c r="D181" s="283" t="s">
        <v>70</v>
      </c>
      <c r="E181" s="296" t="s">
        <v>15</v>
      </c>
      <c r="F181" s="297" t="s">
        <v>278</v>
      </c>
      <c r="G181" s="295"/>
      <c r="H181" s="298" t="s">
        <v>15</v>
      </c>
      <c r="I181" s="144" t="s">
        <v>15</v>
      </c>
      <c r="J181" s="295"/>
      <c r="K181" s="295"/>
      <c r="L181" s="608"/>
      <c r="M181" s="144" t="s">
        <v>15</v>
      </c>
      <c r="N181" s="609"/>
      <c r="O181" s="608"/>
      <c r="P181" s="144" t="s">
        <v>15</v>
      </c>
      <c r="Q181" s="609"/>
      <c r="R181" s="608" t="e">
        <f t="shared" si="1"/>
        <v>#VALUE!</v>
      </c>
      <c r="S181" s="144" t="s">
        <v>15</v>
      </c>
      <c r="T181" s="609"/>
    </row>
    <row r="182" spans="2:20" s="299" customFormat="1" ht="13.5" hidden="1" outlineLevel="3">
      <c r="B182" s="294"/>
      <c r="C182" s="295"/>
      <c r="D182" s="283" t="s">
        <v>70</v>
      </c>
      <c r="E182" s="296" t="s">
        <v>15</v>
      </c>
      <c r="F182" s="297" t="s">
        <v>279</v>
      </c>
      <c r="G182" s="295"/>
      <c r="H182" s="298" t="s">
        <v>15</v>
      </c>
      <c r="I182" s="144" t="s">
        <v>15</v>
      </c>
      <c r="J182" s="295"/>
      <c r="K182" s="295"/>
      <c r="L182" s="608"/>
      <c r="M182" s="144" t="s">
        <v>15</v>
      </c>
      <c r="N182" s="609"/>
      <c r="O182" s="608"/>
      <c r="P182" s="144" t="s">
        <v>15</v>
      </c>
      <c r="Q182" s="609"/>
      <c r="R182" s="608" t="e">
        <f t="shared" si="1"/>
        <v>#VALUE!</v>
      </c>
      <c r="S182" s="144" t="s">
        <v>15</v>
      </c>
      <c r="T182" s="609"/>
    </row>
    <row r="183" spans="2:20" s="299" customFormat="1" ht="13.5" hidden="1" outlineLevel="3">
      <c r="B183" s="294"/>
      <c r="C183" s="295"/>
      <c r="D183" s="283" t="s">
        <v>70</v>
      </c>
      <c r="E183" s="296" t="s">
        <v>15</v>
      </c>
      <c r="F183" s="297" t="s">
        <v>280</v>
      </c>
      <c r="G183" s="295"/>
      <c r="H183" s="298" t="s">
        <v>15</v>
      </c>
      <c r="I183" s="144" t="s">
        <v>15</v>
      </c>
      <c r="J183" s="295"/>
      <c r="K183" s="295"/>
      <c r="L183" s="608"/>
      <c r="M183" s="144" t="s">
        <v>15</v>
      </c>
      <c r="N183" s="609"/>
      <c r="O183" s="608"/>
      <c r="P183" s="144" t="s">
        <v>15</v>
      </c>
      <c r="Q183" s="609"/>
      <c r="R183" s="608" t="e">
        <f t="shared" si="1"/>
        <v>#VALUE!</v>
      </c>
      <c r="S183" s="144" t="s">
        <v>15</v>
      </c>
      <c r="T183" s="609"/>
    </row>
    <row r="184" spans="2:20" s="299" customFormat="1" ht="13.5" hidden="1" outlineLevel="3">
      <c r="B184" s="294"/>
      <c r="C184" s="295"/>
      <c r="D184" s="283" t="s">
        <v>70</v>
      </c>
      <c r="E184" s="296" t="s">
        <v>15</v>
      </c>
      <c r="F184" s="297" t="s">
        <v>281</v>
      </c>
      <c r="G184" s="295"/>
      <c r="H184" s="298" t="s">
        <v>15</v>
      </c>
      <c r="I184" s="144" t="s">
        <v>15</v>
      </c>
      <c r="J184" s="295"/>
      <c r="K184" s="295"/>
      <c r="L184" s="608"/>
      <c r="M184" s="144" t="s">
        <v>15</v>
      </c>
      <c r="N184" s="609"/>
      <c r="O184" s="608"/>
      <c r="P184" s="144" t="s">
        <v>15</v>
      </c>
      <c r="Q184" s="609"/>
      <c r="R184" s="608" t="e">
        <f t="shared" si="1"/>
        <v>#VALUE!</v>
      </c>
      <c r="S184" s="144" t="s">
        <v>15</v>
      </c>
      <c r="T184" s="609"/>
    </row>
    <row r="185" spans="2:20" s="299" customFormat="1" ht="13.5" hidden="1" outlineLevel="3">
      <c r="B185" s="294"/>
      <c r="C185" s="295"/>
      <c r="D185" s="283" t="s">
        <v>70</v>
      </c>
      <c r="E185" s="296" t="s">
        <v>15</v>
      </c>
      <c r="F185" s="297" t="s">
        <v>282</v>
      </c>
      <c r="G185" s="295"/>
      <c r="H185" s="298" t="s">
        <v>15</v>
      </c>
      <c r="I185" s="144" t="s">
        <v>15</v>
      </c>
      <c r="J185" s="295"/>
      <c r="K185" s="295"/>
      <c r="L185" s="608"/>
      <c r="M185" s="144" t="s">
        <v>15</v>
      </c>
      <c r="N185" s="609"/>
      <c r="O185" s="608"/>
      <c r="P185" s="144" t="s">
        <v>15</v>
      </c>
      <c r="Q185" s="609"/>
      <c r="R185" s="608" t="e">
        <f t="shared" si="1"/>
        <v>#VALUE!</v>
      </c>
      <c r="S185" s="144" t="s">
        <v>15</v>
      </c>
      <c r="T185" s="609"/>
    </row>
    <row r="186" spans="2:20" s="299" customFormat="1" ht="13.5" hidden="1" outlineLevel="3">
      <c r="B186" s="294"/>
      <c r="C186" s="295"/>
      <c r="D186" s="283" t="s">
        <v>70</v>
      </c>
      <c r="E186" s="296" t="s">
        <v>15</v>
      </c>
      <c r="F186" s="297" t="s">
        <v>283</v>
      </c>
      <c r="G186" s="295"/>
      <c r="H186" s="298" t="s">
        <v>15</v>
      </c>
      <c r="I186" s="144" t="s">
        <v>15</v>
      </c>
      <c r="J186" s="295"/>
      <c r="K186" s="295"/>
      <c r="L186" s="608"/>
      <c r="M186" s="144" t="s">
        <v>15</v>
      </c>
      <c r="N186" s="609"/>
      <c r="O186" s="608"/>
      <c r="P186" s="144" t="s">
        <v>15</v>
      </c>
      <c r="Q186" s="609"/>
      <c r="R186" s="608" t="e">
        <f t="shared" si="1"/>
        <v>#VALUE!</v>
      </c>
      <c r="S186" s="144" t="s">
        <v>15</v>
      </c>
      <c r="T186" s="609"/>
    </row>
    <row r="187" spans="2:20" s="299" customFormat="1" ht="13.5" hidden="1" outlineLevel="3">
      <c r="B187" s="294"/>
      <c r="C187" s="295"/>
      <c r="D187" s="283" t="s">
        <v>70</v>
      </c>
      <c r="E187" s="296" t="s">
        <v>15</v>
      </c>
      <c r="F187" s="297" t="s">
        <v>284</v>
      </c>
      <c r="G187" s="295"/>
      <c r="H187" s="298" t="s">
        <v>15</v>
      </c>
      <c r="I187" s="144" t="s">
        <v>15</v>
      </c>
      <c r="J187" s="295"/>
      <c r="K187" s="295"/>
      <c r="L187" s="608"/>
      <c r="M187" s="144" t="s">
        <v>15</v>
      </c>
      <c r="N187" s="609"/>
      <c r="O187" s="608"/>
      <c r="P187" s="144" t="s">
        <v>15</v>
      </c>
      <c r="Q187" s="609"/>
      <c r="R187" s="608" t="e">
        <f t="shared" si="1"/>
        <v>#VALUE!</v>
      </c>
      <c r="S187" s="144" t="s">
        <v>15</v>
      </c>
      <c r="T187" s="609"/>
    </row>
    <row r="188" spans="2:20" s="299" customFormat="1" ht="13.5" hidden="1" outlineLevel="3">
      <c r="B188" s="294"/>
      <c r="C188" s="295"/>
      <c r="D188" s="283" t="s">
        <v>70</v>
      </c>
      <c r="E188" s="296" t="s">
        <v>15</v>
      </c>
      <c r="F188" s="297" t="s">
        <v>285</v>
      </c>
      <c r="G188" s="295"/>
      <c r="H188" s="298" t="s">
        <v>15</v>
      </c>
      <c r="I188" s="144" t="s">
        <v>15</v>
      </c>
      <c r="J188" s="295"/>
      <c r="K188" s="295"/>
      <c r="L188" s="608"/>
      <c r="M188" s="144" t="s">
        <v>15</v>
      </c>
      <c r="N188" s="609"/>
      <c r="O188" s="608"/>
      <c r="P188" s="144" t="s">
        <v>15</v>
      </c>
      <c r="Q188" s="609"/>
      <c r="R188" s="608" t="e">
        <f t="shared" si="1"/>
        <v>#VALUE!</v>
      </c>
      <c r="S188" s="144" t="s">
        <v>15</v>
      </c>
      <c r="T188" s="609"/>
    </row>
    <row r="189" spans="2:20" s="299" customFormat="1" ht="13.5" hidden="1" outlineLevel="3">
      <c r="B189" s="294"/>
      <c r="C189" s="295"/>
      <c r="D189" s="283" t="s">
        <v>70</v>
      </c>
      <c r="E189" s="296" t="s">
        <v>15</v>
      </c>
      <c r="F189" s="297" t="s">
        <v>286</v>
      </c>
      <c r="G189" s="295"/>
      <c r="H189" s="298" t="s">
        <v>15</v>
      </c>
      <c r="I189" s="144" t="s">
        <v>15</v>
      </c>
      <c r="J189" s="295"/>
      <c r="K189" s="295"/>
      <c r="L189" s="608"/>
      <c r="M189" s="144" t="s">
        <v>15</v>
      </c>
      <c r="N189" s="609"/>
      <c r="O189" s="608"/>
      <c r="P189" s="144" t="s">
        <v>15</v>
      </c>
      <c r="Q189" s="609"/>
      <c r="R189" s="608" t="e">
        <f t="shared" si="1"/>
        <v>#VALUE!</v>
      </c>
      <c r="S189" s="144" t="s">
        <v>15</v>
      </c>
      <c r="T189" s="609"/>
    </row>
    <row r="190" spans="2:20" s="299" customFormat="1" ht="13.5" hidden="1" outlineLevel="3">
      <c r="B190" s="294"/>
      <c r="C190" s="295"/>
      <c r="D190" s="283" t="s">
        <v>70</v>
      </c>
      <c r="E190" s="296" t="s">
        <v>15</v>
      </c>
      <c r="F190" s="297" t="s">
        <v>287</v>
      </c>
      <c r="G190" s="295"/>
      <c r="H190" s="298" t="s">
        <v>15</v>
      </c>
      <c r="I190" s="144" t="s">
        <v>15</v>
      </c>
      <c r="J190" s="295"/>
      <c r="K190" s="295"/>
      <c r="L190" s="608"/>
      <c r="M190" s="144" t="s">
        <v>15</v>
      </c>
      <c r="N190" s="609"/>
      <c r="O190" s="608"/>
      <c r="P190" s="144" t="s">
        <v>15</v>
      </c>
      <c r="Q190" s="609"/>
      <c r="R190" s="608" t="e">
        <f t="shared" si="1"/>
        <v>#VALUE!</v>
      </c>
      <c r="S190" s="144" t="s">
        <v>15</v>
      </c>
      <c r="T190" s="609"/>
    </row>
    <row r="191" spans="2:20" s="299" customFormat="1" ht="13.5" hidden="1" outlineLevel="3">
      <c r="B191" s="294"/>
      <c r="C191" s="295"/>
      <c r="D191" s="283" t="s">
        <v>70</v>
      </c>
      <c r="E191" s="296" t="s">
        <v>15</v>
      </c>
      <c r="F191" s="297" t="s">
        <v>288</v>
      </c>
      <c r="G191" s="295"/>
      <c r="H191" s="298" t="s">
        <v>15</v>
      </c>
      <c r="I191" s="144" t="s">
        <v>15</v>
      </c>
      <c r="J191" s="295"/>
      <c r="K191" s="295"/>
      <c r="L191" s="608"/>
      <c r="M191" s="144" t="s">
        <v>15</v>
      </c>
      <c r="N191" s="609"/>
      <c r="O191" s="608"/>
      <c r="P191" s="144" t="s">
        <v>15</v>
      </c>
      <c r="Q191" s="609"/>
      <c r="R191" s="608" t="e">
        <f t="shared" si="1"/>
        <v>#VALUE!</v>
      </c>
      <c r="S191" s="144" t="s">
        <v>15</v>
      </c>
      <c r="T191" s="609"/>
    </row>
    <row r="192" spans="2:20" s="299" customFormat="1" ht="13.5" hidden="1" outlineLevel="3">
      <c r="B192" s="294"/>
      <c r="C192" s="295"/>
      <c r="D192" s="283" t="s">
        <v>70</v>
      </c>
      <c r="E192" s="296" t="s">
        <v>15</v>
      </c>
      <c r="F192" s="297" t="s">
        <v>289</v>
      </c>
      <c r="G192" s="295"/>
      <c r="H192" s="298" t="s">
        <v>15</v>
      </c>
      <c r="I192" s="144" t="s">
        <v>15</v>
      </c>
      <c r="J192" s="295"/>
      <c r="K192" s="295"/>
      <c r="L192" s="608"/>
      <c r="M192" s="144" t="s">
        <v>15</v>
      </c>
      <c r="N192" s="609"/>
      <c r="O192" s="608"/>
      <c r="P192" s="144" t="s">
        <v>15</v>
      </c>
      <c r="Q192" s="609"/>
      <c r="R192" s="608" t="e">
        <f t="shared" si="1"/>
        <v>#VALUE!</v>
      </c>
      <c r="S192" s="144" t="s">
        <v>15</v>
      </c>
      <c r="T192" s="609"/>
    </row>
    <row r="193" spans="2:20" s="299" customFormat="1" ht="13.5" hidden="1" outlineLevel="3">
      <c r="B193" s="294"/>
      <c r="C193" s="295"/>
      <c r="D193" s="283" t="s">
        <v>70</v>
      </c>
      <c r="E193" s="296" t="s">
        <v>15</v>
      </c>
      <c r="F193" s="297" t="s">
        <v>290</v>
      </c>
      <c r="G193" s="295"/>
      <c r="H193" s="298" t="s">
        <v>15</v>
      </c>
      <c r="I193" s="144" t="s">
        <v>15</v>
      </c>
      <c r="J193" s="295"/>
      <c r="K193" s="295"/>
      <c r="L193" s="608"/>
      <c r="M193" s="144" t="s">
        <v>15</v>
      </c>
      <c r="N193" s="609"/>
      <c r="O193" s="608"/>
      <c r="P193" s="144" t="s">
        <v>15</v>
      </c>
      <c r="Q193" s="609"/>
      <c r="R193" s="608" t="e">
        <f t="shared" si="1"/>
        <v>#VALUE!</v>
      </c>
      <c r="S193" s="144" t="s">
        <v>15</v>
      </c>
      <c r="T193" s="609"/>
    </row>
    <row r="194" spans="2:20" s="299" customFormat="1" ht="13.5" hidden="1" outlineLevel="3">
      <c r="B194" s="294"/>
      <c r="C194" s="295"/>
      <c r="D194" s="283" t="s">
        <v>70</v>
      </c>
      <c r="E194" s="296" t="s">
        <v>15</v>
      </c>
      <c r="F194" s="297" t="s">
        <v>291</v>
      </c>
      <c r="G194" s="295"/>
      <c r="H194" s="298" t="s">
        <v>15</v>
      </c>
      <c r="I194" s="144" t="s">
        <v>15</v>
      </c>
      <c r="J194" s="295"/>
      <c r="K194" s="295"/>
      <c r="L194" s="608"/>
      <c r="M194" s="144" t="s">
        <v>15</v>
      </c>
      <c r="N194" s="609"/>
      <c r="O194" s="608"/>
      <c r="P194" s="144" t="s">
        <v>15</v>
      </c>
      <c r="Q194" s="609"/>
      <c r="R194" s="608" t="e">
        <f t="shared" si="1"/>
        <v>#VALUE!</v>
      </c>
      <c r="S194" s="144" t="s">
        <v>15</v>
      </c>
      <c r="T194" s="609"/>
    </row>
    <row r="195" spans="2:20" s="287" customFormat="1" ht="13.5" hidden="1" outlineLevel="3">
      <c r="B195" s="281"/>
      <c r="C195" s="282"/>
      <c r="D195" s="283" t="s">
        <v>70</v>
      </c>
      <c r="E195" s="284" t="s">
        <v>15</v>
      </c>
      <c r="F195" s="285" t="s">
        <v>292</v>
      </c>
      <c r="G195" s="282"/>
      <c r="H195" s="286">
        <v>2070.422</v>
      </c>
      <c r="I195" s="136" t="s">
        <v>15</v>
      </c>
      <c r="J195" s="282"/>
      <c r="K195" s="282"/>
      <c r="L195" s="610"/>
      <c r="M195" s="136" t="s">
        <v>15</v>
      </c>
      <c r="N195" s="611"/>
      <c r="O195" s="610"/>
      <c r="P195" s="136" t="s">
        <v>15</v>
      </c>
      <c r="Q195" s="611"/>
      <c r="R195" s="610">
        <f t="shared" si="1"/>
        <v>2070.422</v>
      </c>
      <c r="S195" s="136" t="s">
        <v>15</v>
      </c>
      <c r="T195" s="611"/>
    </row>
    <row r="196" spans="2:20" s="293" customFormat="1" ht="13.5" hidden="1" outlineLevel="3">
      <c r="B196" s="288"/>
      <c r="C196" s="289"/>
      <c r="D196" s="283" t="s">
        <v>70</v>
      </c>
      <c r="E196" s="290" t="s">
        <v>15</v>
      </c>
      <c r="F196" s="291" t="s">
        <v>71</v>
      </c>
      <c r="G196" s="289"/>
      <c r="H196" s="292">
        <v>2070.422</v>
      </c>
      <c r="I196" s="138" t="s">
        <v>15</v>
      </c>
      <c r="J196" s="289"/>
      <c r="K196" s="289"/>
      <c r="L196" s="614"/>
      <c r="M196" s="138" t="s">
        <v>15</v>
      </c>
      <c r="N196" s="615"/>
      <c r="O196" s="614"/>
      <c r="P196" s="138" t="s">
        <v>15</v>
      </c>
      <c r="Q196" s="615"/>
      <c r="R196" s="614">
        <f t="shared" si="1"/>
        <v>2070.422</v>
      </c>
      <c r="S196" s="138" t="s">
        <v>15</v>
      </c>
      <c r="T196" s="615"/>
    </row>
    <row r="197" spans="2:20" s="280" customFormat="1" ht="22.5" customHeight="1" hidden="1" outlineLevel="2" collapsed="1">
      <c r="B197" s="208"/>
      <c r="C197" s="202" t="s">
        <v>75</v>
      </c>
      <c r="D197" s="202" t="s">
        <v>67</v>
      </c>
      <c r="E197" s="203" t="s">
        <v>293</v>
      </c>
      <c r="F197" s="204" t="s">
        <v>294</v>
      </c>
      <c r="G197" s="205" t="s">
        <v>68</v>
      </c>
      <c r="H197" s="206">
        <v>3742.006</v>
      </c>
      <c r="I197" s="100">
        <v>250.8</v>
      </c>
      <c r="J197" s="207">
        <f>ROUND(I197*H197,2)</f>
        <v>938495.1</v>
      </c>
      <c r="K197" s="652" t="s">
        <v>191</v>
      </c>
      <c r="L197" s="606"/>
      <c r="M197" s="100">
        <v>250.8</v>
      </c>
      <c r="N197" s="607">
        <f>ROUND(M197*L197,2)</f>
        <v>0</v>
      </c>
      <c r="O197" s="606"/>
      <c r="P197" s="100">
        <v>250.8</v>
      </c>
      <c r="Q197" s="607">
        <f>ROUND(P197*O197,2)</f>
        <v>0</v>
      </c>
      <c r="R197" s="606">
        <f t="shared" si="1"/>
        <v>3742.006</v>
      </c>
      <c r="S197" s="100">
        <v>250.8</v>
      </c>
      <c r="T197" s="607">
        <f>ROUND(S197*R197,2)</f>
        <v>938495.1</v>
      </c>
    </row>
    <row r="198" spans="2:20" s="299" customFormat="1" ht="13.5" hidden="1" outlineLevel="3">
      <c r="B198" s="294"/>
      <c r="C198" s="295"/>
      <c r="D198" s="283" t="s">
        <v>70</v>
      </c>
      <c r="E198" s="296" t="s">
        <v>15</v>
      </c>
      <c r="F198" s="297" t="s">
        <v>251</v>
      </c>
      <c r="G198" s="295"/>
      <c r="H198" s="298" t="s">
        <v>15</v>
      </c>
      <c r="I198" s="144" t="s">
        <v>15</v>
      </c>
      <c r="J198" s="295"/>
      <c r="K198" s="295"/>
      <c r="L198" s="608"/>
      <c r="M198" s="144" t="s">
        <v>15</v>
      </c>
      <c r="N198" s="609"/>
      <c r="O198" s="608"/>
      <c r="P198" s="144" t="s">
        <v>15</v>
      </c>
      <c r="Q198" s="609"/>
      <c r="R198" s="608" t="e">
        <f t="shared" si="1"/>
        <v>#VALUE!</v>
      </c>
      <c r="S198" s="144" t="s">
        <v>15</v>
      </c>
      <c r="T198" s="609"/>
    </row>
    <row r="199" spans="2:20" s="299" customFormat="1" ht="13.5" hidden="1" outlineLevel="3">
      <c r="B199" s="294"/>
      <c r="C199" s="295"/>
      <c r="D199" s="283" t="s">
        <v>70</v>
      </c>
      <c r="E199" s="296" t="s">
        <v>15</v>
      </c>
      <c r="F199" s="297" t="s">
        <v>252</v>
      </c>
      <c r="G199" s="295"/>
      <c r="H199" s="298" t="s">
        <v>15</v>
      </c>
      <c r="I199" s="144" t="s">
        <v>15</v>
      </c>
      <c r="J199" s="295"/>
      <c r="K199" s="295"/>
      <c r="L199" s="608"/>
      <c r="M199" s="144" t="s">
        <v>15</v>
      </c>
      <c r="N199" s="609"/>
      <c r="O199" s="608"/>
      <c r="P199" s="144" t="s">
        <v>15</v>
      </c>
      <c r="Q199" s="609"/>
      <c r="R199" s="608" t="e">
        <f t="shared" si="1"/>
        <v>#VALUE!</v>
      </c>
      <c r="S199" s="144" t="s">
        <v>15</v>
      </c>
      <c r="T199" s="609"/>
    </row>
    <row r="200" spans="2:20" s="299" customFormat="1" ht="13.5" hidden="1" outlineLevel="3">
      <c r="B200" s="294"/>
      <c r="C200" s="295"/>
      <c r="D200" s="283" t="s">
        <v>70</v>
      </c>
      <c r="E200" s="296" t="s">
        <v>15</v>
      </c>
      <c r="F200" s="297" t="s">
        <v>253</v>
      </c>
      <c r="G200" s="295"/>
      <c r="H200" s="298" t="s">
        <v>15</v>
      </c>
      <c r="I200" s="144" t="s">
        <v>15</v>
      </c>
      <c r="J200" s="295"/>
      <c r="K200" s="295"/>
      <c r="L200" s="608"/>
      <c r="M200" s="144" t="s">
        <v>15</v>
      </c>
      <c r="N200" s="609"/>
      <c r="O200" s="608"/>
      <c r="P200" s="144" t="s">
        <v>15</v>
      </c>
      <c r="Q200" s="609"/>
      <c r="R200" s="608" t="e">
        <f t="shared" si="1"/>
        <v>#VALUE!</v>
      </c>
      <c r="S200" s="144" t="s">
        <v>15</v>
      </c>
      <c r="T200" s="609"/>
    </row>
    <row r="201" spans="2:20" s="299" customFormat="1" ht="13.5" hidden="1" outlineLevel="3">
      <c r="B201" s="294"/>
      <c r="C201" s="295"/>
      <c r="D201" s="283" t="s">
        <v>70</v>
      </c>
      <c r="E201" s="296" t="s">
        <v>15</v>
      </c>
      <c r="F201" s="297" t="s">
        <v>254</v>
      </c>
      <c r="G201" s="295"/>
      <c r="H201" s="298" t="s">
        <v>15</v>
      </c>
      <c r="I201" s="144" t="s">
        <v>15</v>
      </c>
      <c r="J201" s="295"/>
      <c r="K201" s="295"/>
      <c r="L201" s="608"/>
      <c r="M201" s="144" t="s">
        <v>15</v>
      </c>
      <c r="N201" s="609"/>
      <c r="O201" s="608"/>
      <c r="P201" s="144" t="s">
        <v>15</v>
      </c>
      <c r="Q201" s="609"/>
      <c r="R201" s="608" t="e">
        <f t="shared" si="1"/>
        <v>#VALUE!</v>
      </c>
      <c r="S201" s="144" t="s">
        <v>15</v>
      </c>
      <c r="T201" s="609"/>
    </row>
    <row r="202" spans="2:20" s="299" customFormat="1" ht="13.5" hidden="1" outlineLevel="3">
      <c r="B202" s="294"/>
      <c r="C202" s="295"/>
      <c r="D202" s="283" t="s">
        <v>70</v>
      </c>
      <c r="E202" s="296" t="s">
        <v>15</v>
      </c>
      <c r="F202" s="297" t="s">
        <v>255</v>
      </c>
      <c r="G202" s="295"/>
      <c r="H202" s="298" t="s">
        <v>15</v>
      </c>
      <c r="I202" s="144" t="s">
        <v>15</v>
      </c>
      <c r="J202" s="295"/>
      <c r="K202" s="295"/>
      <c r="L202" s="608"/>
      <c r="M202" s="144" t="s">
        <v>15</v>
      </c>
      <c r="N202" s="609"/>
      <c r="O202" s="608"/>
      <c r="P202" s="144" t="s">
        <v>15</v>
      </c>
      <c r="Q202" s="609"/>
      <c r="R202" s="608" t="e">
        <f t="shared" si="1"/>
        <v>#VALUE!</v>
      </c>
      <c r="S202" s="144" t="s">
        <v>15</v>
      </c>
      <c r="T202" s="609"/>
    </row>
    <row r="203" spans="2:20" s="299" customFormat="1" ht="13.5" hidden="1" outlineLevel="3">
      <c r="B203" s="294"/>
      <c r="C203" s="295"/>
      <c r="D203" s="283" t="s">
        <v>70</v>
      </c>
      <c r="E203" s="296" t="s">
        <v>15</v>
      </c>
      <c r="F203" s="297" t="s">
        <v>256</v>
      </c>
      <c r="G203" s="295"/>
      <c r="H203" s="298" t="s">
        <v>15</v>
      </c>
      <c r="I203" s="144" t="s">
        <v>15</v>
      </c>
      <c r="J203" s="295"/>
      <c r="K203" s="295"/>
      <c r="L203" s="608"/>
      <c r="M203" s="144" t="s">
        <v>15</v>
      </c>
      <c r="N203" s="609"/>
      <c r="O203" s="608"/>
      <c r="P203" s="144" t="s">
        <v>15</v>
      </c>
      <c r="Q203" s="609"/>
      <c r="R203" s="608" t="e">
        <f t="shared" si="1"/>
        <v>#VALUE!</v>
      </c>
      <c r="S203" s="144" t="s">
        <v>15</v>
      </c>
      <c r="T203" s="609"/>
    </row>
    <row r="204" spans="2:20" s="299" customFormat="1" ht="13.5" hidden="1" outlineLevel="3">
      <c r="B204" s="294"/>
      <c r="C204" s="295"/>
      <c r="D204" s="283" t="s">
        <v>70</v>
      </c>
      <c r="E204" s="296" t="s">
        <v>15</v>
      </c>
      <c r="F204" s="297" t="s">
        <v>257</v>
      </c>
      <c r="G204" s="295"/>
      <c r="H204" s="298" t="s">
        <v>15</v>
      </c>
      <c r="I204" s="144" t="s">
        <v>15</v>
      </c>
      <c r="J204" s="295"/>
      <c r="K204" s="295"/>
      <c r="L204" s="608"/>
      <c r="M204" s="144" t="s">
        <v>15</v>
      </c>
      <c r="N204" s="609"/>
      <c r="O204" s="608"/>
      <c r="P204" s="144" t="s">
        <v>15</v>
      </c>
      <c r="Q204" s="609"/>
      <c r="R204" s="608" t="e">
        <f t="shared" si="1"/>
        <v>#VALUE!</v>
      </c>
      <c r="S204" s="144" t="s">
        <v>15</v>
      </c>
      <c r="T204" s="609"/>
    </row>
    <row r="205" spans="2:20" s="299" customFormat="1" ht="13.5" hidden="1" outlineLevel="3">
      <c r="B205" s="294"/>
      <c r="C205" s="295"/>
      <c r="D205" s="283" t="s">
        <v>70</v>
      </c>
      <c r="E205" s="296" t="s">
        <v>15</v>
      </c>
      <c r="F205" s="297" t="s">
        <v>258</v>
      </c>
      <c r="G205" s="295"/>
      <c r="H205" s="298" t="s">
        <v>15</v>
      </c>
      <c r="I205" s="144" t="s">
        <v>15</v>
      </c>
      <c r="J205" s="295"/>
      <c r="K205" s="295"/>
      <c r="L205" s="608"/>
      <c r="M205" s="144" t="s">
        <v>15</v>
      </c>
      <c r="N205" s="609"/>
      <c r="O205" s="608"/>
      <c r="P205" s="144" t="s">
        <v>15</v>
      </c>
      <c r="Q205" s="609"/>
      <c r="R205" s="608" t="e">
        <f t="shared" si="1"/>
        <v>#VALUE!</v>
      </c>
      <c r="S205" s="144" t="s">
        <v>15</v>
      </c>
      <c r="T205" s="609"/>
    </row>
    <row r="206" spans="2:20" s="299" customFormat="1" ht="13.5" hidden="1" outlineLevel="3">
      <c r="B206" s="294"/>
      <c r="C206" s="295"/>
      <c r="D206" s="283" t="s">
        <v>70</v>
      </c>
      <c r="E206" s="296" t="s">
        <v>15</v>
      </c>
      <c r="F206" s="297" t="s">
        <v>259</v>
      </c>
      <c r="G206" s="295"/>
      <c r="H206" s="298" t="s">
        <v>15</v>
      </c>
      <c r="I206" s="144" t="s">
        <v>15</v>
      </c>
      <c r="J206" s="295"/>
      <c r="K206" s="295"/>
      <c r="L206" s="608"/>
      <c r="M206" s="144" t="s">
        <v>15</v>
      </c>
      <c r="N206" s="609"/>
      <c r="O206" s="608"/>
      <c r="P206" s="144" t="s">
        <v>15</v>
      </c>
      <c r="Q206" s="609"/>
      <c r="R206" s="608" t="e">
        <f t="shared" si="1"/>
        <v>#VALUE!</v>
      </c>
      <c r="S206" s="144" t="s">
        <v>15</v>
      </c>
      <c r="T206" s="609"/>
    </row>
    <row r="207" spans="2:20" s="299" customFormat="1" ht="13.5" hidden="1" outlineLevel="3">
      <c r="B207" s="294"/>
      <c r="C207" s="295"/>
      <c r="D207" s="283" t="s">
        <v>70</v>
      </c>
      <c r="E207" s="296" t="s">
        <v>15</v>
      </c>
      <c r="F207" s="297" t="s">
        <v>295</v>
      </c>
      <c r="G207" s="295"/>
      <c r="H207" s="298" t="s">
        <v>15</v>
      </c>
      <c r="I207" s="144" t="s">
        <v>15</v>
      </c>
      <c r="J207" s="295"/>
      <c r="K207" s="295"/>
      <c r="L207" s="608"/>
      <c r="M207" s="144" t="s">
        <v>15</v>
      </c>
      <c r="N207" s="609"/>
      <c r="O207" s="608"/>
      <c r="P207" s="144" t="s">
        <v>15</v>
      </c>
      <c r="Q207" s="609"/>
      <c r="R207" s="608" t="e">
        <f t="shared" si="1"/>
        <v>#VALUE!</v>
      </c>
      <c r="S207" s="144" t="s">
        <v>15</v>
      </c>
      <c r="T207" s="609"/>
    </row>
    <row r="208" spans="2:20" s="299" customFormat="1" ht="13.5" hidden="1" outlineLevel="3">
      <c r="B208" s="294"/>
      <c r="C208" s="295"/>
      <c r="D208" s="283" t="s">
        <v>70</v>
      </c>
      <c r="E208" s="296" t="s">
        <v>15</v>
      </c>
      <c r="F208" s="297" t="s">
        <v>296</v>
      </c>
      <c r="G208" s="295"/>
      <c r="H208" s="298" t="s">
        <v>15</v>
      </c>
      <c r="I208" s="144" t="s">
        <v>15</v>
      </c>
      <c r="J208" s="295"/>
      <c r="K208" s="295"/>
      <c r="L208" s="608"/>
      <c r="M208" s="144" t="s">
        <v>15</v>
      </c>
      <c r="N208" s="609"/>
      <c r="O208" s="608"/>
      <c r="P208" s="144" t="s">
        <v>15</v>
      </c>
      <c r="Q208" s="609"/>
      <c r="R208" s="608" t="e">
        <f t="shared" si="1"/>
        <v>#VALUE!</v>
      </c>
      <c r="S208" s="144" t="s">
        <v>15</v>
      </c>
      <c r="T208" s="609"/>
    </row>
    <row r="209" spans="2:20" s="299" customFormat="1" ht="13.5" hidden="1" outlineLevel="3">
      <c r="B209" s="294"/>
      <c r="C209" s="295"/>
      <c r="D209" s="283" t="s">
        <v>70</v>
      </c>
      <c r="E209" s="296" t="s">
        <v>15</v>
      </c>
      <c r="F209" s="297" t="s">
        <v>297</v>
      </c>
      <c r="G209" s="295"/>
      <c r="H209" s="298" t="s">
        <v>15</v>
      </c>
      <c r="I209" s="144" t="s">
        <v>15</v>
      </c>
      <c r="J209" s="295"/>
      <c r="K209" s="295"/>
      <c r="L209" s="608"/>
      <c r="M209" s="144" t="s">
        <v>15</v>
      </c>
      <c r="N209" s="609"/>
      <c r="O209" s="608"/>
      <c r="P209" s="144" t="s">
        <v>15</v>
      </c>
      <c r="Q209" s="609"/>
      <c r="R209" s="608" t="e">
        <f t="shared" si="1"/>
        <v>#VALUE!</v>
      </c>
      <c r="S209" s="144" t="s">
        <v>15</v>
      </c>
      <c r="T209" s="609"/>
    </row>
    <row r="210" spans="2:20" s="299" customFormat="1" ht="13.5" hidden="1" outlineLevel="3">
      <c r="B210" s="294"/>
      <c r="C210" s="295"/>
      <c r="D210" s="283" t="s">
        <v>70</v>
      </c>
      <c r="E210" s="296" t="s">
        <v>15</v>
      </c>
      <c r="F210" s="297" t="s">
        <v>298</v>
      </c>
      <c r="G210" s="295"/>
      <c r="H210" s="298" t="s">
        <v>15</v>
      </c>
      <c r="I210" s="144" t="s">
        <v>15</v>
      </c>
      <c r="J210" s="295"/>
      <c r="K210" s="295"/>
      <c r="L210" s="608"/>
      <c r="M210" s="144" t="s">
        <v>15</v>
      </c>
      <c r="N210" s="609"/>
      <c r="O210" s="608"/>
      <c r="P210" s="144" t="s">
        <v>15</v>
      </c>
      <c r="Q210" s="609"/>
      <c r="R210" s="608" t="e">
        <f t="shared" si="1"/>
        <v>#VALUE!</v>
      </c>
      <c r="S210" s="144" t="s">
        <v>15</v>
      </c>
      <c r="T210" s="609"/>
    </row>
    <row r="211" spans="2:20" s="299" customFormat="1" ht="13.5" hidden="1" outlineLevel="3">
      <c r="B211" s="294"/>
      <c r="C211" s="295"/>
      <c r="D211" s="283" t="s">
        <v>70</v>
      </c>
      <c r="E211" s="296" t="s">
        <v>15</v>
      </c>
      <c r="F211" s="297" t="s">
        <v>299</v>
      </c>
      <c r="G211" s="295"/>
      <c r="H211" s="298" t="s">
        <v>15</v>
      </c>
      <c r="I211" s="144" t="s">
        <v>15</v>
      </c>
      <c r="J211" s="295"/>
      <c r="K211" s="295"/>
      <c r="L211" s="608"/>
      <c r="M211" s="144" t="s">
        <v>15</v>
      </c>
      <c r="N211" s="609"/>
      <c r="O211" s="608"/>
      <c r="P211" s="144" t="s">
        <v>15</v>
      </c>
      <c r="Q211" s="609"/>
      <c r="R211" s="608" t="e">
        <f t="shared" si="1"/>
        <v>#VALUE!</v>
      </c>
      <c r="S211" s="144" t="s">
        <v>15</v>
      </c>
      <c r="T211" s="609"/>
    </row>
    <row r="212" spans="2:20" s="299" customFormat="1" ht="13.5" hidden="1" outlineLevel="3">
      <c r="B212" s="294"/>
      <c r="C212" s="295"/>
      <c r="D212" s="283" t="s">
        <v>70</v>
      </c>
      <c r="E212" s="296" t="s">
        <v>15</v>
      </c>
      <c r="F212" s="297" t="s">
        <v>300</v>
      </c>
      <c r="G212" s="295"/>
      <c r="H212" s="298" t="s">
        <v>15</v>
      </c>
      <c r="I212" s="144" t="s">
        <v>15</v>
      </c>
      <c r="J212" s="295"/>
      <c r="K212" s="295"/>
      <c r="L212" s="608"/>
      <c r="M212" s="144" t="s">
        <v>15</v>
      </c>
      <c r="N212" s="609"/>
      <c r="O212" s="608"/>
      <c r="P212" s="144" t="s">
        <v>15</v>
      </c>
      <c r="Q212" s="609"/>
      <c r="R212" s="608" t="e">
        <f t="shared" si="1"/>
        <v>#VALUE!</v>
      </c>
      <c r="S212" s="144" t="s">
        <v>15</v>
      </c>
      <c r="T212" s="609"/>
    </row>
    <row r="213" spans="2:20" s="299" customFormat="1" ht="13.5" hidden="1" outlineLevel="3">
      <c r="B213" s="294"/>
      <c r="C213" s="295"/>
      <c r="D213" s="283" t="s">
        <v>70</v>
      </c>
      <c r="E213" s="296" t="s">
        <v>15</v>
      </c>
      <c r="F213" s="297" t="s">
        <v>301</v>
      </c>
      <c r="G213" s="295"/>
      <c r="H213" s="298" t="s">
        <v>15</v>
      </c>
      <c r="I213" s="144" t="s">
        <v>15</v>
      </c>
      <c r="J213" s="295"/>
      <c r="K213" s="295"/>
      <c r="L213" s="608"/>
      <c r="M213" s="144" t="s">
        <v>15</v>
      </c>
      <c r="N213" s="609"/>
      <c r="O213" s="608"/>
      <c r="P213" s="144" t="s">
        <v>15</v>
      </c>
      <c r="Q213" s="609"/>
      <c r="R213" s="608" t="e">
        <f t="shared" si="1"/>
        <v>#VALUE!</v>
      </c>
      <c r="S213" s="144" t="s">
        <v>15</v>
      </c>
      <c r="T213" s="609"/>
    </row>
    <row r="214" spans="2:20" s="299" customFormat="1" ht="13.5" hidden="1" outlineLevel="3">
      <c r="B214" s="294"/>
      <c r="C214" s="295"/>
      <c r="D214" s="283" t="s">
        <v>70</v>
      </c>
      <c r="E214" s="296" t="s">
        <v>15</v>
      </c>
      <c r="F214" s="297" t="s">
        <v>302</v>
      </c>
      <c r="G214" s="295"/>
      <c r="H214" s="298" t="s">
        <v>15</v>
      </c>
      <c r="I214" s="144" t="s">
        <v>15</v>
      </c>
      <c r="J214" s="295"/>
      <c r="K214" s="295"/>
      <c r="L214" s="608"/>
      <c r="M214" s="144" t="s">
        <v>15</v>
      </c>
      <c r="N214" s="609"/>
      <c r="O214" s="608"/>
      <c r="P214" s="144" t="s">
        <v>15</v>
      </c>
      <c r="Q214" s="609"/>
      <c r="R214" s="608" t="e">
        <f t="shared" si="1"/>
        <v>#VALUE!</v>
      </c>
      <c r="S214" s="144" t="s">
        <v>15</v>
      </c>
      <c r="T214" s="609"/>
    </row>
    <row r="215" spans="2:20" s="299" customFormat="1" ht="13.5" hidden="1" outlineLevel="3">
      <c r="B215" s="294"/>
      <c r="C215" s="295"/>
      <c r="D215" s="283" t="s">
        <v>70</v>
      </c>
      <c r="E215" s="296" t="s">
        <v>15</v>
      </c>
      <c r="F215" s="297" t="s">
        <v>303</v>
      </c>
      <c r="G215" s="295"/>
      <c r="H215" s="298" t="s">
        <v>15</v>
      </c>
      <c r="I215" s="144" t="s">
        <v>15</v>
      </c>
      <c r="J215" s="295"/>
      <c r="K215" s="295"/>
      <c r="L215" s="608"/>
      <c r="M215" s="144" t="s">
        <v>15</v>
      </c>
      <c r="N215" s="609"/>
      <c r="O215" s="608"/>
      <c r="P215" s="144" t="s">
        <v>15</v>
      </c>
      <c r="Q215" s="609"/>
      <c r="R215" s="608" t="e">
        <f t="shared" si="1"/>
        <v>#VALUE!</v>
      </c>
      <c r="S215" s="144" t="s">
        <v>15</v>
      </c>
      <c r="T215" s="609"/>
    </row>
    <row r="216" spans="2:20" s="299" customFormat="1" ht="13.5" hidden="1" outlineLevel="3">
      <c r="B216" s="294"/>
      <c r="C216" s="295"/>
      <c r="D216" s="283" t="s">
        <v>70</v>
      </c>
      <c r="E216" s="296" t="s">
        <v>15</v>
      </c>
      <c r="F216" s="297" t="s">
        <v>304</v>
      </c>
      <c r="G216" s="295"/>
      <c r="H216" s="298" t="s">
        <v>15</v>
      </c>
      <c r="I216" s="144" t="s">
        <v>15</v>
      </c>
      <c r="J216" s="295"/>
      <c r="K216" s="295"/>
      <c r="L216" s="608"/>
      <c r="M216" s="144" t="s">
        <v>15</v>
      </c>
      <c r="N216" s="609"/>
      <c r="O216" s="608"/>
      <c r="P216" s="144" t="s">
        <v>15</v>
      </c>
      <c r="Q216" s="609"/>
      <c r="R216" s="608" t="e">
        <f t="shared" si="1"/>
        <v>#VALUE!</v>
      </c>
      <c r="S216" s="144" t="s">
        <v>15</v>
      </c>
      <c r="T216" s="609"/>
    </row>
    <row r="217" spans="2:20" s="299" customFormat="1" ht="13.5" hidden="1" outlineLevel="3">
      <c r="B217" s="294"/>
      <c r="C217" s="295"/>
      <c r="D217" s="283" t="s">
        <v>70</v>
      </c>
      <c r="E217" s="296" t="s">
        <v>15</v>
      </c>
      <c r="F217" s="297" t="s">
        <v>305</v>
      </c>
      <c r="G217" s="295"/>
      <c r="H217" s="298" t="s">
        <v>15</v>
      </c>
      <c r="I217" s="144" t="s">
        <v>15</v>
      </c>
      <c r="J217" s="295"/>
      <c r="K217" s="295"/>
      <c r="L217" s="608"/>
      <c r="M217" s="144" t="s">
        <v>15</v>
      </c>
      <c r="N217" s="609"/>
      <c r="O217" s="608"/>
      <c r="P217" s="144" t="s">
        <v>15</v>
      </c>
      <c r="Q217" s="609"/>
      <c r="R217" s="608" t="e">
        <f t="shared" si="1"/>
        <v>#VALUE!</v>
      </c>
      <c r="S217" s="144" t="s">
        <v>15</v>
      </c>
      <c r="T217" s="609"/>
    </row>
    <row r="218" spans="2:20" s="299" customFormat="1" ht="13.5" hidden="1" outlineLevel="3">
      <c r="B218" s="294"/>
      <c r="C218" s="295"/>
      <c r="D218" s="283" t="s">
        <v>70</v>
      </c>
      <c r="E218" s="296" t="s">
        <v>15</v>
      </c>
      <c r="F218" s="297" t="s">
        <v>306</v>
      </c>
      <c r="G218" s="295"/>
      <c r="H218" s="298" t="s">
        <v>15</v>
      </c>
      <c r="I218" s="144" t="s">
        <v>15</v>
      </c>
      <c r="J218" s="295"/>
      <c r="K218" s="295"/>
      <c r="L218" s="608"/>
      <c r="M218" s="144" t="s">
        <v>15</v>
      </c>
      <c r="N218" s="609"/>
      <c r="O218" s="608"/>
      <c r="P218" s="144" t="s">
        <v>15</v>
      </c>
      <c r="Q218" s="609"/>
      <c r="R218" s="608" t="e">
        <f t="shared" si="1"/>
        <v>#VALUE!</v>
      </c>
      <c r="S218" s="144" t="s">
        <v>15</v>
      </c>
      <c r="T218" s="609"/>
    </row>
    <row r="219" spans="2:20" s="299" customFormat="1" ht="13.5" hidden="1" outlineLevel="3">
      <c r="B219" s="294"/>
      <c r="C219" s="295"/>
      <c r="D219" s="283" t="s">
        <v>70</v>
      </c>
      <c r="E219" s="296" t="s">
        <v>15</v>
      </c>
      <c r="F219" s="297" t="s">
        <v>307</v>
      </c>
      <c r="G219" s="295"/>
      <c r="H219" s="298" t="s">
        <v>15</v>
      </c>
      <c r="I219" s="144" t="s">
        <v>15</v>
      </c>
      <c r="J219" s="295"/>
      <c r="K219" s="295"/>
      <c r="L219" s="608"/>
      <c r="M219" s="144" t="s">
        <v>15</v>
      </c>
      <c r="N219" s="609"/>
      <c r="O219" s="608"/>
      <c r="P219" s="144" t="s">
        <v>15</v>
      </c>
      <c r="Q219" s="609"/>
      <c r="R219" s="608" t="e">
        <f t="shared" si="1"/>
        <v>#VALUE!</v>
      </c>
      <c r="S219" s="144" t="s">
        <v>15</v>
      </c>
      <c r="T219" s="609"/>
    </row>
    <row r="220" spans="2:20" s="299" customFormat="1" ht="13.5" hidden="1" outlineLevel="3">
      <c r="B220" s="294"/>
      <c r="C220" s="295"/>
      <c r="D220" s="283" t="s">
        <v>70</v>
      </c>
      <c r="E220" s="296" t="s">
        <v>15</v>
      </c>
      <c r="F220" s="297" t="s">
        <v>308</v>
      </c>
      <c r="G220" s="295"/>
      <c r="H220" s="298" t="s">
        <v>15</v>
      </c>
      <c r="I220" s="144" t="s">
        <v>15</v>
      </c>
      <c r="J220" s="295"/>
      <c r="K220" s="295"/>
      <c r="L220" s="608"/>
      <c r="M220" s="144" t="s">
        <v>15</v>
      </c>
      <c r="N220" s="609"/>
      <c r="O220" s="608"/>
      <c r="P220" s="144" t="s">
        <v>15</v>
      </c>
      <c r="Q220" s="609"/>
      <c r="R220" s="608" t="e">
        <f t="shared" si="1"/>
        <v>#VALUE!</v>
      </c>
      <c r="S220" s="144" t="s">
        <v>15</v>
      </c>
      <c r="T220" s="609"/>
    </row>
    <row r="221" spans="2:20" s="299" customFormat="1" ht="13.5" hidden="1" outlineLevel="3">
      <c r="B221" s="294"/>
      <c r="C221" s="295"/>
      <c r="D221" s="283" t="s">
        <v>70</v>
      </c>
      <c r="E221" s="296" t="s">
        <v>15</v>
      </c>
      <c r="F221" s="297" t="s">
        <v>309</v>
      </c>
      <c r="G221" s="295"/>
      <c r="H221" s="298" t="s">
        <v>15</v>
      </c>
      <c r="I221" s="144" t="s">
        <v>15</v>
      </c>
      <c r="J221" s="295"/>
      <c r="K221" s="295"/>
      <c r="L221" s="608"/>
      <c r="M221" s="144" t="s">
        <v>15</v>
      </c>
      <c r="N221" s="609"/>
      <c r="O221" s="608"/>
      <c r="P221" s="144" t="s">
        <v>15</v>
      </c>
      <c r="Q221" s="609"/>
      <c r="R221" s="608" t="e">
        <f t="shared" si="1"/>
        <v>#VALUE!</v>
      </c>
      <c r="S221" s="144" t="s">
        <v>15</v>
      </c>
      <c r="T221" s="609"/>
    </row>
    <row r="222" spans="2:20" s="299" customFormat="1" ht="13.5" hidden="1" outlineLevel="3">
      <c r="B222" s="294"/>
      <c r="C222" s="295"/>
      <c r="D222" s="283" t="s">
        <v>70</v>
      </c>
      <c r="E222" s="296" t="s">
        <v>15</v>
      </c>
      <c r="F222" s="297" t="s">
        <v>310</v>
      </c>
      <c r="G222" s="295"/>
      <c r="H222" s="298" t="s">
        <v>15</v>
      </c>
      <c r="I222" s="144" t="s">
        <v>15</v>
      </c>
      <c r="J222" s="295"/>
      <c r="K222" s="295"/>
      <c r="L222" s="608"/>
      <c r="M222" s="144" t="s">
        <v>15</v>
      </c>
      <c r="N222" s="609"/>
      <c r="O222" s="608"/>
      <c r="P222" s="144" t="s">
        <v>15</v>
      </c>
      <c r="Q222" s="609"/>
      <c r="R222" s="608" t="e">
        <f t="shared" si="1"/>
        <v>#VALUE!</v>
      </c>
      <c r="S222" s="144" t="s">
        <v>15</v>
      </c>
      <c r="T222" s="609"/>
    </row>
    <row r="223" spans="2:20" s="299" customFormat="1" ht="13.5" hidden="1" outlineLevel="3">
      <c r="B223" s="294"/>
      <c r="C223" s="295"/>
      <c r="D223" s="283" t="s">
        <v>70</v>
      </c>
      <c r="E223" s="296" t="s">
        <v>15</v>
      </c>
      <c r="F223" s="297" t="s">
        <v>311</v>
      </c>
      <c r="G223" s="295"/>
      <c r="H223" s="298" t="s">
        <v>15</v>
      </c>
      <c r="I223" s="144" t="s">
        <v>15</v>
      </c>
      <c r="J223" s="295"/>
      <c r="K223" s="295"/>
      <c r="L223" s="608"/>
      <c r="M223" s="144" t="s">
        <v>15</v>
      </c>
      <c r="N223" s="609"/>
      <c r="O223" s="608"/>
      <c r="P223" s="144" t="s">
        <v>15</v>
      </c>
      <c r="Q223" s="609"/>
      <c r="R223" s="608" t="e">
        <f t="shared" si="1"/>
        <v>#VALUE!</v>
      </c>
      <c r="S223" s="144" t="s">
        <v>15</v>
      </c>
      <c r="T223" s="609"/>
    </row>
    <row r="224" spans="2:20" s="299" customFormat="1" ht="13.5" hidden="1" outlineLevel="3">
      <c r="B224" s="294"/>
      <c r="C224" s="295"/>
      <c r="D224" s="283" t="s">
        <v>70</v>
      </c>
      <c r="E224" s="296" t="s">
        <v>15</v>
      </c>
      <c r="F224" s="297" t="s">
        <v>312</v>
      </c>
      <c r="G224" s="295"/>
      <c r="H224" s="298" t="s">
        <v>15</v>
      </c>
      <c r="I224" s="144" t="s">
        <v>15</v>
      </c>
      <c r="J224" s="295"/>
      <c r="K224" s="295"/>
      <c r="L224" s="608"/>
      <c r="M224" s="144" t="s">
        <v>15</v>
      </c>
      <c r="N224" s="609"/>
      <c r="O224" s="608"/>
      <c r="P224" s="144" t="s">
        <v>15</v>
      </c>
      <c r="Q224" s="609"/>
      <c r="R224" s="608" t="e">
        <f t="shared" si="1"/>
        <v>#VALUE!</v>
      </c>
      <c r="S224" s="144" t="s">
        <v>15</v>
      </c>
      <c r="T224" s="609"/>
    </row>
    <row r="225" spans="2:20" s="299" customFormat="1" ht="13.5" hidden="1" outlineLevel="3">
      <c r="B225" s="294"/>
      <c r="C225" s="295"/>
      <c r="D225" s="283" t="s">
        <v>70</v>
      </c>
      <c r="E225" s="296" t="s">
        <v>15</v>
      </c>
      <c r="F225" s="297" t="s">
        <v>313</v>
      </c>
      <c r="G225" s="295"/>
      <c r="H225" s="298" t="s">
        <v>15</v>
      </c>
      <c r="I225" s="144" t="s">
        <v>15</v>
      </c>
      <c r="J225" s="295"/>
      <c r="K225" s="295"/>
      <c r="L225" s="608"/>
      <c r="M225" s="144" t="s">
        <v>15</v>
      </c>
      <c r="N225" s="609"/>
      <c r="O225" s="608"/>
      <c r="P225" s="144" t="s">
        <v>15</v>
      </c>
      <c r="Q225" s="609"/>
      <c r="R225" s="608" t="e">
        <f t="shared" si="1"/>
        <v>#VALUE!</v>
      </c>
      <c r="S225" s="144" t="s">
        <v>15</v>
      </c>
      <c r="T225" s="609"/>
    </row>
    <row r="226" spans="2:20" s="299" customFormat="1" ht="13.5" hidden="1" outlineLevel="3">
      <c r="B226" s="294"/>
      <c r="C226" s="295"/>
      <c r="D226" s="283" t="s">
        <v>70</v>
      </c>
      <c r="E226" s="296" t="s">
        <v>15</v>
      </c>
      <c r="F226" s="297" t="s">
        <v>314</v>
      </c>
      <c r="G226" s="295"/>
      <c r="H226" s="298" t="s">
        <v>15</v>
      </c>
      <c r="I226" s="144" t="s">
        <v>15</v>
      </c>
      <c r="J226" s="295"/>
      <c r="K226" s="295"/>
      <c r="L226" s="608"/>
      <c r="M226" s="144" t="s">
        <v>15</v>
      </c>
      <c r="N226" s="609"/>
      <c r="O226" s="608"/>
      <c r="P226" s="144" t="s">
        <v>15</v>
      </c>
      <c r="Q226" s="609"/>
      <c r="R226" s="608" t="e">
        <f t="shared" si="1"/>
        <v>#VALUE!</v>
      </c>
      <c r="S226" s="144" t="s">
        <v>15</v>
      </c>
      <c r="T226" s="609"/>
    </row>
    <row r="227" spans="2:20" s="299" customFormat="1" ht="13.5" hidden="1" outlineLevel="3">
      <c r="B227" s="294"/>
      <c r="C227" s="295"/>
      <c r="D227" s="283" t="s">
        <v>70</v>
      </c>
      <c r="E227" s="296" t="s">
        <v>15</v>
      </c>
      <c r="F227" s="297" t="s">
        <v>315</v>
      </c>
      <c r="G227" s="295"/>
      <c r="H227" s="298" t="s">
        <v>15</v>
      </c>
      <c r="I227" s="144" t="s">
        <v>15</v>
      </c>
      <c r="J227" s="295"/>
      <c r="K227" s="295"/>
      <c r="L227" s="608"/>
      <c r="M227" s="144" t="s">
        <v>15</v>
      </c>
      <c r="N227" s="609"/>
      <c r="O227" s="608"/>
      <c r="P227" s="144" t="s">
        <v>15</v>
      </c>
      <c r="Q227" s="609"/>
      <c r="R227" s="608" t="e">
        <f t="shared" si="1"/>
        <v>#VALUE!</v>
      </c>
      <c r="S227" s="144" t="s">
        <v>15</v>
      </c>
      <c r="T227" s="609"/>
    </row>
    <row r="228" spans="2:20" s="299" customFormat="1" ht="13.5" hidden="1" outlineLevel="3">
      <c r="B228" s="294"/>
      <c r="C228" s="295"/>
      <c r="D228" s="283" t="s">
        <v>70</v>
      </c>
      <c r="E228" s="296" t="s">
        <v>15</v>
      </c>
      <c r="F228" s="297" t="s">
        <v>316</v>
      </c>
      <c r="G228" s="295"/>
      <c r="H228" s="298" t="s">
        <v>15</v>
      </c>
      <c r="I228" s="144" t="s">
        <v>15</v>
      </c>
      <c r="J228" s="295"/>
      <c r="K228" s="295"/>
      <c r="L228" s="608"/>
      <c r="M228" s="144" t="s">
        <v>15</v>
      </c>
      <c r="N228" s="609"/>
      <c r="O228" s="608"/>
      <c r="P228" s="144" t="s">
        <v>15</v>
      </c>
      <c r="Q228" s="609"/>
      <c r="R228" s="608" t="e">
        <f t="shared" si="1"/>
        <v>#VALUE!</v>
      </c>
      <c r="S228" s="144" t="s">
        <v>15</v>
      </c>
      <c r="T228" s="609"/>
    </row>
    <row r="229" spans="2:20" s="299" customFormat="1" ht="13.5" hidden="1" outlineLevel="3">
      <c r="B229" s="294"/>
      <c r="C229" s="295"/>
      <c r="D229" s="283" t="s">
        <v>70</v>
      </c>
      <c r="E229" s="296" t="s">
        <v>15</v>
      </c>
      <c r="F229" s="297" t="s">
        <v>317</v>
      </c>
      <c r="G229" s="295"/>
      <c r="H229" s="298" t="s">
        <v>15</v>
      </c>
      <c r="I229" s="144" t="s">
        <v>15</v>
      </c>
      <c r="J229" s="295"/>
      <c r="K229" s="295"/>
      <c r="L229" s="608"/>
      <c r="M229" s="144" t="s">
        <v>15</v>
      </c>
      <c r="N229" s="609"/>
      <c r="O229" s="608"/>
      <c r="P229" s="144" t="s">
        <v>15</v>
      </c>
      <c r="Q229" s="609"/>
      <c r="R229" s="608" t="e">
        <f t="shared" si="1"/>
        <v>#VALUE!</v>
      </c>
      <c r="S229" s="144" t="s">
        <v>15</v>
      </c>
      <c r="T229" s="609"/>
    </row>
    <row r="230" spans="2:20" s="299" customFormat="1" ht="13.5" hidden="1" outlineLevel="3">
      <c r="B230" s="294"/>
      <c r="C230" s="295"/>
      <c r="D230" s="283" t="s">
        <v>70</v>
      </c>
      <c r="E230" s="296" t="s">
        <v>15</v>
      </c>
      <c r="F230" s="297" t="s">
        <v>318</v>
      </c>
      <c r="G230" s="295"/>
      <c r="H230" s="298" t="s">
        <v>15</v>
      </c>
      <c r="I230" s="144" t="s">
        <v>15</v>
      </c>
      <c r="J230" s="295"/>
      <c r="K230" s="295"/>
      <c r="L230" s="608"/>
      <c r="M230" s="144" t="s">
        <v>15</v>
      </c>
      <c r="N230" s="609"/>
      <c r="O230" s="608"/>
      <c r="P230" s="144" t="s">
        <v>15</v>
      </c>
      <c r="Q230" s="609"/>
      <c r="R230" s="608" t="e">
        <f t="shared" si="1"/>
        <v>#VALUE!</v>
      </c>
      <c r="S230" s="144" t="s">
        <v>15</v>
      </c>
      <c r="T230" s="609"/>
    </row>
    <row r="231" spans="2:20" s="299" customFormat="1" ht="13.5" hidden="1" outlineLevel="3">
      <c r="B231" s="294"/>
      <c r="C231" s="295"/>
      <c r="D231" s="283" t="s">
        <v>70</v>
      </c>
      <c r="E231" s="296" t="s">
        <v>15</v>
      </c>
      <c r="F231" s="297" t="s">
        <v>319</v>
      </c>
      <c r="G231" s="295"/>
      <c r="H231" s="298" t="s">
        <v>15</v>
      </c>
      <c r="I231" s="144" t="s">
        <v>15</v>
      </c>
      <c r="J231" s="295"/>
      <c r="K231" s="295"/>
      <c r="L231" s="608"/>
      <c r="M231" s="144" t="s">
        <v>15</v>
      </c>
      <c r="N231" s="609"/>
      <c r="O231" s="608"/>
      <c r="P231" s="144" t="s">
        <v>15</v>
      </c>
      <c r="Q231" s="609"/>
      <c r="R231" s="608" t="e">
        <f t="shared" si="1"/>
        <v>#VALUE!</v>
      </c>
      <c r="S231" s="144" t="s">
        <v>15</v>
      </c>
      <c r="T231" s="609"/>
    </row>
    <row r="232" spans="2:20" s="299" customFormat="1" ht="13.5" hidden="1" outlineLevel="3">
      <c r="B232" s="294"/>
      <c r="C232" s="295"/>
      <c r="D232" s="283" t="s">
        <v>70</v>
      </c>
      <c r="E232" s="296" t="s">
        <v>15</v>
      </c>
      <c r="F232" s="297" t="s">
        <v>320</v>
      </c>
      <c r="G232" s="295"/>
      <c r="H232" s="298" t="s">
        <v>15</v>
      </c>
      <c r="I232" s="144" t="s">
        <v>15</v>
      </c>
      <c r="J232" s="295"/>
      <c r="K232" s="295"/>
      <c r="L232" s="608"/>
      <c r="M232" s="144" t="s">
        <v>15</v>
      </c>
      <c r="N232" s="609"/>
      <c r="O232" s="608"/>
      <c r="P232" s="144" t="s">
        <v>15</v>
      </c>
      <c r="Q232" s="609"/>
      <c r="R232" s="608" t="e">
        <f aca="true" t="shared" si="2" ref="R232:R295">H232+L232+O232</f>
        <v>#VALUE!</v>
      </c>
      <c r="S232" s="144" t="s">
        <v>15</v>
      </c>
      <c r="T232" s="609"/>
    </row>
    <row r="233" spans="2:20" s="299" customFormat="1" ht="13.5" hidden="1" outlineLevel="3">
      <c r="B233" s="294"/>
      <c r="C233" s="295"/>
      <c r="D233" s="283" t="s">
        <v>70</v>
      </c>
      <c r="E233" s="296" t="s">
        <v>15</v>
      </c>
      <c r="F233" s="297" t="s">
        <v>286</v>
      </c>
      <c r="G233" s="295"/>
      <c r="H233" s="298" t="s">
        <v>15</v>
      </c>
      <c r="I233" s="144" t="s">
        <v>15</v>
      </c>
      <c r="J233" s="295"/>
      <c r="K233" s="295"/>
      <c r="L233" s="608"/>
      <c r="M233" s="144" t="s">
        <v>15</v>
      </c>
      <c r="N233" s="609"/>
      <c r="O233" s="608"/>
      <c r="P233" s="144" t="s">
        <v>15</v>
      </c>
      <c r="Q233" s="609"/>
      <c r="R233" s="608" t="e">
        <f t="shared" si="2"/>
        <v>#VALUE!</v>
      </c>
      <c r="S233" s="144" t="s">
        <v>15</v>
      </c>
      <c r="T233" s="609"/>
    </row>
    <row r="234" spans="2:20" s="299" customFormat="1" ht="13.5" hidden="1" outlineLevel="3">
      <c r="B234" s="294"/>
      <c r="C234" s="295"/>
      <c r="D234" s="283" t="s">
        <v>70</v>
      </c>
      <c r="E234" s="296" t="s">
        <v>15</v>
      </c>
      <c r="F234" s="297" t="s">
        <v>287</v>
      </c>
      <c r="G234" s="295"/>
      <c r="H234" s="298" t="s">
        <v>15</v>
      </c>
      <c r="I234" s="144" t="s">
        <v>15</v>
      </c>
      <c r="J234" s="295"/>
      <c r="K234" s="295"/>
      <c r="L234" s="608"/>
      <c r="M234" s="144" t="s">
        <v>15</v>
      </c>
      <c r="N234" s="609"/>
      <c r="O234" s="608"/>
      <c r="P234" s="144" t="s">
        <v>15</v>
      </c>
      <c r="Q234" s="609"/>
      <c r="R234" s="608" t="e">
        <f t="shared" si="2"/>
        <v>#VALUE!</v>
      </c>
      <c r="S234" s="144" t="s">
        <v>15</v>
      </c>
      <c r="T234" s="609"/>
    </row>
    <row r="235" spans="2:20" s="299" customFormat="1" ht="13.5" hidden="1" outlineLevel="3">
      <c r="B235" s="294"/>
      <c r="C235" s="295"/>
      <c r="D235" s="283" t="s">
        <v>70</v>
      </c>
      <c r="E235" s="296" t="s">
        <v>15</v>
      </c>
      <c r="F235" s="297" t="s">
        <v>321</v>
      </c>
      <c r="G235" s="295"/>
      <c r="H235" s="298" t="s">
        <v>15</v>
      </c>
      <c r="I235" s="144" t="s">
        <v>15</v>
      </c>
      <c r="J235" s="295"/>
      <c r="K235" s="295"/>
      <c r="L235" s="608"/>
      <c r="M235" s="144" t="s">
        <v>15</v>
      </c>
      <c r="N235" s="609"/>
      <c r="O235" s="608"/>
      <c r="P235" s="144" t="s">
        <v>15</v>
      </c>
      <c r="Q235" s="609"/>
      <c r="R235" s="608" t="e">
        <f t="shared" si="2"/>
        <v>#VALUE!</v>
      </c>
      <c r="S235" s="144" t="s">
        <v>15</v>
      </c>
      <c r="T235" s="609"/>
    </row>
    <row r="236" spans="2:20" s="299" customFormat="1" ht="13.5" hidden="1" outlineLevel="3">
      <c r="B236" s="294"/>
      <c r="C236" s="295"/>
      <c r="D236" s="283" t="s">
        <v>70</v>
      </c>
      <c r="E236" s="296" t="s">
        <v>15</v>
      </c>
      <c r="F236" s="297" t="s">
        <v>322</v>
      </c>
      <c r="G236" s="295"/>
      <c r="H236" s="298" t="s">
        <v>15</v>
      </c>
      <c r="I236" s="144" t="s">
        <v>15</v>
      </c>
      <c r="J236" s="295"/>
      <c r="K236" s="295"/>
      <c r="L236" s="608"/>
      <c r="M236" s="144" t="s">
        <v>15</v>
      </c>
      <c r="N236" s="609"/>
      <c r="O236" s="608"/>
      <c r="P236" s="144" t="s">
        <v>15</v>
      </c>
      <c r="Q236" s="609"/>
      <c r="R236" s="608" t="e">
        <f t="shared" si="2"/>
        <v>#VALUE!</v>
      </c>
      <c r="S236" s="144" t="s">
        <v>15</v>
      </c>
      <c r="T236" s="609"/>
    </row>
    <row r="237" spans="2:20" s="299" customFormat="1" ht="13.5" hidden="1" outlineLevel="3">
      <c r="B237" s="294"/>
      <c r="C237" s="295"/>
      <c r="D237" s="283" t="s">
        <v>70</v>
      </c>
      <c r="E237" s="296" t="s">
        <v>15</v>
      </c>
      <c r="F237" s="297" t="s">
        <v>323</v>
      </c>
      <c r="G237" s="295"/>
      <c r="H237" s="298" t="s">
        <v>15</v>
      </c>
      <c r="I237" s="144" t="s">
        <v>15</v>
      </c>
      <c r="J237" s="295"/>
      <c r="K237" s="295"/>
      <c r="L237" s="608"/>
      <c r="M237" s="144" t="s">
        <v>15</v>
      </c>
      <c r="N237" s="609"/>
      <c r="O237" s="608"/>
      <c r="P237" s="144" t="s">
        <v>15</v>
      </c>
      <c r="Q237" s="609"/>
      <c r="R237" s="608" t="e">
        <f t="shared" si="2"/>
        <v>#VALUE!</v>
      </c>
      <c r="S237" s="144" t="s">
        <v>15</v>
      </c>
      <c r="T237" s="609"/>
    </row>
    <row r="238" spans="2:20" s="299" customFormat="1" ht="13.5" hidden="1" outlineLevel="3">
      <c r="B238" s="294"/>
      <c r="C238" s="295"/>
      <c r="D238" s="283" t="s">
        <v>70</v>
      </c>
      <c r="E238" s="296" t="s">
        <v>15</v>
      </c>
      <c r="F238" s="297" t="s">
        <v>291</v>
      </c>
      <c r="G238" s="295"/>
      <c r="H238" s="298" t="s">
        <v>15</v>
      </c>
      <c r="I238" s="144" t="s">
        <v>15</v>
      </c>
      <c r="J238" s="295"/>
      <c r="K238" s="295"/>
      <c r="L238" s="608"/>
      <c r="M238" s="144" t="s">
        <v>15</v>
      </c>
      <c r="N238" s="609"/>
      <c r="O238" s="608"/>
      <c r="P238" s="144" t="s">
        <v>15</v>
      </c>
      <c r="Q238" s="609"/>
      <c r="R238" s="608" t="e">
        <f t="shared" si="2"/>
        <v>#VALUE!</v>
      </c>
      <c r="S238" s="144" t="s">
        <v>15</v>
      </c>
      <c r="T238" s="609"/>
    </row>
    <row r="239" spans="2:20" s="287" customFormat="1" ht="13.5" hidden="1" outlineLevel="3">
      <c r="B239" s="281"/>
      <c r="C239" s="282"/>
      <c r="D239" s="283" t="s">
        <v>70</v>
      </c>
      <c r="E239" s="284" t="s">
        <v>15</v>
      </c>
      <c r="F239" s="285" t="s">
        <v>324</v>
      </c>
      <c r="G239" s="282"/>
      <c r="H239" s="286">
        <v>3742.006</v>
      </c>
      <c r="I239" s="136" t="s">
        <v>15</v>
      </c>
      <c r="J239" s="282"/>
      <c r="K239" s="282"/>
      <c r="L239" s="610"/>
      <c r="M239" s="136" t="s">
        <v>15</v>
      </c>
      <c r="N239" s="611"/>
      <c r="O239" s="610"/>
      <c r="P239" s="136" t="s">
        <v>15</v>
      </c>
      <c r="Q239" s="611"/>
      <c r="R239" s="610">
        <f t="shared" si="2"/>
        <v>3742.006</v>
      </c>
      <c r="S239" s="136" t="s">
        <v>15</v>
      </c>
      <c r="T239" s="611"/>
    </row>
    <row r="240" spans="2:20" s="293" customFormat="1" ht="13.5" hidden="1" outlineLevel="3">
      <c r="B240" s="288"/>
      <c r="C240" s="289"/>
      <c r="D240" s="283" t="s">
        <v>70</v>
      </c>
      <c r="E240" s="290" t="s">
        <v>15</v>
      </c>
      <c r="F240" s="291" t="s">
        <v>71</v>
      </c>
      <c r="G240" s="289"/>
      <c r="H240" s="292">
        <v>3742.006</v>
      </c>
      <c r="I240" s="138" t="s">
        <v>15</v>
      </c>
      <c r="J240" s="289"/>
      <c r="K240" s="289"/>
      <c r="L240" s="614"/>
      <c r="M240" s="138" t="s">
        <v>15</v>
      </c>
      <c r="N240" s="615"/>
      <c r="O240" s="614"/>
      <c r="P240" s="138" t="s">
        <v>15</v>
      </c>
      <c r="Q240" s="615"/>
      <c r="R240" s="614">
        <f t="shared" si="2"/>
        <v>3742.006</v>
      </c>
      <c r="S240" s="138" t="s">
        <v>15</v>
      </c>
      <c r="T240" s="615"/>
    </row>
    <row r="241" spans="2:20" s="280" customFormat="1" ht="22.5" customHeight="1" hidden="1" outlineLevel="2" collapsed="1">
      <c r="B241" s="208"/>
      <c r="C241" s="202" t="s">
        <v>76</v>
      </c>
      <c r="D241" s="202" t="s">
        <v>67</v>
      </c>
      <c r="E241" s="203" t="s">
        <v>325</v>
      </c>
      <c r="F241" s="204" t="s">
        <v>326</v>
      </c>
      <c r="G241" s="205" t="s">
        <v>68</v>
      </c>
      <c r="H241" s="206">
        <v>1871.003</v>
      </c>
      <c r="I241" s="100">
        <v>5.6</v>
      </c>
      <c r="J241" s="207">
        <f>ROUND(I241*H241,2)</f>
        <v>10477.62</v>
      </c>
      <c r="K241" s="652" t="s">
        <v>191</v>
      </c>
      <c r="L241" s="606"/>
      <c r="M241" s="100">
        <v>5.6</v>
      </c>
      <c r="N241" s="607">
        <f>ROUND(M241*L241,2)</f>
        <v>0</v>
      </c>
      <c r="O241" s="606"/>
      <c r="P241" s="100">
        <v>5.6</v>
      </c>
      <c r="Q241" s="607">
        <f>ROUND(P241*O241,2)</f>
        <v>0</v>
      </c>
      <c r="R241" s="606">
        <f t="shared" si="2"/>
        <v>1871.003</v>
      </c>
      <c r="S241" s="100">
        <v>5.6</v>
      </c>
      <c r="T241" s="607">
        <f>ROUND(S241*R241,2)</f>
        <v>10477.62</v>
      </c>
    </row>
    <row r="242" spans="2:20" s="287" customFormat="1" ht="13.5" hidden="1" outlineLevel="3">
      <c r="B242" s="281"/>
      <c r="C242" s="282"/>
      <c r="D242" s="283" t="s">
        <v>70</v>
      </c>
      <c r="E242" s="284" t="s">
        <v>15</v>
      </c>
      <c r="F242" s="285" t="s">
        <v>327</v>
      </c>
      <c r="G242" s="282"/>
      <c r="H242" s="286">
        <v>1871.003</v>
      </c>
      <c r="I242" s="136" t="s">
        <v>15</v>
      </c>
      <c r="J242" s="282"/>
      <c r="K242" s="282"/>
      <c r="L242" s="610"/>
      <c r="M242" s="136" t="s">
        <v>15</v>
      </c>
      <c r="N242" s="611"/>
      <c r="O242" s="610"/>
      <c r="P242" s="136" t="s">
        <v>15</v>
      </c>
      <c r="Q242" s="611"/>
      <c r="R242" s="610">
        <f t="shared" si="2"/>
        <v>1871.003</v>
      </c>
      <c r="S242" s="136" t="s">
        <v>15</v>
      </c>
      <c r="T242" s="611"/>
    </row>
    <row r="243" spans="2:20" s="293" customFormat="1" ht="13.5" hidden="1" outlineLevel="3">
      <c r="B243" s="288"/>
      <c r="C243" s="289"/>
      <c r="D243" s="283" t="s">
        <v>70</v>
      </c>
      <c r="E243" s="290" t="s">
        <v>15</v>
      </c>
      <c r="F243" s="291" t="s">
        <v>71</v>
      </c>
      <c r="G243" s="289"/>
      <c r="H243" s="292">
        <v>1871.003</v>
      </c>
      <c r="I243" s="138" t="s">
        <v>15</v>
      </c>
      <c r="J243" s="289"/>
      <c r="K243" s="289"/>
      <c r="L243" s="614"/>
      <c r="M243" s="138" t="s">
        <v>15</v>
      </c>
      <c r="N243" s="615"/>
      <c r="O243" s="614"/>
      <c r="P243" s="138" t="s">
        <v>15</v>
      </c>
      <c r="Q243" s="615"/>
      <c r="R243" s="614">
        <f t="shared" si="2"/>
        <v>1871.003</v>
      </c>
      <c r="S243" s="138" t="s">
        <v>15</v>
      </c>
      <c r="T243" s="615"/>
    </row>
    <row r="244" spans="2:20" s="280" customFormat="1" ht="22.5" customHeight="1" hidden="1" outlineLevel="2">
      <c r="B244" s="208"/>
      <c r="C244" s="202" t="s">
        <v>11</v>
      </c>
      <c r="D244" s="202" t="s">
        <v>67</v>
      </c>
      <c r="E244" s="203" t="s">
        <v>328</v>
      </c>
      <c r="F244" s="204" t="s">
        <v>329</v>
      </c>
      <c r="G244" s="205" t="s">
        <v>182</v>
      </c>
      <c r="H244" s="206">
        <v>5</v>
      </c>
      <c r="I244" s="100">
        <v>1404.3</v>
      </c>
      <c r="J244" s="207">
        <f>ROUND(I244*H244,2)</f>
        <v>7021.5</v>
      </c>
      <c r="K244" s="652" t="s">
        <v>191</v>
      </c>
      <c r="L244" s="606"/>
      <c r="M244" s="100">
        <v>1404.3</v>
      </c>
      <c r="N244" s="607">
        <f>ROUND(M244*L244,2)</f>
        <v>0</v>
      </c>
      <c r="O244" s="606"/>
      <c r="P244" s="100">
        <v>1404.3</v>
      </c>
      <c r="Q244" s="607">
        <f>ROUND(P244*O244,2)</f>
        <v>0</v>
      </c>
      <c r="R244" s="606">
        <f t="shared" si="2"/>
        <v>5</v>
      </c>
      <c r="S244" s="100">
        <v>1404.3</v>
      </c>
      <c r="T244" s="607">
        <f>ROUND(S244*R244,2)</f>
        <v>7021.5</v>
      </c>
    </row>
    <row r="245" spans="2:20" s="280" customFormat="1" ht="22.5" customHeight="1" hidden="1" outlineLevel="2">
      <c r="B245" s="208"/>
      <c r="C245" s="202" t="s">
        <v>66</v>
      </c>
      <c r="D245" s="202" t="s">
        <v>67</v>
      </c>
      <c r="E245" s="203" t="s">
        <v>330</v>
      </c>
      <c r="F245" s="204" t="s">
        <v>331</v>
      </c>
      <c r="G245" s="205" t="s">
        <v>182</v>
      </c>
      <c r="H245" s="206">
        <v>5</v>
      </c>
      <c r="I245" s="100">
        <v>2814.3</v>
      </c>
      <c r="J245" s="207">
        <f>ROUND(I245*H245,2)</f>
        <v>14071.5</v>
      </c>
      <c r="K245" s="652" t="s">
        <v>191</v>
      </c>
      <c r="L245" s="606"/>
      <c r="M245" s="100">
        <v>2814.3</v>
      </c>
      <c r="N245" s="607">
        <f>ROUND(M245*L245,2)</f>
        <v>0</v>
      </c>
      <c r="O245" s="606"/>
      <c r="P245" s="100">
        <v>2814.3</v>
      </c>
      <c r="Q245" s="607">
        <f>ROUND(P245*O245,2)</f>
        <v>0</v>
      </c>
      <c r="R245" s="606">
        <f t="shared" si="2"/>
        <v>5</v>
      </c>
      <c r="S245" s="100">
        <v>2814.3</v>
      </c>
      <c r="T245" s="607">
        <f>ROUND(S245*R245,2)</f>
        <v>14071.5</v>
      </c>
    </row>
    <row r="246" spans="2:20" s="280" customFormat="1" ht="22.5" customHeight="1" hidden="1" outlineLevel="2">
      <c r="B246" s="208"/>
      <c r="C246" s="202" t="s">
        <v>78</v>
      </c>
      <c r="D246" s="202" t="s">
        <v>67</v>
      </c>
      <c r="E246" s="203" t="s">
        <v>332</v>
      </c>
      <c r="F246" s="204" t="s">
        <v>333</v>
      </c>
      <c r="G246" s="205" t="s">
        <v>182</v>
      </c>
      <c r="H246" s="206">
        <v>5</v>
      </c>
      <c r="I246" s="100">
        <v>401.2</v>
      </c>
      <c r="J246" s="207">
        <f>ROUND(I246*H246,2)</f>
        <v>2006</v>
      </c>
      <c r="K246" s="652" t="s">
        <v>191</v>
      </c>
      <c r="L246" s="606"/>
      <c r="M246" s="100">
        <v>401.2</v>
      </c>
      <c r="N246" s="607">
        <f>ROUND(M246*L246,2)</f>
        <v>0</v>
      </c>
      <c r="O246" s="606"/>
      <c r="P246" s="100">
        <v>401.2</v>
      </c>
      <c r="Q246" s="607">
        <f>ROUND(P246*O246,2)</f>
        <v>0</v>
      </c>
      <c r="R246" s="606">
        <f t="shared" si="2"/>
        <v>5</v>
      </c>
      <c r="S246" s="100">
        <v>401.2</v>
      </c>
      <c r="T246" s="607">
        <f>ROUND(S246*R246,2)</f>
        <v>2006</v>
      </c>
    </row>
    <row r="247" spans="2:20" s="280" customFormat="1" ht="22.5" customHeight="1" hidden="1" outlineLevel="2">
      <c r="B247" s="208"/>
      <c r="C247" s="202" t="s">
        <v>48</v>
      </c>
      <c r="D247" s="202" t="s">
        <v>67</v>
      </c>
      <c r="E247" s="203" t="s">
        <v>334</v>
      </c>
      <c r="F247" s="204" t="s">
        <v>335</v>
      </c>
      <c r="G247" s="205" t="s">
        <v>182</v>
      </c>
      <c r="H247" s="206">
        <v>5</v>
      </c>
      <c r="I247" s="100">
        <v>803.9</v>
      </c>
      <c r="J247" s="207">
        <f>ROUND(I247*H247,2)</f>
        <v>4019.5</v>
      </c>
      <c r="K247" s="652" t="s">
        <v>191</v>
      </c>
      <c r="L247" s="606"/>
      <c r="M247" s="100">
        <v>803.9</v>
      </c>
      <c r="N247" s="607">
        <f>ROUND(M247*L247,2)</f>
        <v>0</v>
      </c>
      <c r="O247" s="606"/>
      <c r="P247" s="100">
        <v>803.9</v>
      </c>
      <c r="Q247" s="607">
        <f>ROUND(P247*O247,2)</f>
        <v>0</v>
      </c>
      <c r="R247" s="606">
        <f t="shared" si="2"/>
        <v>5</v>
      </c>
      <c r="S247" s="100">
        <v>803.9</v>
      </c>
      <c r="T247" s="607">
        <f>ROUND(S247*R247,2)</f>
        <v>4019.5</v>
      </c>
    </row>
    <row r="248" spans="2:20" s="280" customFormat="1" ht="22.5" customHeight="1" hidden="1" outlineLevel="2" collapsed="1">
      <c r="B248" s="208"/>
      <c r="C248" s="202" t="s">
        <v>79</v>
      </c>
      <c r="D248" s="202" t="s">
        <v>67</v>
      </c>
      <c r="E248" s="203" t="s">
        <v>336</v>
      </c>
      <c r="F248" s="204" t="s">
        <v>337</v>
      </c>
      <c r="G248" s="205" t="s">
        <v>68</v>
      </c>
      <c r="H248" s="206">
        <v>2336.202</v>
      </c>
      <c r="I248" s="100">
        <v>15.5</v>
      </c>
      <c r="J248" s="207">
        <f>ROUND(I248*H248,2)</f>
        <v>36211.13</v>
      </c>
      <c r="K248" s="652" t="s">
        <v>191</v>
      </c>
      <c r="L248" s="606"/>
      <c r="M248" s="100">
        <v>15.5</v>
      </c>
      <c r="N248" s="607">
        <f>ROUND(M248*L248,2)</f>
        <v>0</v>
      </c>
      <c r="O248" s="606"/>
      <c r="P248" s="100">
        <v>15.5</v>
      </c>
      <c r="Q248" s="607">
        <f>ROUND(P248*O248,2)</f>
        <v>0</v>
      </c>
      <c r="R248" s="606">
        <f t="shared" si="2"/>
        <v>2336.202</v>
      </c>
      <c r="S248" s="100">
        <v>15.5</v>
      </c>
      <c r="T248" s="607">
        <f>ROUND(S248*R248,2)</f>
        <v>36211.13</v>
      </c>
    </row>
    <row r="249" spans="2:20" s="299" customFormat="1" ht="13.5" hidden="1" outlineLevel="3">
      <c r="B249" s="294"/>
      <c r="C249" s="295"/>
      <c r="D249" s="283" t="s">
        <v>70</v>
      </c>
      <c r="E249" s="296" t="s">
        <v>15</v>
      </c>
      <c r="F249" s="297" t="s">
        <v>338</v>
      </c>
      <c r="G249" s="295"/>
      <c r="H249" s="298" t="s">
        <v>15</v>
      </c>
      <c r="I249" s="144" t="s">
        <v>15</v>
      </c>
      <c r="J249" s="295"/>
      <c r="K249" s="295"/>
      <c r="L249" s="608"/>
      <c r="M249" s="144" t="s">
        <v>15</v>
      </c>
      <c r="N249" s="609"/>
      <c r="O249" s="608"/>
      <c r="P249" s="144" t="s">
        <v>15</v>
      </c>
      <c r="Q249" s="609"/>
      <c r="R249" s="608" t="e">
        <f t="shared" si="2"/>
        <v>#VALUE!</v>
      </c>
      <c r="S249" s="144" t="s">
        <v>15</v>
      </c>
      <c r="T249" s="609"/>
    </row>
    <row r="250" spans="2:20" s="299" customFormat="1" ht="13.5" hidden="1" outlineLevel="3">
      <c r="B250" s="294"/>
      <c r="C250" s="295"/>
      <c r="D250" s="283" t="s">
        <v>70</v>
      </c>
      <c r="E250" s="296" t="s">
        <v>15</v>
      </c>
      <c r="F250" s="297" t="s">
        <v>256</v>
      </c>
      <c r="G250" s="295"/>
      <c r="H250" s="298" t="s">
        <v>15</v>
      </c>
      <c r="I250" s="144" t="s">
        <v>15</v>
      </c>
      <c r="J250" s="295"/>
      <c r="K250" s="295"/>
      <c r="L250" s="608"/>
      <c r="M250" s="144" t="s">
        <v>15</v>
      </c>
      <c r="N250" s="609"/>
      <c r="O250" s="608"/>
      <c r="P250" s="144" t="s">
        <v>15</v>
      </c>
      <c r="Q250" s="609"/>
      <c r="R250" s="608" t="e">
        <f t="shared" si="2"/>
        <v>#VALUE!</v>
      </c>
      <c r="S250" s="144" t="s">
        <v>15</v>
      </c>
      <c r="T250" s="609"/>
    </row>
    <row r="251" spans="2:20" s="299" customFormat="1" ht="13.5" hidden="1" outlineLevel="3">
      <c r="B251" s="294"/>
      <c r="C251" s="295"/>
      <c r="D251" s="283" t="s">
        <v>70</v>
      </c>
      <c r="E251" s="296" t="s">
        <v>15</v>
      </c>
      <c r="F251" s="297" t="s">
        <v>257</v>
      </c>
      <c r="G251" s="295"/>
      <c r="H251" s="298" t="s">
        <v>15</v>
      </c>
      <c r="I251" s="144" t="s">
        <v>15</v>
      </c>
      <c r="J251" s="295"/>
      <c r="K251" s="295"/>
      <c r="L251" s="608"/>
      <c r="M251" s="144" t="s">
        <v>15</v>
      </c>
      <c r="N251" s="609"/>
      <c r="O251" s="608"/>
      <c r="P251" s="144" t="s">
        <v>15</v>
      </c>
      <c r="Q251" s="609"/>
      <c r="R251" s="608" t="e">
        <f t="shared" si="2"/>
        <v>#VALUE!</v>
      </c>
      <c r="S251" s="144" t="s">
        <v>15</v>
      </c>
      <c r="T251" s="609"/>
    </row>
    <row r="252" spans="2:20" s="299" customFormat="1" ht="13.5" hidden="1" outlineLevel="3">
      <c r="B252" s="294"/>
      <c r="C252" s="295"/>
      <c r="D252" s="283" t="s">
        <v>70</v>
      </c>
      <c r="E252" s="296" t="s">
        <v>15</v>
      </c>
      <c r="F252" s="297" t="s">
        <v>258</v>
      </c>
      <c r="G252" s="295"/>
      <c r="H252" s="298" t="s">
        <v>15</v>
      </c>
      <c r="I252" s="144" t="s">
        <v>15</v>
      </c>
      <c r="J252" s="295"/>
      <c r="K252" s="295"/>
      <c r="L252" s="608"/>
      <c r="M252" s="144" t="s">
        <v>15</v>
      </c>
      <c r="N252" s="609"/>
      <c r="O252" s="608"/>
      <c r="P252" s="144" t="s">
        <v>15</v>
      </c>
      <c r="Q252" s="609"/>
      <c r="R252" s="608" t="e">
        <f t="shared" si="2"/>
        <v>#VALUE!</v>
      </c>
      <c r="S252" s="144" t="s">
        <v>15</v>
      </c>
      <c r="T252" s="609"/>
    </row>
    <row r="253" spans="2:20" s="299" customFormat="1" ht="13.5" hidden="1" outlineLevel="3">
      <c r="B253" s="294"/>
      <c r="C253" s="295"/>
      <c r="D253" s="283" t="s">
        <v>70</v>
      </c>
      <c r="E253" s="296" t="s">
        <v>15</v>
      </c>
      <c r="F253" s="297" t="s">
        <v>259</v>
      </c>
      <c r="G253" s="295"/>
      <c r="H253" s="298" t="s">
        <v>15</v>
      </c>
      <c r="I253" s="144" t="s">
        <v>15</v>
      </c>
      <c r="J253" s="295"/>
      <c r="K253" s="295"/>
      <c r="L253" s="608"/>
      <c r="M253" s="144" t="s">
        <v>15</v>
      </c>
      <c r="N253" s="609"/>
      <c r="O253" s="608"/>
      <c r="P253" s="144" t="s">
        <v>15</v>
      </c>
      <c r="Q253" s="609"/>
      <c r="R253" s="608" t="e">
        <f t="shared" si="2"/>
        <v>#VALUE!</v>
      </c>
      <c r="S253" s="144" t="s">
        <v>15</v>
      </c>
      <c r="T253" s="609"/>
    </row>
    <row r="254" spans="2:20" s="299" customFormat="1" ht="13.5" hidden="1" outlineLevel="3">
      <c r="B254" s="294"/>
      <c r="C254" s="295"/>
      <c r="D254" s="283" t="s">
        <v>70</v>
      </c>
      <c r="E254" s="296" t="s">
        <v>15</v>
      </c>
      <c r="F254" s="297" t="s">
        <v>339</v>
      </c>
      <c r="G254" s="295"/>
      <c r="H254" s="298" t="s">
        <v>15</v>
      </c>
      <c r="I254" s="144" t="s">
        <v>15</v>
      </c>
      <c r="J254" s="295"/>
      <c r="K254" s="295"/>
      <c r="L254" s="608"/>
      <c r="M254" s="144" t="s">
        <v>15</v>
      </c>
      <c r="N254" s="609"/>
      <c r="O254" s="608"/>
      <c r="P254" s="144" t="s">
        <v>15</v>
      </c>
      <c r="Q254" s="609"/>
      <c r="R254" s="608" t="e">
        <f t="shared" si="2"/>
        <v>#VALUE!</v>
      </c>
      <c r="S254" s="144" t="s">
        <v>15</v>
      </c>
      <c r="T254" s="609"/>
    </row>
    <row r="255" spans="2:20" s="299" customFormat="1" ht="13.5" hidden="1" outlineLevel="3">
      <c r="B255" s="294"/>
      <c r="C255" s="295"/>
      <c r="D255" s="283" t="s">
        <v>70</v>
      </c>
      <c r="E255" s="296" t="s">
        <v>15</v>
      </c>
      <c r="F255" s="297" t="s">
        <v>340</v>
      </c>
      <c r="G255" s="295"/>
      <c r="H255" s="298" t="s">
        <v>15</v>
      </c>
      <c r="I255" s="144" t="s">
        <v>15</v>
      </c>
      <c r="J255" s="295"/>
      <c r="K255" s="295"/>
      <c r="L255" s="608"/>
      <c r="M255" s="144" t="s">
        <v>15</v>
      </c>
      <c r="N255" s="609"/>
      <c r="O255" s="608"/>
      <c r="P255" s="144" t="s">
        <v>15</v>
      </c>
      <c r="Q255" s="609"/>
      <c r="R255" s="608" t="e">
        <f t="shared" si="2"/>
        <v>#VALUE!</v>
      </c>
      <c r="S255" s="144" t="s">
        <v>15</v>
      </c>
      <c r="T255" s="609"/>
    </row>
    <row r="256" spans="2:20" s="299" customFormat="1" ht="13.5" hidden="1" outlineLevel="3">
      <c r="B256" s="294"/>
      <c r="C256" s="295"/>
      <c r="D256" s="283" t="s">
        <v>70</v>
      </c>
      <c r="E256" s="296" t="s">
        <v>15</v>
      </c>
      <c r="F256" s="297" t="s">
        <v>341</v>
      </c>
      <c r="G256" s="295"/>
      <c r="H256" s="298" t="s">
        <v>15</v>
      </c>
      <c r="I256" s="144" t="s">
        <v>15</v>
      </c>
      <c r="J256" s="295"/>
      <c r="K256" s="295"/>
      <c r="L256" s="608"/>
      <c r="M256" s="144" t="s">
        <v>15</v>
      </c>
      <c r="N256" s="609"/>
      <c r="O256" s="608"/>
      <c r="P256" s="144" t="s">
        <v>15</v>
      </c>
      <c r="Q256" s="609"/>
      <c r="R256" s="608" t="e">
        <f t="shared" si="2"/>
        <v>#VALUE!</v>
      </c>
      <c r="S256" s="144" t="s">
        <v>15</v>
      </c>
      <c r="T256" s="609"/>
    </row>
    <row r="257" spans="2:20" s="299" customFormat="1" ht="13.5" hidden="1" outlineLevel="3">
      <c r="B257" s="294"/>
      <c r="C257" s="295"/>
      <c r="D257" s="283" t="s">
        <v>70</v>
      </c>
      <c r="E257" s="296" t="s">
        <v>15</v>
      </c>
      <c r="F257" s="297" t="s">
        <v>342</v>
      </c>
      <c r="G257" s="295"/>
      <c r="H257" s="298" t="s">
        <v>15</v>
      </c>
      <c r="I257" s="144" t="s">
        <v>15</v>
      </c>
      <c r="J257" s="295"/>
      <c r="K257" s="295"/>
      <c r="L257" s="608"/>
      <c r="M257" s="144" t="s">
        <v>15</v>
      </c>
      <c r="N257" s="609"/>
      <c r="O257" s="608"/>
      <c r="P257" s="144" t="s">
        <v>15</v>
      </c>
      <c r="Q257" s="609"/>
      <c r="R257" s="608" t="e">
        <f t="shared" si="2"/>
        <v>#VALUE!</v>
      </c>
      <c r="S257" s="144" t="s">
        <v>15</v>
      </c>
      <c r="T257" s="609"/>
    </row>
    <row r="258" spans="2:20" s="299" customFormat="1" ht="13.5" hidden="1" outlineLevel="3">
      <c r="B258" s="294"/>
      <c r="C258" s="295"/>
      <c r="D258" s="283" t="s">
        <v>70</v>
      </c>
      <c r="E258" s="296" t="s">
        <v>15</v>
      </c>
      <c r="F258" s="297" t="s">
        <v>343</v>
      </c>
      <c r="G258" s="295"/>
      <c r="H258" s="298" t="s">
        <v>15</v>
      </c>
      <c r="I258" s="144" t="s">
        <v>15</v>
      </c>
      <c r="J258" s="295"/>
      <c r="K258" s="295"/>
      <c r="L258" s="608"/>
      <c r="M258" s="144" t="s">
        <v>15</v>
      </c>
      <c r="N258" s="609"/>
      <c r="O258" s="608"/>
      <c r="P258" s="144" t="s">
        <v>15</v>
      </c>
      <c r="Q258" s="609"/>
      <c r="R258" s="608" t="e">
        <f t="shared" si="2"/>
        <v>#VALUE!</v>
      </c>
      <c r="S258" s="144" t="s">
        <v>15</v>
      </c>
      <c r="T258" s="609"/>
    </row>
    <row r="259" spans="2:20" s="299" customFormat="1" ht="13.5" hidden="1" outlineLevel="3">
      <c r="B259" s="294"/>
      <c r="C259" s="295"/>
      <c r="D259" s="283" t="s">
        <v>70</v>
      </c>
      <c r="E259" s="296" t="s">
        <v>15</v>
      </c>
      <c r="F259" s="297" t="s">
        <v>344</v>
      </c>
      <c r="G259" s="295"/>
      <c r="H259" s="298" t="s">
        <v>15</v>
      </c>
      <c r="I259" s="144" t="s">
        <v>15</v>
      </c>
      <c r="J259" s="295"/>
      <c r="K259" s="295"/>
      <c r="L259" s="608"/>
      <c r="M259" s="144" t="s">
        <v>15</v>
      </c>
      <c r="N259" s="609"/>
      <c r="O259" s="608"/>
      <c r="P259" s="144" t="s">
        <v>15</v>
      </c>
      <c r="Q259" s="609"/>
      <c r="R259" s="608" t="e">
        <f t="shared" si="2"/>
        <v>#VALUE!</v>
      </c>
      <c r="S259" s="144" t="s">
        <v>15</v>
      </c>
      <c r="T259" s="609"/>
    </row>
    <row r="260" spans="2:20" s="299" customFormat="1" ht="13.5" hidden="1" outlineLevel="3">
      <c r="B260" s="294"/>
      <c r="C260" s="295"/>
      <c r="D260" s="283" t="s">
        <v>70</v>
      </c>
      <c r="E260" s="296" t="s">
        <v>15</v>
      </c>
      <c r="F260" s="297" t="s">
        <v>345</v>
      </c>
      <c r="G260" s="295"/>
      <c r="H260" s="298" t="s">
        <v>15</v>
      </c>
      <c r="I260" s="144" t="s">
        <v>15</v>
      </c>
      <c r="J260" s="295"/>
      <c r="K260" s="295"/>
      <c r="L260" s="608"/>
      <c r="M260" s="144" t="s">
        <v>15</v>
      </c>
      <c r="N260" s="609"/>
      <c r="O260" s="608"/>
      <c r="P260" s="144" t="s">
        <v>15</v>
      </c>
      <c r="Q260" s="609"/>
      <c r="R260" s="608" t="e">
        <f t="shared" si="2"/>
        <v>#VALUE!</v>
      </c>
      <c r="S260" s="144" t="s">
        <v>15</v>
      </c>
      <c r="T260" s="609"/>
    </row>
    <row r="261" spans="2:20" s="299" customFormat="1" ht="13.5" hidden="1" outlineLevel="3">
      <c r="B261" s="294"/>
      <c r="C261" s="295"/>
      <c r="D261" s="283" t="s">
        <v>70</v>
      </c>
      <c r="E261" s="296" t="s">
        <v>15</v>
      </c>
      <c r="F261" s="297" t="s">
        <v>346</v>
      </c>
      <c r="G261" s="295"/>
      <c r="H261" s="298" t="s">
        <v>15</v>
      </c>
      <c r="I261" s="144" t="s">
        <v>15</v>
      </c>
      <c r="J261" s="295"/>
      <c r="K261" s="295"/>
      <c r="L261" s="608"/>
      <c r="M261" s="144" t="s">
        <v>15</v>
      </c>
      <c r="N261" s="609"/>
      <c r="O261" s="608"/>
      <c r="P261" s="144" t="s">
        <v>15</v>
      </c>
      <c r="Q261" s="609"/>
      <c r="R261" s="608" t="e">
        <f t="shared" si="2"/>
        <v>#VALUE!</v>
      </c>
      <c r="S261" s="144" t="s">
        <v>15</v>
      </c>
      <c r="T261" s="609"/>
    </row>
    <row r="262" spans="2:20" s="299" customFormat="1" ht="13.5" hidden="1" outlineLevel="3">
      <c r="B262" s="294"/>
      <c r="C262" s="295"/>
      <c r="D262" s="283" t="s">
        <v>70</v>
      </c>
      <c r="E262" s="296" t="s">
        <v>15</v>
      </c>
      <c r="F262" s="297" t="s">
        <v>347</v>
      </c>
      <c r="G262" s="295"/>
      <c r="H262" s="298" t="s">
        <v>15</v>
      </c>
      <c r="I262" s="144" t="s">
        <v>15</v>
      </c>
      <c r="J262" s="295"/>
      <c r="K262" s="295"/>
      <c r="L262" s="608"/>
      <c r="M262" s="144" t="s">
        <v>15</v>
      </c>
      <c r="N262" s="609"/>
      <c r="O262" s="608"/>
      <c r="P262" s="144" t="s">
        <v>15</v>
      </c>
      <c r="Q262" s="609"/>
      <c r="R262" s="608" t="e">
        <f t="shared" si="2"/>
        <v>#VALUE!</v>
      </c>
      <c r="S262" s="144" t="s">
        <v>15</v>
      </c>
      <c r="T262" s="609"/>
    </row>
    <row r="263" spans="2:20" s="299" customFormat="1" ht="13.5" hidden="1" outlineLevel="3">
      <c r="B263" s="294"/>
      <c r="C263" s="295"/>
      <c r="D263" s="283" t="s">
        <v>70</v>
      </c>
      <c r="E263" s="296" t="s">
        <v>15</v>
      </c>
      <c r="F263" s="297" t="s">
        <v>348</v>
      </c>
      <c r="G263" s="295"/>
      <c r="H263" s="298" t="s">
        <v>15</v>
      </c>
      <c r="I263" s="144" t="s">
        <v>15</v>
      </c>
      <c r="J263" s="295"/>
      <c r="K263" s="295"/>
      <c r="L263" s="608"/>
      <c r="M263" s="144" t="s">
        <v>15</v>
      </c>
      <c r="N263" s="609"/>
      <c r="O263" s="608"/>
      <c r="P263" s="144" t="s">
        <v>15</v>
      </c>
      <c r="Q263" s="609"/>
      <c r="R263" s="608" t="e">
        <f t="shared" si="2"/>
        <v>#VALUE!</v>
      </c>
      <c r="S263" s="144" t="s">
        <v>15</v>
      </c>
      <c r="T263" s="609"/>
    </row>
    <row r="264" spans="2:20" s="299" customFormat="1" ht="13.5" hidden="1" outlineLevel="3">
      <c r="B264" s="294"/>
      <c r="C264" s="295"/>
      <c r="D264" s="283" t="s">
        <v>70</v>
      </c>
      <c r="E264" s="296" t="s">
        <v>15</v>
      </c>
      <c r="F264" s="297" t="s">
        <v>349</v>
      </c>
      <c r="G264" s="295"/>
      <c r="H264" s="298" t="s">
        <v>15</v>
      </c>
      <c r="I264" s="144" t="s">
        <v>15</v>
      </c>
      <c r="J264" s="295"/>
      <c r="K264" s="295"/>
      <c r="L264" s="608"/>
      <c r="M264" s="144" t="s">
        <v>15</v>
      </c>
      <c r="N264" s="609"/>
      <c r="O264" s="608"/>
      <c r="P264" s="144" t="s">
        <v>15</v>
      </c>
      <c r="Q264" s="609"/>
      <c r="R264" s="608" t="e">
        <f t="shared" si="2"/>
        <v>#VALUE!</v>
      </c>
      <c r="S264" s="144" t="s">
        <v>15</v>
      </c>
      <c r="T264" s="609"/>
    </row>
    <row r="265" spans="2:20" s="299" customFormat="1" ht="13.5" hidden="1" outlineLevel="3">
      <c r="B265" s="294"/>
      <c r="C265" s="295"/>
      <c r="D265" s="283" t="s">
        <v>70</v>
      </c>
      <c r="E265" s="296" t="s">
        <v>15</v>
      </c>
      <c r="F265" s="297" t="s">
        <v>350</v>
      </c>
      <c r="G265" s="295"/>
      <c r="H265" s="298" t="s">
        <v>15</v>
      </c>
      <c r="I265" s="144" t="s">
        <v>15</v>
      </c>
      <c r="J265" s="295"/>
      <c r="K265" s="295"/>
      <c r="L265" s="608"/>
      <c r="M265" s="144" t="s">
        <v>15</v>
      </c>
      <c r="N265" s="609"/>
      <c r="O265" s="608"/>
      <c r="P265" s="144" t="s">
        <v>15</v>
      </c>
      <c r="Q265" s="609"/>
      <c r="R265" s="608" t="e">
        <f t="shared" si="2"/>
        <v>#VALUE!</v>
      </c>
      <c r="S265" s="144" t="s">
        <v>15</v>
      </c>
      <c r="T265" s="609"/>
    </row>
    <row r="266" spans="2:20" s="299" customFormat="1" ht="13.5" hidden="1" outlineLevel="3">
      <c r="B266" s="294"/>
      <c r="C266" s="295"/>
      <c r="D266" s="283" t="s">
        <v>70</v>
      </c>
      <c r="E266" s="296" t="s">
        <v>15</v>
      </c>
      <c r="F266" s="297" t="s">
        <v>351</v>
      </c>
      <c r="G266" s="295"/>
      <c r="H266" s="298" t="s">
        <v>15</v>
      </c>
      <c r="I266" s="144" t="s">
        <v>15</v>
      </c>
      <c r="J266" s="295"/>
      <c r="K266" s="295"/>
      <c r="L266" s="608"/>
      <c r="M266" s="144" t="s">
        <v>15</v>
      </c>
      <c r="N266" s="609"/>
      <c r="O266" s="608"/>
      <c r="P266" s="144" t="s">
        <v>15</v>
      </c>
      <c r="Q266" s="609"/>
      <c r="R266" s="608" t="e">
        <f t="shared" si="2"/>
        <v>#VALUE!</v>
      </c>
      <c r="S266" s="144" t="s">
        <v>15</v>
      </c>
      <c r="T266" s="609"/>
    </row>
    <row r="267" spans="2:20" s="299" customFormat="1" ht="13.5" hidden="1" outlineLevel="3">
      <c r="B267" s="294"/>
      <c r="C267" s="295"/>
      <c r="D267" s="283" t="s">
        <v>70</v>
      </c>
      <c r="E267" s="296" t="s">
        <v>15</v>
      </c>
      <c r="F267" s="297" t="s">
        <v>352</v>
      </c>
      <c r="G267" s="295"/>
      <c r="H267" s="298" t="s">
        <v>15</v>
      </c>
      <c r="I267" s="144" t="s">
        <v>15</v>
      </c>
      <c r="J267" s="295"/>
      <c r="K267" s="295"/>
      <c r="L267" s="608"/>
      <c r="M267" s="144" t="s">
        <v>15</v>
      </c>
      <c r="N267" s="609"/>
      <c r="O267" s="608"/>
      <c r="P267" s="144" t="s">
        <v>15</v>
      </c>
      <c r="Q267" s="609"/>
      <c r="R267" s="608" t="e">
        <f t="shared" si="2"/>
        <v>#VALUE!</v>
      </c>
      <c r="S267" s="144" t="s">
        <v>15</v>
      </c>
      <c r="T267" s="609"/>
    </row>
    <row r="268" spans="2:20" s="299" customFormat="1" ht="13.5" hidden="1" outlineLevel="3">
      <c r="B268" s="294"/>
      <c r="C268" s="295"/>
      <c r="D268" s="283" t="s">
        <v>70</v>
      </c>
      <c r="E268" s="296" t="s">
        <v>15</v>
      </c>
      <c r="F268" s="297" t="s">
        <v>353</v>
      </c>
      <c r="G268" s="295"/>
      <c r="H268" s="298" t="s">
        <v>15</v>
      </c>
      <c r="I268" s="144" t="s">
        <v>15</v>
      </c>
      <c r="J268" s="295"/>
      <c r="K268" s="295"/>
      <c r="L268" s="608"/>
      <c r="M268" s="144" t="s">
        <v>15</v>
      </c>
      <c r="N268" s="609"/>
      <c r="O268" s="608"/>
      <c r="P268" s="144" t="s">
        <v>15</v>
      </c>
      <c r="Q268" s="609"/>
      <c r="R268" s="608" t="e">
        <f t="shared" si="2"/>
        <v>#VALUE!</v>
      </c>
      <c r="S268" s="144" t="s">
        <v>15</v>
      </c>
      <c r="T268" s="609"/>
    </row>
    <row r="269" spans="2:20" s="299" customFormat="1" ht="13.5" hidden="1" outlineLevel="3">
      <c r="B269" s="294"/>
      <c r="C269" s="295"/>
      <c r="D269" s="283" t="s">
        <v>70</v>
      </c>
      <c r="E269" s="296" t="s">
        <v>15</v>
      </c>
      <c r="F269" s="297" t="s">
        <v>354</v>
      </c>
      <c r="G269" s="295"/>
      <c r="H269" s="298" t="s">
        <v>15</v>
      </c>
      <c r="I269" s="144" t="s">
        <v>15</v>
      </c>
      <c r="J269" s="295"/>
      <c r="K269" s="295"/>
      <c r="L269" s="608"/>
      <c r="M269" s="144" t="s">
        <v>15</v>
      </c>
      <c r="N269" s="609"/>
      <c r="O269" s="608"/>
      <c r="P269" s="144" t="s">
        <v>15</v>
      </c>
      <c r="Q269" s="609"/>
      <c r="R269" s="608" t="e">
        <f t="shared" si="2"/>
        <v>#VALUE!</v>
      </c>
      <c r="S269" s="144" t="s">
        <v>15</v>
      </c>
      <c r="T269" s="609"/>
    </row>
    <row r="270" spans="2:20" s="299" customFormat="1" ht="13.5" hidden="1" outlineLevel="3">
      <c r="B270" s="294"/>
      <c r="C270" s="295"/>
      <c r="D270" s="283" t="s">
        <v>70</v>
      </c>
      <c r="E270" s="296" t="s">
        <v>15</v>
      </c>
      <c r="F270" s="297" t="s">
        <v>355</v>
      </c>
      <c r="G270" s="295"/>
      <c r="H270" s="298" t="s">
        <v>15</v>
      </c>
      <c r="I270" s="144" t="s">
        <v>15</v>
      </c>
      <c r="J270" s="295"/>
      <c r="K270" s="295"/>
      <c r="L270" s="608"/>
      <c r="M270" s="144" t="s">
        <v>15</v>
      </c>
      <c r="N270" s="609"/>
      <c r="O270" s="608"/>
      <c r="P270" s="144" t="s">
        <v>15</v>
      </c>
      <c r="Q270" s="609"/>
      <c r="R270" s="608" t="e">
        <f t="shared" si="2"/>
        <v>#VALUE!</v>
      </c>
      <c r="S270" s="144" t="s">
        <v>15</v>
      </c>
      <c r="T270" s="609"/>
    </row>
    <row r="271" spans="2:20" s="299" customFormat="1" ht="13.5" hidden="1" outlineLevel="3">
      <c r="B271" s="294"/>
      <c r="C271" s="295"/>
      <c r="D271" s="283" t="s">
        <v>70</v>
      </c>
      <c r="E271" s="296" t="s">
        <v>15</v>
      </c>
      <c r="F271" s="297" t="s">
        <v>356</v>
      </c>
      <c r="G271" s="295"/>
      <c r="H271" s="298" t="s">
        <v>15</v>
      </c>
      <c r="I271" s="144" t="s">
        <v>15</v>
      </c>
      <c r="J271" s="295"/>
      <c r="K271" s="295"/>
      <c r="L271" s="608"/>
      <c r="M271" s="144" t="s">
        <v>15</v>
      </c>
      <c r="N271" s="609"/>
      <c r="O271" s="608"/>
      <c r="P271" s="144" t="s">
        <v>15</v>
      </c>
      <c r="Q271" s="609"/>
      <c r="R271" s="608" t="e">
        <f t="shared" si="2"/>
        <v>#VALUE!</v>
      </c>
      <c r="S271" s="144" t="s">
        <v>15</v>
      </c>
      <c r="T271" s="609"/>
    </row>
    <row r="272" spans="2:20" s="299" customFormat="1" ht="13.5" hidden="1" outlineLevel="3">
      <c r="B272" s="294"/>
      <c r="C272" s="295"/>
      <c r="D272" s="283" t="s">
        <v>70</v>
      </c>
      <c r="E272" s="296" t="s">
        <v>15</v>
      </c>
      <c r="F272" s="297" t="s">
        <v>357</v>
      </c>
      <c r="G272" s="295"/>
      <c r="H272" s="298" t="s">
        <v>15</v>
      </c>
      <c r="I272" s="144" t="s">
        <v>15</v>
      </c>
      <c r="J272" s="295"/>
      <c r="K272" s="295"/>
      <c r="L272" s="608"/>
      <c r="M272" s="144" t="s">
        <v>15</v>
      </c>
      <c r="N272" s="609"/>
      <c r="O272" s="608"/>
      <c r="P272" s="144" t="s">
        <v>15</v>
      </c>
      <c r="Q272" s="609"/>
      <c r="R272" s="608" t="e">
        <f t="shared" si="2"/>
        <v>#VALUE!</v>
      </c>
      <c r="S272" s="144" t="s">
        <v>15</v>
      </c>
      <c r="T272" s="609"/>
    </row>
    <row r="273" spans="2:20" s="299" customFormat="1" ht="13.5" hidden="1" outlineLevel="3">
      <c r="B273" s="294"/>
      <c r="C273" s="295"/>
      <c r="D273" s="283" t="s">
        <v>70</v>
      </c>
      <c r="E273" s="296" t="s">
        <v>15</v>
      </c>
      <c r="F273" s="297" t="s">
        <v>358</v>
      </c>
      <c r="G273" s="295"/>
      <c r="H273" s="298" t="s">
        <v>15</v>
      </c>
      <c r="I273" s="144" t="s">
        <v>15</v>
      </c>
      <c r="J273" s="295"/>
      <c r="K273" s="295"/>
      <c r="L273" s="608"/>
      <c r="M273" s="144" t="s">
        <v>15</v>
      </c>
      <c r="N273" s="609"/>
      <c r="O273" s="608"/>
      <c r="P273" s="144" t="s">
        <v>15</v>
      </c>
      <c r="Q273" s="609"/>
      <c r="R273" s="608" t="e">
        <f t="shared" si="2"/>
        <v>#VALUE!</v>
      </c>
      <c r="S273" s="144" t="s">
        <v>15</v>
      </c>
      <c r="T273" s="609"/>
    </row>
    <row r="274" spans="2:20" s="299" customFormat="1" ht="13.5" hidden="1" outlineLevel="3">
      <c r="B274" s="294"/>
      <c r="C274" s="295"/>
      <c r="D274" s="283" t="s">
        <v>70</v>
      </c>
      <c r="E274" s="296" t="s">
        <v>15</v>
      </c>
      <c r="F274" s="297" t="s">
        <v>359</v>
      </c>
      <c r="G274" s="295"/>
      <c r="H274" s="298" t="s">
        <v>15</v>
      </c>
      <c r="I274" s="144" t="s">
        <v>15</v>
      </c>
      <c r="J274" s="295"/>
      <c r="K274" s="295"/>
      <c r="L274" s="608"/>
      <c r="M274" s="144" t="s">
        <v>15</v>
      </c>
      <c r="N274" s="609"/>
      <c r="O274" s="608"/>
      <c r="P274" s="144" t="s">
        <v>15</v>
      </c>
      <c r="Q274" s="609"/>
      <c r="R274" s="608" t="e">
        <f t="shared" si="2"/>
        <v>#VALUE!</v>
      </c>
      <c r="S274" s="144" t="s">
        <v>15</v>
      </c>
      <c r="T274" s="609"/>
    </row>
    <row r="275" spans="2:20" s="299" customFormat="1" ht="13.5" hidden="1" outlineLevel="3">
      <c r="B275" s="294"/>
      <c r="C275" s="295"/>
      <c r="D275" s="283" t="s">
        <v>70</v>
      </c>
      <c r="E275" s="296" t="s">
        <v>15</v>
      </c>
      <c r="F275" s="297" t="s">
        <v>360</v>
      </c>
      <c r="G275" s="295"/>
      <c r="H275" s="298" t="s">
        <v>15</v>
      </c>
      <c r="I275" s="144" t="s">
        <v>15</v>
      </c>
      <c r="J275" s="295"/>
      <c r="K275" s="295"/>
      <c r="L275" s="608"/>
      <c r="M275" s="144" t="s">
        <v>15</v>
      </c>
      <c r="N275" s="609"/>
      <c r="O275" s="608"/>
      <c r="P275" s="144" t="s">
        <v>15</v>
      </c>
      <c r="Q275" s="609"/>
      <c r="R275" s="608" t="e">
        <f t="shared" si="2"/>
        <v>#VALUE!</v>
      </c>
      <c r="S275" s="144" t="s">
        <v>15</v>
      </c>
      <c r="T275" s="609"/>
    </row>
    <row r="276" spans="2:20" s="299" customFormat="1" ht="13.5" hidden="1" outlineLevel="3">
      <c r="B276" s="294"/>
      <c r="C276" s="295"/>
      <c r="D276" s="283" t="s">
        <v>70</v>
      </c>
      <c r="E276" s="296" t="s">
        <v>15</v>
      </c>
      <c r="F276" s="297" t="s">
        <v>361</v>
      </c>
      <c r="G276" s="295"/>
      <c r="H276" s="298" t="s">
        <v>15</v>
      </c>
      <c r="I276" s="144" t="s">
        <v>15</v>
      </c>
      <c r="J276" s="295"/>
      <c r="K276" s="295"/>
      <c r="L276" s="608"/>
      <c r="M276" s="144" t="s">
        <v>15</v>
      </c>
      <c r="N276" s="609"/>
      <c r="O276" s="608"/>
      <c r="P276" s="144" t="s">
        <v>15</v>
      </c>
      <c r="Q276" s="609"/>
      <c r="R276" s="608" t="e">
        <f t="shared" si="2"/>
        <v>#VALUE!</v>
      </c>
      <c r="S276" s="144" t="s">
        <v>15</v>
      </c>
      <c r="T276" s="609"/>
    </row>
    <row r="277" spans="2:20" s="299" customFormat="1" ht="13.5" hidden="1" outlineLevel="3">
      <c r="B277" s="294"/>
      <c r="C277" s="295"/>
      <c r="D277" s="283" t="s">
        <v>70</v>
      </c>
      <c r="E277" s="296" t="s">
        <v>15</v>
      </c>
      <c r="F277" s="297" t="s">
        <v>362</v>
      </c>
      <c r="G277" s="295"/>
      <c r="H277" s="298" t="s">
        <v>15</v>
      </c>
      <c r="I277" s="144" t="s">
        <v>15</v>
      </c>
      <c r="J277" s="295"/>
      <c r="K277" s="295"/>
      <c r="L277" s="608"/>
      <c r="M277" s="144" t="s">
        <v>15</v>
      </c>
      <c r="N277" s="609"/>
      <c r="O277" s="608"/>
      <c r="P277" s="144" t="s">
        <v>15</v>
      </c>
      <c r="Q277" s="609"/>
      <c r="R277" s="608" t="e">
        <f t="shared" si="2"/>
        <v>#VALUE!</v>
      </c>
      <c r="S277" s="144" t="s">
        <v>15</v>
      </c>
      <c r="T277" s="609"/>
    </row>
    <row r="278" spans="2:20" s="299" customFormat="1" ht="13.5" hidden="1" outlineLevel="3">
      <c r="B278" s="294"/>
      <c r="C278" s="295"/>
      <c r="D278" s="283" t="s">
        <v>70</v>
      </c>
      <c r="E278" s="296" t="s">
        <v>15</v>
      </c>
      <c r="F278" s="297" t="s">
        <v>286</v>
      </c>
      <c r="G278" s="295"/>
      <c r="H278" s="298" t="s">
        <v>15</v>
      </c>
      <c r="I278" s="144" t="s">
        <v>15</v>
      </c>
      <c r="J278" s="295"/>
      <c r="K278" s="295"/>
      <c r="L278" s="608"/>
      <c r="M278" s="144" t="s">
        <v>15</v>
      </c>
      <c r="N278" s="609"/>
      <c r="O278" s="608"/>
      <c r="P278" s="144" t="s">
        <v>15</v>
      </c>
      <c r="Q278" s="609"/>
      <c r="R278" s="608" t="e">
        <f t="shared" si="2"/>
        <v>#VALUE!</v>
      </c>
      <c r="S278" s="144" t="s">
        <v>15</v>
      </c>
      <c r="T278" s="609"/>
    </row>
    <row r="279" spans="2:20" s="299" customFormat="1" ht="13.5" hidden="1" outlineLevel="3">
      <c r="B279" s="294"/>
      <c r="C279" s="295"/>
      <c r="D279" s="283" t="s">
        <v>70</v>
      </c>
      <c r="E279" s="296" t="s">
        <v>15</v>
      </c>
      <c r="F279" s="297" t="s">
        <v>363</v>
      </c>
      <c r="G279" s="295"/>
      <c r="H279" s="298" t="s">
        <v>15</v>
      </c>
      <c r="I279" s="144" t="s">
        <v>15</v>
      </c>
      <c r="J279" s="295"/>
      <c r="K279" s="295"/>
      <c r="L279" s="608"/>
      <c r="M279" s="144" t="s">
        <v>15</v>
      </c>
      <c r="N279" s="609"/>
      <c r="O279" s="608"/>
      <c r="P279" s="144" t="s">
        <v>15</v>
      </c>
      <c r="Q279" s="609"/>
      <c r="R279" s="608" t="e">
        <f t="shared" si="2"/>
        <v>#VALUE!</v>
      </c>
      <c r="S279" s="144" t="s">
        <v>15</v>
      </c>
      <c r="T279" s="609"/>
    </row>
    <row r="280" spans="2:20" s="299" customFormat="1" ht="13.5" hidden="1" outlineLevel="3">
      <c r="B280" s="294"/>
      <c r="C280" s="295"/>
      <c r="D280" s="283" t="s">
        <v>70</v>
      </c>
      <c r="E280" s="296" t="s">
        <v>15</v>
      </c>
      <c r="F280" s="297" t="s">
        <v>364</v>
      </c>
      <c r="G280" s="295"/>
      <c r="H280" s="298" t="s">
        <v>15</v>
      </c>
      <c r="I280" s="144" t="s">
        <v>15</v>
      </c>
      <c r="J280" s="295"/>
      <c r="K280" s="295"/>
      <c r="L280" s="608"/>
      <c r="M280" s="144" t="s">
        <v>15</v>
      </c>
      <c r="N280" s="609"/>
      <c r="O280" s="608"/>
      <c r="P280" s="144" t="s">
        <v>15</v>
      </c>
      <c r="Q280" s="609"/>
      <c r="R280" s="608" t="e">
        <f t="shared" si="2"/>
        <v>#VALUE!</v>
      </c>
      <c r="S280" s="144" t="s">
        <v>15</v>
      </c>
      <c r="T280" s="609"/>
    </row>
    <row r="281" spans="2:20" s="299" customFormat="1" ht="13.5" hidden="1" outlineLevel="3">
      <c r="B281" s="294"/>
      <c r="C281" s="295"/>
      <c r="D281" s="283" t="s">
        <v>70</v>
      </c>
      <c r="E281" s="296" t="s">
        <v>15</v>
      </c>
      <c r="F281" s="297" t="s">
        <v>365</v>
      </c>
      <c r="G281" s="295"/>
      <c r="H281" s="298" t="s">
        <v>15</v>
      </c>
      <c r="I281" s="144" t="s">
        <v>15</v>
      </c>
      <c r="J281" s="295"/>
      <c r="K281" s="295"/>
      <c r="L281" s="608"/>
      <c r="M281" s="144" t="s">
        <v>15</v>
      </c>
      <c r="N281" s="609"/>
      <c r="O281" s="608"/>
      <c r="P281" s="144" t="s">
        <v>15</v>
      </c>
      <c r="Q281" s="609"/>
      <c r="R281" s="608" t="e">
        <f t="shared" si="2"/>
        <v>#VALUE!</v>
      </c>
      <c r="S281" s="144" t="s">
        <v>15</v>
      </c>
      <c r="T281" s="609"/>
    </row>
    <row r="282" spans="2:20" s="299" customFormat="1" ht="13.5" hidden="1" outlineLevel="3">
      <c r="B282" s="294"/>
      <c r="C282" s="295"/>
      <c r="D282" s="283" t="s">
        <v>70</v>
      </c>
      <c r="E282" s="296" t="s">
        <v>15</v>
      </c>
      <c r="F282" s="297" t="s">
        <v>366</v>
      </c>
      <c r="G282" s="295"/>
      <c r="H282" s="298" t="s">
        <v>15</v>
      </c>
      <c r="I282" s="144" t="s">
        <v>15</v>
      </c>
      <c r="J282" s="295"/>
      <c r="K282" s="295"/>
      <c r="L282" s="608"/>
      <c r="M282" s="144" t="s">
        <v>15</v>
      </c>
      <c r="N282" s="609"/>
      <c r="O282" s="608"/>
      <c r="P282" s="144" t="s">
        <v>15</v>
      </c>
      <c r="Q282" s="609"/>
      <c r="R282" s="608" t="e">
        <f t="shared" si="2"/>
        <v>#VALUE!</v>
      </c>
      <c r="S282" s="144" t="s">
        <v>15</v>
      </c>
      <c r="T282" s="609"/>
    </row>
    <row r="283" spans="2:20" s="299" customFormat="1" ht="13.5" hidden="1" outlineLevel="3">
      <c r="B283" s="294"/>
      <c r="C283" s="295"/>
      <c r="D283" s="283" t="s">
        <v>70</v>
      </c>
      <c r="E283" s="296" t="s">
        <v>15</v>
      </c>
      <c r="F283" s="297" t="s">
        <v>291</v>
      </c>
      <c r="G283" s="295"/>
      <c r="H283" s="298" t="s">
        <v>15</v>
      </c>
      <c r="I283" s="144" t="s">
        <v>15</v>
      </c>
      <c r="J283" s="295"/>
      <c r="K283" s="295"/>
      <c r="L283" s="608"/>
      <c r="M283" s="144" t="s">
        <v>15</v>
      </c>
      <c r="N283" s="609"/>
      <c r="O283" s="608"/>
      <c r="P283" s="144" t="s">
        <v>15</v>
      </c>
      <c r="Q283" s="609"/>
      <c r="R283" s="608" t="e">
        <f t="shared" si="2"/>
        <v>#VALUE!</v>
      </c>
      <c r="S283" s="144" t="s">
        <v>15</v>
      </c>
      <c r="T283" s="609"/>
    </row>
    <row r="284" spans="2:20" s="287" customFormat="1" ht="13.5" hidden="1" outlineLevel="3">
      <c r="B284" s="281"/>
      <c r="C284" s="282"/>
      <c r="D284" s="283" t="s">
        <v>70</v>
      </c>
      <c r="E284" s="284" t="s">
        <v>15</v>
      </c>
      <c r="F284" s="285" t="s">
        <v>367</v>
      </c>
      <c r="G284" s="282"/>
      <c r="H284" s="286">
        <v>2336.202</v>
      </c>
      <c r="I284" s="136" t="s">
        <v>15</v>
      </c>
      <c r="J284" s="282"/>
      <c r="K284" s="282"/>
      <c r="L284" s="610"/>
      <c r="M284" s="136" t="s">
        <v>15</v>
      </c>
      <c r="N284" s="611"/>
      <c r="O284" s="610"/>
      <c r="P284" s="136" t="s">
        <v>15</v>
      </c>
      <c r="Q284" s="611"/>
      <c r="R284" s="610">
        <f t="shared" si="2"/>
        <v>2336.202</v>
      </c>
      <c r="S284" s="136" t="s">
        <v>15</v>
      </c>
      <c r="T284" s="611"/>
    </row>
    <row r="285" spans="2:20" s="293" customFormat="1" ht="13.5" hidden="1" outlineLevel="3">
      <c r="B285" s="288"/>
      <c r="C285" s="289"/>
      <c r="D285" s="283" t="s">
        <v>70</v>
      </c>
      <c r="E285" s="290" t="s">
        <v>15</v>
      </c>
      <c r="F285" s="291" t="s">
        <v>71</v>
      </c>
      <c r="G285" s="289"/>
      <c r="H285" s="292">
        <v>2336.202</v>
      </c>
      <c r="I285" s="138" t="s">
        <v>15</v>
      </c>
      <c r="J285" s="289"/>
      <c r="K285" s="289"/>
      <c r="L285" s="614"/>
      <c r="M285" s="138" t="s">
        <v>15</v>
      </c>
      <c r="N285" s="615"/>
      <c r="O285" s="614"/>
      <c r="P285" s="138" t="s">
        <v>15</v>
      </c>
      <c r="Q285" s="615"/>
      <c r="R285" s="614">
        <f t="shared" si="2"/>
        <v>2336.202</v>
      </c>
      <c r="S285" s="138" t="s">
        <v>15</v>
      </c>
      <c r="T285" s="615"/>
    </row>
    <row r="286" spans="2:20" s="280" customFormat="1" ht="22.5" customHeight="1" hidden="1" outlineLevel="2" collapsed="1">
      <c r="B286" s="208"/>
      <c r="C286" s="202" t="s">
        <v>2</v>
      </c>
      <c r="D286" s="202" t="s">
        <v>67</v>
      </c>
      <c r="E286" s="203" t="s">
        <v>368</v>
      </c>
      <c r="F286" s="204" t="s">
        <v>369</v>
      </c>
      <c r="G286" s="205" t="s">
        <v>68</v>
      </c>
      <c r="H286" s="206">
        <v>526.158</v>
      </c>
      <c r="I286" s="100">
        <v>25.8</v>
      </c>
      <c r="J286" s="207">
        <f>ROUND(I286*H286,2)</f>
        <v>13574.88</v>
      </c>
      <c r="K286" s="652" t="s">
        <v>191</v>
      </c>
      <c r="L286" s="606"/>
      <c r="M286" s="100">
        <v>25.8</v>
      </c>
      <c r="N286" s="607">
        <f>ROUND(M286*L286,2)</f>
        <v>0</v>
      </c>
      <c r="O286" s="606"/>
      <c r="P286" s="100">
        <v>25.8</v>
      </c>
      <c r="Q286" s="607">
        <f>ROUND(P286*O286,2)</f>
        <v>0</v>
      </c>
      <c r="R286" s="606">
        <f t="shared" si="2"/>
        <v>526.158</v>
      </c>
      <c r="S286" s="100">
        <v>25.8</v>
      </c>
      <c r="T286" s="607">
        <f>ROUND(S286*R286,2)</f>
        <v>13574.88</v>
      </c>
    </row>
    <row r="287" spans="2:20" s="299" customFormat="1" ht="13.5" hidden="1" outlineLevel="3">
      <c r="B287" s="294"/>
      <c r="C287" s="295"/>
      <c r="D287" s="283" t="s">
        <v>70</v>
      </c>
      <c r="E287" s="296" t="s">
        <v>15</v>
      </c>
      <c r="F287" s="297" t="s">
        <v>370</v>
      </c>
      <c r="G287" s="295"/>
      <c r="H287" s="298" t="s">
        <v>15</v>
      </c>
      <c r="I287" s="144" t="s">
        <v>15</v>
      </c>
      <c r="J287" s="295"/>
      <c r="K287" s="295"/>
      <c r="L287" s="608"/>
      <c r="M287" s="144" t="s">
        <v>15</v>
      </c>
      <c r="N287" s="609"/>
      <c r="O287" s="608"/>
      <c r="P287" s="144" t="s">
        <v>15</v>
      </c>
      <c r="Q287" s="609"/>
      <c r="R287" s="608" t="e">
        <f t="shared" si="2"/>
        <v>#VALUE!</v>
      </c>
      <c r="S287" s="144" t="s">
        <v>15</v>
      </c>
      <c r="T287" s="609"/>
    </row>
    <row r="288" spans="2:20" s="299" customFormat="1" ht="13.5" hidden="1" outlineLevel="3">
      <c r="B288" s="294"/>
      <c r="C288" s="295"/>
      <c r="D288" s="283" t="s">
        <v>70</v>
      </c>
      <c r="E288" s="296" t="s">
        <v>15</v>
      </c>
      <c r="F288" s="297" t="s">
        <v>252</v>
      </c>
      <c r="G288" s="295"/>
      <c r="H288" s="298" t="s">
        <v>15</v>
      </c>
      <c r="I288" s="144" t="s">
        <v>15</v>
      </c>
      <c r="J288" s="295"/>
      <c r="K288" s="295"/>
      <c r="L288" s="608"/>
      <c r="M288" s="144" t="s">
        <v>15</v>
      </c>
      <c r="N288" s="609"/>
      <c r="O288" s="608"/>
      <c r="P288" s="144" t="s">
        <v>15</v>
      </c>
      <c r="Q288" s="609"/>
      <c r="R288" s="608" t="e">
        <f t="shared" si="2"/>
        <v>#VALUE!</v>
      </c>
      <c r="S288" s="144" t="s">
        <v>15</v>
      </c>
      <c r="T288" s="609"/>
    </row>
    <row r="289" spans="2:20" s="299" customFormat="1" ht="13.5" hidden="1" outlineLevel="3">
      <c r="B289" s="294"/>
      <c r="C289" s="295"/>
      <c r="D289" s="283" t="s">
        <v>70</v>
      </c>
      <c r="E289" s="296" t="s">
        <v>15</v>
      </c>
      <c r="F289" s="297" t="s">
        <v>371</v>
      </c>
      <c r="G289" s="295"/>
      <c r="H289" s="298" t="s">
        <v>15</v>
      </c>
      <c r="I289" s="144" t="s">
        <v>15</v>
      </c>
      <c r="J289" s="295"/>
      <c r="K289" s="295"/>
      <c r="L289" s="608"/>
      <c r="M289" s="144" t="s">
        <v>15</v>
      </c>
      <c r="N289" s="609"/>
      <c r="O289" s="608"/>
      <c r="P289" s="144" t="s">
        <v>15</v>
      </c>
      <c r="Q289" s="609"/>
      <c r="R289" s="608" t="e">
        <f t="shared" si="2"/>
        <v>#VALUE!</v>
      </c>
      <c r="S289" s="144" t="s">
        <v>15</v>
      </c>
      <c r="T289" s="609"/>
    </row>
    <row r="290" spans="2:20" s="299" customFormat="1" ht="13.5" hidden="1" outlineLevel="3">
      <c r="B290" s="294"/>
      <c r="C290" s="295"/>
      <c r="D290" s="283" t="s">
        <v>70</v>
      </c>
      <c r="E290" s="296" t="s">
        <v>15</v>
      </c>
      <c r="F290" s="297" t="s">
        <v>254</v>
      </c>
      <c r="G290" s="295"/>
      <c r="H290" s="298" t="s">
        <v>15</v>
      </c>
      <c r="I290" s="144" t="s">
        <v>15</v>
      </c>
      <c r="J290" s="295"/>
      <c r="K290" s="295"/>
      <c r="L290" s="608"/>
      <c r="M290" s="144" t="s">
        <v>15</v>
      </c>
      <c r="N290" s="609"/>
      <c r="O290" s="608"/>
      <c r="P290" s="144" t="s">
        <v>15</v>
      </c>
      <c r="Q290" s="609"/>
      <c r="R290" s="608" t="e">
        <f t="shared" si="2"/>
        <v>#VALUE!</v>
      </c>
      <c r="S290" s="144" t="s">
        <v>15</v>
      </c>
      <c r="T290" s="609"/>
    </row>
    <row r="291" spans="2:20" s="299" customFormat="1" ht="13.5" hidden="1" outlineLevel="3">
      <c r="B291" s="294"/>
      <c r="C291" s="295"/>
      <c r="D291" s="283" t="s">
        <v>70</v>
      </c>
      <c r="E291" s="296" t="s">
        <v>15</v>
      </c>
      <c r="F291" s="297" t="s">
        <v>372</v>
      </c>
      <c r="G291" s="295"/>
      <c r="H291" s="298" t="s">
        <v>15</v>
      </c>
      <c r="I291" s="144" t="s">
        <v>15</v>
      </c>
      <c r="J291" s="295"/>
      <c r="K291" s="295"/>
      <c r="L291" s="608"/>
      <c r="M291" s="144" t="s">
        <v>15</v>
      </c>
      <c r="N291" s="609"/>
      <c r="O291" s="608"/>
      <c r="P291" s="144" t="s">
        <v>15</v>
      </c>
      <c r="Q291" s="609"/>
      <c r="R291" s="608" t="e">
        <f t="shared" si="2"/>
        <v>#VALUE!</v>
      </c>
      <c r="S291" s="144" t="s">
        <v>15</v>
      </c>
      <c r="T291" s="609"/>
    </row>
    <row r="292" spans="2:20" s="299" customFormat="1" ht="13.5" hidden="1" outlineLevel="3">
      <c r="B292" s="294"/>
      <c r="C292" s="295"/>
      <c r="D292" s="283" t="s">
        <v>70</v>
      </c>
      <c r="E292" s="296" t="s">
        <v>15</v>
      </c>
      <c r="F292" s="297" t="s">
        <v>268</v>
      </c>
      <c r="G292" s="295"/>
      <c r="H292" s="298" t="s">
        <v>15</v>
      </c>
      <c r="I292" s="144" t="s">
        <v>15</v>
      </c>
      <c r="J292" s="295"/>
      <c r="K292" s="295"/>
      <c r="L292" s="608"/>
      <c r="M292" s="144" t="s">
        <v>15</v>
      </c>
      <c r="N292" s="609"/>
      <c r="O292" s="608"/>
      <c r="P292" s="144" t="s">
        <v>15</v>
      </c>
      <c r="Q292" s="609"/>
      <c r="R292" s="608" t="e">
        <f t="shared" si="2"/>
        <v>#VALUE!</v>
      </c>
      <c r="S292" s="144" t="s">
        <v>15</v>
      </c>
      <c r="T292" s="609"/>
    </row>
    <row r="293" spans="2:20" s="287" customFormat="1" ht="13.5" hidden="1" outlineLevel="3">
      <c r="B293" s="281"/>
      <c r="C293" s="282"/>
      <c r="D293" s="283" t="s">
        <v>70</v>
      </c>
      <c r="E293" s="284" t="s">
        <v>15</v>
      </c>
      <c r="F293" s="285" t="s">
        <v>373</v>
      </c>
      <c r="G293" s="282"/>
      <c r="H293" s="286">
        <v>526.158</v>
      </c>
      <c r="I293" s="136" t="s">
        <v>15</v>
      </c>
      <c r="J293" s="282"/>
      <c r="K293" s="282"/>
      <c r="L293" s="610"/>
      <c r="M293" s="136" t="s">
        <v>15</v>
      </c>
      <c r="N293" s="611"/>
      <c r="O293" s="610"/>
      <c r="P293" s="136" t="s">
        <v>15</v>
      </c>
      <c r="Q293" s="611"/>
      <c r="R293" s="610">
        <f t="shared" si="2"/>
        <v>526.158</v>
      </c>
      <c r="S293" s="136" t="s">
        <v>15</v>
      </c>
      <c r="T293" s="611"/>
    </row>
    <row r="294" spans="2:20" s="293" customFormat="1" ht="13.5" hidden="1" outlineLevel="3">
      <c r="B294" s="288"/>
      <c r="C294" s="289"/>
      <c r="D294" s="283" t="s">
        <v>70</v>
      </c>
      <c r="E294" s="290" t="s">
        <v>15</v>
      </c>
      <c r="F294" s="291" t="s">
        <v>71</v>
      </c>
      <c r="G294" s="289"/>
      <c r="H294" s="292">
        <v>526.158</v>
      </c>
      <c r="I294" s="138" t="s">
        <v>15</v>
      </c>
      <c r="J294" s="289"/>
      <c r="K294" s="289"/>
      <c r="L294" s="614"/>
      <c r="M294" s="138" t="s">
        <v>15</v>
      </c>
      <c r="N294" s="615"/>
      <c r="O294" s="614"/>
      <c r="P294" s="138" t="s">
        <v>15</v>
      </c>
      <c r="Q294" s="615"/>
      <c r="R294" s="614">
        <f t="shared" si="2"/>
        <v>526.158</v>
      </c>
      <c r="S294" s="138" t="s">
        <v>15</v>
      </c>
      <c r="T294" s="615"/>
    </row>
    <row r="295" spans="2:20" s="280" customFormat="1" ht="22.5" customHeight="1" hidden="1" outlineLevel="2" collapsed="1">
      <c r="B295" s="208"/>
      <c r="C295" s="202" t="s">
        <v>80</v>
      </c>
      <c r="D295" s="202" t="s">
        <v>67</v>
      </c>
      <c r="E295" s="203" t="s">
        <v>374</v>
      </c>
      <c r="F295" s="204" t="s">
        <v>375</v>
      </c>
      <c r="G295" s="205" t="s">
        <v>68</v>
      </c>
      <c r="H295" s="206">
        <v>3350.652</v>
      </c>
      <c r="I295" s="100">
        <v>68.1</v>
      </c>
      <c r="J295" s="207">
        <f>ROUND(I295*H295,2)</f>
        <v>228179.4</v>
      </c>
      <c r="K295" s="652" t="s">
        <v>191</v>
      </c>
      <c r="L295" s="606"/>
      <c r="M295" s="100">
        <v>68.1</v>
      </c>
      <c r="N295" s="607">
        <f>ROUND(M295*L295,2)</f>
        <v>0</v>
      </c>
      <c r="O295" s="606"/>
      <c r="P295" s="100">
        <v>68.1</v>
      </c>
      <c r="Q295" s="607">
        <f>ROUND(P295*O295,2)</f>
        <v>0</v>
      </c>
      <c r="R295" s="606">
        <f t="shared" si="2"/>
        <v>3350.652</v>
      </c>
      <c r="S295" s="100">
        <v>68.1</v>
      </c>
      <c r="T295" s="607">
        <f>ROUND(S295*R295,2)</f>
        <v>228179.4</v>
      </c>
    </row>
    <row r="296" spans="2:20" s="299" customFormat="1" ht="13.5" hidden="1" outlineLevel="3">
      <c r="B296" s="294"/>
      <c r="C296" s="295"/>
      <c r="D296" s="283" t="s">
        <v>70</v>
      </c>
      <c r="E296" s="296" t="s">
        <v>15</v>
      </c>
      <c r="F296" s="297" t="s">
        <v>376</v>
      </c>
      <c r="G296" s="295"/>
      <c r="H296" s="298" t="s">
        <v>15</v>
      </c>
      <c r="I296" s="144" t="s">
        <v>15</v>
      </c>
      <c r="J296" s="295"/>
      <c r="K296" s="295"/>
      <c r="L296" s="608"/>
      <c r="M296" s="144" t="s">
        <v>15</v>
      </c>
      <c r="N296" s="609"/>
      <c r="O296" s="608"/>
      <c r="P296" s="144" t="s">
        <v>15</v>
      </c>
      <c r="Q296" s="609"/>
      <c r="R296" s="608" t="e">
        <f aca="true" t="shared" si="3" ref="R296:R359">H296+L296+O296</f>
        <v>#VALUE!</v>
      </c>
      <c r="S296" s="144" t="s">
        <v>15</v>
      </c>
      <c r="T296" s="609"/>
    </row>
    <row r="297" spans="2:20" s="299" customFormat="1" ht="13.5" hidden="1" outlineLevel="3">
      <c r="B297" s="294"/>
      <c r="C297" s="295"/>
      <c r="D297" s="283" t="s">
        <v>70</v>
      </c>
      <c r="E297" s="296" t="s">
        <v>15</v>
      </c>
      <c r="F297" s="297" t="s">
        <v>377</v>
      </c>
      <c r="G297" s="295"/>
      <c r="H297" s="298" t="s">
        <v>15</v>
      </c>
      <c r="I297" s="144" t="s">
        <v>15</v>
      </c>
      <c r="J297" s="295"/>
      <c r="K297" s="295"/>
      <c r="L297" s="608"/>
      <c r="M297" s="144" t="s">
        <v>15</v>
      </c>
      <c r="N297" s="609"/>
      <c r="O297" s="608"/>
      <c r="P297" s="144" t="s">
        <v>15</v>
      </c>
      <c r="Q297" s="609"/>
      <c r="R297" s="608" t="e">
        <f t="shared" si="3"/>
        <v>#VALUE!</v>
      </c>
      <c r="S297" s="144" t="s">
        <v>15</v>
      </c>
      <c r="T297" s="609"/>
    </row>
    <row r="298" spans="2:20" s="299" customFormat="1" ht="13.5" hidden="1" outlineLevel="3">
      <c r="B298" s="294"/>
      <c r="C298" s="295"/>
      <c r="D298" s="283" t="s">
        <v>70</v>
      </c>
      <c r="E298" s="296" t="s">
        <v>15</v>
      </c>
      <c r="F298" s="297" t="s">
        <v>378</v>
      </c>
      <c r="G298" s="295"/>
      <c r="H298" s="298" t="s">
        <v>15</v>
      </c>
      <c r="I298" s="144" t="s">
        <v>15</v>
      </c>
      <c r="J298" s="295"/>
      <c r="K298" s="295"/>
      <c r="L298" s="608"/>
      <c r="M298" s="144" t="s">
        <v>15</v>
      </c>
      <c r="N298" s="609"/>
      <c r="O298" s="608"/>
      <c r="P298" s="144" t="s">
        <v>15</v>
      </c>
      <c r="Q298" s="609"/>
      <c r="R298" s="608" t="e">
        <f t="shared" si="3"/>
        <v>#VALUE!</v>
      </c>
      <c r="S298" s="144" t="s">
        <v>15</v>
      </c>
      <c r="T298" s="609"/>
    </row>
    <row r="299" spans="2:20" s="287" customFormat="1" ht="13.5" hidden="1" outlineLevel="3">
      <c r="B299" s="281"/>
      <c r="C299" s="282"/>
      <c r="D299" s="283" t="s">
        <v>70</v>
      </c>
      <c r="E299" s="284" t="s">
        <v>15</v>
      </c>
      <c r="F299" s="285" t="s">
        <v>379</v>
      </c>
      <c r="G299" s="282"/>
      <c r="H299" s="286">
        <v>3350.652</v>
      </c>
      <c r="I299" s="136" t="s">
        <v>15</v>
      </c>
      <c r="J299" s="282"/>
      <c r="K299" s="282"/>
      <c r="L299" s="610"/>
      <c r="M299" s="136" t="s">
        <v>15</v>
      </c>
      <c r="N299" s="611"/>
      <c r="O299" s="610"/>
      <c r="P299" s="136" t="s">
        <v>15</v>
      </c>
      <c r="Q299" s="611"/>
      <c r="R299" s="610">
        <f t="shared" si="3"/>
        <v>3350.652</v>
      </c>
      <c r="S299" s="136" t="s">
        <v>15</v>
      </c>
      <c r="T299" s="611"/>
    </row>
    <row r="300" spans="2:20" s="293" customFormat="1" ht="13.5" hidden="1" outlineLevel="3">
      <c r="B300" s="288"/>
      <c r="C300" s="289"/>
      <c r="D300" s="283" t="s">
        <v>70</v>
      </c>
      <c r="E300" s="290" t="s">
        <v>15</v>
      </c>
      <c r="F300" s="291" t="s">
        <v>71</v>
      </c>
      <c r="G300" s="289"/>
      <c r="H300" s="292">
        <v>3350.652</v>
      </c>
      <c r="I300" s="138" t="s">
        <v>15</v>
      </c>
      <c r="J300" s="289"/>
      <c r="K300" s="289"/>
      <c r="L300" s="614"/>
      <c r="M300" s="138" t="s">
        <v>15</v>
      </c>
      <c r="N300" s="615"/>
      <c r="O300" s="614"/>
      <c r="P300" s="138" t="s">
        <v>15</v>
      </c>
      <c r="Q300" s="615"/>
      <c r="R300" s="614">
        <f t="shared" si="3"/>
        <v>3350.652</v>
      </c>
      <c r="S300" s="138" t="s">
        <v>15</v>
      </c>
      <c r="T300" s="615"/>
    </row>
    <row r="301" spans="2:20" s="280" customFormat="1" ht="22.5" customHeight="1" hidden="1" outlineLevel="2" collapsed="1">
      <c r="B301" s="208"/>
      <c r="C301" s="202" t="s">
        <v>81</v>
      </c>
      <c r="D301" s="202" t="s">
        <v>67</v>
      </c>
      <c r="E301" s="203" t="s">
        <v>380</v>
      </c>
      <c r="F301" s="204" t="s">
        <v>381</v>
      </c>
      <c r="G301" s="205" t="s">
        <v>68</v>
      </c>
      <c r="H301" s="206">
        <v>4196.298</v>
      </c>
      <c r="I301" s="100">
        <v>181.1</v>
      </c>
      <c r="J301" s="207">
        <f>ROUND(I301*H301,2)</f>
        <v>759949.57</v>
      </c>
      <c r="K301" s="652" t="s">
        <v>191</v>
      </c>
      <c r="L301" s="606"/>
      <c r="M301" s="100">
        <v>181.1</v>
      </c>
      <c r="N301" s="607">
        <f>ROUND(M301*L301,2)</f>
        <v>0</v>
      </c>
      <c r="O301" s="606"/>
      <c r="P301" s="100">
        <v>181.1</v>
      </c>
      <c r="Q301" s="607">
        <f>ROUND(P301*O301,2)</f>
        <v>0</v>
      </c>
      <c r="R301" s="606">
        <f t="shared" si="3"/>
        <v>4196.298</v>
      </c>
      <c r="S301" s="100">
        <v>181.1</v>
      </c>
      <c r="T301" s="607">
        <f>ROUND(S301*R301,2)</f>
        <v>759949.57</v>
      </c>
    </row>
    <row r="302" spans="2:20" s="299" customFormat="1" ht="13.5" hidden="1" outlineLevel="3">
      <c r="B302" s="294"/>
      <c r="C302" s="295"/>
      <c r="D302" s="283" t="s">
        <v>70</v>
      </c>
      <c r="E302" s="296" t="s">
        <v>15</v>
      </c>
      <c r="F302" s="297" t="s">
        <v>382</v>
      </c>
      <c r="G302" s="295"/>
      <c r="H302" s="298" t="s">
        <v>15</v>
      </c>
      <c r="I302" s="144" t="s">
        <v>15</v>
      </c>
      <c r="J302" s="295"/>
      <c r="K302" s="295"/>
      <c r="L302" s="608"/>
      <c r="M302" s="144" t="s">
        <v>15</v>
      </c>
      <c r="N302" s="609"/>
      <c r="O302" s="608"/>
      <c r="P302" s="144" t="s">
        <v>15</v>
      </c>
      <c r="Q302" s="609"/>
      <c r="R302" s="608" t="e">
        <f t="shared" si="3"/>
        <v>#VALUE!</v>
      </c>
      <c r="S302" s="144" t="s">
        <v>15</v>
      </c>
      <c r="T302" s="609"/>
    </row>
    <row r="303" spans="2:20" s="287" customFormat="1" ht="13.5" hidden="1" outlineLevel="3">
      <c r="B303" s="281"/>
      <c r="C303" s="282"/>
      <c r="D303" s="283" t="s">
        <v>70</v>
      </c>
      <c r="E303" s="284" t="s">
        <v>15</v>
      </c>
      <c r="F303" s="285" t="s">
        <v>383</v>
      </c>
      <c r="G303" s="282"/>
      <c r="H303" s="286">
        <v>4196.298</v>
      </c>
      <c r="I303" s="136" t="s">
        <v>15</v>
      </c>
      <c r="J303" s="282"/>
      <c r="K303" s="282"/>
      <c r="L303" s="610"/>
      <c r="M303" s="136" t="s">
        <v>15</v>
      </c>
      <c r="N303" s="611"/>
      <c r="O303" s="610"/>
      <c r="P303" s="136" t="s">
        <v>15</v>
      </c>
      <c r="Q303" s="611"/>
      <c r="R303" s="610">
        <f t="shared" si="3"/>
        <v>4196.298</v>
      </c>
      <c r="S303" s="136" t="s">
        <v>15</v>
      </c>
      <c r="T303" s="611"/>
    </row>
    <row r="304" spans="2:20" s="293" customFormat="1" ht="13.5" hidden="1" outlineLevel="3">
      <c r="B304" s="288"/>
      <c r="C304" s="289"/>
      <c r="D304" s="283" t="s">
        <v>70</v>
      </c>
      <c r="E304" s="290" t="s">
        <v>15</v>
      </c>
      <c r="F304" s="291" t="s">
        <v>71</v>
      </c>
      <c r="G304" s="289"/>
      <c r="H304" s="292">
        <v>4196.298</v>
      </c>
      <c r="I304" s="138" t="s">
        <v>15</v>
      </c>
      <c r="J304" s="289"/>
      <c r="K304" s="289"/>
      <c r="L304" s="614"/>
      <c r="M304" s="138" t="s">
        <v>15</v>
      </c>
      <c r="N304" s="615"/>
      <c r="O304" s="614"/>
      <c r="P304" s="138" t="s">
        <v>15</v>
      </c>
      <c r="Q304" s="615"/>
      <c r="R304" s="614">
        <f t="shared" si="3"/>
        <v>4196.298</v>
      </c>
      <c r="S304" s="138" t="s">
        <v>15</v>
      </c>
      <c r="T304" s="615"/>
    </row>
    <row r="305" spans="2:20" s="280" customFormat="1" ht="22.5" customHeight="1" hidden="1" outlineLevel="2" collapsed="1">
      <c r="B305" s="208"/>
      <c r="C305" s="202" t="s">
        <v>83</v>
      </c>
      <c r="D305" s="202" t="s">
        <v>67</v>
      </c>
      <c r="E305" s="203" t="s">
        <v>384</v>
      </c>
      <c r="F305" s="204" t="s">
        <v>385</v>
      </c>
      <c r="G305" s="205" t="s">
        <v>68</v>
      </c>
      <c r="H305" s="206">
        <v>12166.592</v>
      </c>
      <c r="I305" s="100">
        <v>6.2</v>
      </c>
      <c r="J305" s="207">
        <f>ROUND(I305*H305,2)</f>
        <v>75432.87</v>
      </c>
      <c r="K305" s="652" t="s">
        <v>191</v>
      </c>
      <c r="L305" s="606"/>
      <c r="M305" s="100">
        <v>6.2</v>
      </c>
      <c r="N305" s="607">
        <f>ROUND(M305*L305,2)</f>
        <v>0</v>
      </c>
      <c r="O305" s="606"/>
      <c r="P305" s="100">
        <v>6.2</v>
      </c>
      <c r="Q305" s="607">
        <f>ROUND(P305*O305,2)</f>
        <v>0</v>
      </c>
      <c r="R305" s="606">
        <f t="shared" si="3"/>
        <v>12166.592</v>
      </c>
      <c r="S305" s="100">
        <v>6.2</v>
      </c>
      <c r="T305" s="607">
        <f>ROUND(S305*R305,2)</f>
        <v>75432.87</v>
      </c>
    </row>
    <row r="306" spans="2:20" s="287" customFormat="1" ht="13.5" hidden="1" outlineLevel="3">
      <c r="B306" s="281"/>
      <c r="C306" s="282"/>
      <c r="D306" s="283" t="s">
        <v>70</v>
      </c>
      <c r="E306" s="284" t="s">
        <v>15</v>
      </c>
      <c r="F306" s="285" t="s">
        <v>386</v>
      </c>
      <c r="G306" s="282"/>
      <c r="H306" s="286">
        <v>12166.592</v>
      </c>
      <c r="I306" s="136" t="s">
        <v>15</v>
      </c>
      <c r="J306" s="282"/>
      <c r="K306" s="282"/>
      <c r="L306" s="610"/>
      <c r="M306" s="136" t="s">
        <v>15</v>
      </c>
      <c r="N306" s="611"/>
      <c r="O306" s="610"/>
      <c r="P306" s="136" t="s">
        <v>15</v>
      </c>
      <c r="Q306" s="611"/>
      <c r="R306" s="610">
        <f t="shared" si="3"/>
        <v>12166.592</v>
      </c>
      <c r="S306" s="136" t="s">
        <v>15</v>
      </c>
      <c r="T306" s="611"/>
    </row>
    <row r="307" spans="2:20" s="293" customFormat="1" ht="13.5" hidden="1" outlineLevel="3">
      <c r="B307" s="288"/>
      <c r="C307" s="289"/>
      <c r="D307" s="283" t="s">
        <v>70</v>
      </c>
      <c r="E307" s="290" t="s">
        <v>15</v>
      </c>
      <c r="F307" s="291" t="s">
        <v>71</v>
      </c>
      <c r="G307" s="289"/>
      <c r="H307" s="292">
        <v>12166.592</v>
      </c>
      <c r="I307" s="138" t="s">
        <v>15</v>
      </c>
      <c r="J307" s="289"/>
      <c r="K307" s="289"/>
      <c r="L307" s="614"/>
      <c r="M307" s="138" t="s">
        <v>15</v>
      </c>
      <c r="N307" s="615"/>
      <c r="O307" s="614"/>
      <c r="P307" s="138" t="s">
        <v>15</v>
      </c>
      <c r="Q307" s="615"/>
      <c r="R307" s="614">
        <f t="shared" si="3"/>
        <v>12166.592</v>
      </c>
      <c r="S307" s="138" t="s">
        <v>15</v>
      </c>
      <c r="T307" s="615"/>
    </row>
    <row r="308" spans="2:20" s="280" customFormat="1" ht="22.5" customHeight="1" hidden="1" outlineLevel="2" collapsed="1">
      <c r="B308" s="208"/>
      <c r="C308" s="202" t="s">
        <v>84</v>
      </c>
      <c r="D308" s="202" t="s">
        <v>67</v>
      </c>
      <c r="E308" s="203" t="s">
        <v>387</v>
      </c>
      <c r="F308" s="204" t="s">
        <v>388</v>
      </c>
      <c r="G308" s="205" t="s">
        <v>68</v>
      </c>
      <c r="H308" s="206">
        <v>1875.289</v>
      </c>
      <c r="I308" s="100">
        <v>36.1</v>
      </c>
      <c r="J308" s="207">
        <f>ROUND(I308*H308,2)</f>
        <v>67697.93</v>
      </c>
      <c r="K308" s="652" t="s">
        <v>191</v>
      </c>
      <c r="L308" s="606"/>
      <c r="M308" s="100">
        <v>36.1</v>
      </c>
      <c r="N308" s="607">
        <f>ROUND(M308*L308,2)</f>
        <v>0</v>
      </c>
      <c r="O308" s="606"/>
      <c r="P308" s="100">
        <v>36.1</v>
      </c>
      <c r="Q308" s="607">
        <f>ROUND(P308*O308,2)</f>
        <v>0</v>
      </c>
      <c r="R308" s="606">
        <f t="shared" si="3"/>
        <v>1875.289</v>
      </c>
      <c r="S308" s="100">
        <v>36.1</v>
      </c>
      <c r="T308" s="607">
        <f>ROUND(S308*R308,2)</f>
        <v>67697.93</v>
      </c>
    </row>
    <row r="309" spans="2:20" s="287" customFormat="1" ht="13.5" hidden="1" outlineLevel="3">
      <c r="B309" s="281"/>
      <c r="C309" s="282"/>
      <c r="D309" s="283" t="s">
        <v>70</v>
      </c>
      <c r="E309" s="284" t="s">
        <v>15</v>
      </c>
      <c r="F309" s="285" t="s">
        <v>389</v>
      </c>
      <c r="G309" s="282"/>
      <c r="H309" s="286">
        <v>1756.898</v>
      </c>
      <c r="I309" s="136" t="s">
        <v>15</v>
      </c>
      <c r="J309" s="282"/>
      <c r="K309" s="282"/>
      <c r="L309" s="610"/>
      <c r="M309" s="136" t="s">
        <v>15</v>
      </c>
      <c r="N309" s="611"/>
      <c r="O309" s="610"/>
      <c r="P309" s="136" t="s">
        <v>15</v>
      </c>
      <c r="Q309" s="611"/>
      <c r="R309" s="610">
        <f t="shared" si="3"/>
        <v>1756.898</v>
      </c>
      <c r="S309" s="136" t="s">
        <v>15</v>
      </c>
      <c r="T309" s="611"/>
    </row>
    <row r="310" spans="2:20" s="287" customFormat="1" ht="13.5" hidden="1" outlineLevel="3">
      <c r="B310" s="281"/>
      <c r="C310" s="282"/>
      <c r="D310" s="283" t="s">
        <v>70</v>
      </c>
      <c r="E310" s="284" t="s">
        <v>15</v>
      </c>
      <c r="F310" s="285" t="s">
        <v>390</v>
      </c>
      <c r="G310" s="282"/>
      <c r="H310" s="286">
        <v>118.391</v>
      </c>
      <c r="I310" s="136" t="s">
        <v>15</v>
      </c>
      <c r="J310" s="282"/>
      <c r="K310" s="282"/>
      <c r="L310" s="610"/>
      <c r="M310" s="136" t="s">
        <v>15</v>
      </c>
      <c r="N310" s="611"/>
      <c r="O310" s="610"/>
      <c r="P310" s="136" t="s">
        <v>15</v>
      </c>
      <c r="Q310" s="611"/>
      <c r="R310" s="610">
        <f t="shared" si="3"/>
        <v>118.391</v>
      </c>
      <c r="S310" s="136" t="s">
        <v>15</v>
      </c>
      <c r="T310" s="611"/>
    </row>
    <row r="311" spans="2:20" s="293" customFormat="1" ht="13.5" hidden="1" outlineLevel="3">
      <c r="B311" s="288"/>
      <c r="C311" s="289"/>
      <c r="D311" s="283" t="s">
        <v>70</v>
      </c>
      <c r="E311" s="290" t="s">
        <v>15</v>
      </c>
      <c r="F311" s="291" t="s">
        <v>71</v>
      </c>
      <c r="G311" s="289"/>
      <c r="H311" s="292">
        <v>1875.289</v>
      </c>
      <c r="I311" s="138" t="s">
        <v>15</v>
      </c>
      <c r="J311" s="289"/>
      <c r="K311" s="289"/>
      <c r="L311" s="614"/>
      <c r="M311" s="138" t="s">
        <v>15</v>
      </c>
      <c r="N311" s="615"/>
      <c r="O311" s="614"/>
      <c r="P311" s="138" t="s">
        <v>15</v>
      </c>
      <c r="Q311" s="615"/>
      <c r="R311" s="614">
        <f t="shared" si="3"/>
        <v>1875.289</v>
      </c>
      <c r="S311" s="138" t="s">
        <v>15</v>
      </c>
      <c r="T311" s="615"/>
    </row>
    <row r="312" spans="2:20" s="280" customFormat="1" ht="22.5" customHeight="1" hidden="1" outlineLevel="2" collapsed="1">
      <c r="B312" s="208"/>
      <c r="C312" s="202" t="s">
        <v>85</v>
      </c>
      <c r="D312" s="202" t="s">
        <v>67</v>
      </c>
      <c r="E312" s="203" t="s">
        <v>391</v>
      </c>
      <c r="F312" s="204" t="s">
        <v>392</v>
      </c>
      <c r="G312" s="205" t="s">
        <v>68</v>
      </c>
      <c r="H312" s="206">
        <v>937.644</v>
      </c>
      <c r="I312" s="100">
        <v>7</v>
      </c>
      <c r="J312" s="207">
        <f>ROUND(I312*H312,2)</f>
        <v>6563.51</v>
      </c>
      <c r="K312" s="652" t="s">
        <v>191</v>
      </c>
      <c r="L312" s="606"/>
      <c r="M312" s="100">
        <v>7</v>
      </c>
      <c r="N312" s="607">
        <f>ROUND(M312*L312,2)</f>
        <v>0</v>
      </c>
      <c r="O312" s="606"/>
      <c r="P312" s="100">
        <v>7</v>
      </c>
      <c r="Q312" s="607">
        <f>ROUND(P312*O312,2)</f>
        <v>0</v>
      </c>
      <c r="R312" s="606">
        <f t="shared" si="3"/>
        <v>937.644</v>
      </c>
      <c r="S312" s="100">
        <v>7</v>
      </c>
      <c r="T312" s="607">
        <f>ROUND(S312*R312,2)</f>
        <v>6563.51</v>
      </c>
    </row>
    <row r="313" spans="2:20" s="287" customFormat="1" ht="13.5" hidden="1" outlineLevel="3">
      <c r="B313" s="281"/>
      <c r="C313" s="282"/>
      <c r="D313" s="283" t="s">
        <v>70</v>
      </c>
      <c r="E313" s="284" t="s">
        <v>15</v>
      </c>
      <c r="F313" s="285" t="s">
        <v>393</v>
      </c>
      <c r="G313" s="282"/>
      <c r="H313" s="286">
        <v>878.449</v>
      </c>
      <c r="I313" s="136" t="s">
        <v>15</v>
      </c>
      <c r="J313" s="282"/>
      <c r="K313" s="282"/>
      <c r="L313" s="610"/>
      <c r="M313" s="136" t="s">
        <v>15</v>
      </c>
      <c r="N313" s="611"/>
      <c r="O313" s="610"/>
      <c r="P313" s="136" t="s">
        <v>15</v>
      </c>
      <c r="Q313" s="611"/>
      <c r="R313" s="610">
        <f t="shared" si="3"/>
        <v>878.449</v>
      </c>
      <c r="S313" s="136" t="s">
        <v>15</v>
      </c>
      <c r="T313" s="611"/>
    </row>
    <row r="314" spans="2:20" s="287" customFormat="1" ht="13.5" hidden="1" outlineLevel="3">
      <c r="B314" s="281"/>
      <c r="C314" s="282"/>
      <c r="D314" s="283" t="s">
        <v>70</v>
      </c>
      <c r="E314" s="284" t="s">
        <v>15</v>
      </c>
      <c r="F314" s="285" t="s">
        <v>394</v>
      </c>
      <c r="G314" s="282"/>
      <c r="H314" s="286">
        <v>59.195</v>
      </c>
      <c r="I314" s="136" t="s">
        <v>15</v>
      </c>
      <c r="J314" s="282"/>
      <c r="K314" s="282"/>
      <c r="L314" s="610"/>
      <c r="M314" s="136" t="s">
        <v>15</v>
      </c>
      <c r="N314" s="611"/>
      <c r="O314" s="610"/>
      <c r="P314" s="136" t="s">
        <v>15</v>
      </c>
      <c r="Q314" s="611"/>
      <c r="R314" s="610">
        <f t="shared" si="3"/>
        <v>59.195</v>
      </c>
      <c r="S314" s="136" t="s">
        <v>15</v>
      </c>
      <c r="T314" s="611"/>
    </row>
    <row r="315" spans="2:20" s="293" customFormat="1" ht="13.5" hidden="1" outlineLevel="3">
      <c r="B315" s="288"/>
      <c r="C315" s="289"/>
      <c r="D315" s="283" t="s">
        <v>70</v>
      </c>
      <c r="E315" s="290" t="s">
        <v>15</v>
      </c>
      <c r="F315" s="291" t="s">
        <v>71</v>
      </c>
      <c r="G315" s="289"/>
      <c r="H315" s="292">
        <v>937.644</v>
      </c>
      <c r="I315" s="138" t="s">
        <v>15</v>
      </c>
      <c r="J315" s="289"/>
      <c r="K315" s="289"/>
      <c r="L315" s="614"/>
      <c r="M315" s="138" t="s">
        <v>15</v>
      </c>
      <c r="N315" s="615"/>
      <c r="O315" s="614"/>
      <c r="P315" s="138" t="s">
        <v>15</v>
      </c>
      <c r="Q315" s="615"/>
      <c r="R315" s="614">
        <f t="shared" si="3"/>
        <v>937.644</v>
      </c>
      <c r="S315" s="138" t="s">
        <v>15</v>
      </c>
      <c r="T315" s="615"/>
    </row>
    <row r="316" spans="2:20" s="280" customFormat="1" ht="22.5" customHeight="1" hidden="1" outlineLevel="2" collapsed="1">
      <c r="B316" s="208"/>
      <c r="C316" s="202" t="s">
        <v>1</v>
      </c>
      <c r="D316" s="202" t="s">
        <v>67</v>
      </c>
      <c r="E316" s="203" t="s">
        <v>395</v>
      </c>
      <c r="F316" s="204" t="s">
        <v>396</v>
      </c>
      <c r="G316" s="205" t="s">
        <v>68</v>
      </c>
      <c r="H316" s="206">
        <v>306.476</v>
      </c>
      <c r="I316" s="100">
        <v>75.2</v>
      </c>
      <c r="J316" s="207">
        <f>ROUND(I316*H316,2)</f>
        <v>23047</v>
      </c>
      <c r="K316" s="652" t="s">
        <v>191</v>
      </c>
      <c r="L316" s="606"/>
      <c r="M316" s="100">
        <v>75.2</v>
      </c>
      <c r="N316" s="607">
        <f>ROUND(M316*L316,2)</f>
        <v>0</v>
      </c>
      <c r="O316" s="606"/>
      <c r="P316" s="100">
        <v>75.2</v>
      </c>
      <c r="Q316" s="607">
        <f>ROUND(P316*O316,2)</f>
        <v>0</v>
      </c>
      <c r="R316" s="606">
        <f t="shared" si="3"/>
        <v>306.476</v>
      </c>
      <c r="S316" s="100">
        <v>75.2</v>
      </c>
      <c r="T316" s="607">
        <f>ROUND(S316*R316,2)</f>
        <v>23047</v>
      </c>
    </row>
    <row r="317" spans="2:20" s="299" customFormat="1" ht="13.5" hidden="1" outlineLevel="3">
      <c r="B317" s="294"/>
      <c r="C317" s="295"/>
      <c r="D317" s="283" t="s">
        <v>70</v>
      </c>
      <c r="E317" s="296" t="s">
        <v>15</v>
      </c>
      <c r="F317" s="297" t="s">
        <v>397</v>
      </c>
      <c r="G317" s="295"/>
      <c r="H317" s="298" t="s">
        <v>15</v>
      </c>
      <c r="I317" s="144" t="s">
        <v>15</v>
      </c>
      <c r="J317" s="295"/>
      <c r="K317" s="295"/>
      <c r="L317" s="608"/>
      <c r="M317" s="144" t="s">
        <v>15</v>
      </c>
      <c r="N317" s="609"/>
      <c r="O317" s="608"/>
      <c r="P317" s="144" t="s">
        <v>15</v>
      </c>
      <c r="Q317" s="609"/>
      <c r="R317" s="608" t="e">
        <f t="shared" si="3"/>
        <v>#VALUE!</v>
      </c>
      <c r="S317" s="144" t="s">
        <v>15</v>
      </c>
      <c r="T317" s="609"/>
    </row>
    <row r="318" spans="2:20" s="299" customFormat="1" ht="24" hidden="1" outlineLevel="3">
      <c r="B318" s="294"/>
      <c r="C318" s="295"/>
      <c r="D318" s="283" t="s">
        <v>70</v>
      </c>
      <c r="E318" s="296" t="s">
        <v>15</v>
      </c>
      <c r="F318" s="297" t="s">
        <v>398</v>
      </c>
      <c r="G318" s="295"/>
      <c r="H318" s="298" t="s">
        <v>15</v>
      </c>
      <c r="I318" s="144" t="s">
        <v>15</v>
      </c>
      <c r="J318" s="295"/>
      <c r="K318" s="295"/>
      <c r="L318" s="608"/>
      <c r="M318" s="144" t="s">
        <v>15</v>
      </c>
      <c r="N318" s="609"/>
      <c r="O318" s="608"/>
      <c r="P318" s="144" t="s">
        <v>15</v>
      </c>
      <c r="Q318" s="609"/>
      <c r="R318" s="608" t="e">
        <f t="shared" si="3"/>
        <v>#VALUE!</v>
      </c>
      <c r="S318" s="144" t="s">
        <v>15</v>
      </c>
      <c r="T318" s="609"/>
    </row>
    <row r="319" spans="2:20" s="299" customFormat="1" ht="13.5" hidden="1" outlineLevel="3">
      <c r="B319" s="294"/>
      <c r="C319" s="295"/>
      <c r="D319" s="283" t="s">
        <v>70</v>
      </c>
      <c r="E319" s="296" t="s">
        <v>15</v>
      </c>
      <c r="F319" s="300" t="s">
        <v>479</v>
      </c>
      <c r="G319" s="295"/>
      <c r="H319" s="301"/>
      <c r="I319" s="144" t="s">
        <v>15</v>
      </c>
      <c r="J319" s="295"/>
      <c r="K319" s="295"/>
      <c r="L319" s="608"/>
      <c r="M319" s="144" t="s">
        <v>15</v>
      </c>
      <c r="N319" s="609"/>
      <c r="O319" s="608"/>
      <c r="P319" s="144" t="s">
        <v>15</v>
      </c>
      <c r="Q319" s="609"/>
      <c r="R319" s="608">
        <f t="shared" si="3"/>
        <v>0</v>
      </c>
      <c r="S319" s="144" t="s">
        <v>15</v>
      </c>
      <c r="T319" s="609"/>
    </row>
    <row r="320" spans="2:20" s="299" customFormat="1" ht="13.5" hidden="1" outlineLevel="3">
      <c r="B320" s="294"/>
      <c r="C320" s="295"/>
      <c r="D320" s="283" t="s">
        <v>70</v>
      </c>
      <c r="E320" s="296" t="s">
        <v>15</v>
      </c>
      <c r="F320" s="300" t="s">
        <v>480</v>
      </c>
      <c r="G320" s="295"/>
      <c r="H320" s="301"/>
      <c r="I320" s="144" t="s">
        <v>15</v>
      </c>
      <c r="J320" s="295"/>
      <c r="K320" s="295"/>
      <c r="L320" s="608"/>
      <c r="M320" s="144" t="s">
        <v>15</v>
      </c>
      <c r="N320" s="609"/>
      <c r="O320" s="608"/>
      <c r="P320" s="144" t="s">
        <v>15</v>
      </c>
      <c r="Q320" s="609"/>
      <c r="R320" s="608">
        <f t="shared" si="3"/>
        <v>0</v>
      </c>
      <c r="S320" s="144" t="s">
        <v>15</v>
      </c>
      <c r="T320" s="609"/>
    </row>
    <row r="321" spans="2:20" s="299" customFormat="1" ht="13.5" hidden="1" outlineLevel="3">
      <c r="B321" s="294"/>
      <c r="C321" s="295"/>
      <c r="D321" s="283" t="s">
        <v>70</v>
      </c>
      <c r="E321" s="296" t="s">
        <v>15</v>
      </c>
      <c r="F321" s="300" t="s">
        <v>481</v>
      </c>
      <c r="G321" s="295"/>
      <c r="H321" s="301"/>
      <c r="I321" s="144" t="s">
        <v>15</v>
      </c>
      <c r="J321" s="295"/>
      <c r="K321" s="295"/>
      <c r="L321" s="608"/>
      <c r="M321" s="144" t="s">
        <v>15</v>
      </c>
      <c r="N321" s="609"/>
      <c r="O321" s="608"/>
      <c r="P321" s="144" t="s">
        <v>15</v>
      </c>
      <c r="Q321" s="609"/>
      <c r="R321" s="608">
        <f t="shared" si="3"/>
        <v>0</v>
      </c>
      <c r="S321" s="144" t="s">
        <v>15</v>
      </c>
      <c r="T321" s="609"/>
    </row>
    <row r="322" spans="2:20" s="299" customFormat="1" ht="13.5" hidden="1" outlineLevel="3">
      <c r="B322" s="294"/>
      <c r="C322" s="295"/>
      <c r="D322" s="283" t="s">
        <v>70</v>
      </c>
      <c r="E322" s="296" t="s">
        <v>15</v>
      </c>
      <c r="F322" s="300" t="s">
        <v>482</v>
      </c>
      <c r="G322" s="295"/>
      <c r="H322" s="301"/>
      <c r="I322" s="144" t="s">
        <v>15</v>
      </c>
      <c r="J322" s="295"/>
      <c r="K322" s="295"/>
      <c r="L322" s="608"/>
      <c r="M322" s="144" t="s">
        <v>15</v>
      </c>
      <c r="N322" s="609"/>
      <c r="O322" s="608"/>
      <c r="P322" s="144" t="s">
        <v>15</v>
      </c>
      <c r="Q322" s="609"/>
      <c r="R322" s="608">
        <f t="shared" si="3"/>
        <v>0</v>
      </c>
      <c r="S322" s="144" t="s">
        <v>15</v>
      </c>
      <c r="T322" s="609"/>
    </row>
    <row r="323" spans="2:20" s="299" customFormat="1" ht="13.5" hidden="1" outlineLevel="3">
      <c r="B323" s="294"/>
      <c r="C323" s="295"/>
      <c r="D323" s="283" t="s">
        <v>70</v>
      </c>
      <c r="E323" s="296" t="s">
        <v>15</v>
      </c>
      <c r="F323" s="300" t="s">
        <v>483</v>
      </c>
      <c r="G323" s="295"/>
      <c r="H323" s="301"/>
      <c r="I323" s="144" t="s">
        <v>15</v>
      </c>
      <c r="J323" s="295"/>
      <c r="K323" s="295"/>
      <c r="L323" s="608"/>
      <c r="M323" s="144" t="s">
        <v>15</v>
      </c>
      <c r="N323" s="609"/>
      <c r="O323" s="608"/>
      <c r="P323" s="144" t="s">
        <v>15</v>
      </c>
      <c r="Q323" s="609"/>
      <c r="R323" s="608">
        <f t="shared" si="3"/>
        <v>0</v>
      </c>
      <c r="S323" s="144" t="s">
        <v>15</v>
      </c>
      <c r="T323" s="609"/>
    </row>
    <row r="324" spans="2:20" s="299" customFormat="1" ht="13.5" hidden="1" outlineLevel="3">
      <c r="B324" s="294"/>
      <c r="C324" s="295"/>
      <c r="D324" s="283" t="s">
        <v>70</v>
      </c>
      <c r="E324" s="296" t="s">
        <v>15</v>
      </c>
      <c r="F324" s="300" t="s">
        <v>484</v>
      </c>
      <c r="G324" s="295"/>
      <c r="H324" s="301"/>
      <c r="I324" s="144" t="s">
        <v>15</v>
      </c>
      <c r="J324" s="295"/>
      <c r="K324" s="295"/>
      <c r="L324" s="608"/>
      <c r="M324" s="144" t="s">
        <v>15</v>
      </c>
      <c r="N324" s="609"/>
      <c r="O324" s="608"/>
      <c r="P324" s="144" t="s">
        <v>15</v>
      </c>
      <c r="Q324" s="609"/>
      <c r="R324" s="608">
        <f t="shared" si="3"/>
        <v>0</v>
      </c>
      <c r="S324" s="144" t="s">
        <v>15</v>
      </c>
      <c r="T324" s="609"/>
    </row>
    <row r="325" spans="2:20" s="299" customFormat="1" ht="13.5" hidden="1" outlineLevel="3">
      <c r="B325" s="294"/>
      <c r="C325" s="295"/>
      <c r="D325" s="283" t="s">
        <v>70</v>
      </c>
      <c r="E325" s="296" t="s">
        <v>15</v>
      </c>
      <c r="F325" s="300" t="s">
        <v>485</v>
      </c>
      <c r="G325" s="295"/>
      <c r="H325" s="301"/>
      <c r="I325" s="144" t="s">
        <v>15</v>
      </c>
      <c r="J325" s="295"/>
      <c r="K325" s="295"/>
      <c r="L325" s="608"/>
      <c r="M325" s="144" t="s">
        <v>15</v>
      </c>
      <c r="N325" s="609"/>
      <c r="O325" s="608"/>
      <c r="P325" s="144" t="s">
        <v>15</v>
      </c>
      <c r="Q325" s="609"/>
      <c r="R325" s="608">
        <f t="shared" si="3"/>
        <v>0</v>
      </c>
      <c r="S325" s="144" t="s">
        <v>15</v>
      </c>
      <c r="T325" s="609"/>
    </row>
    <row r="326" spans="2:20" s="299" customFormat="1" ht="13.5" hidden="1" outlineLevel="3">
      <c r="B326" s="294"/>
      <c r="C326" s="295"/>
      <c r="D326" s="283" t="s">
        <v>70</v>
      </c>
      <c r="E326" s="296" t="s">
        <v>15</v>
      </c>
      <c r="F326" s="300" t="s">
        <v>486</v>
      </c>
      <c r="G326" s="295"/>
      <c r="H326" s="301"/>
      <c r="I326" s="144" t="s">
        <v>15</v>
      </c>
      <c r="J326" s="295"/>
      <c r="K326" s="295"/>
      <c r="L326" s="608"/>
      <c r="M326" s="144" t="s">
        <v>15</v>
      </c>
      <c r="N326" s="609"/>
      <c r="O326" s="608"/>
      <c r="P326" s="144" t="s">
        <v>15</v>
      </c>
      <c r="Q326" s="609"/>
      <c r="R326" s="608">
        <f t="shared" si="3"/>
        <v>0</v>
      </c>
      <c r="S326" s="144" t="s">
        <v>15</v>
      </c>
      <c r="T326" s="609"/>
    </row>
    <row r="327" spans="2:20" s="299" customFormat="1" ht="13.5" hidden="1" outlineLevel="3">
      <c r="B327" s="294"/>
      <c r="C327" s="295"/>
      <c r="D327" s="283" t="s">
        <v>70</v>
      </c>
      <c r="E327" s="296" t="s">
        <v>15</v>
      </c>
      <c r="F327" s="300" t="s">
        <v>487</v>
      </c>
      <c r="G327" s="295"/>
      <c r="H327" s="301"/>
      <c r="I327" s="144" t="s">
        <v>15</v>
      </c>
      <c r="J327" s="295"/>
      <c r="K327" s="295"/>
      <c r="L327" s="608"/>
      <c r="M327" s="144" t="s">
        <v>15</v>
      </c>
      <c r="N327" s="609"/>
      <c r="O327" s="608"/>
      <c r="P327" s="144" t="s">
        <v>15</v>
      </c>
      <c r="Q327" s="609"/>
      <c r="R327" s="608">
        <f t="shared" si="3"/>
        <v>0</v>
      </c>
      <c r="S327" s="144" t="s">
        <v>15</v>
      </c>
      <c r="T327" s="609"/>
    </row>
    <row r="328" spans="2:20" s="299" customFormat="1" ht="13.5" hidden="1" outlineLevel="3">
      <c r="B328" s="294"/>
      <c r="C328" s="295"/>
      <c r="D328" s="283" t="s">
        <v>70</v>
      </c>
      <c r="E328" s="296" t="s">
        <v>15</v>
      </c>
      <c r="F328" s="300" t="s">
        <v>488</v>
      </c>
      <c r="G328" s="295"/>
      <c r="H328" s="301"/>
      <c r="I328" s="144" t="s">
        <v>15</v>
      </c>
      <c r="J328" s="295"/>
      <c r="K328" s="295"/>
      <c r="L328" s="608"/>
      <c r="M328" s="144" t="s">
        <v>15</v>
      </c>
      <c r="N328" s="609"/>
      <c r="O328" s="608"/>
      <c r="P328" s="144" t="s">
        <v>15</v>
      </c>
      <c r="Q328" s="609"/>
      <c r="R328" s="608">
        <f t="shared" si="3"/>
        <v>0</v>
      </c>
      <c r="S328" s="144" t="s">
        <v>15</v>
      </c>
      <c r="T328" s="609"/>
    </row>
    <row r="329" spans="2:20" s="299" customFormat="1" ht="13.5" hidden="1" outlineLevel="3">
      <c r="B329" s="294"/>
      <c r="C329" s="295"/>
      <c r="D329" s="283" t="s">
        <v>70</v>
      </c>
      <c r="E329" s="296" t="s">
        <v>15</v>
      </c>
      <c r="F329" s="300" t="s">
        <v>489</v>
      </c>
      <c r="G329" s="295"/>
      <c r="H329" s="301"/>
      <c r="I329" s="144" t="s">
        <v>15</v>
      </c>
      <c r="J329" s="295"/>
      <c r="K329" s="295"/>
      <c r="L329" s="608"/>
      <c r="M329" s="144" t="s">
        <v>15</v>
      </c>
      <c r="N329" s="609"/>
      <c r="O329" s="608"/>
      <c r="P329" s="144" t="s">
        <v>15</v>
      </c>
      <c r="Q329" s="609"/>
      <c r="R329" s="608">
        <f t="shared" si="3"/>
        <v>0</v>
      </c>
      <c r="S329" s="144" t="s">
        <v>15</v>
      </c>
      <c r="T329" s="609"/>
    </row>
    <row r="330" spans="2:20" s="299" customFormat="1" ht="13.5" hidden="1" outlineLevel="3">
      <c r="B330" s="294"/>
      <c r="C330" s="295"/>
      <c r="D330" s="283" t="s">
        <v>70</v>
      </c>
      <c r="E330" s="296" t="s">
        <v>15</v>
      </c>
      <c r="F330" s="300" t="s">
        <v>490</v>
      </c>
      <c r="G330" s="295"/>
      <c r="H330" s="301"/>
      <c r="I330" s="144" t="s">
        <v>15</v>
      </c>
      <c r="J330" s="295"/>
      <c r="K330" s="295"/>
      <c r="L330" s="608"/>
      <c r="M330" s="144" t="s">
        <v>15</v>
      </c>
      <c r="N330" s="609"/>
      <c r="O330" s="608"/>
      <c r="P330" s="144" t="s">
        <v>15</v>
      </c>
      <c r="Q330" s="609"/>
      <c r="R330" s="608">
        <f t="shared" si="3"/>
        <v>0</v>
      </c>
      <c r="S330" s="144" t="s">
        <v>15</v>
      </c>
      <c r="T330" s="609"/>
    </row>
    <row r="331" spans="2:20" s="299" customFormat="1" ht="13.5" hidden="1" outlineLevel="3">
      <c r="B331" s="294"/>
      <c r="C331" s="295"/>
      <c r="D331" s="283" t="s">
        <v>70</v>
      </c>
      <c r="E331" s="296" t="s">
        <v>15</v>
      </c>
      <c r="F331" s="300" t="s">
        <v>491</v>
      </c>
      <c r="G331" s="295"/>
      <c r="H331" s="301"/>
      <c r="I331" s="144" t="s">
        <v>15</v>
      </c>
      <c r="J331" s="295"/>
      <c r="K331" s="295"/>
      <c r="L331" s="608"/>
      <c r="M331" s="144" t="s">
        <v>15</v>
      </c>
      <c r="N331" s="609"/>
      <c r="O331" s="608"/>
      <c r="P331" s="144" t="s">
        <v>15</v>
      </c>
      <c r="Q331" s="609"/>
      <c r="R331" s="608">
        <f t="shared" si="3"/>
        <v>0</v>
      </c>
      <c r="S331" s="144" t="s">
        <v>15</v>
      </c>
      <c r="T331" s="609"/>
    </row>
    <row r="332" spans="2:20" s="299" customFormat="1" ht="13.5" hidden="1" outlineLevel="3">
      <c r="B332" s="294"/>
      <c r="C332" s="295"/>
      <c r="D332" s="283" t="s">
        <v>70</v>
      </c>
      <c r="E332" s="296" t="s">
        <v>15</v>
      </c>
      <c r="F332" s="297" t="s">
        <v>399</v>
      </c>
      <c r="G332" s="295"/>
      <c r="H332" s="298" t="s">
        <v>15</v>
      </c>
      <c r="I332" s="144" t="s">
        <v>15</v>
      </c>
      <c r="J332" s="295"/>
      <c r="K332" s="295"/>
      <c r="L332" s="608"/>
      <c r="M332" s="144" t="s">
        <v>15</v>
      </c>
      <c r="N332" s="609"/>
      <c r="O332" s="608"/>
      <c r="P332" s="144" t="s">
        <v>15</v>
      </c>
      <c r="Q332" s="609"/>
      <c r="R332" s="608" t="e">
        <f t="shared" si="3"/>
        <v>#VALUE!</v>
      </c>
      <c r="S332" s="144" t="s">
        <v>15</v>
      </c>
      <c r="T332" s="609"/>
    </row>
    <row r="333" spans="2:20" s="299" customFormat="1" ht="13.5" hidden="1" outlineLevel="3">
      <c r="B333" s="294"/>
      <c r="C333" s="295"/>
      <c r="D333" s="283" t="s">
        <v>70</v>
      </c>
      <c r="E333" s="296" t="s">
        <v>15</v>
      </c>
      <c r="F333" s="297" t="s">
        <v>400</v>
      </c>
      <c r="G333" s="295"/>
      <c r="H333" s="298" t="s">
        <v>15</v>
      </c>
      <c r="I333" s="144" t="s">
        <v>15</v>
      </c>
      <c r="J333" s="295"/>
      <c r="K333" s="295"/>
      <c r="L333" s="608"/>
      <c r="M333" s="144" t="s">
        <v>15</v>
      </c>
      <c r="N333" s="609"/>
      <c r="O333" s="608"/>
      <c r="P333" s="144" t="s">
        <v>15</v>
      </c>
      <c r="Q333" s="609"/>
      <c r="R333" s="608" t="e">
        <f t="shared" si="3"/>
        <v>#VALUE!</v>
      </c>
      <c r="S333" s="144" t="s">
        <v>15</v>
      </c>
      <c r="T333" s="609"/>
    </row>
    <row r="334" spans="2:20" s="287" customFormat="1" ht="13.5" hidden="1" outlineLevel="3">
      <c r="B334" s="281"/>
      <c r="C334" s="282"/>
      <c r="D334" s="283" t="s">
        <v>70</v>
      </c>
      <c r="E334" s="284" t="s">
        <v>15</v>
      </c>
      <c r="F334" s="285" t="s">
        <v>401</v>
      </c>
      <c r="G334" s="282"/>
      <c r="H334" s="286">
        <v>306.476</v>
      </c>
      <c r="I334" s="136" t="s">
        <v>15</v>
      </c>
      <c r="J334" s="282"/>
      <c r="K334" s="282"/>
      <c r="L334" s="610"/>
      <c r="M334" s="136" t="s">
        <v>15</v>
      </c>
      <c r="N334" s="611"/>
      <c r="O334" s="610"/>
      <c r="P334" s="136" t="s">
        <v>15</v>
      </c>
      <c r="Q334" s="611"/>
      <c r="R334" s="610">
        <f t="shared" si="3"/>
        <v>306.476</v>
      </c>
      <c r="S334" s="136" t="s">
        <v>15</v>
      </c>
      <c r="T334" s="611"/>
    </row>
    <row r="335" spans="2:20" s="293" customFormat="1" ht="13.5" hidden="1" outlineLevel="3">
      <c r="B335" s="288"/>
      <c r="C335" s="289"/>
      <c r="D335" s="283" t="s">
        <v>70</v>
      </c>
      <c r="E335" s="290" t="s">
        <v>15</v>
      </c>
      <c r="F335" s="291" t="s">
        <v>71</v>
      </c>
      <c r="G335" s="289"/>
      <c r="H335" s="292">
        <v>306.476</v>
      </c>
      <c r="I335" s="138" t="s">
        <v>15</v>
      </c>
      <c r="J335" s="289"/>
      <c r="K335" s="289"/>
      <c r="L335" s="614"/>
      <c r="M335" s="138" t="s">
        <v>15</v>
      </c>
      <c r="N335" s="615"/>
      <c r="O335" s="614"/>
      <c r="P335" s="138" t="s">
        <v>15</v>
      </c>
      <c r="Q335" s="615"/>
      <c r="R335" s="614">
        <f t="shared" si="3"/>
        <v>306.476</v>
      </c>
      <c r="S335" s="138" t="s">
        <v>15</v>
      </c>
      <c r="T335" s="615"/>
    </row>
    <row r="336" spans="2:20" s="280" customFormat="1" ht="22.5" customHeight="1" hidden="1" outlineLevel="2" collapsed="1">
      <c r="B336" s="208"/>
      <c r="C336" s="202" t="s">
        <v>86</v>
      </c>
      <c r="D336" s="202" t="s">
        <v>67</v>
      </c>
      <c r="E336" s="203" t="s">
        <v>395</v>
      </c>
      <c r="F336" s="204" t="s">
        <v>396</v>
      </c>
      <c r="G336" s="205" t="s">
        <v>68</v>
      </c>
      <c r="H336" s="206">
        <v>353.843</v>
      </c>
      <c r="I336" s="100">
        <v>75.2</v>
      </c>
      <c r="J336" s="207">
        <f>ROUND(I336*H336,2)</f>
        <v>26608.99</v>
      </c>
      <c r="K336" s="652" t="s">
        <v>191</v>
      </c>
      <c r="L336" s="606"/>
      <c r="M336" s="100">
        <v>75.2</v>
      </c>
      <c r="N336" s="607">
        <f>ROUND(M336*L336,2)</f>
        <v>0</v>
      </c>
      <c r="O336" s="606"/>
      <c r="P336" s="100">
        <v>75.2</v>
      </c>
      <c r="Q336" s="607">
        <f>ROUND(P336*O336,2)</f>
        <v>0</v>
      </c>
      <c r="R336" s="606">
        <f t="shared" si="3"/>
        <v>353.843</v>
      </c>
      <c r="S336" s="100">
        <v>75.2</v>
      </c>
      <c r="T336" s="607">
        <f>ROUND(S336*R336,2)</f>
        <v>26608.99</v>
      </c>
    </row>
    <row r="337" spans="2:20" s="299" customFormat="1" ht="13.5" hidden="1" outlineLevel="3">
      <c r="B337" s="294"/>
      <c r="C337" s="295"/>
      <c r="D337" s="283" t="s">
        <v>70</v>
      </c>
      <c r="E337" s="296" t="s">
        <v>15</v>
      </c>
      <c r="F337" s="297" t="s">
        <v>402</v>
      </c>
      <c r="G337" s="295"/>
      <c r="H337" s="298" t="s">
        <v>15</v>
      </c>
      <c r="I337" s="144" t="s">
        <v>15</v>
      </c>
      <c r="J337" s="295"/>
      <c r="K337" s="295"/>
      <c r="L337" s="608"/>
      <c r="M337" s="144" t="s">
        <v>15</v>
      </c>
      <c r="N337" s="609"/>
      <c r="O337" s="608"/>
      <c r="P337" s="144" t="s">
        <v>15</v>
      </c>
      <c r="Q337" s="609"/>
      <c r="R337" s="608" t="e">
        <f t="shared" si="3"/>
        <v>#VALUE!</v>
      </c>
      <c r="S337" s="144" t="s">
        <v>15</v>
      </c>
      <c r="T337" s="609"/>
    </row>
    <row r="338" spans="2:20" s="299" customFormat="1" ht="24" hidden="1" outlineLevel="3">
      <c r="B338" s="294"/>
      <c r="C338" s="295"/>
      <c r="D338" s="283" t="s">
        <v>70</v>
      </c>
      <c r="E338" s="296" t="s">
        <v>15</v>
      </c>
      <c r="F338" s="297" t="s">
        <v>398</v>
      </c>
      <c r="G338" s="295"/>
      <c r="H338" s="298" t="s">
        <v>15</v>
      </c>
      <c r="I338" s="144" t="s">
        <v>15</v>
      </c>
      <c r="J338" s="295"/>
      <c r="K338" s="295"/>
      <c r="L338" s="608"/>
      <c r="M338" s="144" t="s">
        <v>15</v>
      </c>
      <c r="N338" s="609"/>
      <c r="O338" s="608"/>
      <c r="P338" s="144" t="s">
        <v>15</v>
      </c>
      <c r="Q338" s="609"/>
      <c r="R338" s="608" t="e">
        <f t="shared" si="3"/>
        <v>#VALUE!</v>
      </c>
      <c r="S338" s="144" t="s">
        <v>15</v>
      </c>
      <c r="T338" s="609"/>
    </row>
    <row r="339" spans="2:20" s="299" customFormat="1" ht="13.5" hidden="1" outlineLevel="3">
      <c r="B339" s="294"/>
      <c r="C339" s="295"/>
      <c r="D339" s="283" t="s">
        <v>70</v>
      </c>
      <c r="E339" s="296" t="s">
        <v>15</v>
      </c>
      <c r="F339" s="297" t="s">
        <v>403</v>
      </c>
      <c r="G339" s="295"/>
      <c r="H339" s="298" t="s">
        <v>15</v>
      </c>
      <c r="I339" s="144" t="s">
        <v>15</v>
      </c>
      <c r="J339" s="295"/>
      <c r="K339" s="295"/>
      <c r="L339" s="608"/>
      <c r="M339" s="144" t="s">
        <v>15</v>
      </c>
      <c r="N339" s="609"/>
      <c r="O339" s="608"/>
      <c r="P339" s="144" t="s">
        <v>15</v>
      </c>
      <c r="Q339" s="609"/>
      <c r="R339" s="608" t="e">
        <f t="shared" si="3"/>
        <v>#VALUE!</v>
      </c>
      <c r="S339" s="144" t="s">
        <v>15</v>
      </c>
      <c r="T339" s="609"/>
    </row>
    <row r="340" spans="2:20" s="299" customFormat="1" ht="13.5" hidden="1" outlineLevel="3">
      <c r="B340" s="294"/>
      <c r="C340" s="295"/>
      <c r="D340" s="283" t="s">
        <v>70</v>
      </c>
      <c r="E340" s="296" t="s">
        <v>15</v>
      </c>
      <c r="F340" s="297" t="s">
        <v>404</v>
      </c>
      <c r="G340" s="295"/>
      <c r="H340" s="298" t="s">
        <v>15</v>
      </c>
      <c r="I340" s="144" t="s">
        <v>15</v>
      </c>
      <c r="J340" s="295"/>
      <c r="K340" s="295"/>
      <c r="L340" s="608"/>
      <c r="M340" s="144" t="s">
        <v>15</v>
      </c>
      <c r="N340" s="609"/>
      <c r="O340" s="608"/>
      <c r="P340" s="144" t="s">
        <v>15</v>
      </c>
      <c r="Q340" s="609"/>
      <c r="R340" s="608" t="e">
        <f t="shared" si="3"/>
        <v>#VALUE!</v>
      </c>
      <c r="S340" s="144" t="s">
        <v>15</v>
      </c>
      <c r="T340" s="609"/>
    </row>
    <row r="341" spans="2:20" s="299" customFormat="1" ht="13.5" hidden="1" outlineLevel="3">
      <c r="B341" s="294"/>
      <c r="C341" s="295"/>
      <c r="D341" s="283" t="s">
        <v>70</v>
      </c>
      <c r="E341" s="296" t="s">
        <v>15</v>
      </c>
      <c r="F341" s="297" t="s">
        <v>405</v>
      </c>
      <c r="G341" s="295"/>
      <c r="H341" s="298" t="s">
        <v>15</v>
      </c>
      <c r="I341" s="144" t="s">
        <v>15</v>
      </c>
      <c r="J341" s="295"/>
      <c r="K341" s="295"/>
      <c r="L341" s="608"/>
      <c r="M341" s="144" t="s">
        <v>15</v>
      </c>
      <c r="N341" s="609"/>
      <c r="O341" s="608"/>
      <c r="P341" s="144" t="s">
        <v>15</v>
      </c>
      <c r="Q341" s="609"/>
      <c r="R341" s="608" t="e">
        <f t="shared" si="3"/>
        <v>#VALUE!</v>
      </c>
      <c r="S341" s="144" t="s">
        <v>15</v>
      </c>
      <c r="T341" s="609"/>
    </row>
    <row r="342" spans="2:20" s="299" customFormat="1" ht="13.5" hidden="1" outlineLevel="3">
      <c r="B342" s="294"/>
      <c r="C342" s="295"/>
      <c r="D342" s="283" t="s">
        <v>70</v>
      </c>
      <c r="E342" s="296" t="s">
        <v>15</v>
      </c>
      <c r="F342" s="297" t="s">
        <v>406</v>
      </c>
      <c r="G342" s="295"/>
      <c r="H342" s="298" t="s">
        <v>15</v>
      </c>
      <c r="I342" s="144" t="s">
        <v>15</v>
      </c>
      <c r="J342" s="295"/>
      <c r="K342" s="295"/>
      <c r="L342" s="608"/>
      <c r="M342" s="144" t="s">
        <v>15</v>
      </c>
      <c r="N342" s="609"/>
      <c r="O342" s="608"/>
      <c r="P342" s="144" t="s">
        <v>15</v>
      </c>
      <c r="Q342" s="609"/>
      <c r="R342" s="608" t="e">
        <f t="shared" si="3"/>
        <v>#VALUE!</v>
      </c>
      <c r="S342" s="144" t="s">
        <v>15</v>
      </c>
      <c r="T342" s="609"/>
    </row>
    <row r="343" spans="2:20" s="287" customFormat="1" ht="13.5" hidden="1" outlineLevel="3">
      <c r="B343" s="281"/>
      <c r="C343" s="282"/>
      <c r="D343" s="283" t="s">
        <v>70</v>
      </c>
      <c r="E343" s="284" t="s">
        <v>15</v>
      </c>
      <c r="F343" s="285" t="s">
        <v>407</v>
      </c>
      <c r="G343" s="282"/>
      <c r="H343" s="286">
        <v>353.843</v>
      </c>
      <c r="I343" s="136" t="s">
        <v>15</v>
      </c>
      <c r="J343" s="282"/>
      <c r="K343" s="282"/>
      <c r="L343" s="610"/>
      <c r="M343" s="136" t="s">
        <v>15</v>
      </c>
      <c r="N343" s="611"/>
      <c r="O343" s="610"/>
      <c r="P343" s="136" t="s">
        <v>15</v>
      </c>
      <c r="Q343" s="611"/>
      <c r="R343" s="610">
        <f t="shared" si="3"/>
        <v>353.843</v>
      </c>
      <c r="S343" s="136" t="s">
        <v>15</v>
      </c>
      <c r="T343" s="611"/>
    </row>
    <row r="344" spans="2:20" s="293" customFormat="1" ht="13.5" hidden="1" outlineLevel="3">
      <c r="B344" s="288"/>
      <c r="C344" s="289"/>
      <c r="D344" s="283" t="s">
        <v>70</v>
      </c>
      <c r="E344" s="290" t="s">
        <v>15</v>
      </c>
      <c r="F344" s="291" t="s">
        <v>71</v>
      </c>
      <c r="G344" s="289"/>
      <c r="H344" s="292">
        <v>353.843</v>
      </c>
      <c r="I344" s="138" t="s">
        <v>15</v>
      </c>
      <c r="J344" s="289"/>
      <c r="K344" s="289"/>
      <c r="L344" s="614"/>
      <c r="M344" s="138" t="s">
        <v>15</v>
      </c>
      <c r="N344" s="615"/>
      <c r="O344" s="614"/>
      <c r="P344" s="138" t="s">
        <v>15</v>
      </c>
      <c r="Q344" s="615"/>
      <c r="R344" s="614">
        <f t="shared" si="3"/>
        <v>353.843</v>
      </c>
      <c r="S344" s="138" t="s">
        <v>15</v>
      </c>
      <c r="T344" s="615"/>
    </row>
    <row r="345" spans="2:20" s="280" customFormat="1" ht="22.5" customHeight="1" hidden="1" outlineLevel="2" collapsed="1">
      <c r="B345" s="208"/>
      <c r="C345" s="202" t="s">
        <v>87</v>
      </c>
      <c r="D345" s="202" t="s">
        <v>67</v>
      </c>
      <c r="E345" s="203" t="s">
        <v>395</v>
      </c>
      <c r="F345" s="204" t="s">
        <v>396</v>
      </c>
      <c r="G345" s="205" t="s">
        <v>68</v>
      </c>
      <c r="H345" s="206">
        <v>1616.131</v>
      </c>
      <c r="I345" s="100">
        <v>75.2</v>
      </c>
      <c r="J345" s="207">
        <f>ROUND(I345*H345,2)</f>
        <v>121533.05</v>
      </c>
      <c r="K345" s="652" t="s">
        <v>191</v>
      </c>
      <c r="L345" s="606"/>
      <c r="M345" s="100">
        <v>75.2</v>
      </c>
      <c r="N345" s="607">
        <f>ROUND(M345*L345,2)</f>
        <v>0</v>
      </c>
      <c r="O345" s="606"/>
      <c r="P345" s="100">
        <v>75.2</v>
      </c>
      <c r="Q345" s="607">
        <f>ROUND(P345*O345,2)</f>
        <v>0</v>
      </c>
      <c r="R345" s="606">
        <f t="shared" si="3"/>
        <v>1616.131</v>
      </c>
      <c r="S345" s="100">
        <v>75.2</v>
      </c>
      <c r="T345" s="607">
        <f>ROUND(S345*R345,2)</f>
        <v>121533.05</v>
      </c>
    </row>
    <row r="346" spans="2:20" s="299" customFormat="1" ht="13.5" hidden="1" outlineLevel="3">
      <c r="B346" s="294"/>
      <c r="C346" s="295"/>
      <c r="D346" s="283" t="s">
        <v>70</v>
      </c>
      <c r="E346" s="296" t="s">
        <v>15</v>
      </c>
      <c r="F346" s="297" t="s">
        <v>408</v>
      </c>
      <c r="G346" s="295"/>
      <c r="H346" s="298" t="s">
        <v>15</v>
      </c>
      <c r="I346" s="144" t="s">
        <v>15</v>
      </c>
      <c r="J346" s="295"/>
      <c r="K346" s="295"/>
      <c r="L346" s="608"/>
      <c r="M346" s="144" t="s">
        <v>15</v>
      </c>
      <c r="N346" s="609"/>
      <c r="O346" s="608"/>
      <c r="P346" s="144" t="s">
        <v>15</v>
      </c>
      <c r="Q346" s="609"/>
      <c r="R346" s="608" t="e">
        <f t="shared" si="3"/>
        <v>#VALUE!</v>
      </c>
      <c r="S346" s="144" t="s">
        <v>15</v>
      </c>
      <c r="T346" s="609"/>
    </row>
    <row r="347" spans="2:20" s="299" customFormat="1" ht="24" hidden="1" outlineLevel="3">
      <c r="B347" s="294"/>
      <c r="C347" s="295"/>
      <c r="D347" s="283" t="s">
        <v>70</v>
      </c>
      <c r="E347" s="296" t="s">
        <v>15</v>
      </c>
      <c r="F347" s="297" t="s">
        <v>398</v>
      </c>
      <c r="G347" s="295"/>
      <c r="H347" s="298" t="s">
        <v>15</v>
      </c>
      <c r="I347" s="144" t="s">
        <v>15</v>
      </c>
      <c r="J347" s="295"/>
      <c r="K347" s="295"/>
      <c r="L347" s="608"/>
      <c r="M347" s="144" t="s">
        <v>15</v>
      </c>
      <c r="N347" s="609"/>
      <c r="O347" s="608"/>
      <c r="P347" s="144" t="s">
        <v>15</v>
      </c>
      <c r="Q347" s="609"/>
      <c r="R347" s="608" t="e">
        <f t="shared" si="3"/>
        <v>#VALUE!</v>
      </c>
      <c r="S347" s="144" t="s">
        <v>15</v>
      </c>
      <c r="T347" s="609"/>
    </row>
    <row r="348" spans="2:20" s="299" customFormat="1" ht="13.5" hidden="1" outlineLevel="3">
      <c r="B348" s="294"/>
      <c r="C348" s="295"/>
      <c r="D348" s="283" t="s">
        <v>70</v>
      </c>
      <c r="E348" s="296" t="s">
        <v>15</v>
      </c>
      <c r="F348" s="297" t="s">
        <v>409</v>
      </c>
      <c r="G348" s="295"/>
      <c r="H348" s="298" t="s">
        <v>15</v>
      </c>
      <c r="I348" s="144" t="s">
        <v>15</v>
      </c>
      <c r="J348" s="295"/>
      <c r="K348" s="295"/>
      <c r="L348" s="608"/>
      <c r="M348" s="144" t="s">
        <v>15</v>
      </c>
      <c r="N348" s="609"/>
      <c r="O348" s="608"/>
      <c r="P348" s="144" t="s">
        <v>15</v>
      </c>
      <c r="Q348" s="609"/>
      <c r="R348" s="608" t="e">
        <f t="shared" si="3"/>
        <v>#VALUE!</v>
      </c>
      <c r="S348" s="144" t="s">
        <v>15</v>
      </c>
      <c r="T348" s="609"/>
    </row>
    <row r="349" spans="2:20" s="299" customFormat="1" ht="13.5" hidden="1" outlineLevel="3">
      <c r="B349" s="294"/>
      <c r="C349" s="295"/>
      <c r="D349" s="283" t="s">
        <v>70</v>
      </c>
      <c r="E349" s="296" t="s">
        <v>15</v>
      </c>
      <c r="F349" s="297" t="s">
        <v>410</v>
      </c>
      <c r="G349" s="295"/>
      <c r="H349" s="298" t="s">
        <v>15</v>
      </c>
      <c r="I349" s="144" t="s">
        <v>15</v>
      </c>
      <c r="J349" s="295"/>
      <c r="K349" s="295"/>
      <c r="L349" s="608"/>
      <c r="M349" s="144" t="s">
        <v>15</v>
      </c>
      <c r="N349" s="609"/>
      <c r="O349" s="608"/>
      <c r="P349" s="144" t="s">
        <v>15</v>
      </c>
      <c r="Q349" s="609"/>
      <c r="R349" s="608" t="e">
        <f t="shared" si="3"/>
        <v>#VALUE!</v>
      </c>
      <c r="S349" s="144" t="s">
        <v>15</v>
      </c>
      <c r="T349" s="609"/>
    </row>
    <row r="350" spans="2:20" s="299" customFormat="1" ht="13.5" hidden="1" outlineLevel="3">
      <c r="B350" s="294"/>
      <c r="C350" s="295"/>
      <c r="D350" s="283" t="s">
        <v>70</v>
      </c>
      <c r="E350" s="296" t="s">
        <v>15</v>
      </c>
      <c r="F350" s="297" t="s">
        <v>411</v>
      </c>
      <c r="G350" s="295"/>
      <c r="H350" s="298" t="s">
        <v>15</v>
      </c>
      <c r="I350" s="144" t="s">
        <v>15</v>
      </c>
      <c r="J350" s="295"/>
      <c r="K350" s="295"/>
      <c r="L350" s="608"/>
      <c r="M350" s="144" t="s">
        <v>15</v>
      </c>
      <c r="N350" s="609"/>
      <c r="O350" s="608"/>
      <c r="P350" s="144" t="s">
        <v>15</v>
      </c>
      <c r="Q350" s="609"/>
      <c r="R350" s="608" t="e">
        <f t="shared" si="3"/>
        <v>#VALUE!</v>
      </c>
      <c r="S350" s="144" t="s">
        <v>15</v>
      </c>
      <c r="T350" s="609"/>
    </row>
    <row r="351" spans="2:20" s="299" customFormat="1" ht="13.5" hidden="1" outlineLevel="3">
      <c r="B351" s="294"/>
      <c r="C351" s="295"/>
      <c r="D351" s="283" t="s">
        <v>70</v>
      </c>
      <c r="E351" s="296" t="s">
        <v>15</v>
      </c>
      <c r="F351" s="297" t="s">
        <v>412</v>
      </c>
      <c r="G351" s="295"/>
      <c r="H351" s="298" t="s">
        <v>15</v>
      </c>
      <c r="I351" s="144" t="s">
        <v>15</v>
      </c>
      <c r="J351" s="295"/>
      <c r="K351" s="295"/>
      <c r="L351" s="608"/>
      <c r="M351" s="144" t="s">
        <v>15</v>
      </c>
      <c r="N351" s="609"/>
      <c r="O351" s="608"/>
      <c r="P351" s="144" t="s">
        <v>15</v>
      </c>
      <c r="Q351" s="609"/>
      <c r="R351" s="608" t="e">
        <f t="shared" si="3"/>
        <v>#VALUE!</v>
      </c>
      <c r="S351" s="144" t="s">
        <v>15</v>
      </c>
      <c r="T351" s="609"/>
    </row>
    <row r="352" spans="2:20" s="299" customFormat="1" ht="13.5" hidden="1" outlineLevel="3">
      <c r="B352" s="294"/>
      <c r="C352" s="295"/>
      <c r="D352" s="283" t="s">
        <v>70</v>
      </c>
      <c r="E352" s="296" t="s">
        <v>15</v>
      </c>
      <c r="F352" s="297" t="s">
        <v>413</v>
      </c>
      <c r="G352" s="295"/>
      <c r="H352" s="298" t="s">
        <v>15</v>
      </c>
      <c r="I352" s="144" t="s">
        <v>15</v>
      </c>
      <c r="J352" s="295"/>
      <c r="K352" s="295"/>
      <c r="L352" s="608"/>
      <c r="M352" s="144" t="s">
        <v>15</v>
      </c>
      <c r="N352" s="609"/>
      <c r="O352" s="608"/>
      <c r="P352" s="144" t="s">
        <v>15</v>
      </c>
      <c r="Q352" s="609"/>
      <c r="R352" s="608" t="e">
        <f t="shared" si="3"/>
        <v>#VALUE!</v>
      </c>
      <c r="S352" s="144" t="s">
        <v>15</v>
      </c>
      <c r="T352" s="609"/>
    </row>
    <row r="353" spans="2:20" s="299" customFormat="1" ht="13.5" hidden="1" outlineLevel="3">
      <c r="B353" s="294"/>
      <c r="C353" s="295"/>
      <c r="D353" s="283" t="s">
        <v>70</v>
      </c>
      <c r="E353" s="296" t="s">
        <v>15</v>
      </c>
      <c r="F353" s="297" t="s">
        <v>414</v>
      </c>
      <c r="G353" s="295"/>
      <c r="H353" s="298" t="s">
        <v>15</v>
      </c>
      <c r="I353" s="144" t="s">
        <v>15</v>
      </c>
      <c r="J353" s="295"/>
      <c r="K353" s="295"/>
      <c r="L353" s="608"/>
      <c r="M353" s="144" t="s">
        <v>15</v>
      </c>
      <c r="N353" s="609"/>
      <c r="O353" s="608"/>
      <c r="P353" s="144" t="s">
        <v>15</v>
      </c>
      <c r="Q353" s="609"/>
      <c r="R353" s="608" t="e">
        <f t="shared" si="3"/>
        <v>#VALUE!</v>
      </c>
      <c r="S353" s="144" t="s">
        <v>15</v>
      </c>
      <c r="T353" s="609"/>
    </row>
    <row r="354" spans="2:20" s="299" customFormat="1" ht="13.5" hidden="1" outlineLevel="3">
      <c r="B354" s="294"/>
      <c r="C354" s="295"/>
      <c r="D354" s="283" t="s">
        <v>70</v>
      </c>
      <c r="E354" s="296" t="s">
        <v>15</v>
      </c>
      <c r="F354" s="297" t="s">
        <v>415</v>
      </c>
      <c r="G354" s="295"/>
      <c r="H354" s="298" t="s">
        <v>15</v>
      </c>
      <c r="I354" s="144" t="s">
        <v>15</v>
      </c>
      <c r="J354" s="295"/>
      <c r="K354" s="295"/>
      <c r="L354" s="608"/>
      <c r="M354" s="144" t="s">
        <v>15</v>
      </c>
      <c r="N354" s="609"/>
      <c r="O354" s="608"/>
      <c r="P354" s="144" t="s">
        <v>15</v>
      </c>
      <c r="Q354" s="609"/>
      <c r="R354" s="608" t="e">
        <f t="shared" si="3"/>
        <v>#VALUE!</v>
      </c>
      <c r="S354" s="144" t="s">
        <v>15</v>
      </c>
      <c r="T354" s="609"/>
    </row>
    <row r="355" spans="2:20" s="299" customFormat="1" ht="13.5" hidden="1" outlineLevel="3">
      <c r="B355" s="294"/>
      <c r="C355" s="295"/>
      <c r="D355" s="283" t="s">
        <v>70</v>
      </c>
      <c r="E355" s="296" t="s">
        <v>15</v>
      </c>
      <c r="F355" s="297" t="s">
        <v>416</v>
      </c>
      <c r="G355" s="295"/>
      <c r="H355" s="298" t="s">
        <v>15</v>
      </c>
      <c r="I355" s="144" t="s">
        <v>15</v>
      </c>
      <c r="J355" s="295"/>
      <c r="K355" s="295"/>
      <c r="L355" s="608"/>
      <c r="M355" s="144" t="s">
        <v>15</v>
      </c>
      <c r="N355" s="609"/>
      <c r="O355" s="608"/>
      <c r="P355" s="144" t="s">
        <v>15</v>
      </c>
      <c r="Q355" s="609"/>
      <c r="R355" s="608" t="e">
        <f t="shared" si="3"/>
        <v>#VALUE!</v>
      </c>
      <c r="S355" s="144" t="s">
        <v>15</v>
      </c>
      <c r="T355" s="609"/>
    </row>
    <row r="356" spans="2:20" s="299" customFormat="1" ht="13.5" hidden="1" outlineLevel="3">
      <c r="B356" s="294"/>
      <c r="C356" s="295"/>
      <c r="D356" s="283" t="s">
        <v>70</v>
      </c>
      <c r="E356" s="296" t="s">
        <v>15</v>
      </c>
      <c r="F356" s="297" t="s">
        <v>417</v>
      </c>
      <c r="G356" s="295"/>
      <c r="H356" s="298" t="s">
        <v>15</v>
      </c>
      <c r="I356" s="144" t="s">
        <v>15</v>
      </c>
      <c r="J356" s="295"/>
      <c r="K356" s="295"/>
      <c r="L356" s="608"/>
      <c r="M356" s="144" t="s">
        <v>15</v>
      </c>
      <c r="N356" s="609"/>
      <c r="O356" s="608"/>
      <c r="P356" s="144" t="s">
        <v>15</v>
      </c>
      <c r="Q356" s="609"/>
      <c r="R356" s="608" t="e">
        <f t="shared" si="3"/>
        <v>#VALUE!</v>
      </c>
      <c r="S356" s="144" t="s">
        <v>15</v>
      </c>
      <c r="T356" s="609"/>
    </row>
    <row r="357" spans="2:20" s="299" customFormat="1" ht="13.5" hidden="1" outlineLevel="3">
      <c r="B357" s="294"/>
      <c r="C357" s="295"/>
      <c r="D357" s="283" t="s">
        <v>70</v>
      </c>
      <c r="E357" s="296" t="s">
        <v>15</v>
      </c>
      <c r="F357" s="297" t="s">
        <v>418</v>
      </c>
      <c r="G357" s="295"/>
      <c r="H357" s="298" t="s">
        <v>15</v>
      </c>
      <c r="I357" s="144" t="s">
        <v>15</v>
      </c>
      <c r="J357" s="295"/>
      <c r="K357" s="295"/>
      <c r="L357" s="608"/>
      <c r="M357" s="144" t="s">
        <v>15</v>
      </c>
      <c r="N357" s="609"/>
      <c r="O357" s="608"/>
      <c r="P357" s="144" t="s">
        <v>15</v>
      </c>
      <c r="Q357" s="609"/>
      <c r="R357" s="608" t="e">
        <f t="shared" si="3"/>
        <v>#VALUE!</v>
      </c>
      <c r="S357" s="144" t="s">
        <v>15</v>
      </c>
      <c r="T357" s="609"/>
    </row>
    <row r="358" spans="2:20" s="299" customFormat="1" ht="13.5" hidden="1" outlineLevel="3">
      <c r="B358" s="294"/>
      <c r="C358" s="295"/>
      <c r="D358" s="283" t="s">
        <v>70</v>
      </c>
      <c r="E358" s="296" t="s">
        <v>15</v>
      </c>
      <c r="F358" s="297" t="s">
        <v>419</v>
      </c>
      <c r="G358" s="295"/>
      <c r="H358" s="298" t="s">
        <v>15</v>
      </c>
      <c r="I358" s="144" t="s">
        <v>15</v>
      </c>
      <c r="J358" s="295"/>
      <c r="K358" s="295"/>
      <c r="L358" s="608"/>
      <c r="M358" s="144" t="s">
        <v>15</v>
      </c>
      <c r="N358" s="609"/>
      <c r="O358" s="608"/>
      <c r="P358" s="144" t="s">
        <v>15</v>
      </c>
      <c r="Q358" s="609"/>
      <c r="R358" s="608" t="e">
        <f t="shared" si="3"/>
        <v>#VALUE!</v>
      </c>
      <c r="S358" s="144" t="s">
        <v>15</v>
      </c>
      <c r="T358" s="609"/>
    </row>
    <row r="359" spans="2:20" s="299" customFormat="1" ht="13.5" hidden="1" outlineLevel="3">
      <c r="B359" s="294"/>
      <c r="C359" s="295"/>
      <c r="D359" s="283" t="s">
        <v>70</v>
      </c>
      <c r="E359" s="296" t="s">
        <v>15</v>
      </c>
      <c r="F359" s="297" t="s">
        <v>420</v>
      </c>
      <c r="G359" s="295"/>
      <c r="H359" s="298" t="s">
        <v>15</v>
      </c>
      <c r="I359" s="144" t="s">
        <v>15</v>
      </c>
      <c r="J359" s="295"/>
      <c r="K359" s="295"/>
      <c r="L359" s="608"/>
      <c r="M359" s="144" t="s">
        <v>15</v>
      </c>
      <c r="N359" s="609"/>
      <c r="O359" s="608"/>
      <c r="P359" s="144" t="s">
        <v>15</v>
      </c>
      <c r="Q359" s="609"/>
      <c r="R359" s="608" t="e">
        <f t="shared" si="3"/>
        <v>#VALUE!</v>
      </c>
      <c r="S359" s="144" t="s">
        <v>15</v>
      </c>
      <c r="T359" s="609"/>
    </row>
    <row r="360" spans="2:20" s="299" customFormat="1" ht="13.5" hidden="1" outlineLevel="3">
      <c r="B360" s="294"/>
      <c r="C360" s="295"/>
      <c r="D360" s="283" t="s">
        <v>70</v>
      </c>
      <c r="E360" s="296" t="s">
        <v>15</v>
      </c>
      <c r="F360" s="297" t="s">
        <v>421</v>
      </c>
      <c r="G360" s="295"/>
      <c r="H360" s="298" t="s">
        <v>15</v>
      </c>
      <c r="I360" s="144" t="s">
        <v>15</v>
      </c>
      <c r="J360" s="295"/>
      <c r="K360" s="295"/>
      <c r="L360" s="608"/>
      <c r="M360" s="144" t="s">
        <v>15</v>
      </c>
      <c r="N360" s="609"/>
      <c r="O360" s="608"/>
      <c r="P360" s="144" t="s">
        <v>15</v>
      </c>
      <c r="Q360" s="609"/>
      <c r="R360" s="608" t="e">
        <f aca="true" t="shared" si="4" ref="R360:R423">H360+L360+O360</f>
        <v>#VALUE!</v>
      </c>
      <c r="S360" s="144" t="s">
        <v>15</v>
      </c>
      <c r="T360" s="609"/>
    </row>
    <row r="361" spans="2:20" s="299" customFormat="1" ht="13.5" hidden="1" outlineLevel="3">
      <c r="B361" s="294"/>
      <c r="C361" s="295"/>
      <c r="D361" s="283" t="s">
        <v>70</v>
      </c>
      <c r="E361" s="296" t="s">
        <v>15</v>
      </c>
      <c r="F361" s="297" t="s">
        <v>422</v>
      </c>
      <c r="G361" s="295"/>
      <c r="H361" s="298" t="s">
        <v>15</v>
      </c>
      <c r="I361" s="144" t="s">
        <v>15</v>
      </c>
      <c r="J361" s="295"/>
      <c r="K361" s="295"/>
      <c r="L361" s="608"/>
      <c r="M361" s="144" t="s">
        <v>15</v>
      </c>
      <c r="N361" s="609"/>
      <c r="O361" s="608"/>
      <c r="P361" s="144" t="s">
        <v>15</v>
      </c>
      <c r="Q361" s="609"/>
      <c r="R361" s="608" t="e">
        <f t="shared" si="4"/>
        <v>#VALUE!</v>
      </c>
      <c r="S361" s="144" t="s">
        <v>15</v>
      </c>
      <c r="T361" s="609"/>
    </row>
    <row r="362" spans="2:20" s="299" customFormat="1" ht="13.5" hidden="1" outlineLevel="3">
      <c r="B362" s="294"/>
      <c r="C362" s="295"/>
      <c r="D362" s="283" t="s">
        <v>70</v>
      </c>
      <c r="E362" s="296" t="s">
        <v>15</v>
      </c>
      <c r="F362" s="297" t="s">
        <v>423</v>
      </c>
      <c r="G362" s="295"/>
      <c r="H362" s="298" t="s">
        <v>15</v>
      </c>
      <c r="I362" s="144" t="s">
        <v>15</v>
      </c>
      <c r="J362" s="295"/>
      <c r="K362" s="295"/>
      <c r="L362" s="608"/>
      <c r="M362" s="144" t="s">
        <v>15</v>
      </c>
      <c r="N362" s="609"/>
      <c r="O362" s="608"/>
      <c r="P362" s="144" t="s">
        <v>15</v>
      </c>
      <c r="Q362" s="609"/>
      <c r="R362" s="608" t="e">
        <f t="shared" si="4"/>
        <v>#VALUE!</v>
      </c>
      <c r="S362" s="144" t="s">
        <v>15</v>
      </c>
      <c r="T362" s="609"/>
    </row>
    <row r="363" spans="2:20" s="299" customFormat="1" ht="13.5" hidden="1" outlineLevel="3">
      <c r="B363" s="294"/>
      <c r="C363" s="295"/>
      <c r="D363" s="283" t="s">
        <v>70</v>
      </c>
      <c r="E363" s="296" t="s">
        <v>15</v>
      </c>
      <c r="F363" s="297" t="s">
        <v>424</v>
      </c>
      <c r="G363" s="295"/>
      <c r="H363" s="298" t="s">
        <v>15</v>
      </c>
      <c r="I363" s="144" t="s">
        <v>15</v>
      </c>
      <c r="J363" s="295"/>
      <c r="K363" s="295"/>
      <c r="L363" s="608"/>
      <c r="M363" s="144" t="s">
        <v>15</v>
      </c>
      <c r="N363" s="609"/>
      <c r="O363" s="608"/>
      <c r="P363" s="144" t="s">
        <v>15</v>
      </c>
      <c r="Q363" s="609"/>
      <c r="R363" s="608" t="e">
        <f t="shared" si="4"/>
        <v>#VALUE!</v>
      </c>
      <c r="S363" s="144" t="s">
        <v>15</v>
      </c>
      <c r="T363" s="609"/>
    </row>
    <row r="364" spans="2:20" s="299" customFormat="1" ht="13.5" hidden="1" outlineLevel="3">
      <c r="B364" s="294"/>
      <c r="C364" s="295"/>
      <c r="D364" s="283" t="s">
        <v>70</v>
      </c>
      <c r="E364" s="296" t="s">
        <v>15</v>
      </c>
      <c r="F364" s="297" t="s">
        <v>425</v>
      </c>
      <c r="G364" s="295"/>
      <c r="H364" s="298" t="s">
        <v>15</v>
      </c>
      <c r="I364" s="144" t="s">
        <v>15</v>
      </c>
      <c r="J364" s="295"/>
      <c r="K364" s="295"/>
      <c r="L364" s="608"/>
      <c r="M364" s="144" t="s">
        <v>15</v>
      </c>
      <c r="N364" s="609"/>
      <c r="O364" s="608"/>
      <c r="P364" s="144" t="s">
        <v>15</v>
      </c>
      <c r="Q364" s="609"/>
      <c r="R364" s="608" t="e">
        <f t="shared" si="4"/>
        <v>#VALUE!</v>
      </c>
      <c r="S364" s="144" t="s">
        <v>15</v>
      </c>
      <c r="T364" s="609"/>
    </row>
    <row r="365" spans="2:20" s="299" customFormat="1" ht="13.5" hidden="1" outlineLevel="3">
      <c r="B365" s="294"/>
      <c r="C365" s="295"/>
      <c r="D365" s="283" t="s">
        <v>70</v>
      </c>
      <c r="E365" s="296" t="s">
        <v>15</v>
      </c>
      <c r="F365" s="297" t="s">
        <v>426</v>
      </c>
      <c r="G365" s="295"/>
      <c r="H365" s="298" t="s">
        <v>15</v>
      </c>
      <c r="I365" s="144" t="s">
        <v>15</v>
      </c>
      <c r="J365" s="295"/>
      <c r="K365" s="295"/>
      <c r="L365" s="608"/>
      <c r="M365" s="144" t="s">
        <v>15</v>
      </c>
      <c r="N365" s="609"/>
      <c r="O365" s="608"/>
      <c r="P365" s="144" t="s">
        <v>15</v>
      </c>
      <c r="Q365" s="609"/>
      <c r="R365" s="608" t="e">
        <f t="shared" si="4"/>
        <v>#VALUE!</v>
      </c>
      <c r="S365" s="144" t="s">
        <v>15</v>
      </c>
      <c r="T365" s="609"/>
    </row>
    <row r="366" spans="2:20" s="299" customFormat="1" ht="13.5" hidden="1" outlineLevel="3">
      <c r="B366" s="294"/>
      <c r="C366" s="295"/>
      <c r="D366" s="283" t="s">
        <v>70</v>
      </c>
      <c r="E366" s="296" t="s">
        <v>15</v>
      </c>
      <c r="F366" s="297" t="s">
        <v>427</v>
      </c>
      <c r="G366" s="295"/>
      <c r="H366" s="298" t="s">
        <v>15</v>
      </c>
      <c r="I366" s="144" t="s">
        <v>15</v>
      </c>
      <c r="J366" s="295"/>
      <c r="K366" s="295"/>
      <c r="L366" s="608"/>
      <c r="M366" s="144" t="s">
        <v>15</v>
      </c>
      <c r="N366" s="609"/>
      <c r="O366" s="608"/>
      <c r="P366" s="144" t="s">
        <v>15</v>
      </c>
      <c r="Q366" s="609"/>
      <c r="R366" s="608" t="e">
        <f t="shared" si="4"/>
        <v>#VALUE!</v>
      </c>
      <c r="S366" s="144" t="s">
        <v>15</v>
      </c>
      <c r="T366" s="609"/>
    </row>
    <row r="367" spans="2:20" s="299" customFormat="1" ht="13.5" hidden="1" outlineLevel="3">
      <c r="B367" s="294"/>
      <c r="C367" s="295"/>
      <c r="D367" s="283" t="s">
        <v>70</v>
      </c>
      <c r="E367" s="296" t="s">
        <v>15</v>
      </c>
      <c r="F367" s="297" t="s">
        <v>428</v>
      </c>
      <c r="G367" s="295"/>
      <c r="H367" s="298" t="s">
        <v>15</v>
      </c>
      <c r="I367" s="144" t="s">
        <v>15</v>
      </c>
      <c r="J367" s="295"/>
      <c r="K367" s="295"/>
      <c r="L367" s="608"/>
      <c r="M367" s="144" t="s">
        <v>15</v>
      </c>
      <c r="N367" s="609"/>
      <c r="O367" s="608"/>
      <c r="P367" s="144" t="s">
        <v>15</v>
      </c>
      <c r="Q367" s="609"/>
      <c r="R367" s="608" t="e">
        <f t="shared" si="4"/>
        <v>#VALUE!</v>
      </c>
      <c r="S367" s="144" t="s">
        <v>15</v>
      </c>
      <c r="T367" s="609"/>
    </row>
    <row r="368" spans="2:20" s="299" customFormat="1" ht="13.5" hidden="1" outlineLevel="3">
      <c r="B368" s="294"/>
      <c r="C368" s="295"/>
      <c r="D368" s="283" t="s">
        <v>70</v>
      </c>
      <c r="E368" s="296" t="s">
        <v>15</v>
      </c>
      <c r="F368" s="297" t="s">
        <v>429</v>
      </c>
      <c r="G368" s="295"/>
      <c r="H368" s="298" t="s">
        <v>15</v>
      </c>
      <c r="I368" s="144" t="s">
        <v>15</v>
      </c>
      <c r="J368" s="295"/>
      <c r="K368" s="295"/>
      <c r="L368" s="608"/>
      <c r="M368" s="144" t="s">
        <v>15</v>
      </c>
      <c r="N368" s="609"/>
      <c r="O368" s="608"/>
      <c r="P368" s="144" t="s">
        <v>15</v>
      </c>
      <c r="Q368" s="609"/>
      <c r="R368" s="608" t="e">
        <f t="shared" si="4"/>
        <v>#VALUE!</v>
      </c>
      <c r="S368" s="144" t="s">
        <v>15</v>
      </c>
      <c r="T368" s="609"/>
    </row>
    <row r="369" spans="2:20" s="299" customFormat="1" ht="13.5" hidden="1" outlineLevel="3">
      <c r="B369" s="294"/>
      <c r="C369" s="295"/>
      <c r="D369" s="283" t="s">
        <v>70</v>
      </c>
      <c r="E369" s="296" t="s">
        <v>15</v>
      </c>
      <c r="F369" s="297" t="s">
        <v>430</v>
      </c>
      <c r="G369" s="295"/>
      <c r="H369" s="298" t="s">
        <v>15</v>
      </c>
      <c r="I369" s="144" t="s">
        <v>15</v>
      </c>
      <c r="J369" s="295"/>
      <c r="K369" s="295"/>
      <c r="L369" s="608"/>
      <c r="M369" s="144" t="s">
        <v>15</v>
      </c>
      <c r="N369" s="609"/>
      <c r="O369" s="608"/>
      <c r="P369" s="144" t="s">
        <v>15</v>
      </c>
      <c r="Q369" s="609"/>
      <c r="R369" s="608" t="e">
        <f t="shared" si="4"/>
        <v>#VALUE!</v>
      </c>
      <c r="S369" s="144" t="s">
        <v>15</v>
      </c>
      <c r="T369" s="609"/>
    </row>
    <row r="370" spans="2:20" s="287" customFormat="1" ht="13.5" hidden="1" outlineLevel="3">
      <c r="B370" s="281"/>
      <c r="C370" s="282"/>
      <c r="D370" s="283" t="s">
        <v>70</v>
      </c>
      <c r="E370" s="284" t="s">
        <v>15</v>
      </c>
      <c r="F370" s="285" t="s">
        <v>431</v>
      </c>
      <c r="G370" s="282"/>
      <c r="H370" s="286">
        <v>1616.131</v>
      </c>
      <c r="I370" s="136" t="s">
        <v>15</v>
      </c>
      <c r="J370" s="282"/>
      <c r="K370" s="282"/>
      <c r="L370" s="610"/>
      <c r="M370" s="136" t="s">
        <v>15</v>
      </c>
      <c r="N370" s="611"/>
      <c r="O370" s="610"/>
      <c r="P370" s="136" t="s">
        <v>15</v>
      </c>
      <c r="Q370" s="611"/>
      <c r="R370" s="610">
        <f t="shared" si="4"/>
        <v>1616.131</v>
      </c>
      <c r="S370" s="136" t="s">
        <v>15</v>
      </c>
      <c r="T370" s="611"/>
    </row>
    <row r="371" spans="2:20" s="293" customFormat="1" ht="13.5" hidden="1" outlineLevel="3">
      <c r="B371" s="288"/>
      <c r="C371" s="289"/>
      <c r="D371" s="283" t="s">
        <v>70</v>
      </c>
      <c r="E371" s="290" t="s">
        <v>15</v>
      </c>
      <c r="F371" s="291" t="s">
        <v>71</v>
      </c>
      <c r="G371" s="289"/>
      <c r="H371" s="292">
        <v>1616.131</v>
      </c>
      <c r="I371" s="138" t="s">
        <v>15</v>
      </c>
      <c r="J371" s="289"/>
      <c r="K371" s="289"/>
      <c r="L371" s="614"/>
      <c r="M371" s="138" t="s">
        <v>15</v>
      </c>
      <c r="N371" s="615"/>
      <c r="O371" s="614"/>
      <c r="P371" s="138" t="s">
        <v>15</v>
      </c>
      <c r="Q371" s="615"/>
      <c r="R371" s="614">
        <f t="shared" si="4"/>
        <v>1616.131</v>
      </c>
      <c r="S371" s="138" t="s">
        <v>15</v>
      </c>
      <c r="T371" s="615"/>
    </row>
    <row r="372" spans="2:20" s="280" customFormat="1" ht="22.5" customHeight="1" hidden="1" outlineLevel="2" collapsed="1">
      <c r="B372" s="208"/>
      <c r="C372" s="202" t="s">
        <v>88</v>
      </c>
      <c r="D372" s="202" t="s">
        <v>67</v>
      </c>
      <c r="E372" s="203" t="s">
        <v>432</v>
      </c>
      <c r="F372" s="204" t="s">
        <v>433</v>
      </c>
      <c r="G372" s="205" t="s">
        <v>68</v>
      </c>
      <c r="H372" s="206">
        <v>1259.022</v>
      </c>
      <c r="I372" s="100">
        <v>250.8</v>
      </c>
      <c r="J372" s="207">
        <f>ROUND(I372*H372,2)</f>
        <v>315762.72</v>
      </c>
      <c r="K372" s="652" t="s">
        <v>191</v>
      </c>
      <c r="L372" s="606"/>
      <c r="M372" s="100">
        <v>250.8</v>
      </c>
      <c r="N372" s="607">
        <f>ROUND(M372*L372,2)</f>
        <v>0</v>
      </c>
      <c r="O372" s="606"/>
      <c r="P372" s="100">
        <v>250.8</v>
      </c>
      <c r="Q372" s="607">
        <f>ROUND(P372*O372,2)</f>
        <v>0</v>
      </c>
      <c r="R372" s="606">
        <f t="shared" si="4"/>
        <v>1259.022</v>
      </c>
      <c r="S372" s="100">
        <v>250.8</v>
      </c>
      <c r="T372" s="607">
        <f>ROUND(S372*R372,2)</f>
        <v>315762.72</v>
      </c>
    </row>
    <row r="373" spans="2:20" s="299" customFormat="1" ht="13.5" hidden="1" outlineLevel="3">
      <c r="B373" s="294"/>
      <c r="C373" s="295"/>
      <c r="D373" s="283" t="s">
        <v>70</v>
      </c>
      <c r="E373" s="296" t="s">
        <v>15</v>
      </c>
      <c r="F373" s="297" t="s">
        <v>434</v>
      </c>
      <c r="G373" s="295"/>
      <c r="H373" s="298" t="s">
        <v>15</v>
      </c>
      <c r="I373" s="144" t="s">
        <v>15</v>
      </c>
      <c r="J373" s="295"/>
      <c r="K373" s="295"/>
      <c r="L373" s="608"/>
      <c r="M373" s="144" t="s">
        <v>15</v>
      </c>
      <c r="N373" s="609"/>
      <c r="O373" s="608"/>
      <c r="P373" s="144" t="s">
        <v>15</v>
      </c>
      <c r="Q373" s="609"/>
      <c r="R373" s="608" t="e">
        <f t="shared" si="4"/>
        <v>#VALUE!</v>
      </c>
      <c r="S373" s="144" t="s">
        <v>15</v>
      </c>
      <c r="T373" s="609"/>
    </row>
    <row r="374" spans="2:20" s="299" customFormat="1" ht="13.5" hidden="1" outlineLevel="3">
      <c r="B374" s="294"/>
      <c r="C374" s="295"/>
      <c r="D374" s="283" t="s">
        <v>70</v>
      </c>
      <c r="E374" s="296" t="s">
        <v>15</v>
      </c>
      <c r="F374" s="297" t="s">
        <v>435</v>
      </c>
      <c r="G374" s="295"/>
      <c r="H374" s="298" t="s">
        <v>15</v>
      </c>
      <c r="I374" s="144" t="s">
        <v>15</v>
      </c>
      <c r="J374" s="295"/>
      <c r="K374" s="295"/>
      <c r="L374" s="608"/>
      <c r="M374" s="144" t="s">
        <v>15</v>
      </c>
      <c r="N374" s="609"/>
      <c r="O374" s="608"/>
      <c r="P374" s="144" t="s">
        <v>15</v>
      </c>
      <c r="Q374" s="609"/>
      <c r="R374" s="608" t="e">
        <f t="shared" si="4"/>
        <v>#VALUE!</v>
      </c>
      <c r="S374" s="144" t="s">
        <v>15</v>
      </c>
      <c r="T374" s="609"/>
    </row>
    <row r="375" spans="2:20" s="299" customFormat="1" ht="13.5" hidden="1" outlineLevel="3">
      <c r="B375" s="294"/>
      <c r="C375" s="295"/>
      <c r="D375" s="283" t="s">
        <v>70</v>
      </c>
      <c r="E375" s="296" t="s">
        <v>15</v>
      </c>
      <c r="F375" s="297" t="s">
        <v>436</v>
      </c>
      <c r="G375" s="295"/>
      <c r="H375" s="298" t="s">
        <v>15</v>
      </c>
      <c r="I375" s="144" t="s">
        <v>15</v>
      </c>
      <c r="J375" s="295"/>
      <c r="K375" s="295"/>
      <c r="L375" s="608"/>
      <c r="M375" s="144" t="s">
        <v>15</v>
      </c>
      <c r="N375" s="609"/>
      <c r="O375" s="608"/>
      <c r="P375" s="144" t="s">
        <v>15</v>
      </c>
      <c r="Q375" s="609"/>
      <c r="R375" s="608" t="e">
        <f t="shared" si="4"/>
        <v>#VALUE!</v>
      </c>
      <c r="S375" s="144" t="s">
        <v>15</v>
      </c>
      <c r="T375" s="609"/>
    </row>
    <row r="376" spans="2:20" s="299" customFormat="1" ht="13.5" hidden="1" outlineLevel="3">
      <c r="B376" s="294"/>
      <c r="C376" s="295"/>
      <c r="D376" s="283" t="s">
        <v>70</v>
      </c>
      <c r="E376" s="296" t="s">
        <v>15</v>
      </c>
      <c r="F376" s="297" t="s">
        <v>437</v>
      </c>
      <c r="G376" s="295"/>
      <c r="H376" s="298" t="s">
        <v>15</v>
      </c>
      <c r="I376" s="144" t="s">
        <v>15</v>
      </c>
      <c r="J376" s="295"/>
      <c r="K376" s="295"/>
      <c r="L376" s="608"/>
      <c r="M376" s="144" t="s">
        <v>15</v>
      </c>
      <c r="N376" s="609"/>
      <c r="O376" s="608"/>
      <c r="P376" s="144" t="s">
        <v>15</v>
      </c>
      <c r="Q376" s="609"/>
      <c r="R376" s="608" t="e">
        <f t="shared" si="4"/>
        <v>#VALUE!</v>
      </c>
      <c r="S376" s="144" t="s">
        <v>15</v>
      </c>
      <c r="T376" s="609"/>
    </row>
    <row r="377" spans="2:20" s="299" customFormat="1" ht="13.5" hidden="1" outlineLevel="3">
      <c r="B377" s="294"/>
      <c r="C377" s="295"/>
      <c r="D377" s="283" t="s">
        <v>70</v>
      </c>
      <c r="E377" s="296" t="s">
        <v>15</v>
      </c>
      <c r="F377" s="297" t="s">
        <v>438</v>
      </c>
      <c r="G377" s="295"/>
      <c r="H377" s="298" t="s">
        <v>15</v>
      </c>
      <c r="I377" s="144" t="s">
        <v>15</v>
      </c>
      <c r="J377" s="295"/>
      <c r="K377" s="295"/>
      <c r="L377" s="608"/>
      <c r="M377" s="144" t="s">
        <v>15</v>
      </c>
      <c r="N377" s="609"/>
      <c r="O377" s="608"/>
      <c r="P377" s="144" t="s">
        <v>15</v>
      </c>
      <c r="Q377" s="609"/>
      <c r="R377" s="608" t="e">
        <f t="shared" si="4"/>
        <v>#VALUE!</v>
      </c>
      <c r="S377" s="144" t="s">
        <v>15</v>
      </c>
      <c r="T377" s="609"/>
    </row>
    <row r="378" spans="2:20" s="299" customFormat="1" ht="13.5" hidden="1" outlineLevel="3">
      <c r="B378" s="294"/>
      <c r="C378" s="295"/>
      <c r="D378" s="283" t="s">
        <v>70</v>
      </c>
      <c r="E378" s="296" t="s">
        <v>15</v>
      </c>
      <c r="F378" s="297" t="s">
        <v>439</v>
      </c>
      <c r="G378" s="295"/>
      <c r="H378" s="298" t="s">
        <v>15</v>
      </c>
      <c r="I378" s="144" t="s">
        <v>15</v>
      </c>
      <c r="J378" s="295"/>
      <c r="K378" s="295"/>
      <c r="L378" s="608"/>
      <c r="M378" s="144" t="s">
        <v>15</v>
      </c>
      <c r="N378" s="609"/>
      <c r="O378" s="608"/>
      <c r="P378" s="144" t="s">
        <v>15</v>
      </c>
      <c r="Q378" s="609"/>
      <c r="R378" s="608" t="e">
        <f t="shared" si="4"/>
        <v>#VALUE!</v>
      </c>
      <c r="S378" s="144" t="s">
        <v>15</v>
      </c>
      <c r="T378" s="609"/>
    </row>
    <row r="379" spans="2:20" s="299" customFormat="1" ht="13.5" hidden="1" outlineLevel="3">
      <c r="B379" s="294"/>
      <c r="C379" s="295"/>
      <c r="D379" s="283" t="s">
        <v>70</v>
      </c>
      <c r="E379" s="296" t="s">
        <v>15</v>
      </c>
      <c r="F379" s="297" t="s">
        <v>440</v>
      </c>
      <c r="G379" s="295"/>
      <c r="H379" s="298" t="s">
        <v>15</v>
      </c>
      <c r="I379" s="144" t="s">
        <v>15</v>
      </c>
      <c r="J379" s="295"/>
      <c r="K379" s="295"/>
      <c r="L379" s="608"/>
      <c r="M379" s="144" t="s">
        <v>15</v>
      </c>
      <c r="N379" s="609"/>
      <c r="O379" s="608"/>
      <c r="P379" s="144" t="s">
        <v>15</v>
      </c>
      <c r="Q379" s="609"/>
      <c r="R379" s="608" t="e">
        <f t="shared" si="4"/>
        <v>#VALUE!</v>
      </c>
      <c r="S379" s="144" t="s">
        <v>15</v>
      </c>
      <c r="T379" s="609"/>
    </row>
    <row r="380" spans="2:20" s="299" customFormat="1" ht="13.5" hidden="1" outlineLevel="3">
      <c r="B380" s="294"/>
      <c r="C380" s="295"/>
      <c r="D380" s="283" t="s">
        <v>70</v>
      </c>
      <c r="E380" s="296" t="s">
        <v>15</v>
      </c>
      <c r="F380" s="297" t="s">
        <v>441</v>
      </c>
      <c r="G380" s="295"/>
      <c r="H380" s="298" t="s">
        <v>15</v>
      </c>
      <c r="I380" s="144" t="s">
        <v>15</v>
      </c>
      <c r="J380" s="295"/>
      <c r="K380" s="295"/>
      <c r="L380" s="608"/>
      <c r="M380" s="144" t="s">
        <v>15</v>
      </c>
      <c r="N380" s="609"/>
      <c r="O380" s="608"/>
      <c r="P380" s="144" t="s">
        <v>15</v>
      </c>
      <c r="Q380" s="609"/>
      <c r="R380" s="608" t="e">
        <f t="shared" si="4"/>
        <v>#VALUE!</v>
      </c>
      <c r="S380" s="144" t="s">
        <v>15</v>
      </c>
      <c r="T380" s="609"/>
    </row>
    <row r="381" spans="2:20" s="299" customFormat="1" ht="13.5" hidden="1" outlineLevel="3">
      <c r="B381" s="294"/>
      <c r="C381" s="295"/>
      <c r="D381" s="283" t="s">
        <v>70</v>
      </c>
      <c r="E381" s="296" t="s">
        <v>15</v>
      </c>
      <c r="F381" s="297" t="s">
        <v>442</v>
      </c>
      <c r="G381" s="295"/>
      <c r="H381" s="298" t="s">
        <v>15</v>
      </c>
      <c r="I381" s="144" t="s">
        <v>15</v>
      </c>
      <c r="J381" s="295"/>
      <c r="K381" s="295"/>
      <c r="L381" s="608"/>
      <c r="M381" s="144" t="s">
        <v>15</v>
      </c>
      <c r="N381" s="609"/>
      <c r="O381" s="608"/>
      <c r="P381" s="144" t="s">
        <v>15</v>
      </c>
      <c r="Q381" s="609"/>
      <c r="R381" s="608" t="e">
        <f t="shared" si="4"/>
        <v>#VALUE!</v>
      </c>
      <c r="S381" s="144" t="s">
        <v>15</v>
      </c>
      <c r="T381" s="609"/>
    </row>
    <row r="382" spans="2:20" s="299" customFormat="1" ht="13.5" hidden="1" outlineLevel="3">
      <c r="B382" s="294"/>
      <c r="C382" s="295"/>
      <c r="D382" s="283" t="s">
        <v>70</v>
      </c>
      <c r="E382" s="296" t="s">
        <v>15</v>
      </c>
      <c r="F382" s="297" t="s">
        <v>443</v>
      </c>
      <c r="G382" s="295"/>
      <c r="H382" s="298" t="s">
        <v>15</v>
      </c>
      <c r="I382" s="144" t="s">
        <v>15</v>
      </c>
      <c r="J382" s="295"/>
      <c r="K382" s="295"/>
      <c r="L382" s="608"/>
      <c r="M382" s="144" t="s">
        <v>15</v>
      </c>
      <c r="N382" s="609"/>
      <c r="O382" s="608"/>
      <c r="P382" s="144" t="s">
        <v>15</v>
      </c>
      <c r="Q382" s="609"/>
      <c r="R382" s="608" t="e">
        <f t="shared" si="4"/>
        <v>#VALUE!</v>
      </c>
      <c r="S382" s="144" t="s">
        <v>15</v>
      </c>
      <c r="T382" s="609"/>
    </row>
    <row r="383" spans="2:20" s="299" customFormat="1" ht="13.5" hidden="1" outlineLevel="3">
      <c r="B383" s="294"/>
      <c r="C383" s="295"/>
      <c r="D383" s="283" t="s">
        <v>70</v>
      </c>
      <c r="E383" s="296" t="s">
        <v>15</v>
      </c>
      <c r="F383" s="297" t="s">
        <v>444</v>
      </c>
      <c r="G383" s="295"/>
      <c r="H383" s="298" t="s">
        <v>15</v>
      </c>
      <c r="I383" s="144" t="s">
        <v>15</v>
      </c>
      <c r="J383" s="295"/>
      <c r="K383" s="295"/>
      <c r="L383" s="608"/>
      <c r="M383" s="144" t="s">
        <v>15</v>
      </c>
      <c r="N383" s="609"/>
      <c r="O383" s="608"/>
      <c r="P383" s="144" t="s">
        <v>15</v>
      </c>
      <c r="Q383" s="609"/>
      <c r="R383" s="608" t="e">
        <f t="shared" si="4"/>
        <v>#VALUE!</v>
      </c>
      <c r="S383" s="144" t="s">
        <v>15</v>
      </c>
      <c r="T383" s="609"/>
    </row>
    <row r="384" spans="2:20" s="299" customFormat="1" ht="13.5" hidden="1" outlineLevel="3">
      <c r="B384" s="294"/>
      <c r="C384" s="295"/>
      <c r="D384" s="283" t="s">
        <v>70</v>
      </c>
      <c r="E384" s="296" t="s">
        <v>15</v>
      </c>
      <c r="F384" s="297" t="s">
        <v>445</v>
      </c>
      <c r="G384" s="295"/>
      <c r="H384" s="298" t="s">
        <v>15</v>
      </c>
      <c r="I384" s="144" t="s">
        <v>15</v>
      </c>
      <c r="J384" s="295"/>
      <c r="K384" s="295"/>
      <c r="L384" s="608"/>
      <c r="M384" s="144" t="s">
        <v>15</v>
      </c>
      <c r="N384" s="609"/>
      <c r="O384" s="608"/>
      <c r="P384" s="144" t="s">
        <v>15</v>
      </c>
      <c r="Q384" s="609"/>
      <c r="R384" s="608" t="e">
        <f t="shared" si="4"/>
        <v>#VALUE!</v>
      </c>
      <c r="S384" s="144" t="s">
        <v>15</v>
      </c>
      <c r="T384" s="609"/>
    </row>
    <row r="385" spans="2:20" s="299" customFormat="1" ht="13.5" hidden="1" outlineLevel="3">
      <c r="B385" s="294"/>
      <c r="C385" s="295"/>
      <c r="D385" s="283" t="s">
        <v>70</v>
      </c>
      <c r="E385" s="296" t="s">
        <v>15</v>
      </c>
      <c r="F385" s="297" t="s">
        <v>446</v>
      </c>
      <c r="G385" s="295"/>
      <c r="H385" s="298" t="s">
        <v>15</v>
      </c>
      <c r="I385" s="144" t="s">
        <v>15</v>
      </c>
      <c r="J385" s="295"/>
      <c r="K385" s="295"/>
      <c r="L385" s="608"/>
      <c r="M385" s="144" t="s">
        <v>15</v>
      </c>
      <c r="N385" s="609"/>
      <c r="O385" s="608"/>
      <c r="P385" s="144" t="s">
        <v>15</v>
      </c>
      <c r="Q385" s="609"/>
      <c r="R385" s="608" t="e">
        <f t="shared" si="4"/>
        <v>#VALUE!</v>
      </c>
      <c r="S385" s="144" t="s">
        <v>15</v>
      </c>
      <c r="T385" s="609"/>
    </row>
    <row r="386" spans="2:20" s="299" customFormat="1" ht="13.5" hidden="1" outlineLevel="3">
      <c r="B386" s="294"/>
      <c r="C386" s="295"/>
      <c r="D386" s="283" t="s">
        <v>70</v>
      </c>
      <c r="E386" s="296" t="s">
        <v>15</v>
      </c>
      <c r="F386" s="297" t="s">
        <v>447</v>
      </c>
      <c r="G386" s="295"/>
      <c r="H386" s="298" t="s">
        <v>15</v>
      </c>
      <c r="I386" s="144" t="s">
        <v>15</v>
      </c>
      <c r="J386" s="295"/>
      <c r="K386" s="295"/>
      <c r="L386" s="608"/>
      <c r="M386" s="144" t="s">
        <v>15</v>
      </c>
      <c r="N386" s="609"/>
      <c r="O386" s="608"/>
      <c r="P386" s="144" t="s">
        <v>15</v>
      </c>
      <c r="Q386" s="609"/>
      <c r="R386" s="608" t="e">
        <f t="shared" si="4"/>
        <v>#VALUE!</v>
      </c>
      <c r="S386" s="144" t="s">
        <v>15</v>
      </c>
      <c r="T386" s="609"/>
    </row>
    <row r="387" spans="2:20" s="299" customFormat="1" ht="13.5" hidden="1" outlineLevel="3">
      <c r="B387" s="294"/>
      <c r="C387" s="295"/>
      <c r="D387" s="283" t="s">
        <v>70</v>
      </c>
      <c r="E387" s="296" t="s">
        <v>15</v>
      </c>
      <c r="F387" s="297" t="s">
        <v>448</v>
      </c>
      <c r="G387" s="295"/>
      <c r="H387" s="298" t="s">
        <v>15</v>
      </c>
      <c r="I387" s="144" t="s">
        <v>15</v>
      </c>
      <c r="J387" s="295"/>
      <c r="K387" s="295"/>
      <c r="L387" s="608"/>
      <c r="M387" s="144" t="s">
        <v>15</v>
      </c>
      <c r="N387" s="609"/>
      <c r="O387" s="608"/>
      <c r="P387" s="144" t="s">
        <v>15</v>
      </c>
      <c r="Q387" s="609"/>
      <c r="R387" s="608" t="e">
        <f t="shared" si="4"/>
        <v>#VALUE!</v>
      </c>
      <c r="S387" s="144" t="s">
        <v>15</v>
      </c>
      <c r="T387" s="609"/>
    </row>
    <row r="388" spans="2:20" s="299" customFormat="1" ht="13.5" hidden="1" outlineLevel="3">
      <c r="B388" s="294"/>
      <c r="C388" s="295"/>
      <c r="D388" s="283" t="s">
        <v>70</v>
      </c>
      <c r="E388" s="296" t="s">
        <v>15</v>
      </c>
      <c r="F388" s="297" t="s">
        <v>449</v>
      </c>
      <c r="G388" s="295"/>
      <c r="H388" s="298" t="s">
        <v>15</v>
      </c>
      <c r="I388" s="144" t="s">
        <v>15</v>
      </c>
      <c r="J388" s="295"/>
      <c r="K388" s="295"/>
      <c r="L388" s="608"/>
      <c r="M388" s="144" t="s">
        <v>15</v>
      </c>
      <c r="N388" s="609"/>
      <c r="O388" s="608"/>
      <c r="P388" s="144" t="s">
        <v>15</v>
      </c>
      <c r="Q388" s="609"/>
      <c r="R388" s="608" t="e">
        <f t="shared" si="4"/>
        <v>#VALUE!</v>
      </c>
      <c r="S388" s="144" t="s">
        <v>15</v>
      </c>
      <c r="T388" s="609"/>
    </row>
    <row r="389" spans="2:20" s="299" customFormat="1" ht="13.5" hidden="1" outlineLevel="3">
      <c r="B389" s="294"/>
      <c r="C389" s="295"/>
      <c r="D389" s="283" t="s">
        <v>70</v>
      </c>
      <c r="E389" s="296" t="s">
        <v>15</v>
      </c>
      <c r="F389" s="297" t="s">
        <v>450</v>
      </c>
      <c r="G389" s="295"/>
      <c r="H389" s="298" t="s">
        <v>15</v>
      </c>
      <c r="I389" s="144" t="s">
        <v>15</v>
      </c>
      <c r="J389" s="295"/>
      <c r="K389" s="295"/>
      <c r="L389" s="608"/>
      <c r="M389" s="144" t="s">
        <v>15</v>
      </c>
      <c r="N389" s="609"/>
      <c r="O389" s="608"/>
      <c r="P389" s="144" t="s">
        <v>15</v>
      </c>
      <c r="Q389" s="609"/>
      <c r="R389" s="608" t="e">
        <f t="shared" si="4"/>
        <v>#VALUE!</v>
      </c>
      <c r="S389" s="144" t="s">
        <v>15</v>
      </c>
      <c r="T389" s="609"/>
    </row>
    <row r="390" spans="2:20" s="287" customFormat="1" ht="13.5" hidden="1" outlineLevel="3">
      <c r="B390" s="281"/>
      <c r="C390" s="282"/>
      <c r="D390" s="283" t="s">
        <v>70</v>
      </c>
      <c r="E390" s="284" t="s">
        <v>15</v>
      </c>
      <c r="F390" s="285" t="s">
        <v>451</v>
      </c>
      <c r="G390" s="282"/>
      <c r="H390" s="286">
        <v>1259.022</v>
      </c>
      <c r="I390" s="136" t="s">
        <v>15</v>
      </c>
      <c r="J390" s="282"/>
      <c r="K390" s="282"/>
      <c r="L390" s="610"/>
      <c r="M390" s="136" t="s">
        <v>15</v>
      </c>
      <c r="N390" s="611"/>
      <c r="O390" s="610"/>
      <c r="P390" s="136" t="s">
        <v>15</v>
      </c>
      <c r="Q390" s="611"/>
      <c r="R390" s="610">
        <f t="shared" si="4"/>
        <v>1259.022</v>
      </c>
      <c r="S390" s="136" t="s">
        <v>15</v>
      </c>
      <c r="T390" s="611"/>
    </row>
    <row r="391" spans="2:20" s="293" customFormat="1" ht="13.5" hidden="1" outlineLevel="3">
      <c r="B391" s="288"/>
      <c r="C391" s="289"/>
      <c r="D391" s="283" t="s">
        <v>70</v>
      </c>
      <c r="E391" s="290" t="s">
        <v>15</v>
      </c>
      <c r="F391" s="291" t="s">
        <v>71</v>
      </c>
      <c r="G391" s="289"/>
      <c r="H391" s="292">
        <v>1259.022</v>
      </c>
      <c r="I391" s="138" t="s">
        <v>15</v>
      </c>
      <c r="J391" s="289"/>
      <c r="K391" s="289"/>
      <c r="L391" s="614"/>
      <c r="M391" s="138" t="s">
        <v>15</v>
      </c>
      <c r="N391" s="615"/>
      <c r="O391" s="614"/>
      <c r="P391" s="138" t="s">
        <v>15</v>
      </c>
      <c r="Q391" s="615"/>
      <c r="R391" s="614">
        <f t="shared" si="4"/>
        <v>1259.022</v>
      </c>
      <c r="S391" s="138" t="s">
        <v>15</v>
      </c>
      <c r="T391" s="615"/>
    </row>
    <row r="392" spans="2:20" s="280" customFormat="1" ht="22.5" customHeight="1" hidden="1" outlineLevel="2" collapsed="1">
      <c r="B392" s="208"/>
      <c r="C392" s="202" t="s">
        <v>89</v>
      </c>
      <c r="D392" s="202" t="s">
        <v>67</v>
      </c>
      <c r="E392" s="203" t="s">
        <v>452</v>
      </c>
      <c r="F392" s="204" t="s">
        <v>453</v>
      </c>
      <c r="G392" s="205" t="s">
        <v>77</v>
      </c>
      <c r="H392" s="206">
        <v>789.27</v>
      </c>
      <c r="I392" s="100">
        <v>13.9</v>
      </c>
      <c r="J392" s="207">
        <f>ROUND(I392*H392,2)</f>
        <v>10970.85</v>
      </c>
      <c r="K392" s="652" t="s">
        <v>191</v>
      </c>
      <c r="L392" s="606"/>
      <c r="M392" s="100">
        <v>13.9</v>
      </c>
      <c r="N392" s="607">
        <f>ROUND(M392*L392,2)</f>
        <v>0</v>
      </c>
      <c r="O392" s="606"/>
      <c r="P392" s="100">
        <v>13.9</v>
      </c>
      <c r="Q392" s="607">
        <f>ROUND(P392*O392,2)</f>
        <v>0</v>
      </c>
      <c r="R392" s="606">
        <f t="shared" si="4"/>
        <v>789.27</v>
      </c>
      <c r="S392" s="100">
        <v>13.9</v>
      </c>
      <c r="T392" s="607">
        <f>ROUND(S392*R392,2)</f>
        <v>10970.85</v>
      </c>
    </row>
    <row r="393" spans="2:20" s="299" customFormat="1" ht="13.5" hidden="1" outlineLevel="3">
      <c r="B393" s="294"/>
      <c r="C393" s="295"/>
      <c r="D393" s="283" t="s">
        <v>70</v>
      </c>
      <c r="E393" s="296" t="s">
        <v>15</v>
      </c>
      <c r="F393" s="297" t="s">
        <v>454</v>
      </c>
      <c r="G393" s="295"/>
      <c r="H393" s="298" t="s">
        <v>15</v>
      </c>
      <c r="I393" s="144" t="s">
        <v>15</v>
      </c>
      <c r="J393" s="295"/>
      <c r="K393" s="295"/>
      <c r="L393" s="608"/>
      <c r="M393" s="144" t="s">
        <v>15</v>
      </c>
      <c r="N393" s="609"/>
      <c r="O393" s="608"/>
      <c r="P393" s="144" t="s">
        <v>15</v>
      </c>
      <c r="Q393" s="609"/>
      <c r="R393" s="608" t="e">
        <f t="shared" si="4"/>
        <v>#VALUE!</v>
      </c>
      <c r="S393" s="144" t="s">
        <v>15</v>
      </c>
      <c r="T393" s="609"/>
    </row>
    <row r="394" spans="2:20" s="299" customFormat="1" ht="13.5" hidden="1" outlineLevel="3">
      <c r="B394" s="294"/>
      <c r="C394" s="295"/>
      <c r="D394" s="283" t="s">
        <v>70</v>
      </c>
      <c r="E394" s="296" t="s">
        <v>15</v>
      </c>
      <c r="F394" s="297" t="s">
        <v>455</v>
      </c>
      <c r="G394" s="295"/>
      <c r="H394" s="298" t="s">
        <v>15</v>
      </c>
      <c r="I394" s="144" t="s">
        <v>15</v>
      </c>
      <c r="J394" s="295"/>
      <c r="K394" s="295"/>
      <c r="L394" s="608"/>
      <c r="M394" s="144" t="s">
        <v>15</v>
      </c>
      <c r="N394" s="609"/>
      <c r="O394" s="608"/>
      <c r="P394" s="144" t="s">
        <v>15</v>
      </c>
      <c r="Q394" s="609"/>
      <c r="R394" s="608" t="e">
        <f t="shared" si="4"/>
        <v>#VALUE!</v>
      </c>
      <c r="S394" s="144" t="s">
        <v>15</v>
      </c>
      <c r="T394" s="609"/>
    </row>
    <row r="395" spans="2:20" s="299" customFormat="1" ht="13.5" hidden="1" outlineLevel="3">
      <c r="B395" s="294"/>
      <c r="C395" s="295"/>
      <c r="D395" s="283" t="s">
        <v>70</v>
      </c>
      <c r="E395" s="296" t="s">
        <v>15</v>
      </c>
      <c r="F395" s="297" t="s">
        <v>456</v>
      </c>
      <c r="G395" s="295"/>
      <c r="H395" s="298" t="s">
        <v>15</v>
      </c>
      <c r="I395" s="144" t="s">
        <v>15</v>
      </c>
      <c r="J395" s="295"/>
      <c r="K395" s="295"/>
      <c r="L395" s="608"/>
      <c r="M395" s="144" t="s">
        <v>15</v>
      </c>
      <c r="N395" s="609"/>
      <c r="O395" s="608"/>
      <c r="P395" s="144" t="s">
        <v>15</v>
      </c>
      <c r="Q395" s="609"/>
      <c r="R395" s="608" t="e">
        <f t="shared" si="4"/>
        <v>#VALUE!</v>
      </c>
      <c r="S395" s="144" t="s">
        <v>15</v>
      </c>
      <c r="T395" s="609"/>
    </row>
    <row r="396" spans="2:20" s="299" customFormat="1" ht="13.5" hidden="1" outlineLevel="3">
      <c r="B396" s="294"/>
      <c r="C396" s="295"/>
      <c r="D396" s="283" t="s">
        <v>70</v>
      </c>
      <c r="E396" s="296" t="s">
        <v>15</v>
      </c>
      <c r="F396" s="297" t="s">
        <v>457</v>
      </c>
      <c r="G396" s="295"/>
      <c r="H396" s="298" t="s">
        <v>15</v>
      </c>
      <c r="I396" s="144" t="s">
        <v>15</v>
      </c>
      <c r="J396" s="295"/>
      <c r="K396" s="295"/>
      <c r="L396" s="608"/>
      <c r="M396" s="144" t="s">
        <v>15</v>
      </c>
      <c r="N396" s="609"/>
      <c r="O396" s="608"/>
      <c r="P396" s="144" t="s">
        <v>15</v>
      </c>
      <c r="Q396" s="609"/>
      <c r="R396" s="608" t="e">
        <f t="shared" si="4"/>
        <v>#VALUE!</v>
      </c>
      <c r="S396" s="144" t="s">
        <v>15</v>
      </c>
      <c r="T396" s="609"/>
    </row>
    <row r="397" spans="2:20" s="299" customFormat="1" ht="13.5" hidden="1" outlineLevel="3">
      <c r="B397" s="294"/>
      <c r="C397" s="295"/>
      <c r="D397" s="283" t="s">
        <v>70</v>
      </c>
      <c r="E397" s="296" t="s">
        <v>15</v>
      </c>
      <c r="F397" s="297" t="s">
        <v>458</v>
      </c>
      <c r="G397" s="295"/>
      <c r="H397" s="298" t="s">
        <v>15</v>
      </c>
      <c r="I397" s="144" t="s">
        <v>15</v>
      </c>
      <c r="J397" s="295"/>
      <c r="K397" s="295"/>
      <c r="L397" s="608"/>
      <c r="M397" s="144" t="s">
        <v>15</v>
      </c>
      <c r="N397" s="609"/>
      <c r="O397" s="608"/>
      <c r="P397" s="144" t="s">
        <v>15</v>
      </c>
      <c r="Q397" s="609"/>
      <c r="R397" s="608" t="e">
        <f t="shared" si="4"/>
        <v>#VALUE!</v>
      </c>
      <c r="S397" s="144" t="s">
        <v>15</v>
      </c>
      <c r="T397" s="609"/>
    </row>
    <row r="398" spans="2:20" s="299" customFormat="1" ht="13.5" hidden="1" outlineLevel="3">
      <c r="B398" s="294"/>
      <c r="C398" s="295"/>
      <c r="D398" s="283" t="s">
        <v>70</v>
      </c>
      <c r="E398" s="296" t="s">
        <v>15</v>
      </c>
      <c r="F398" s="297" t="s">
        <v>459</v>
      </c>
      <c r="G398" s="295"/>
      <c r="H398" s="298" t="s">
        <v>15</v>
      </c>
      <c r="I398" s="144" t="s">
        <v>15</v>
      </c>
      <c r="J398" s="295"/>
      <c r="K398" s="295"/>
      <c r="L398" s="608"/>
      <c r="M398" s="144" t="s">
        <v>15</v>
      </c>
      <c r="N398" s="609"/>
      <c r="O398" s="608"/>
      <c r="P398" s="144" t="s">
        <v>15</v>
      </c>
      <c r="Q398" s="609"/>
      <c r="R398" s="608" t="e">
        <f t="shared" si="4"/>
        <v>#VALUE!</v>
      </c>
      <c r="S398" s="144" t="s">
        <v>15</v>
      </c>
      <c r="T398" s="609"/>
    </row>
    <row r="399" spans="2:20" s="299" customFormat="1" ht="13.5" hidden="1" outlineLevel="3">
      <c r="B399" s="294"/>
      <c r="C399" s="295"/>
      <c r="D399" s="283" t="s">
        <v>70</v>
      </c>
      <c r="E399" s="296" t="s">
        <v>15</v>
      </c>
      <c r="F399" s="297" t="s">
        <v>460</v>
      </c>
      <c r="G399" s="295"/>
      <c r="H399" s="298" t="s">
        <v>15</v>
      </c>
      <c r="I399" s="144" t="s">
        <v>15</v>
      </c>
      <c r="J399" s="295"/>
      <c r="K399" s="295"/>
      <c r="L399" s="608"/>
      <c r="M399" s="144" t="s">
        <v>15</v>
      </c>
      <c r="N399" s="609"/>
      <c r="O399" s="608"/>
      <c r="P399" s="144" t="s">
        <v>15</v>
      </c>
      <c r="Q399" s="609"/>
      <c r="R399" s="608" t="e">
        <f t="shared" si="4"/>
        <v>#VALUE!</v>
      </c>
      <c r="S399" s="144" t="s">
        <v>15</v>
      </c>
      <c r="T399" s="609"/>
    </row>
    <row r="400" spans="2:20" s="299" customFormat="1" ht="13.5" hidden="1" outlineLevel="3">
      <c r="B400" s="294"/>
      <c r="C400" s="295"/>
      <c r="D400" s="283" t="s">
        <v>70</v>
      </c>
      <c r="E400" s="296" t="s">
        <v>15</v>
      </c>
      <c r="F400" s="297" t="s">
        <v>457</v>
      </c>
      <c r="G400" s="295"/>
      <c r="H400" s="298" t="s">
        <v>15</v>
      </c>
      <c r="I400" s="144" t="s">
        <v>15</v>
      </c>
      <c r="J400" s="295"/>
      <c r="K400" s="295"/>
      <c r="L400" s="608"/>
      <c r="M400" s="144" t="s">
        <v>15</v>
      </c>
      <c r="N400" s="609"/>
      <c r="O400" s="608"/>
      <c r="P400" s="144" t="s">
        <v>15</v>
      </c>
      <c r="Q400" s="609"/>
      <c r="R400" s="608" t="e">
        <f t="shared" si="4"/>
        <v>#VALUE!</v>
      </c>
      <c r="S400" s="144" t="s">
        <v>15</v>
      </c>
      <c r="T400" s="609"/>
    </row>
    <row r="401" spans="2:20" s="299" customFormat="1" ht="13.5" hidden="1" outlineLevel="3">
      <c r="B401" s="294"/>
      <c r="C401" s="295"/>
      <c r="D401" s="283" t="s">
        <v>70</v>
      </c>
      <c r="E401" s="296" t="s">
        <v>15</v>
      </c>
      <c r="F401" s="297" t="s">
        <v>461</v>
      </c>
      <c r="G401" s="295"/>
      <c r="H401" s="298" t="s">
        <v>15</v>
      </c>
      <c r="I401" s="144" t="s">
        <v>15</v>
      </c>
      <c r="J401" s="295"/>
      <c r="K401" s="295"/>
      <c r="L401" s="608"/>
      <c r="M401" s="144" t="s">
        <v>15</v>
      </c>
      <c r="N401" s="609"/>
      <c r="O401" s="608"/>
      <c r="P401" s="144" t="s">
        <v>15</v>
      </c>
      <c r="Q401" s="609"/>
      <c r="R401" s="608" t="e">
        <f t="shared" si="4"/>
        <v>#VALUE!</v>
      </c>
      <c r="S401" s="144" t="s">
        <v>15</v>
      </c>
      <c r="T401" s="609"/>
    </row>
    <row r="402" spans="2:20" s="299" customFormat="1" ht="13.5" hidden="1" outlineLevel="3">
      <c r="B402" s="294"/>
      <c r="C402" s="295"/>
      <c r="D402" s="283" t="s">
        <v>70</v>
      </c>
      <c r="E402" s="296" t="s">
        <v>15</v>
      </c>
      <c r="F402" s="297" t="s">
        <v>462</v>
      </c>
      <c r="G402" s="295"/>
      <c r="H402" s="298" t="s">
        <v>15</v>
      </c>
      <c r="I402" s="144" t="s">
        <v>15</v>
      </c>
      <c r="J402" s="295"/>
      <c r="K402" s="295"/>
      <c r="L402" s="608"/>
      <c r="M402" s="144" t="s">
        <v>15</v>
      </c>
      <c r="N402" s="609"/>
      <c r="O402" s="608"/>
      <c r="P402" s="144" t="s">
        <v>15</v>
      </c>
      <c r="Q402" s="609"/>
      <c r="R402" s="608" t="e">
        <f t="shared" si="4"/>
        <v>#VALUE!</v>
      </c>
      <c r="S402" s="144" t="s">
        <v>15</v>
      </c>
      <c r="T402" s="609"/>
    </row>
    <row r="403" spans="2:20" s="299" customFormat="1" ht="13.5" hidden="1" outlineLevel="3">
      <c r="B403" s="294"/>
      <c r="C403" s="295"/>
      <c r="D403" s="283" t="s">
        <v>70</v>
      </c>
      <c r="E403" s="296" t="s">
        <v>15</v>
      </c>
      <c r="F403" s="297" t="s">
        <v>463</v>
      </c>
      <c r="G403" s="295"/>
      <c r="H403" s="298" t="s">
        <v>15</v>
      </c>
      <c r="I403" s="144" t="s">
        <v>15</v>
      </c>
      <c r="J403" s="295"/>
      <c r="K403" s="295"/>
      <c r="L403" s="608"/>
      <c r="M403" s="144" t="s">
        <v>15</v>
      </c>
      <c r="N403" s="609"/>
      <c r="O403" s="608"/>
      <c r="P403" s="144" t="s">
        <v>15</v>
      </c>
      <c r="Q403" s="609"/>
      <c r="R403" s="608" t="e">
        <f t="shared" si="4"/>
        <v>#VALUE!</v>
      </c>
      <c r="S403" s="144" t="s">
        <v>15</v>
      </c>
      <c r="T403" s="609"/>
    </row>
    <row r="404" spans="2:20" s="299" customFormat="1" ht="13.5" hidden="1" outlineLevel="3">
      <c r="B404" s="294"/>
      <c r="C404" s="295"/>
      <c r="D404" s="283" t="s">
        <v>70</v>
      </c>
      <c r="E404" s="296" t="s">
        <v>15</v>
      </c>
      <c r="F404" s="297" t="s">
        <v>464</v>
      </c>
      <c r="G404" s="295"/>
      <c r="H404" s="298" t="s">
        <v>15</v>
      </c>
      <c r="I404" s="144" t="s">
        <v>15</v>
      </c>
      <c r="J404" s="295"/>
      <c r="K404" s="295"/>
      <c r="L404" s="608"/>
      <c r="M404" s="144" t="s">
        <v>15</v>
      </c>
      <c r="N404" s="609"/>
      <c r="O404" s="608"/>
      <c r="P404" s="144" t="s">
        <v>15</v>
      </c>
      <c r="Q404" s="609"/>
      <c r="R404" s="608" t="e">
        <f t="shared" si="4"/>
        <v>#VALUE!</v>
      </c>
      <c r="S404" s="144" t="s">
        <v>15</v>
      </c>
      <c r="T404" s="609"/>
    </row>
    <row r="405" spans="2:20" s="287" customFormat="1" ht="13.5" hidden="1" outlineLevel="3">
      <c r="B405" s="281"/>
      <c r="C405" s="282"/>
      <c r="D405" s="283" t="s">
        <v>70</v>
      </c>
      <c r="E405" s="284" t="s">
        <v>15</v>
      </c>
      <c r="F405" s="285" t="s">
        <v>465</v>
      </c>
      <c r="G405" s="282"/>
      <c r="H405" s="286">
        <v>789.27</v>
      </c>
      <c r="I405" s="136" t="s">
        <v>15</v>
      </c>
      <c r="J405" s="282"/>
      <c r="K405" s="282"/>
      <c r="L405" s="610"/>
      <c r="M405" s="136" t="s">
        <v>15</v>
      </c>
      <c r="N405" s="611"/>
      <c r="O405" s="610"/>
      <c r="P405" s="136" t="s">
        <v>15</v>
      </c>
      <c r="Q405" s="611"/>
      <c r="R405" s="610">
        <f t="shared" si="4"/>
        <v>789.27</v>
      </c>
      <c r="S405" s="136" t="s">
        <v>15</v>
      </c>
      <c r="T405" s="611"/>
    </row>
    <row r="406" spans="2:20" s="293" customFormat="1" ht="13.5" hidden="1" outlineLevel="3">
      <c r="B406" s="288"/>
      <c r="C406" s="289"/>
      <c r="D406" s="283" t="s">
        <v>70</v>
      </c>
      <c r="E406" s="290" t="s">
        <v>15</v>
      </c>
      <c r="F406" s="291" t="s">
        <v>71</v>
      </c>
      <c r="G406" s="289"/>
      <c r="H406" s="292">
        <v>789.27</v>
      </c>
      <c r="I406" s="138" t="s">
        <v>15</v>
      </c>
      <c r="J406" s="289"/>
      <c r="K406" s="289"/>
      <c r="L406" s="614"/>
      <c r="M406" s="138" t="s">
        <v>15</v>
      </c>
      <c r="N406" s="615"/>
      <c r="O406" s="614"/>
      <c r="P406" s="138" t="s">
        <v>15</v>
      </c>
      <c r="Q406" s="615"/>
      <c r="R406" s="614">
        <f t="shared" si="4"/>
        <v>789.27</v>
      </c>
      <c r="S406" s="138" t="s">
        <v>15</v>
      </c>
      <c r="T406" s="615"/>
    </row>
    <row r="407" spans="2:20" s="280" customFormat="1" ht="22.5" customHeight="1" hidden="1" outlineLevel="2" collapsed="1">
      <c r="B407" s="208"/>
      <c r="C407" s="202" t="s">
        <v>92</v>
      </c>
      <c r="D407" s="202" t="s">
        <v>67</v>
      </c>
      <c r="E407" s="203" t="s">
        <v>466</v>
      </c>
      <c r="F407" s="204" t="s">
        <v>467</v>
      </c>
      <c r="G407" s="205" t="s">
        <v>77</v>
      </c>
      <c r="H407" s="206">
        <v>789.27</v>
      </c>
      <c r="I407" s="100">
        <v>27.9</v>
      </c>
      <c r="J407" s="207">
        <f>ROUND(I407*H407,2)</f>
        <v>22020.63</v>
      </c>
      <c r="K407" s="652" t="s">
        <v>191</v>
      </c>
      <c r="L407" s="606"/>
      <c r="M407" s="100">
        <v>27.9</v>
      </c>
      <c r="N407" s="607">
        <f>ROUND(M407*L407,2)</f>
        <v>0</v>
      </c>
      <c r="O407" s="606"/>
      <c r="P407" s="100">
        <v>27.9</v>
      </c>
      <c r="Q407" s="607">
        <f>ROUND(P407*O407,2)</f>
        <v>0</v>
      </c>
      <c r="R407" s="606">
        <f t="shared" si="4"/>
        <v>789.27</v>
      </c>
      <c r="S407" s="100">
        <v>27.9</v>
      </c>
      <c r="T407" s="607">
        <f>ROUND(S407*R407,2)</f>
        <v>22020.63</v>
      </c>
    </row>
    <row r="408" spans="2:20" s="287" customFormat="1" ht="13.5" hidden="1" outlineLevel="3">
      <c r="B408" s="281"/>
      <c r="C408" s="282"/>
      <c r="D408" s="283" t="s">
        <v>70</v>
      </c>
      <c r="E408" s="284" t="s">
        <v>15</v>
      </c>
      <c r="F408" s="285" t="s">
        <v>465</v>
      </c>
      <c r="G408" s="282"/>
      <c r="H408" s="286">
        <v>789.27</v>
      </c>
      <c r="I408" s="136" t="s">
        <v>15</v>
      </c>
      <c r="J408" s="282"/>
      <c r="K408" s="282"/>
      <c r="L408" s="610"/>
      <c r="M408" s="136" t="s">
        <v>15</v>
      </c>
      <c r="N408" s="611"/>
      <c r="O408" s="610"/>
      <c r="P408" s="136" t="s">
        <v>15</v>
      </c>
      <c r="Q408" s="611"/>
      <c r="R408" s="610">
        <f t="shared" si="4"/>
        <v>789.27</v>
      </c>
      <c r="S408" s="136" t="s">
        <v>15</v>
      </c>
      <c r="T408" s="611"/>
    </row>
    <row r="409" spans="2:20" s="293" customFormat="1" ht="13.5" hidden="1" outlineLevel="3">
      <c r="B409" s="288"/>
      <c r="C409" s="289"/>
      <c r="D409" s="283" t="s">
        <v>70</v>
      </c>
      <c r="E409" s="290" t="s">
        <v>15</v>
      </c>
      <c r="F409" s="291" t="s">
        <v>71</v>
      </c>
      <c r="G409" s="289"/>
      <c r="H409" s="292">
        <v>789.27</v>
      </c>
      <c r="I409" s="138" t="s">
        <v>15</v>
      </c>
      <c r="J409" s="289"/>
      <c r="K409" s="289"/>
      <c r="L409" s="614"/>
      <c r="M409" s="138" t="s">
        <v>15</v>
      </c>
      <c r="N409" s="615"/>
      <c r="O409" s="614"/>
      <c r="P409" s="138" t="s">
        <v>15</v>
      </c>
      <c r="Q409" s="615"/>
      <c r="R409" s="614">
        <f t="shared" si="4"/>
        <v>789.27</v>
      </c>
      <c r="S409" s="138" t="s">
        <v>15</v>
      </c>
      <c r="T409" s="615"/>
    </row>
    <row r="410" spans="2:20" s="280" customFormat="1" ht="22.5" customHeight="1" hidden="1" outlineLevel="2">
      <c r="B410" s="208"/>
      <c r="C410" s="202" t="s">
        <v>93</v>
      </c>
      <c r="D410" s="202" t="s">
        <v>67</v>
      </c>
      <c r="E410" s="203" t="s">
        <v>468</v>
      </c>
      <c r="F410" s="204" t="s">
        <v>469</v>
      </c>
      <c r="G410" s="205" t="s">
        <v>68</v>
      </c>
      <c r="H410" s="206">
        <v>4196.298</v>
      </c>
      <c r="I410" s="100">
        <v>167.2</v>
      </c>
      <c r="J410" s="207">
        <f>ROUND(I410*H410,2)</f>
        <v>701621.03</v>
      </c>
      <c r="K410" s="652" t="s">
        <v>191</v>
      </c>
      <c r="L410" s="606"/>
      <c r="M410" s="100">
        <v>167.2</v>
      </c>
      <c r="N410" s="607">
        <f>ROUND(M410*L410,2)</f>
        <v>0</v>
      </c>
      <c r="O410" s="606"/>
      <c r="P410" s="100">
        <v>167.2</v>
      </c>
      <c r="Q410" s="607">
        <f>ROUND(P410*O410,2)</f>
        <v>0</v>
      </c>
      <c r="R410" s="606">
        <f t="shared" si="4"/>
        <v>4196.298</v>
      </c>
      <c r="S410" s="100">
        <v>167.2</v>
      </c>
      <c r="T410" s="607">
        <f>ROUND(S410*R410,2)</f>
        <v>701621.03</v>
      </c>
    </row>
    <row r="411" spans="2:20" s="280" customFormat="1" ht="22.5" customHeight="1" hidden="1" outlineLevel="2">
      <c r="B411" s="208"/>
      <c r="C411" s="202" t="s">
        <v>94</v>
      </c>
      <c r="D411" s="202" t="s">
        <v>67</v>
      </c>
      <c r="E411" s="203" t="s">
        <v>470</v>
      </c>
      <c r="F411" s="204" t="s">
        <v>471</v>
      </c>
      <c r="G411" s="205" t="s">
        <v>68</v>
      </c>
      <c r="H411" s="206">
        <v>1616.131</v>
      </c>
      <c r="I411" s="100">
        <v>76.7</v>
      </c>
      <c r="J411" s="207">
        <f>ROUND(I411*H411,2)</f>
        <v>123957.25</v>
      </c>
      <c r="K411" s="652" t="s">
        <v>192</v>
      </c>
      <c r="L411" s="606"/>
      <c r="M411" s="100">
        <v>76.7</v>
      </c>
      <c r="N411" s="607">
        <f>ROUND(M411*L411,2)</f>
        <v>0</v>
      </c>
      <c r="O411" s="606"/>
      <c r="P411" s="100">
        <v>76.7</v>
      </c>
      <c r="Q411" s="607">
        <f>ROUND(P411*O411,2)</f>
        <v>0</v>
      </c>
      <c r="R411" s="606">
        <f t="shared" si="4"/>
        <v>1616.131</v>
      </c>
      <c r="S411" s="100">
        <v>76.7</v>
      </c>
      <c r="T411" s="607">
        <f>ROUND(S411*R411,2)</f>
        <v>123957.25</v>
      </c>
    </row>
    <row r="412" spans="2:20" s="280" customFormat="1" ht="22.5" customHeight="1" hidden="1" outlineLevel="2">
      <c r="B412" s="208"/>
      <c r="C412" s="202" t="s">
        <v>95</v>
      </c>
      <c r="D412" s="202" t="s">
        <v>67</v>
      </c>
      <c r="E412" s="203" t="s">
        <v>472</v>
      </c>
      <c r="F412" s="204" t="s">
        <v>473</v>
      </c>
      <c r="G412" s="205" t="s">
        <v>188</v>
      </c>
      <c r="H412" s="206">
        <v>46</v>
      </c>
      <c r="I412" s="100">
        <v>34.9</v>
      </c>
      <c r="J412" s="207">
        <f>ROUND(I412*H412,2)</f>
        <v>1605.4</v>
      </c>
      <c r="K412" s="652" t="s">
        <v>192</v>
      </c>
      <c r="L412" s="606"/>
      <c r="M412" s="100">
        <v>34.9</v>
      </c>
      <c r="N412" s="607">
        <f>ROUND(M412*L412,2)</f>
        <v>0</v>
      </c>
      <c r="O412" s="606"/>
      <c r="P412" s="100">
        <v>34.9</v>
      </c>
      <c r="Q412" s="607">
        <f>ROUND(P412*O412,2)</f>
        <v>0</v>
      </c>
      <c r="R412" s="606">
        <f t="shared" si="4"/>
        <v>46</v>
      </c>
      <c r="S412" s="100">
        <v>34.9</v>
      </c>
      <c r="T412" s="607">
        <f>ROUND(S412*R412,2)</f>
        <v>1605.4</v>
      </c>
    </row>
    <row r="413" spans="2:20" s="280" customFormat="1" ht="22.5" customHeight="1" hidden="1" outlineLevel="2" collapsed="1">
      <c r="B413" s="208"/>
      <c r="C413" s="202" t="s">
        <v>46</v>
      </c>
      <c r="D413" s="202" t="s">
        <v>67</v>
      </c>
      <c r="E413" s="203" t="s">
        <v>474</v>
      </c>
      <c r="F413" s="204" t="s">
        <v>475</v>
      </c>
      <c r="G413" s="205" t="s">
        <v>68</v>
      </c>
      <c r="H413" s="206">
        <v>919.429</v>
      </c>
      <c r="I413" s="100">
        <v>94.7</v>
      </c>
      <c r="J413" s="207">
        <f>ROUND(I413*H413,2)</f>
        <v>87069.93</v>
      </c>
      <c r="K413" s="652" t="s">
        <v>192</v>
      </c>
      <c r="L413" s="606"/>
      <c r="M413" s="100">
        <v>94.7</v>
      </c>
      <c r="N413" s="607">
        <f>ROUND(M413*L413,2)</f>
        <v>0</v>
      </c>
      <c r="O413" s="606"/>
      <c r="P413" s="100">
        <v>94.7</v>
      </c>
      <c r="Q413" s="607">
        <f>ROUND(P413*O413,2)</f>
        <v>0</v>
      </c>
      <c r="R413" s="606">
        <f t="shared" si="4"/>
        <v>919.429</v>
      </c>
      <c r="S413" s="100">
        <v>94.7</v>
      </c>
      <c r="T413" s="607">
        <f>ROUND(S413*R413,2)</f>
        <v>87069.93</v>
      </c>
    </row>
    <row r="414" spans="2:20" s="299" customFormat="1" ht="13.5" hidden="1" outlineLevel="3">
      <c r="B414" s="294"/>
      <c r="C414" s="295"/>
      <c r="D414" s="283" t="s">
        <v>70</v>
      </c>
      <c r="E414" s="296" t="s">
        <v>15</v>
      </c>
      <c r="F414" s="297" t="s">
        <v>476</v>
      </c>
      <c r="G414" s="295"/>
      <c r="H414" s="298" t="s">
        <v>15</v>
      </c>
      <c r="I414" s="144" t="s">
        <v>15</v>
      </c>
      <c r="J414" s="295"/>
      <c r="K414" s="295"/>
      <c r="L414" s="608"/>
      <c r="M414" s="144" t="s">
        <v>15</v>
      </c>
      <c r="N414" s="609"/>
      <c r="O414" s="608"/>
      <c r="P414" s="144" t="s">
        <v>15</v>
      </c>
      <c r="Q414" s="609"/>
      <c r="R414" s="608" t="e">
        <f t="shared" si="4"/>
        <v>#VALUE!</v>
      </c>
      <c r="S414" s="144" t="s">
        <v>15</v>
      </c>
      <c r="T414" s="609"/>
    </row>
    <row r="415" spans="2:20" s="299" customFormat="1" ht="13.5" hidden="1" outlineLevel="3">
      <c r="B415" s="294"/>
      <c r="C415" s="295"/>
      <c r="D415" s="283" t="s">
        <v>70</v>
      </c>
      <c r="E415" s="296" t="s">
        <v>15</v>
      </c>
      <c r="F415" s="297" t="s">
        <v>477</v>
      </c>
      <c r="G415" s="295"/>
      <c r="H415" s="298" t="s">
        <v>15</v>
      </c>
      <c r="I415" s="144" t="s">
        <v>15</v>
      </c>
      <c r="J415" s="295"/>
      <c r="K415" s="295"/>
      <c r="L415" s="608"/>
      <c r="M415" s="144" t="s">
        <v>15</v>
      </c>
      <c r="N415" s="609"/>
      <c r="O415" s="608"/>
      <c r="P415" s="144" t="s">
        <v>15</v>
      </c>
      <c r="Q415" s="609"/>
      <c r="R415" s="608" t="e">
        <f t="shared" si="4"/>
        <v>#VALUE!</v>
      </c>
      <c r="S415" s="144" t="s">
        <v>15</v>
      </c>
      <c r="T415" s="609"/>
    </row>
    <row r="416" spans="2:20" s="299" customFormat="1" ht="13.5" hidden="1" outlineLevel="3">
      <c r="B416" s="294"/>
      <c r="C416" s="295"/>
      <c r="D416" s="283" t="s">
        <v>70</v>
      </c>
      <c r="E416" s="296" t="s">
        <v>15</v>
      </c>
      <c r="F416" s="297" t="s">
        <v>478</v>
      </c>
      <c r="G416" s="295"/>
      <c r="H416" s="298" t="s">
        <v>15</v>
      </c>
      <c r="I416" s="144" t="s">
        <v>15</v>
      </c>
      <c r="J416" s="295"/>
      <c r="K416" s="295"/>
      <c r="L416" s="608"/>
      <c r="M416" s="144" t="s">
        <v>15</v>
      </c>
      <c r="N416" s="609"/>
      <c r="O416" s="608"/>
      <c r="P416" s="144" t="s">
        <v>15</v>
      </c>
      <c r="Q416" s="609"/>
      <c r="R416" s="608" t="e">
        <f t="shared" si="4"/>
        <v>#VALUE!</v>
      </c>
      <c r="S416" s="144" t="s">
        <v>15</v>
      </c>
      <c r="T416" s="609"/>
    </row>
    <row r="417" spans="2:20" s="299" customFormat="1" ht="13.5" hidden="1" outlineLevel="3">
      <c r="B417" s="294"/>
      <c r="C417" s="295"/>
      <c r="D417" s="283" t="s">
        <v>70</v>
      </c>
      <c r="E417" s="296" t="s">
        <v>15</v>
      </c>
      <c r="F417" s="297" t="s">
        <v>479</v>
      </c>
      <c r="G417" s="295"/>
      <c r="H417" s="298" t="s">
        <v>15</v>
      </c>
      <c r="I417" s="144" t="s">
        <v>15</v>
      </c>
      <c r="J417" s="295"/>
      <c r="K417" s="295"/>
      <c r="L417" s="608"/>
      <c r="M417" s="144" t="s">
        <v>15</v>
      </c>
      <c r="N417" s="609"/>
      <c r="O417" s="608"/>
      <c r="P417" s="144" t="s">
        <v>15</v>
      </c>
      <c r="Q417" s="609"/>
      <c r="R417" s="608" t="e">
        <f t="shared" si="4"/>
        <v>#VALUE!</v>
      </c>
      <c r="S417" s="144" t="s">
        <v>15</v>
      </c>
      <c r="T417" s="609"/>
    </row>
    <row r="418" spans="2:20" s="299" customFormat="1" ht="13.5" hidden="1" outlineLevel="3">
      <c r="B418" s="294"/>
      <c r="C418" s="295"/>
      <c r="D418" s="283" t="s">
        <v>70</v>
      </c>
      <c r="E418" s="296" t="s">
        <v>15</v>
      </c>
      <c r="F418" s="297" t="s">
        <v>480</v>
      </c>
      <c r="G418" s="295"/>
      <c r="H418" s="298" t="s">
        <v>15</v>
      </c>
      <c r="I418" s="144" t="s">
        <v>15</v>
      </c>
      <c r="J418" s="295"/>
      <c r="K418" s="295"/>
      <c r="L418" s="608"/>
      <c r="M418" s="144" t="s">
        <v>15</v>
      </c>
      <c r="N418" s="609"/>
      <c r="O418" s="608"/>
      <c r="P418" s="144" t="s">
        <v>15</v>
      </c>
      <c r="Q418" s="609"/>
      <c r="R418" s="608" t="e">
        <f t="shared" si="4"/>
        <v>#VALUE!</v>
      </c>
      <c r="S418" s="144" t="s">
        <v>15</v>
      </c>
      <c r="T418" s="609"/>
    </row>
    <row r="419" spans="2:20" s="299" customFormat="1" ht="13.5" hidden="1" outlineLevel="3">
      <c r="B419" s="294"/>
      <c r="C419" s="295"/>
      <c r="D419" s="283" t="s">
        <v>70</v>
      </c>
      <c r="E419" s="296" t="s">
        <v>15</v>
      </c>
      <c r="F419" s="297" t="s">
        <v>481</v>
      </c>
      <c r="G419" s="295"/>
      <c r="H419" s="298" t="s">
        <v>15</v>
      </c>
      <c r="I419" s="144" t="s">
        <v>15</v>
      </c>
      <c r="J419" s="295"/>
      <c r="K419" s="295"/>
      <c r="L419" s="608"/>
      <c r="M419" s="144" t="s">
        <v>15</v>
      </c>
      <c r="N419" s="609"/>
      <c r="O419" s="608"/>
      <c r="P419" s="144" t="s">
        <v>15</v>
      </c>
      <c r="Q419" s="609"/>
      <c r="R419" s="608" t="e">
        <f t="shared" si="4"/>
        <v>#VALUE!</v>
      </c>
      <c r="S419" s="144" t="s">
        <v>15</v>
      </c>
      <c r="T419" s="609"/>
    </row>
    <row r="420" spans="2:20" s="299" customFormat="1" ht="13.5" hidden="1" outlineLevel="3">
      <c r="B420" s="294"/>
      <c r="C420" s="295"/>
      <c r="D420" s="283" t="s">
        <v>70</v>
      </c>
      <c r="E420" s="296" t="s">
        <v>15</v>
      </c>
      <c r="F420" s="297" t="s">
        <v>482</v>
      </c>
      <c r="G420" s="295"/>
      <c r="H420" s="298" t="s">
        <v>15</v>
      </c>
      <c r="I420" s="144" t="s">
        <v>15</v>
      </c>
      <c r="J420" s="295"/>
      <c r="K420" s="295"/>
      <c r="L420" s="608"/>
      <c r="M420" s="144" t="s">
        <v>15</v>
      </c>
      <c r="N420" s="609"/>
      <c r="O420" s="608"/>
      <c r="P420" s="144" t="s">
        <v>15</v>
      </c>
      <c r="Q420" s="609"/>
      <c r="R420" s="608" t="e">
        <f t="shared" si="4"/>
        <v>#VALUE!</v>
      </c>
      <c r="S420" s="144" t="s">
        <v>15</v>
      </c>
      <c r="T420" s="609"/>
    </row>
    <row r="421" spans="2:20" s="299" customFormat="1" ht="13.5" hidden="1" outlineLevel="3">
      <c r="B421" s="294"/>
      <c r="C421" s="295"/>
      <c r="D421" s="283" t="s">
        <v>70</v>
      </c>
      <c r="E421" s="296" t="s">
        <v>15</v>
      </c>
      <c r="F421" s="297" t="s">
        <v>483</v>
      </c>
      <c r="G421" s="295"/>
      <c r="H421" s="298" t="s">
        <v>15</v>
      </c>
      <c r="I421" s="144" t="s">
        <v>15</v>
      </c>
      <c r="J421" s="295"/>
      <c r="K421" s="295"/>
      <c r="L421" s="608"/>
      <c r="M421" s="144" t="s">
        <v>15</v>
      </c>
      <c r="N421" s="609"/>
      <c r="O421" s="608"/>
      <c r="P421" s="144" t="s">
        <v>15</v>
      </c>
      <c r="Q421" s="609"/>
      <c r="R421" s="608" t="e">
        <f t="shared" si="4"/>
        <v>#VALUE!</v>
      </c>
      <c r="S421" s="144" t="s">
        <v>15</v>
      </c>
      <c r="T421" s="609"/>
    </row>
    <row r="422" spans="2:20" s="299" customFormat="1" ht="13.5" hidden="1" outlineLevel="3">
      <c r="B422" s="294"/>
      <c r="C422" s="295"/>
      <c r="D422" s="283" t="s">
        <v>70</v>
      </c>
      <c r="E422" s="296" t="s">
        <v>15</v>
      </c>
      <c r="F422" s="297" t="s">
        <v>484</v>
      </c>
      <c r="G422" s="295"/>
      <c r="H422" s="298" t="s">
        <v>15</v>
      </c>
      <c r="I422" s="144" t="s">
        <v>15</v>
      </c>
      <c r="J422" s="295"/>
      <c r="K422" s="295"/>
      <c r="L422" s="608"/>
      <c r="M422" s="144" t="s">
        <v>15</v>
      </c>
      <c r="N422" s="609"/>
      <c r="O422" s="608"/>
      <c r="P422" s="144" t="s">
        <v>15</v>
      </c>
      <c r="Q422" s="609"/>
      <c r="R422" s="608" t="e">
        <f t="shared" si="4"/>
        <v>#VALUE!</v>
      </c>
      <c r="S422" s="144" t="s">
        <v>15</v>
      </c>
      <c r="T422" s="609"/>
    </row>
    <row r="423" spans="2:20" s="299" customFormat="1" ht="13.5" hidden="1" outlineLevel="3">
      <c r="B423" s="294"/>
      <c r="C423" s="295"/>
      <c r="D423" s="283" t="s">
        <v>70</v>
      </c>
      <c r="E423" s="296" t="s">
        <v>15</v>
      </c>
      <c r="F423" s="297" t="s">
        <v>485</v>
      </c>
      <c r="G423" s="295"/>
      <c r="H423" s="298" t="s">
        <v>15</v>
      </c>
      <c r="I423" s="144" t="s">
        <v>15</v>
      </c>
      <c r="J423" s="295"/>
      <c r="K423" s="295"/>
      <c r="L423" s="608"/>
      <c r="M423" s="144" t="s">
        <v>15</v>
      </c>
      <c r="N423" s="609"/>
      <c r="O423" s="608"/>
      <c r="P423" s="144" t="s">
        <v>15</v>
      </c>
      <c r="Q423" s="609"/>
      <c r="R423" s="608" t="e">
        <f t="shared" si="4"/>
        <v>#VALUE!</v>
      </c>
      <c r="S423" s="144" t="s">
        <v>15</v>
      </c>
      <c r="T423" s="609"/>
    </row>
    <row r="424" spans="2:20" s="299" customFormat="1" ht="13.5" hidden="1" outlineLevel="3">
      <c r="B424" s="294"/>
      <c r="C424" s="295"/>
      <c r="D424" s="283" t="s">
        <v>70</v>
      </c>
      <c r="E424" s="296" t="s">
        <v>15</v>
      </c>
      <c r="F424" s="297" t="s">
        <v>486</v>
      </c>
      <c r="G424" s="295"/>
      <c r="H424" s="298" t="s">
        <v>15</v>
      </c>
      <c r="I424" s="144" t="s">
        <v>15</v>
      </c>
      <c r="J424" s="295"/>
      <c r="K424" s="295"/>
      <c r="L424" s="608"/>
      <c r="M424" s="144" t="s">
        <v>15</v>
      </c>
      <c r="N424" s="609"/>
      <c r="O424" s="608"/>
      <c r="P424" s="144" t="s">
        <v>15</v>
      </c>
      <c r="Q424" s="609"/>
      <c r="R424" s="608" t="e">
        <f aca="true" t="shared" si="5" ref="R424:R487">H424+L424+O424</f>
        <v>#VALUE!</v>
      </c>
      <c r="S424" s="144" t="s">
        <v>15</v>
      </c>
      <c r="T424" s="609"/>
    </row>
    <row r="425" spans="2:20" s="299" customFormat="1" ht="13.5" hidden="1" outlineLevel="3">
      <c r="B425" s="294"/>
      <c r="C425" s="295"/>
      <c r="D425" s="283" t="s">
        <v>70</v>
      </c>
      <c r="E425" s="296" t="s">
        <v>15</v>
      </c>
      <c r="F425" s="297" t="s">
        <v>487</v>
      </c>
      <c r="G425" s="295"/>
      <c r="H425" s="298" t="s">
        <v>15</v>
      </c>
      <c r="I425" s="144" t="s">
        <v>15</v>
      </c>
      <c r="J425" s="295"/>
      <c r="K425" s="295"/>
      <c r="L425" s="608"/>
      <c r="M425" s="144" t="s">
        <v>15</v>
      </c>
      <c r="N425" s="609"/>
      <c r="O425" s="608"/>
      <c r="P425" s="144" t="s">
        <v>15</v>
      </c>
      <c r="Q425" s="609"/>
      <c r="R425" s="608" t="e">
        <f t="shared" si="5"/>
        <v>#VALUE!</v>
      </c>
      <c r="S425" s="144" t="s">
        <v>15</v>
      </c>
      <c r="T425" s="609"/>
    </row>
    <row r="426" spans="2:20" s="299" customFormat="1" ht="13.5" hidden="1" outlineLevel="3">
      <c r="B426" s="294"/>
      <c r="C426" s="295"/>
      <c r="D426" s="283" t="s">
        <v>70</v>
      </c>
      <c r="E426" s="296" t="s">
        <v>15</v>
      </c>
      <c r="F426" s="297" t="s">
        <v>488</v>
      </c>
      <c r="G426" s="295"/>
      <c r="H426" s="298" t="s">
        <v>15</v>
      </c>
      <c r="I426" s="144" t="s">
        <v>15</v>
      </c>
      <c r="J426" s="295"/>
      <c r="K426" s="295"/>
      <c r="L426" s="608"/>
      <c r="M426" s="144" t="s">
        <v>15</v>
      </c>
      <c r="N426" s="609"/>
      <c r="O426" s="608"/>
      <c r="P426" s="144" t="s">
        <v>15</v>
      </c>
      <c r="Q426" s="609"/>
      <c r="R426" s="608" t="e">
        <f t="shared" si="5"/>
        <v>#VALUE!</v>
      </c>
      <c r="S426" s="144" t="s">
        <v>15</v>
      </c>
      <c r="T426" s="609"/>
    </row>
    <row r="427" spans="2:20" s="299" customFormat="1" ht="13.5" hidden="1" outlineLevel="3">
      <c r="B427" s="294"/>
      <c r="C427" s="295"/>
      <c r="D427" s="283" t="s">
        <v>70</v>
      </c>
      <c r="E427" s="296" t="s">
        <v>15</v>
      </c>
      <c r="F427" s="297" t="s">
        <v>489</v>
      </c>
      <c r="G427" s="295"/>
      <c r="H427" s="298" t="s">
        <v>15</v>
      </c>
      <c r="I427" s="144" t="s">
        <v>15</v>
      </c>
      <c r="J427" s="295"/>
      <c r="K427" s="295"/>
      <c r="L427" s="608"/>
      <c r="M427" s="144" t="s">
        <v>15</v>
      </c>
      <c r="N427" s="609"/>
      <c r="O427" s="608"/>
      <c r="P427" s="144" t="s">
        <v>15</v>
      </c>
      <c r="Q427" s="609"/>
      <c r="R427" s="608" t="e">
        <f t="shared" si="5"/>
        <v>#VALUE!</v>
      </c>
      <c r="S427" s="144" t="s">
        <v>15</v>
      </c>
      <c r="T427" s="609"/>
    </row>
    <row r="428" spans="2:20" s="299" customFormat="1" ht="13.5" hidden="1" outlineLevel="3">
      <c r="B428" s="294"/>
      <c r="C428" s="295"/>
      <c r="D428" s="283" t="s">
        <v>70</v>
      </c>
      <c r="E428" s="296" t="s">
        <v>15</v>
      </c>
      <c r="F428" s="297" t="s">
        <v>490</v>
      </c>
      <c r="G428" s="295"/>
      <c r="H428" s="298" t="s">
        <v>15</v>
      </c>
      <c r="I428" s="144" t="s">
        <v>15</v>
      </c>
      <c r="J428" s="295"/>
      <c r="K428" s="295"/>
      <c r="L428" s="608"/>
      <c r="M428" s="144" t="s">
        <v>15</v>
      </c>
      <c r="N428" s="609"/>
      <c r="O428" s="608"/>
      <c r="P428" s="144" t="s">
        <v>15</v>
      </c>
      <c r="Q428" s="609"/>
      <c r="R428" s="608" t="e">
        <f t="shared" si="5"/>
        <v>#VALUE!</v>
      </c>
      <c r="S428" s="144" t="s">
        <v>15</v>
      </c>
      <c r="T428" s="609"/>
    </row>
    <row r="429" spans="2:20" s="299" customFormat="1" ht="13.5" hidden="1" outlineLevel="3">
      <c r="B429" s="294"/>
      <c r="C429" s="295"/>
      <c r="D429" s="283" t="s">
        <v>70</v>
      </c>
      <c r="E429" s="296" t="s">
        <v>15</v>
      </c>
      <c r="F429" s="297" t="s">
        <v>491</v>
      </c>
      <c r="G429" s="295"/>
      <c r="H429" s="298" t="s">
        <v>15</v>
      </c>
      <c r="I429" s="144" t="s">
        <v>15</v>
      </c>
      <c r="J429" s="295"/>
      <c r="K429" s="295"/>
      <c r="L429" s="608"/>
      <c r="M429" s="144" t="s">
        <v>15</v>
      </c>
      <c r="N429" s="609"/>
      <c r="O429" s="608"/>
      <c r="P429" s="144" t="s">
        <v>15</v>
      </c>
      <c r="Q429" s="609"/>
      <c r="R429" s="608" t="e">
        <f t="shared" si="5"/>
        <v>#VALUE!</v>
      </c>
      <c r="S429" s="144" t="s">
        <v>15</v>
      </c>
      <c r="T429" s="609"/>
    </row>
    <row r="430" spans="2:20" s="287" customFormat="1" ht="13.5" hidden="1" outlineLevel="3">
      <c r="B430" s="281"/>
      <c r="C430" s="282"/>
      <c r="D430" s="283" t="s">
        <v>70</v>
      </c>
      <c r="E430" s="284" t="s">
        <v>15</v>
      </c>
      <c r="F430" s="285" t="s">
        <v>492</v>
      </c>
      <c r="G430" s="282"/>
      <c r="H430" s="286">
        <v>919.429</v>
      </c>
      <c r="I430" s="136" t="s">
        <v>15</v>
      </c>
      <c r="J430" s="282"/>
      <c r="K430" s="282"/>
      <c r="L430" s="610"/>
      <c r="M430" s="136" t="s">
        <v>15</v>
      </c>
      <c r="N430" s="611"/>
      <c r="O430" s="610"/>
      <c r="P430" s="136" t="s">
        <v>15</v>
      </c>
      <c r="Q430" s="611"/>
      <c r="R430" s="610">
        <f t="shared" si="5"/>
        <v>919.429</v>
      </c>
      <c r="S430" s="136" t="s">
        <v>15</v>
      </c>
      <c r="T430" s="611"/>
    </row>
    <row r="431" spans="2:20" s="293" customFormat="1" ht="13.5" hidden="1" outlineLevel="3">
      <c r="B431" s="288"/>
      <c r="C431" s="289"/>
      <c r="D431" s="283" t="s">
        <v>70</v>
      </c>
      <c r="E431" s="290" t="s">
        <v>15</v>
      </c>
      <c r="F431" s="291" t="s">
        <v>71</v>
      </c>
      <c r="G431" s="289"/>
      <c r="H431" s="292">
        <v>919.429</v>
      </c>
      <c r="I431" s="138" t="s">
        <v>15</v>
      </c>
      <c r="J431" s="289"/>
      <c r="K431" s="289"/>
      <c r="L431" s="614"/>
      <c r="M431" s="138" t="s">
        <v>15</v>
      </c>
      <c r="N431" s="615"/>
      <c r="O431" s="614"/>
      <c r="P431" s="138" t="s">
        <v>15</v>
      </c>
      <c r="Q431" s="615"/>
      <c r="R431" s="614">
        <f t="shared" si="5"/>
        <v>919.429</v>
      </c>
      <c r="S431" s="138" t="s">
        <v>15</v>
      </c>
      <c r="T431" s="615"/>
    </row>
    <row r="432" spans="2:20" s="280" customFormat="1" ht="22.5" customHeight="1" hidden="1" outlineLevel="2" collapsed="1">
      <c r="B432" s="208"/>
      <c r="C432" s="209" t="s">
        <v>96</v>
      </c>
      <c r="D432" s="209" t="s">
        <v>90</v>
      </c>
      <c r="E432" s="210" t="s">
        <v>493</v>
      </c>
      <c r="F432" s="211" t="s">
        <v>494</v>
      </c>
      <c r="G432" s="212" t="s">
        <v>91</v>
      </c>
      <c r="H432" s="213">
        <v>15.785</v>
      </c>
      <c r="I432" s="101">
        <v>111.5</v>
      </c>
      <c r="J432" s="214">
        <f>ROUND(I432*H432,2)</f>
        <v>1760.03</v>
      </c>
      <c r="K432" s="653" t="s">
        <v>191</v>
      </c>
      <c r="L432" s="502"/>
      <c r="M432" s="101">
        <v>111.5</v>
      </c>
      <c r="N432" s="503">
        <f>ROUND(M432*L432,2)</f>
        <v>0</v>
      </c>
      <c r="O432" s="502"/>
      <c r="P432" s="101">
        <v>111.5</v>
      </c>
      <c r="Q432" s="503">
        <f>ROUND(P432*O432,2)</f>
        <v>0</v>
      </c>
      <c r="R432" s="502">
        <f t="shared" si="5"/>
        <v>15.785</v>
      </c>
      <c r="S432" s="101">
        <v>111.5</v>
      </c>
      <c r="T432" s="503">
        <f>ROUND(S432*R432,2)</f>
        <v>1760.03</v>
      </c>
    </row>
    <row r="433" spans="2:20" s="287" customFormat="1" ht="13.5" hidden="1" outlineLevel="3">
      <c r="B433" s="281"/>
      <c r="C433" s="282"/>
      <c r="D433" s="283" t="s">
        <v>70</v>
      </c>
      <c r="E433" s="284" t="s">
        <v>15</v>
      </c>
      <c r="F433" s="285" t="s">
        <v>495</v>
      </c>
      <c r="G433" s="282"/>
      <c r="H433" s="286">
        <v>15.785</v>
      </c>
      <c r="I433" s="136" t="s">
        <v>15</v>
      </c>
      <c r="J433" s="282"/>
      <c r="K433" s="282"/>
      <c r="L433" s="610"/>
      <c r="M433" s="136" t="s">
        <v>15</v>
      </c>
      <c r="N433" s="611"/>
      <c r="O433" s="610"/>
      <c r="P433" s="136" t="s">
        <v>15</v>
      </c>
      <c r="Q433" s="611"/>
      <c r="R433" s="610">
        <f t="shared" si="5"/>
        <v>15.785</v>
      </c>
      <c r="S433" s="136" t="s">
        <v>15</v>
      </c>
      <c r="T433" s="611"/>
    </row>
    <row r="434" spans="2:20" s="293" customFormat="1" ht="13.5" hidden="1" outlineLevel="3">
      <c r="B434" s="288"/>
      <c r="C434" s="289"/>
      <c r="D434" s="283" t="s">
        <v>70</v>
      </c>
      <c r="E434" s="290" t="s">
        <v>15</v>
      </c>
      <c r="F434" s="291" t="s">
        <v>71</v>
      </c>
      <c r="G434" s="289"/>
      <c r="H434" s="292">
        <v>15.785</v>
      </c>
      <c r="I434" s="138" t="s">
        <v>15</v>
      </c>
      <c r="J434" s="289"/>
      <c r="K434" s="289"/>
      <c r="L434" s="614"/>
      <c r="M434" s="138" t="s">
        <v>15</v>
      </c>
      <c r="N434" s="615"/>
      <c r="O434" s="614"/>
      <c r="P434" s="138" t="s">
        <v>15</v>
      </c>
      <c r="Q434" s="615"/>
      <c r="R434" s="614">
        <f t="shared" si="5"/>
        <v>15.785</v>
      </c>
      <c r="S434" s="138" t="s">
        <v>15</v>
      </c>
      <c r="T434" s="615"/>
    </row>
    <row r="435" spans="2:20" s="280" customFormat="1" ht="22.5" customHeight="1" hidden="1" outlineLevel="2" collapsed="1">
      <c r="B435" s="208"/>
      <c r="C435" s="209" t="s">
        <v>97</v>
      </c>
      <c r="D435" s="209" t="s">
        <v>90</v>
      </c>
      <c r="E435" s="210" t="s">
        <v>496</v>
      </c>
      <c r="F435" s="211" t="s">
        <v>497</v>
      </c>
      <c r="G435" s="212" t="s">
        <v>82</v>
      </c>
      <c r="H435" s="213">
        <v>2266.24</v>
      </c>
      <c r="I435" s="101">
        <v>236.8</v>
      </c>
      <c r="J435" s="214">
        <f>ROUND(I435*H435,2)</f>
        <v>536645.63</v>
      </c>
      <c r="K435" s="653" t="s">
        <v>191</v>
      </c>
      <c r="L435" s="502"/>
      <c r="M435" s="101">
        <v>236.8</v>
      </c>
      <c r="N435" s="503">
        <f>ROUND(M435*L435,2)</f>
        <v>0</v>
      </c>
      <c r="O435" s="502"/>
      <c r="P435" s="101">
        <v>236.8</v>
      </c>
      <c r="Q435" s="503">
        <f>ROUND(P435*O435,2)</f>
        <v>0</v>
      </c>
      <c r="R435" s="502">
        <f t="shared" si="5"/>
        <v>2266.24</v>
      </c>
      <c r="S435" s="101">
        <v>236.8</v>
      </c>
      <c r="T435" s="503">
        <f>ROUND(S435*R435,2)</f>
        <v>536645.63</v>
      </c>
    </row>
    <row r="436" spans="2:20" s="287" customFormat="1" ht="13.5" hidden="1" outlineLevel="3">
      <c r="B436" s="281"/>
      <c r="C436" s="282"/>
      <c r="D436" s="283" t="s">
        <v>70</v>
      </c>
      <c r="E436" s="284" t="s">
        <v>15</v>
      </c>
      <c r="F436" s="285" t="s">
        <v>498</v>
      </c>
      <c r="G436" s="282"/>
      <c r="H436" s="286">
        <v>2266.24</v>
      </c>
      <c r="I436" s="136" t="s">
        <v>15</v>
      </c>
      <c r="J436" s="282"/>
      <c r="K436" s="282"/>
      <c r="L436" s="610"/>
      <c r="M436" s="136" t="s">
        <v>15</v>
      </c>
      <c r="N436" s="611"/>
      <c r="O436" s="610"/>
      <c r="P436" s="136" t="s">
        <v>15</v>
      </c>
      <c r="Q436" s="611"/>
      <c r="R436" s="610">
        <f t="shared" si="5"/>
        <v>2266.24</v>
      </c>
      <c r="S436" s="136" t="s">
        <v>15</v>
      </c>
      <c r="T436" s="611"/>
    </row>
    <row r="437" spans="2:20" s="293" customFormat="1" ht="13.5" hidden="1" outlineLevel="3">
      <c r="B437" s="288"/>
      <c r="C437" s="289"/>
      <c r="D437" s="283" t="s">
        <v>70</v>
      </c>
      <c r="E437" s="290" t="s">
        <v>15</v>
      </c>
      <c r="F437" s="291" t="s">
        <v>71</v>
      </c>
      <c r="G437" s="289"/>
      <c r="H437" s="292">
        <v>2266.24</v>
      </c>
      <c r="I437" s="138" t="s">
        <v>15</v>
      </c>
      <c r="J437" s="289"/>
      <c r="K437" s="289"/>
      <c r="L437" s="614"/>
      <c r="M437" s="138" t="s">
        <v>15</v>
      </c>
      <c r="N437" s="615"/>
      <c r="O437" s="614"/>
      <c r="P437" s="138" t="s">
        <v>15</v>
      </c>
      <c r="Q437" s="615"/>
      <c r="R437" s="614">
        <f t="shared" si="5"/>
        <v>2266.24</v>
      </c>
      <c r="S437" s="138" t="s">
        <v>15</v>
      </c>
      <c r="T437" s="615"/>
    </row>
    <row r="438" spans="2:20" s="280" customFormat="1" ht="22.5" customHeight="1" hidden="1" outlineLevel="2" collapsed="1">
      <c r="B438" s="208"/>
      <c r="C438" s="209" t="s">
        <v>98</v>
      </c>
      <c r="D438" s="209" t="s">
        <v>90</v>
      </c>
      <c r="E438" s="210" t="s">
        <v>499</v>
      </c>
      <c r="F438" s="211" t="s">
        <v>500</v>
      </c>
      <c r="G438" s="212" t="s">
        <v>82</v>
      </c>
      <c r="H438" s="213">
        <v>636.917</v>
      </c>
      <c r="I438" s="101">
        <v>278.6</v>
      </c>
      <c r="J438" s="214">
        <f>ROUND(I438*H438,2)</f>
        <v>177445.08</v>
      </c>
      <c r="K438" s="653" t="s">
        <v>191</v>
      </c>
      <c r="L438" s="502"/>
      <c r="M438" s="101">
        <v>278.6</v>
      </c>
      <c r="N438" s="503">
        <f>ROUND(M438*L438,2)</f>
        <v>0</v>
      </c>
      <c r="O438" s="502"/>
      <c r="P438" s="101">
        <v>278.6</v>
      </c>
      <c r="Q438" s="503">
        <f>ROUND(P438*O438,2)</f>
        <v>0</v>
      </c>
      <c r="R438" s="502">
        <f t="shared" si="5"/>
        <v>636.917</v>
      </c>
      <c r="S438" s="101">
        <v>278.6</v>
      </c>
      <c r="T438" s="503">
        <f>ROUND(S438*R438,2)</f>
        <v>177445.08</v>
      </c>
    </row>
    <row r="439" spans="2:20" s="287" customFormat="1" ht="13.5" hidden="1" outlineLevel="3">
      <c r="B439" s="281"/>
      <c r="C439" s="282"/>
      <c r="D439" s="283" t="s">
        <v>70</v>
      </c>
      <c r="E439" s="284" t="s">
        <v>15</v>
      </c>
      <c r="F439" s="285" t="s">
        <v>501</v>
      </c>
      <c r="G439" s="282"/>
      <c r="H439" s="286">
        <v>636.917</v>
      </c>
      <c r="I439" s="136" t="s">
        <v>15</v>
      </c>
      <c r="J439" s="282"/>
      <c r="K439" s="282"/>
      <c r="L439" s="610"/>
      <c r="M439" s="136" t="s">
        <v>15</v>
      </c>
      <c r="N439" s="611"/>
      <c r="O439" s="610"/>
      <c r="P439" s="136" t="s">
        <v>15</v>
      </c>
      <c r="Q439" s="611"/>
      <c r="R439" s="610">
        <f t="shared" si="5"/>
        <v>636.917</v>
      </c>
      <c r="S439" s="136" t="s">
        <v>15</v>
      </c>
      <c r="T439" s="611"/>
    </row>
    <row r="440" spans="2:20" s="293" customFormat="1" ht="13.5" hidden="1" outlineLevel="3">
      <c r="B440" s="288"/>
      <c r="C440" s="289"/>
      <c r="D440" s="283" t="s">
        <v>70</v>
      </c>
      <c r="E440" s="290" t="s">
        <v>15</v>
      </c>
      <c r="F440" s="291" t="s">
        <v>71</v>
      </c>
      <c r="G440" s="289"/>
      <c r="H440" s="292">
        <v>636.917</v>
      </c>
      <c r="I440" s="138" t="s">
        <v>15</v>
      </c>
      <c r="J440" s="289"/>
      <c r="K440" s="289"/>
      <c r="L440" s="614"/>
      <c r="M440" s="138" t="s">
        <v>15</v>
      </c>
      <c r="N440" s="615"/>
      <c r="O440" s="614"/>
      <c r="P440" s="138" t="s">
        <v>15</v>
      </c>
      <c r="Q440" s="615"/>
      <c r="R440" s="614">
        <f t="shared" si="5"/>
        <v>636.917</v>
      </c>
      <c r="S440" s="138" t="s">
        <v>15</v>
      </c>
      <c r="T440" s="615"/>
    </row>
    <row r="441" spans="2:20" s="280" customFormat="1" ht="22.5" customHeight="1" hidden="1" outlineLevel="2" collapsed="1">
      <c r="B441" s="208"/>
      <c r="C441" s="209" t="s">
        <v>99</v>
      </c>
      <c r="D441" s="209" t="s">
        <v>90</v>
      </c>
      <c r="E441" s="210" t="s">
        <v>502</v>
      </c>
      <c r="F441" s="211" t="s">
        <v>503</v>
      </c>
      <c r="G441" s="212" t="s">
        <v>82</v>
      </c>
      <c r="H441" s="213">
        <v>551.657</v>
      </c>
      <c r="I441" s="101">
        <v>195</v>
      </c>
      <c r="J441" s="214">
        <f>ROUND(I441*H441,2)</f>
        <v>107573.12</v>
      </c>
      <c r="K441" s="653" t="s">
        <v>191</v>
      </c>
      <c r="L441" s="502"/>
      <c r="M441" s="101">
        <v>195</v>
      </c>
      <c r="N441" s="503">
        <f>ROUND(M441*L441,2)</f>
        <v>0</v>
      </c>
      <c r="O441" s="502"/>
      <c r="P441" s="101">
        <v>195</v>
      </c>
      <c r="Q441" s="503">
        <f>ROUND(P441*O441,2)</f>
        <v>0</v>
      </c>
      <c r="R441" s="502">
        <f t="shared" si="5"/>
        <v>551.657</v>
      </c>
      <c r="S441" s="101">
        <v>195</v>
      </c>
      <c r="T441" s="503">
        <f>ROUND(S441*R441,2)</f>
        <v>107573.12</v>
      </c>
    </row>
    <row r="442" spans="2:20" s="287" customFormat="1" ht="13.5" hidden="1" outlineLevel="3">
      <c r="B442" s="281"/>
      <c r="C442" s="282"/>
      <c r="D442" s="283" t="s">
        <v>70</v>
      </c>
      <c r="E442" s="284" t="s">
        <v>15</v>
      </c>
      <c r="F442" s="285" t="s">
        <v>504</v>
      </c>
      <c r="G442" s="282"/>
      <c r="H442" s="286">
        <v>551.657</v>
      </c>
      <c r="I442" s="136" t="s">
        <v>15</v>
      </c>
      <c r="J442" s="282"/>
      <c r="K442" s="282"/>
      <c r="L442" s="610"/>
      <c r="M442" s="136" t="s">
        <v>15</v>
      </c>
      <c r="N442" s="611"/>
      <c r="O442" s="610"/>
      <c r="P442" s="136" t="s">
        <v>15</v>
      </c>
      <c r="Q442" s="611"/>
      <c r="R442" s="610">
        <f t="shared" si="5"/>
        <v>551.657</v>
      </c>
      <c r="S442" s="136" t="s">
        <v>15</v>
      </c>
      <c r="T442" s="611"/>
    </row>
    <row r="443" spans="2:20" s="293" customFormat="1" ht="13.5" hidden="1" outlineLevel="3">
      <c r="B443" s="288"/>
      <c r="C443" s="289"/>
      <c r="D443" s="283" t="s">
        <v>70</v>
      </c>
      <c r="E443" s="290" t="s">
        <v>15</v>
      </c>
      <c r="F443" s="291" t="s">
        <v>71</v>
      </c>
      <c r="G443" s="289"/>
      <c r="H443" s="292">
        <v>551.657</v>
      </c>
      <c r="I443" s="138" t="s">
        <v>15</v>
      </c>
      <c r="J443" s="289"/>
      <c r="K443" s="289"/>
      <c r="L443" s="614"/>
      <c r="M443" s="138" t="s">
        <v>15</v>
      </c>
      <c r="N443" s="615"/>
      <c r="O443" s="614"/>
      <c r="P443" s="138" t="s">
        <v>15</v>
      </c>
      <c r="Q443" s="615"/>
      <c r="R443" s="614">
        <f t="shared" si="5"/>
        <v>551.657</v>
      </c>
      <c r="S443" s="138" t="s">
        <v>15</v>
      </c>
      <c r="T443" s="615"/>
    </row>
    <row r="444" spans="2:20" s="280" customFormat="1" ht="22.5" customHeight="1" hidden="1" outlineLevel="2">
      <c r="B444" s="208"/>
      <c r="C444" s="209" t="s">
        <v>100</v>
      </c>
      <c r="D444" s="209" t="s">
        <v>90</v>
      </c>
      <c r="E444" s="210" t="s">
        <v>505</v>
      </c>
      <c r="F444" s="211" t="s">
        <v>506</v>
      </c>
      <c r="G444" s="212" t="s">
        <v>182</v>
      </c>
      <c r="H444" s="213">
        <v>46</v>
      </c>
      <c r="I444" s="101">
        <v>171.4</v>
      </c>
      <c r="J444" s="214">
        <f>ROUND(I444*H444,2)</f>
        <v>7884.4</v>
      </c>
      <c r="K444" s="653" t="s">
        <v>191</v>
      </c>
      <c r="L444" s="502"/>
      <c r="M444" s="101">
        <v>171.4</v>
      </c>
      <c r="N444" s="503">
        <f>ROUND(M444*L444,2)</f>
        <v>0</v>
      </c>
      <c r="O444" s="502"/>
      <c r="P444" s="101">
        <v>171.4</v>
      </c>
      <c r="Q444" s="503">
        <f>ROUND(P444*O444,2)</f>
        <v>0</v>
      </c>
      <c r="R444" s="502">
        <f t="shared" si="5"/>
        <v>46</v>
      </c>
      <c r="S444" s="101">
        <v>171.4</v>
      </c>
      <c r="T444" s="503">
        <f>ROUND(S444*R444,2)</f>
        <v>7884.4</v>
      </c>
    </row>
    <row r="445" spans="2:20" s="280" customFormat="1" ht="22.5" customHeight="1" hidden="1" outlineLevel="2">
      <c r="B445" s="208"/>
      <c r="C445" s="209" t="s">
        <v>101</v>
      </c>
      <c r="D445" s="209" t="s">
        <v>90</v>
      </c>
      <c r="E445" s="210" t="s">
        <v>507</v>
      </c>
      <c r="F445" s="211" t="s">
        <v>508</v>
      </c>
      <c r="G445" s="212" t="s">
        <v>182</v>
      </c>
      <c r="H445" s="213">
        <v>92</v>
      </c>
      <c r="I445" s="101">
        <v>47.4</v>
      </c>
      <c r="J445" s="214">
        <f>ROUND(I445*H445,2)</f>
        <v>4360.8</v>
      </c>
      <c r="K445" s="653" t="s">
        <v>191</v>
      </c>
      <c r="L445" s="502"/>
      <c r="M445" s="101">
        <v>47.4</v>
      </c>
      <c r="N445" s="503">
        <f>ROUND(M445*L445,2)</f>
        <v>0</v>
      </c>
      <c r="O445" s="502"/>
      <c r="P445" s="101">
        <v>47.4</v>
      </c>
      <c r="Q445" s="503">
        <f>ROUND(P445*O445,2)</f>
        <v>0</v>
      </c>
      <c r="R445" s="502">
        <f t="shared" si="5"/>
        <v>92</v>
      </c>
      <c r="S445" s="101">
        <v>47.4</v>
      </c>
      <c r="T445" s="503">
        <f>ROUND(S445*R445,2)</f>
        <v>4360.8</v>
      </c>
    </row>
    <row r="446" spans="2:20" s="279" customFormat="1" ht="29.85" customHeight="1" outlineLevel="1" collapsed="1">
      <c r="B446" s="274"/>
      <c r="C446" s="275"/>
      <c r="D446" s="276" t="s">
        <v>36</v>
      </c>
      <c r="E446" s="277" t="s">
        <v>66</v>
      </c>
      <c r="F446" s="277" t="s">
        <v>509</v>
      </c>
      <c r="G446" s="275"/>
      <c r="H446" s="275"/>
      <c r="I446" s="132" t="s">
        <v>15</v>
      </c>
      <c r="J446" s="278">
        <f>SUM(J447:J546)</f>
        <v>808896.29</v>
      </c>
      <c r="K446" s="275"/>
      <c r="L446" s="274"/>
      <c r="M446" s="132" t="s">
        <v>15</v>
      </c>
      <c r="N446" s="658">
        <f>SUM(N447:N546)</f>
        <v>0</v>
      </c>
      <c r="O446" s="274"/>
      <c r="P446" s="132" t="s">
        <v>15</v>
      </c>
      <c r="Q446" s="658">
        <f>SUM(Q447:Q546)</f>
        <v>0</v>
      </c>
      <c r="R446" s="274"/>
      <c r="S446" s="132" t="s">
        <v>15</v>
      </c>
      <c r="T446" s="658">
        <f>SUM(T447:T546)</f>
        <v>808896.29</v>
      </c>
    </row>
    <row r="447" spans="2:20" s="280" customFormat="1" ht="22.5" customHeight="1" hidden="1" outlineLevel="2" collapsed="1">
      <c r="B447" s="208"/>
      <c r="C447" s="202" t="s">
        <v>102</v>
      </c>
      <c r="D447" s="202" t="s">
        <v>67</v>
      </c>
      <c r="E447" s="203" t="s">
        <v>510</v>
      </c>
      <c r="F447" s="204" t="s">
        <v>511</v>
      </c>
      <c r="G447" s="205" t="s">
        <v>77</v>
      </c>
      <c r="H447" s="206">
        <v>155.7</v>
      </c>
      <c r="I447" s="100">
        <v>111.5</v>
      </c>
      <c r="J447" s="207">
        <f>ROUND(I447*H447,2)</f>
        <v>17360.55</v>
      </c>
      <c r="K447" s="652" t="s">
        <v>191</v>
      </c>
      <c r="L447" s="606"/>
      <c r="M447" s="100">
        <v>111.5</v>
      </c>
      <c r="N447" s="607">
        <f>ROUND(M447*L447,2)</f>
        <v>0</v>
      </c>
      <c r="O447" s="606"/>
      <c r="P447" s="100">
        <v>111.5</v>
      </c>
      <c r="Q447" s="607">
        <f>ROUND(P447*O447,2)</f>
        <v>0</v>
      </c>
      <c r="R447" s="606">
        <f t="shared" si="5"/>
        <v>155.7</v>
      </c>
      <c r="S447" s="100">
        <v>111.5</v>
      </c>
      <c r="T447" s="607">
        <f>ROUND(S447*R447,2)</f>
        <v>17360.55</v>
      </c>
    </row>
    <row r="448" spans="2:20" s="287" customFormat="1" ht="13.5" hidden="1" outlineLevel="3">
      <c r="B448" s="281"/>
      <c r="C448" s="282"/>
      <c r="D448" s="283" t="s">
        <v>70</v>
      </c>
      <c r="E448" s="284" t="s">
        <v>15</v>
      </c>
      <c r="F448" s="285" t="s">
        <v>512</v>
      </c>
      <c r="G448" s="282"/>
      <c r="H448" s="286">
        <v>145.2</v>
      </c>
      <c r="I448" s="136" t="s">
        <v>15</v>
      </c>
      <c r="J448" s="282"/>
      <c r="K448" s="282"/>
      <c r="L448" s="610"/>
      <c r="M448" s="136" t="s">
        <v>15</v>
      </c>
      <c r="N448" s="611"/>
      <c r="O448" s="610"/>
      <c r="P448" s="136" t="s">
        <v>15</v>
      </c>
      <c r="Q448" s="611"/>
      <c r="R448" s="610">
        <f t="shared" si="5"/>
        <v>145.2</v>
      </c>
      <c r="S448" s="136" t="s">
        <v>15</v>
      </c>
      <c r="T448" s="611"/>
    </row>
    <row r="449" spans="2:20" s="287" customFormat="1" ht="13.5" hidden="1" outlineLevel="3">
      <c r="B449" s="281"/>
      <c r="C449" s="282"/>
      <c r="D449" s="283" t="s">
        <v>70</v>
      </c>
      <c r="E449" s="284" t="s">
        <v>15</v>
      </c>
      <c r="F449" s="285" t="s">
        <v>513</v>
      </c>
      <c r="G449" s="282"/>
      <c r="H449" s="286">
        <v>10.5</v>
      </c>
      <c r="I449" s="136" t="s">
        <v>15</v>
      </c>
      <c r="J449" s="282"/>
      <c r="K449" s="282"/>
      <c r="L449" s="610"/>
      <c r="M449" s="136" t="s">
        <v>15</v>
      </c>
      <c r="N449" s="611"/>
      <c r="O449" s="610"/>
      <c r="P449" s="136" t="s">
        <v>15</v>
      </c>
      <c r="Q449" s="611"/>
      <c r="R449" s="610">
        <f t="shared" si="5"/>
        <v>10.5</v>
      </c>
      <c r="S449" s="136" t="s">
        <v>15</v>
      </c>
      <c r="T449" s="611"/>
    </row>
    <row r="450" spans="2:20" s="293" customFormat="1" ht="13.5" hidden="1" outlineLevel="3">
      <c r="B450" s="288"/>
      <c r="C450" s="289"/>
      <c r="D450" s="283" t="s">
        <v>70</v>
      </c>
      <c r="E450" s="290" t="s">
        <v>15</v>
      </c>
      <c r="F450" s="291" t="s">
        <v>71</v>
      </c>
      <c r="G450" s="289"/>
      <c r="H450" s="292">
        <v>155.7</v>
      </c>
      <c r="I450" s="138" t="s">
        <v>15</v>
      </c>
      <c r="J450" s="289"/>
      <c r="K450" s="289"/>
      <c r="L450" s="614"/>
      <c r="M450" s="138" t="s">
        <v>15</v>
      </c>
      <c r="N450" s="615"/>
      <c r="O450" s="614"/>
      <c r="P450" s="138" t="s">
        <v>15</v>
      </c>
      <c r="Q450" s="615"/>
      <c r="R450" s="614">
        <f t="shared" si="5"/>
        <v>155.7</v>
      </c>
      <c r="S450" s="138" t="s">
        <v>15</v>
      </c>
      <c r="T450" s="615"/>
    </row>
    <row r="451" spans="2:20" s="280" customFormat="1" ht="22.5" customHeight="1" hidden="1" outlineLevel="2">
      <c r="B451" s="208"/>
      <c r="C451" s="202" t="s">
        <v>103</v>
      </c>
      <c r="D451" s="202" t="s">
        <v>67</v>
      </c>
      <c r="E451" s="203" t="s">
        <v>514</v>
      </c>
      <c r="F451" s="204" t="s">
        <v>515</v>
      </c>
      <c r="G451" s="205" t="s">
        <v>77</v>
      </c>
      <c r="H451" s="206">
        <v>155.7</v>
      </c>
      <c r="I451" s="100">
        <v>18.2</v>
      </c>
      <c r="J451" s="207">
        <f>ROUND(I451*H451,2)</f>
        <v>2833.74</v>
      </c>
      <c r="K451" s="652" t="s">
        <v>191</v>
      </c>
      <c r="L451" s="606"/>
      <c r="M451" s="100">
        <v>18.2</v>
      </c>
      <c r="N451" s="607">
        <f>ROUND(M451*L451,2)</f>
        <v>0</v>
      </c>
      <c r="O451" s="606"/>
      <c r="P451" s="100">
        <v>18.2</v>
      </c>
      <c r="Q451" s="607">
        <f>ROUND(P451*O451,2)</f>
        <v>0</v>
      </c>
      <c r="R451" s="606">
        <f t="shared" si="5"/>
        <v>155.7</v>
      </c>
      <c r="S451" s="100">
        <v>18.2</v>
      </c>
      <c r="T451" s="607">
        <f>ROUND(S451*R451,2)</f>
        <v>2833.74</v>
      </c>
    </row>
    <row r="452" spans="2:20" s="280" customFormat="1" ht="22.5" customHeight="1" hidden="1" outlineLevel="2" collapsed="1">
      <c r="B452" s="208"/>
      <c r="C452" s="202" t="s">
        <v>105</v>
      </c>
      <c r="D452" s="202" t="s">
        <v>67</v>
      </c>
      <c r="E452" s="203" t="s">
        <v>516</v>
      </c>
      <c r="F452" s="204" t="s">
        <v>517</v>
      </c>
      <c r="G452" s="205" t="s">
        <v>77</v>
      </c>
      <c r="H452" s="206">
        <v>1119.77</v>
      </c>
      <c r="I452" s="100">
        <v>18.2</v>
      </c>
      <c r="J452" s="207">
        <f>ROUND(I452*H452,2)</f>
        <v>20379.81</v>
      </c>
      <c r="K452" s="652" t="s">
        <v>191</v>
      </c>
      <c r="L452" s="606"/>
      <c r="M452" s="100">
        <v>18.2</v>
      </c>
      <c r="N452" s="607">
        <f>ROUND(M452*L452,2)</f>
        <v>0</v>
      </c>
      <c r="O452" s="606"/>
      <c r="P452" s="100">
        <v>18.2</v>
      </c>
      <c r="Q452" s="607">
        <f>ROUND(P452*O452,2)</f>
        <v>0</v>
      </c>
      <c r="R452" s="606">
        <f t="shared" si="5"/>
        <v>1119.77</v>
      </c>
      <c r="S452" s="100">
        <v>18.2</v>
      </c>
      <c r="T452" s="607">
        <f>ROUND(S452*R452,2)</f>
        <v>20379.81</v>
      </c>
    </row>
    <row r="453" spans="2:20" s="299" customFormat="1" ht="13.5" hidden="1" outlineLevel="3">
      <c r="B453" s="294"/>
      <c r="C453" s="295"/>
      <c r="D453" s="283" t="s">
        <v>70</v>
      </c>
      <c r="E453" s="296" t="s">
        <v>15</v>
      </c>
      <c r="F453" s="297" t="s">
        <v>518</v>
      </c>
      <c r="G453" s="295"/>
      <c r="H453" s="298" t="s">
        <v>15</v>
      </c>
      <c r="I453" s="144" t="s">
        <v>15</v>
      </c>
      <c r="J453" s="295"/>
      <c r="K453" s="295"/>
      <c r="L453" s="608"/>
      <c r="M453" s="144" t="s">
        <v>15</v>
      </c>
      <c r="N453" s="609"/>
      <c r="O453" s="608"/>
      <c r="P453" s="144" t="s">
        <v>15</v>
      </c>
      <c r="Q453" s="609"/>
      <c r="R453" s="608" t="e">
        <f t="shared" si="5"/>
        <v>#VALUE!</v>
      </c>
      <c r="S453" s="144" t="s">
        <v>15</v>
      </c>
      <c r="T453" s="609"/>
    </row>
    <row r="454" spans="2:20" s="299" customFormat="1" ht="13.5" hidden="1" outlineLevel="3">
      <c r="B454" s="294"/>
      <c r="C454" s="295"/>
      <c r="D454" s="283" t="s">
        <v>70</v>
      </c>
      <c r="E454" s="296" t="s">
        <v>15</v>
      </c>
      <c r="F454" s="297" t="s">
        <v>519</v>
      </c>
      <c r="G454" s="295"/>
      <c r="H454" s="298" t="s">
        <v>15</v>
      </c>
      <c r="I454" s="144" t="s">
        <v>15</v>
      </c>
      <c r="J454" s="295"/>
      <c r="K454" s="295"/>
      <c r="L454" s="608"/>
      <c r="M454" s="144" t="s">
        <v>15</v>
      </c>
      <c r="N454" s="609"/>
      <c r="O454" s="608"/>
      <c r="P454" s="144" t="s">
        <v>15</v>
      </c>
      <c r="Q454" s="609"/>
      <c r="R454" s="608" t="e">
        <f t="shared" si="5"/>
        <v>#VALUE!</v>
      </c>
      <c r="S454" s="144" t="s">
        <v>15</v>
      </c>
      <c r="T454" s="609"/>
    </row>
    <row r="455" spans="2:20" s="299" customFormat="1" ht="13.5" hidden="1" outlineLevel="3">
      <c r="B455" s="294"/>
      <c r="C455" s="295"/>
      <c r="D455" s="283" t="s">
        <v>70</v>
      </c>
      <c r="E455" s="296" t="s">
        <v>15</v>
      </c>
      <c r="F455" s="297" t="s">
        <v>520</v>
      </c>
      <c r="G455" s="295"/>
      <c r="H455" s="298" t="s">
        <v>15</v>
      </c>
      <c r="I455" s="144" t="s">
        <v>15</v>
      </c>
      <c r="J455" s="295"/>
      <c r="K455" s="295"/>
      <c r="L455" s="608"/>
      <c r="M455" s="144" t="s">
        <v>15</v>
      </c>
      <c r="N455" s="609"/>
      <c r="O455" s="608"/>
      <c r="P455" s="144" t="s">
        <v>15</v>
      </c>
      <c r="Q455" s="609"/>
      <c r="R455" s="608" t="e">
        <f t="shared" si="5"/>
        <v>#VALUE!</v>
      </c>
      <c r="S455" s="144" t="s">
        <v>15</v>
      </c>
      <c r="T455" s="609"/>
    </row>
    <row r="456" spans="2:20" s="299" customFormat="1" ht="13.5" hidden="1" outlineLevel="3">
      <c r="B456" s="294"/>
      <c r="C456" s="295"/>
      <c r="D456" s="283" t="s">
        <v>70</v>
      </c>
      <c r="E456" s="296" t="s">
        <v>15</v>
      </c>
      <c r="F456" s="297" t="s">
        <v>521</v>
      </c>
      <c r="G456" s="295"/>
      <c r="H456" s="298" t="s">
        <v>15</v>
      </c>
      <c r="I456" s="144" t="s">
        <v>15</v>
      </c>
      <c r="J456" s="295"/>
      <c r="K456" s="295"/>
      <c r="L456" s="608"/>
      <c r="M456" s="144" t="s">
        <v>15</v>
      </c>
      <c r="N456" s="609"/>
      <c r="O456" s="608"/>
      <c r="P456" s="144" t="s">
        <v>15</v>
      </c>
      <c r="Q456" s="609"/>
      <c r="R456" s="608" t="e">
        <f t="shared" si="5"/>
        <v>#VALUE!</v>
      </c>
      <c r="S456" s="144" t="s">
        <v>15</v>
      </c>
      <c r="T456" s="609"/>
    </row>
    <row r="457" spans="2:20" s="299" customFormat="1" ht="13.5" hidden="1" outlineLevel="3">
      <c r="B457" s="294"/>
      <c r="C457" s="295"/>
      <c r="D457" s="283" t="s">
        <v>70</v>
      </c>
      <c r="E457" s="296" t="s">
        <v>15</v>
      </c>
      <c r="F457" s="297" t="s">
        <v>455</v>
      </c>
      <c r="G457" s="295"/>
      <c r="H457" s="298" t="s">
        <v>15</v>
      </c>
      <c r="I457" s="144" t="s">
        <v>15</v>
      </c>
      <c r="J457" s="295"/>
      <c r="K457" s="295"/>
      <c r="L457" s="608"/>
      <c r="M457" s="144" t="s">
        <v>15</v>
      </c>
      <c r="N457" s="609"/>
      <c r="O457" s="608"/>
      <c r="P457" s="144" t="s">
        <v>15</v>
      </c>
      <c r="Q457" s="609"/>
      <c r="R457" s="608" t="e">
        <f t="shared" si="5"/>
        <v>#VALUE!</v>
      </c>
      <c r="S457" s="144" t="s">
        <v>15</v>
      </c>
      <c r="T457" s="609"/>
    </row>
    <row r="458" spans="2:20" s="299" customFormat="1" ht="13.5" hidden="1" outlineLevel="3">
      <c r="B458" s="294"/>
      <c r="C458" s="295"/>
      <c r="D458" s="283" t="s">
        <v>70</v>
      </c>
      <c r="E458" s="296" t="s">
        <v>15</v>
      </c>
      <c r="F458" s="297" t="s">
        <v>522</v>
      </c>
      <c r="G458" s="295"/>
      <c r="H458" s="298" t="s">
        <v>15</v>
      </c>
      <c r="I458" s="144" t="s">
        <v>15</v>
      </c>
      <c r="J458" s="295"/>
      <c r="K458" s="295"/>
      <c r="L458" s="608"/>
      <c r="M458" s="144" t="s">
        <v>15</v>
      </c>
      <c r="N458" s="609"/>
      <c r="O458" s="608"/>
      <c r="P458" s="144" t="s">
        <v>15</v>
      </c>
      <c r="Q458" s="609"/>
      <c r="R458" s="608" t="e">
        <f t="shared" si="5"/>
        <v>#VALUE!</v>
      </c>
      <c r="S458" s="144" t="s">
        <v>15</v>
      </c>
      <c r="T458" s="609"/>
    </row>
    <row r="459" spans="2:20" s="299" customFormat="1" ht="13.5" hidden="1" outlineLevel="3">
      <c r="B459" s="294"/>
      <c r="C459" s="295"/>
      <c r="D459" s="283" t="s">
        <v>70</v>
      </c>
      <c r="E459" s="296" t="s">
        <v>15</v>
      </c>
      <c r="F459" s="297" t="s">
        <v>523</v>
      </c>
      <c r="G459" s="295"/>
      <c r="H459" s="298" t="s">
        <v>15</v>
      </c>
      <c r="I459" s="144" t="s">
        <v>15</v>
      </c>
      <c r="J459" s="295"/>
      <c r="K459" s="295"/>
      <c r="L459" s="608"/>
      <c r="M459" s="144" t="s">
        <v>15</v>
      </c>
      <c r="N459" s="609"/>
      <c r="O459" s="608"/>
      <c r="P459" s="144" t="s">
        <v>15</v>
      </c>
      <c r="Q459" s="609"/>
      <c r="R459" s="608" t="e">
        <f t="shared" si="5"/>
        <v>#VALUE!</v>
      </c>
      <c r="S459" s="144" t="s">
        <v>15</v>
      </c>
      <c r="T459" s="609"/>
    </row>
    <row r="460" spans="2:20" s="299" customFormat="1" ht="13.5" hidden="1" outlineLevel="3">
      <c r="B460" s="294"/>
      <c r="C460" s="295"/>
      <c r="D460" s="283" t="s">
        <v>70</v>
      </c>
      <c r="E460" s="296" t="s">
        <v>15</v>
      </c>
      <c r="F460" s="297" t="s">
        <v>524</v>
      </c>
      <c r="G460" s="295"/>
      <c r="H460" s="298" t="s">
        <v>15</v>
      </c>
      <c r="I460" s="144" t="s">
        <v>15</v>
      </c>
      <c r="J460" s="295"/>
      <c r="K460" s="295"/>
      <c r="L460" s="608"/>
      <c r="M460" s="144" t="s">
        <v>15</v>
      </c>
      <c r="N460" s="609"/>
      <c r="O460" s="608"/>
      <c r="P460" s="144" t="s">
        <v>15</v>
      </c>
      <c r="Q460" s="609"/>
      <c r="R460" s="608" t="e">
        <f t="shared" si="5"/>
        <v>#VALUE!</v>
      </c>
      <c r="S460" s="144" t="s">
        <v>15</v>
      </c>
      <c r="T460" s="609"/>
    </row>
    <row r="461" spans="2:20" s="299" customFormat="1" ht="13.5" hidden="1" outlineLevel="3">
      <c r="B461" s="294"/>
      <c r="C461" s="295"/>
      <c r="D461" s="283" t="s">
        <v>70</v>
      </c>
      <c r="E461" s="296" t="s">
        <v>15</v>
      </c>
      <c r="F461" s="297" t="s">
        <v>525</v>
      </c>
      <c r="G461" s="295"/>
      <c r="H461" s="298" t="s">
        <v>15</v>
      </c>
      <c r="I461" s="144" t="s">
        <v>15</v>
      </c>
      <c r="J461" s="295"/>
      <c r="K461" s="295"/>
      <c r="L461" s="608"/>
      <c r="M461" s="144" t="s">
        <v>15</v>
      </c>
      <c r="N461" s="609"/>
      <c r="O461" s="608"/>
      <c r="P461" s="144" t="s">
        <v>15</v>
      </c>
      <c r="Q461" s="609"/>
      <c r="R461" s="608" t="e">
        <f t="shared" si="5"/>
        <v>#VALUE!</v>
      </c>
      <c r="S461" s="144" t="s">
        <v>15</v>
      </c>
      <c r="T461" s="609"/>
    </row>
    <row r="462" spans="2:20" s="299" customFormat="1" ht="13.5" hidden="1" outlineLevel="3">
      <c r="B462" s="294"/>
      <c r="C462" s="295"/>
      <c r="D462" s="283" t="s">
        <v>70</v>
      </c>
      <c r="E462" s="296" t="s">
        <v>15</v>
      </c>
      <c r="F462" s="297" t="s">
        <v>526</v>
      </c>
      <c r="G462" s="295"/>
      <c r="H462" s="298" t="s">
        <v>15</v>
      </c>
      <c r="I462" s="144" t="s">
        <v>15</v>
      </c>
      <c r="J462" s="295"/>
      <c r="K462" s="295"/>
      <c r="L462" s="608"/>
      <c r="M462" s="144" t="s">
        <v>15</v>
      </c>
      <c r="N462" s="609"/>
      <c r="O462" s="608"/>
      <c r="P462" s="144" t="s">
        <v>15</v>
      </c>
      <c r="Q462" s="609"/>
      <c r="R462" s="608" t="e">
        <f t="shared" si="5"/>
        <v>#VALUE!</v>
      </c>
      <c r="S462" s="144" t="s">
        <v>15</v>
      </c>
      <c r="T462" s="609"/>
    </row>
    <row r="463" spans="2:20" s="299" customFormat="1" ht="13.5" hidden="1" outlineLevel="3">
      <c r="B463" s="294"/>
      <c r="C463" s="295"/>
      <c r="D463" s="283" t="s">
        <v>70</v>
      </c>
      <c r="E463" s="296" t="s">
        <v>15</v>
      </c>
      <c r="F463" s="297" t="s">
        <v>527</v>
      </c>
      <c r="G463" s="295"/>
      <c r="H463" s="298" t="s">
        <v>15</v>
      </c>
      <c r="I463" s="144" t="s">
        <v>15</v>
      </c>
      <c r="J463" s="295"/>
      <c r="K463" s="295"/>
      <c r="L463" s="608"/>
      <c r="M463" s="144" t="s">
        <v>15</v>
      </c>
      <c r="N463" s="609"/>
      <c r="O463" s="608"/>
      <c r="P463" s="144" t="s">
        <v>15</v>
      </c>
      <c r="Q463" s="609"/>
      <c r="R463" s="608" t="e">
        <f t="shared" si="5"/>
        <v>#VALUE!</v>
      </c>
      <c r="S463" s="144" t="s">
        <v>15</v>
      </c>
      <c r="T463" s="609"/>
    </row>
    <row r="464" spans="2:20" s="299" customFormat="1" ht="13.5" hidden="1" outlineLevel="3">
      <c r="B464" s="294"/>
      <c r="C464" s="295"/>
      <c r="D464" s="283" t="s">
        <v>70</v>
      </c>
      <c r="E464" s="296" t="s">
        <v>15</v>
      </c>
      <c r="F464" s="297" t="s">
        <v>528</v>
      </c>
      <c r="G464" s="295"/>
      <c r="H464" s="298" t="s">
        <v>15</v>
      </c>
      <c r="I464" s="144" t="s">
        <v>15</v>
      </c>
      <c r="J464" s="295"/>
      <c r="K464" s="295"/>
      <c r="L464" s="608"/>
      <c r="M464" s="144" t="s">
        <v>15</v>
      </c>
      <c r="N464" s="609"/>
      <c r="O464" s="608"/>
      <c r="P464" s="144" t="s">
        <v>15</v>
      </c>
      <c r="Q464" s="609"/>
      <c r="R464" s="608" t="e">
        <f t="shared" si="5"/>
        <v>#VALUE!</v>
      </c>
      <c r="S464" s="144" t="s">
        <v>15</v>
      </c>
      <c r="T464" s="609"/>
    </row>
    <row r="465" spans="2:20" s="299" customFormat="1" ht="13.5" hidden="1" outlineLevel="3">
      <c r="B465" s="294"/>
      <c r="C465" s="295"/>
      <c r="D465" s="283" t="s">
        <v>70</v>
      </c>
      <c r="E465" s="296" t="s">
        <v>15</v>
      </c>
      <c r="F465" s="297" t="s">
        <v>529</v>
      </c>
      <c r="G465" s="295"/>
      <c r="H465" s="298" t="s">
        <v>15</v>
      </c>
      <c r="I465" s="144" t="s">
        <v>15</v>
      </c>
      <c r="J465" s="295"/>
      <c r="K465" s="295"/>
      <c r="L465" s="608"/>
      <c r="M465" s="144" t="s">
        <v>15</v>
      </c>
      <c r="N465" s="609"/>
      <c r="O465" s="608"/>
      <c r="P465" s="144" t="s">
        <v>15</v>
      </c>
      <c r="Q465" s="609"/>
      <c r="R465" s="608" t="e">
        <f t="shared" si="5"/>
        <v>#VALUE!</v>
      </c>
      <c r="S465" s="144" t="s">
        <v>15</v>
      </c>
      <c r="T465" s="609"/>
    </row>
    <row r="466" spans="2:20" s="299" customFormat="1" ht="13.5" hidden="1" outlineLevel="3">
      <c r="B466" s="294"/>
      <c r="C466" s="295"/>
      <c r="D466" s="283" t="s">
        <v>70</v>
      </c>
      <c r="E466" s="296" t="s">
        <v>15</v>
      </c>
      <c r="F466" s="297" t="s">
        <v>530</v>
      </c>
      <c r="G466" s="295"/>
      <c r="H466" s="298" t="s">
        <v>15</v>
      </c>
      <c r="I466" s="144" t="s">
        <v>15</v>
      </c>
      <c r="J466" s="295"/>
      <c r="K466" s="295"/>
      <c r="L466" s="608"/>
      <c r="M466" s="144" t="s">
        <v>15</v>
      </c>
      <c r="N466" s="609"/>
      <c r="O466" s="608"/>
      <c r="P466" s="144" t="s">
        <v>15</v>
      </c>
      <c r="Q466" s="609"/>
      <c r="R466" s="608" t="e">
        <f t="shared" si="5"/>
        <v>#VALUE!</v>
      </c>
      <c r="S466" s="144" t="s">
        <v>15</v>
      </c>
      <c r="T466" s="609"/>
    </row>
    <row r="467" spans="2:20" s="299" customFormat="1" ht="13.5" hidden="1" outlineLevel="3">
      <c r="B467" s="294"/>
      <c r="C467" s="295"/>
      <c r="D467" s="283" t="s">
        <v>70</v>
      </c>
      <c r="E467" s="296" t="s">
        <v>15</v>
      </c>
      <c r="F467" s="297" t="s">
        <v>531</v>
      </c>
      <c r="G467" s="295"/>
      <c r="H467" s="298" t="s">
        <v>15</v>
      </c>
      <c r="I467" s="144" t="s">
        <v>15</v>
      </c>
      <c r="J467" s="295"/>
      <c r="K467" s="295"/>
      <c r="L467" s="608"/>
      <c r="M467" s="144" t="s">
        <v>15</v>
      </c>
      <c r="N467" s="609"/>
      <c r="O467" s="608"/>
      <c r="P467" s="144" t="s">
        <v>15</v>
      </c>
      <c r="Q467" s="609"/>
      <c r="R467" s="608" t="e">
        <f t="shared" si="5"/>
        <v>#VALUE!</v>
      </c>
      <c r="S467" s="144" t="s">
        <v>15</v>
      </c>
      <c r="T467" s="609"/>
    </row>
    <row r="468" spans="2:20" s="287" customFormat="1" ht="13.5" hidden="1" outlineLevel="3">
      <c r="B468" s="281"/>
      <c r="C468" s="282"/>
      <c r="D468" s="283" t="s">
        <v>70</v>
      </c>
      <c r="E468" s="284" t="s">
        <v>15</v>
      </c>
      <c r="F468" s="285" t="s">
        <v>532</v>
      </c>
      <c r="G468" s="282"/>
      <c r="H468" s="286">
        <v>1119.77</v>
      </c>
      <c r="I468" s="136" t="s">
        <v>15</v>
      </c>
      <c r="J468" s="282"/>
      <c r="K468" s="282"/>
      <c r="L468" s="610"/>
      <c r="M468" s="136" t="s">
        <v>15</v>
      </c>
      <c r="N468" s="611"/>
      <c r="O468" s="610"/>
      <c r="P468" s="136" t="s">
        <v>15</v>
      </c>
      <c r="Q468" s="611"/>
      <c r="R468" s="610">
        <f t="shared" si="5"/>
        <v>1119.77</v>
      </c>
      <c r="S468" s="136" t="s">
        <v>15</v>
      </c>
      <c r="T468" s="611"/>
    </row>
    <row r="469" spans="2:20" s="293" customFormat="1" ht="13.5" hidden="1" outlineLevel="3">
      <c r="B469" s="288"/>
      <c r="C469" s="289"/>
      <c r="D469" s="283" t="s">
        <v>70</v>
      </c>
      <c r="E469" s="290" t="s">
        <v>15</v>
      </c>
      <c r="F469" s="291" t="s">
        <v>71</v>
      </c>
      <c r="G469" s="289"/>
      <c r="H469" s="292">
        <v>1119.77</v>
      </c>
      <c r="I469" s="138" t="s">
        <v>15</v>
      </c>
      <c r="J469" s="289"/>
      <c r="K469" s="289"/>
      <c r="L469" s="614"/>
      <c r="M469" s="138" t="s">
        <v>15</v>
      </c>
      <c r="N469" s="615"/>
      <c r="O469" s="614"/>
      <c r="P469" s="138" t="s">
        <v>15</v>
      </c>
      <c r="Q469" s="615"/>
      <c r="R469" s="614">
        <f t="shared" si="5"/>
        <v>1119.77</v>
      </c>
      <c r="S469" s="138" t="s">
        <v>15</v>
      </c>
      <c r="T469" s="615"/>
    </row>
    <row r="470" spans="2:20" s="280" customFormat="1" ht="22.5" customHeight="1" hidden="1" outlineLevel="2" collapsed="1">
      <c r="B470" s="208"/>
      <c r="C470" s="202" t="s">
        <v>106</v>
      </c>
      <c r="D470" s="202" t="s">
        <v>67</v>
      </c>
      <c r="E470" s="203" t="s">
        <v>516</v>
      </c>
      <c r="F470" s="204" t="s">
        <v>517</v>
      </c>
      <c r="G470" s="205" t="s">
        <v>77</v>
      </c>
      <c r="H470" s="206">
        <v>391.3</v>
      </c>
      <c r="I470" s="100">
        <v>18.2</v>
      </c>
      <c r="J470" s="207">
        <f>ROUND(I470*H470,2)</f>
        <v>7121.66</v>
      </c>
      <c r="K470" s="652" t="s">
        <v>191</v>
      </c>
      <c r="L470" s="606"/>
      <c r="M470" s="100">
        <v>18.2</v>
      </c>
      <c r="N470" s="607">
        <f>ROUND(M470*L470,2)</f>
        <v>0</v>
      </c>
      <c r="O470" s="606"/>
      <c r="P470" s="100">
        <v>18.2</v>
      </c>
      <c r="Q470" s="607">
        <f>ROUND(P470*O470,2)</f>
        <v>0</v>
      </c>
      <c r="R470" s="606">
        <f t="shared" si="5"/>
        <v>391.3</v>
      </c>
      <c r="S470" s="100">
        <v>18.2</v>
      </c>
      <c r="T470" s="607">
        <f>ROUND(S470*R470,2)</f>
        <v>7121.66</v>
      </c>
    </row>
    <row r="471" spans="2:20" s="299" customFormat="1" ht="13.5" hidden="1" outlineLevel="3">
      <c r="B471" s="294"/>
      <c r="C471" s="295"/>
      <c r="D471" s="283" t="s">
        <v>70</v>
      </c>
      <c r="E471" s="296" t="s">
        <v>15</v>
      </c>
      <c r="F471" s="297" t="s">
        <v>533</v>
      </c>
      <c r="G471" s="295"/>
      <c r="H471" s="298" t="s">
        <v>15</v>
      </c>
      <c r="I471" s="144" t="s">
        <v>15</v>
      </c>
      <c r="J471" s="295"/>
      <c r="K471" s="295"/>
      <c r="L471" s="608"/>
      <c r="M471" s="144" t="s">
        <v>15</v>
      </c>
      <c r="N471" s="609"/>
      <c r="O471" s="608"/>
      <c r="P471" s="144" t="s">
        <v>15</v>
      </c>
      <c r="Q471" s="609"/>
      <c r="R471" s="608" t="e">
        <f t="shared" si="5"/>
        <v>#VALUE!</v>
      </c>
      <c r="S471" s="144" t="s">
        <v>15</v>
      </c>
      <c r="T471" s="609"/>
    </row>
    <row r="472" spans="2:20" s="299" customFormat="1" ht="13.5" hidden="1" outlineLevel="3">
      <c r="B472" s="294"/>
      <c r="C472" s="295"/>
      <c r="D472" s="283" t="s">
        <v>70</v>
      </c>
      <c r="E472" s="296" t="s">
        <v>15</v>
      </c>
      <c r="F472" s="297" t="s">
        <v>534</v>
      </c>
      <c r="G472" s="295"/>
      <c r="H472" s="298" t="s">
        <v>15</v>
      </c>
      <c r="I472" s="144" t="s">
        <v>15</v>
      </c>
      <c r="J472" s="295"/>
      <c r="K472" s="295"/>
      <c r="L472" s="608"/>
      <c r="M472" s="144" t="s">
        <v>15</v>
      </c>
      <c r="N472" s="609"/>
      <c r="O472" s="608"/>
      <c r="P472" s="144" t="s">
        <v>15</v>
      </c>
      <c r="Q472" s="609"/>
      <c r="R472" s="608" t="e">
        <f t="shared" si="5"/>
        <v>#VALUE!</v>
      </c>
      <c r="S472" s="144" t="s">
        <v>15</v>
      </c>
      <c r="T472" s="609"/>
    </row>
    <row r="473" spans="2:20" s="299" customFormat="1" ht="13.5" hidden="1" outlineLevel="3">
      <c r="B473" s="294"/>
      <c r="C473" s="295"/>
      <c r="D473" s="283" t="s">
        <v>70</v>
      </c>
      <c r="E473" s="296" t="s">
        <v>15</v>
      </c>
      <c r="F473" s="297" t="s">
        <v>535</v>
      </c>
      <c r="G473" s="295"/>
      <c r="H473" s="298" t="s">
        <v>15</v>
      </c>
      <c r="I473" s="144" t="s">
        <v>15</v>
      </c>
      <c r="J473" s="295"/>
      <c r="K473" s="295"/>
      <c r="L473" s="608"/>
      <c r="M473" s="144" t="s">
        <v>15</v>
      </c>
      <c r="N473" s="609"/>
      <c r="O473" s="608"/>
      <c r="P473" s="144" t="s">
        <v>15</v>
      </c>
      <c r="Q473" s="609"/>
      <c r="R473" s="608" t="e">
        <f t="shared" si="5"/>
        <v>#VALUE!</v>
      </c>
      <c r="S473" s="144" t="s">
        <v>15</v>
      </c>
      <c r="T473" s="609"/>
    </row>
    <row r="474" spans="2:20" s="299" customFormat="1" ht="13.5" hidden="1" outlineLevel="3">
      <c r="B474" s="294"/>
      <c r="C474" s="295"/>
      <c r="D474" s="283" t="s">
        <v>70</v>
      </c>
      <c r="E474" s="296" t="s">
        <v>15</v>
      </c>
      <c r="F474" s="297" t="s">
        <v>536</v>
      </c>
      <c r="G474" s="295"/>
      <c r="H474" s="298" t="s">
        <v>15</v>
      </c>
      <c r="I474" s="144" t="s">
        <v>15</v>
      </c>
      <c r="J474" s="295"/>
      <c r="K474" s="295"/>
      <c r="L474" s="608"/>
      <c r="M474" s="144" t="s">
        <v>15</v>
      </c>
      <c r="N474" s="609"/>
      <c r="O474" s="608"/>
      <c r="P474" s="144" t="s">
        <v>15</v>
      </c>
      <c r="Q474" s="609"/>
      <c r="R474" s="608" t="e">
        <f t="shared" si="5"/>
        <v>#VALUE!</v>
      </c>
      <c r="S474" s="144" t="s">
        <v>15</v>
      </c>
      <c r="T474" s="609"/>
    </row>
    <row r="475" spans="2:20" s="287" customFormat="1" ht="13.5" hidden="1" outlineLevel="3">
      <c r="B475" s="281"/>
      <c r="C475" s="282"/>
      <c r="D475" s="283" t="s">
        <v>70</v>
      </c>
      <c r="E475" s="284" t="s">
        <v>15</v>
      </c>
      <c r="F475" s="285" t="s">
        <v>537</v>
      </c>
      <c r="G475" s="282"/>
      <c r="H475" s="286">
        <v>391.3</v>
      </c>
      <c r="I475" s="136" t="s">
        <v>15</v>
      </c>
      <c r="J475" s="282"/>
      <c r="K475" s="282"/>
      <c r="L475" s="610"/>
      <c r="M475" s="136" t="s">
        <v>15</v>
      </c>
      <c r="N475" s="611"/>
      <c r="O475" s="610"/>
      <c r="P475" s="136" t="s">
        <v>15</v>
      </c>
      <c r="Q475" s="611"/>
      <c r="R475" s="610">
        <f t="shared" si="5"/>
        <v>391.3</v>
      </c>
      <c r="S475" s="136" t="s">
        <v>15</v>
      </c>
      <c r="T475" s="611"/>
    </row>
    <row r="476" spans="2:20" s="293" customFormat="1" ht="13.5" hidden="1" outlineLevel="3">
      <c r="B476" s="288"/>
      <c r="C476" s="289"/>
      <c r="D476" s="283" t="s">
        <v>70</v>
      </c>
      <c r="E476" s="290" t="s">
        <v>15</v>
      </c>
      <c r="F476" s="291" t="s">
        <v>71</v>
      </c>
      <c r="G476" s="289"/>
      <c r="H476" s="292">
        <v>391.3</v>
      </c>
      <c r="I476" s="138" t="s">
        <v>15</v>
      </c>
      <c r="J476" s="289"/>
      <c r="K476" s="289"/>
      <c r="L476" s="614"/>
      <c r="M476" s="138" t="s">
        <v>15</v>
      </c>
      <c r="N476" s="615"/>
      <c r="O476" s="614"/>
      <c r="P476" s="138" t="s">
        <v>15</v>
      </c>
      <c r="Q476" s="615"/>
      <c r="R476" s="614">
        <f t="shared" si="5"/>
        <v>391.3</v>
      </c>
      <c r="S476" s="138" t="s">
        <v>15</v>
      </c>
      <c r="T476" s="615"/>
    </row>
    <row r="477" spans="2:20" s="280" customFormat="1" ht="22.5" customHeight="1" hidden="1" outlineLevel="2" collapsed="1">
      <c r="B477" s="208"/>
      <c r="C477" s="202" t="s">
        <v>107</v>
      </c>
      <c r="D477" s="202" t="s">
        <v>67</v>
      </c>
      <c r="E477" s="203" t="s">
        <v>538</v>
      </c>
      <c r="F477" s="204" t="s">
        <v>539</v>
      </c>
      <c r="G477" s="205" t="s">
        <v>77</v>
      </c>
      <c r="H477" s="206">
        <v>391.3</v>
      </c>
      <c r="I477" s="100">
        <v>18.2</v>
      </c>
      <c r="J477" s="207">
        <f>ROUND(I477*H477,2)</f>
        <v>7121.66</v>
      </c>
      <c r="K477" s="652" t="s">
        <v>191</v>
      </c>
      <c r="L477" s="606"/>
      <c r="M477" s="100">
        <v>18.2</v>
      </c>
      <c r="N477" s="607">
        <f>ROUND(M477*L477,2)</f>
        <v>0</v>
      </c>
      <c r="O477" s="606"/>
      <c r="P477" s="100">
        <v>18.2</v>
      </c>
      <c r="Q477" s="607">
        <f>ROUND(P477*O477,2)</f>
        <v>0</v>
      </c>
      <c r="R477" s="606">
        <f t="shared" si="5"/>
        <v>391.3</v>
      </c>
      <c r="S477" s="100">
        <v>18.2</v>
      </c>
      <c r="T477" s="607">
        <f>ROUND(S477*R477,2)</f>
        <v>7121.66</v>
      </c>
    </row>
    <row r="478" spans="2:20" s="299" customFormat="1" ht="13.5" hidden="1" outlineLevel="3">
      <c r="B478" s="294"/>
      <c r="C478" s="295"/>
      <c r="D478" s="283" t="s">
        <v>70</v>
      </c>
      <c r="E478" s="296" t="s">
        <v>15</v>
      </c>
      <c r="F478" s="297" t="s">
        <v>533</v>
      </c>
      <c r="G478" s="295"/>
      <c r="H478" s="298" t="s">
        <v>15</v>
      </c>
      <c r="I478" s="144" t="s">
        <v>15</v>
      </c>
      <c r="J478" s="295"/>
      <c r="K478" s="295"/>
      <c r="L478" s="608"/>
      <c r="M478" s="144" t="s">
        <v>15</v>
      </c>
      <c r="N478" s="609"/>
      <c r="O478" s="608"/>
      <c r="P478" s="144" t="s">
        <v>15</v>
      </c>
      <c r="Q478" s="609"/>
      <c r="R478" s="608" t="e">
        <f t="shared" si="5"/>
        <v>#VALUE!</v>
      </c>
      <c r="S478" s="144" t="s">
        <v>15</v>
      </c>
      <c r="T478" s="609"/>
    </row>
    <row r="479" spans="2:20" s="299" customFormat="1" ht="13.5" hidden="1" outlineLevel="3">
      <c r="B479" s="294"/>
      <c r="C479" s="295"/>
      <c r="D479" s="283" t="s">
        <v>70</v>
      </c>
      <c r="E479" s="296" t="s">
        <v>15</v>
      </c>
      <c r="F479" s="297" t="s">
        <v>534</v>
      </c>
      <c r="G479" s="295"/>
      <c r="H479" s="298" t="s">
        <v>15</v>
      </c>
      <c r="I479" s="144" t="s">
        <v>15</v>
      </c>
      <c r="J479" s="295"/>
      <c r="K479" s="295"/>
      <c r="L479" s="608"/>
      <c r="M479" s="144" t="s">
        <v>15</v>
      </c>
      <c r="N479" s="609"/>
      <c r="O479" s="608"/>
      <c r="P479" s="144" t="s">
        <v>15</v>
      </c>
      <c r="Q479" s="609"/>
      <c r="R479" s="608" t="e">
        <f t="shared" si="5"/>
        <v>#VALUE!</v>
      </c>
      <c r="S479" s="144" t="s">
        <v>15</v>
      </c>
      <c r="T479" s="609"/>
    </row>
    <row r="480" spans="2:20" s="299" customFormat="1" ht="13.5" hidden="1" outlineLevel="3">
      <c r="B480" s="294"/>
      <c r="C480" s="295"/>
      <c r="D480" s="283" t="s">
        <v>70</v>
      </c>
      <c r="E480" s="296" t="s">
        <v>15</v>
      </c>
      <c r="F480" s="297" t="s">
        <v>535</v>
      </c>
      <c r="G480" s="295"/>
      <c r="H480" s="298" t="s">
        <v>15</v>
      </c>
      <c r="I480" s="144" t="s">
        <v>15</v>
      </c>
      <c r="J480" s="295"/>
      <c r="K480" s="295"/>
      <c r="L480" s="608"/>
      <c r="M480" s="144" t="s">
        <v>15</v>
      </c>
      <c r="N480" s="609"/>
      <c r="O480" s="608"/>
      <c r="P480" s="144" t="s">
        <v>15</v>
      </c>
      <c r="Q480" s="609"/>
      <c r="R480" s="608" t="e">
        <f t="shared" si="5"/>
        <v>#VALUE!</v>
      </c>
      <c r="S480" s="144" t="s">
        <v>15</v>
      </c>
      <c r="T480" s="609"/>
    </row>
    <row r="481" spans="2:20" s="299" customFormat="1" ht="13.5" hidden="1" outlineLevel="3">
      <c r="B481" s="294"/>
      <c r="C481" s="295"/>
      <c r="D481" s="283" t="s">
        <v>70</v>
      </c>
      <c r="E481" s="296" t="s">
        <v>15</v>
      </c>
      <c r="F481" s="297" t="s">
        <v>536</v>
      </c>
      <c r="G481" s="295"/>
      <c r="H481" s="298" t="s">
        <v>15</v>
      </c>
      <c r="I481" s="144" t="s">
        <v>15</v>
      </c>
      <c r="J481" s="295"/>
      <c r="K481" s="295"/>
      <c r="L481" s="608"/>
      <c r="M481" s="144" t="s">
        <v>15</v>
      </c>
      <c r="N481" s="609"/>
      <c r="O481" s="608"/>
      <c r="P481" s="144" t="s">
        <v>15</v>
      </c>
      <c r="Q481" s="609"/>
      <c r="R481" s="608" t="e">
        <f t="shared" si="5"/>
        <v>#VALUE!</v>
      </c>
      <c r="S481" s="144" t="s">
        <v>15</v>
      </c>
      <c r="T481" s="609"/>
    </row>
    <row r="482" spans="2:20" s="287" customFormat="1" ht="13.5" hidden="1" outlineLevel="3">
      <c r="B482" s="281"/>
      <c r="C482" s="282"/>
      <c r="D482" s="283" t="s">
        <v>70</v>
      </c>
      <c r="E482" s="284" t="s">
        <v>15</v>
      </c>
      <c r="F482" s="285" t="s">
        <v>537</v>
      </c>
      <c r="G482" s="282"/>
      <c r="H482" s="286">
        <v>391.3</v>
      </c>
      <c r="I482" s="136" t="s">
        <v>15</v>
      </c>
      <c r="J482" s="282"/>
      <c r="K482" s="282"/>
      <c r="L482" s="610"/>
      <c r="M482" s="136" t="s">
        <v>15</v>
      </c>
      <c r="N482" s="611"/>
      <c r="O482" s="610"/>
      <c r="P482" s="136" t="s">
        <v>15</v>
      </c>
      <c r="Q482" s="611"/>
      <c r="R482" s="610">
        <f t="shared" si="5"/>
        <v>391.3</v>
      </c>
      <c r="S482" s="136" t="s">
        <v>15</v>
      </c>
      <c r="T482" s="611"/>
    </row>
    <row r="483" spans="2:20" s="293" customFormat="1" ht="13.5" hidden="1" outlineLevel="3">
      <c r="B483" s="288"/>
      <c r="C483" s="289"/>
      <c r="D483" s="283" t="s">
        <v>70</v>
      </c>
      <c r="E483" s="290" t="s">
        <v>15</v>
      </c>
      <c r="F483" s="291" t="s">
        <v>71</v>
      </c>
      <c r="G483" s="289"/>
      <c r="H483" s="292">
        <v>391.3</v>
      </c>
      <c r="I483" s="138" t="s">
        <v>15</v>
      </c>
      <c r="J483" s="289"/>
      <c r="K483" s="289"/>
      <c r="L483" s="614"/>
      <c r="M483" s="138" t="s">
        <v>15</v>
      </c>
      <c r="N483" s="615"/>
      <c r="O483" s="614"/>
      <c r="P483" s="138" t="s">
        <v>15</v>
      </c>
      <c r="Q483" s="615"/>
      <c r="R483" s="614">
        <f t="shared" si="5"/>
        <v>391.3</v>
      </c>
      <c r="S483" s="138" t="s">
        <v>15</v>
      </c>
      <c r="T483" s="615"/>
    </row>
    <row r="484" spans="2:20" s="280" customFormat="1" ht="22.5" customHeight="1" hidden="1" outlineLevel="2" collapsed="1">
      <c r="B484" s="208"/>
      <c r="C484" s="202" t="s">
        <v>108</v>
      </c>
      <c r="D484" s="202" t="s">
        <v>67</v>
      </c>
      <c r="E484" s="203" t="s">
        <v>540</v>
      </c>
      <c r="F484" s="204" t="s">
        <v>541</v>
      </c>
      <c r="G484" s="205" t="s">
        <v>77</v>
      </c>
      <c r="H484" s="206">
        <v>484.5</v>
      </c>
      <c r="I484" s="100">
        <v>27.9</v>
      </c>
      <c r="J484" s="207">
        <f>ROUND(I484*H484,2)</f>
        <v>13517.55</v>
      </c>
      <c r="K484" s="652" t="s">
        <v>191</v>
      </c>
      <c r="L484" s="606"/>
      <c r="M484" s="100">
        <v>27.9</v>
      </c>
      <c r="N484" s="607">
        <f>ROUND(M484*L484,2)</f>
        <v>0</v>
      </c>
      <c r="O484" s="606"/>
      <c r="P484" s="100">
        <v>27.9</v>
      </c>
      <c r="Q484" s="607">
        <f>ROUND(P484*O484,2)</f>
        <v>0</v>
      </c>
      <c r="R484" s="606">
        <f t="shared" si="5"/>
        <v>484.5</v>
      </c>
      <c r="S484" s="100">
        <v>27.9</v>
      </c>
      <c r="T484" s="607">
        <f>ROUND(S484*R484,2)</f>
        <v>13517.55</v>
      </c>
    </row>
    <row r="485" spans="2:20" s="299" customFormat="1" ht="13.5" hidden="1" outlineLevel="3">
      <c r="B485" s="294"/>
      <c r="C485" s="295"/>
      <c r="D485" s="283" t="s">
        <v>70</v>
      </c>
      <c r="E485" s="296" t="s">
        <v>15</v>
      </c>
      <c r="F485" s="297" t="s">
        <v>542</v>
      </c>
      <c r="G485" s="295"/>
      <c r="H485" s="298" t="s">
        <v>15</v>
      </c>
      <c r="I485" s="144" t="s">
        <v>15</v>
      </c>
      <c r="J485" s="295"/>
      <c r="K485" s="295"/>
      <c r="L485" s="608"/>
      <c r="M485" s="144" t="s">
        <v>15</v>
      </c>
      <c r="N485" s="609"/>
      <c r="O485" s="608"/>
      <c r="P485" s="144" t="s">
        <v>15</v>
      </c>
      <c r="Q485" s="609"/>
      <c r="R485" s="608" t="e">
        <f t="shared" si="5"/>
        <v>#VALUE!</v>
      </c>
      <c r="S485" s="144" t="s">
        <v>15</v>
      </c>
      <c r="T485" s="609"/>
    </row>
    <row r="486" spans="2:20" s="299" customFormat="1" ht="13.5" hidden="1" outlineLevel="3">
      <c r="B486" s="294"/>
      <c r="C486" s="295"/>
      <c r="D486" s="283" t="s">
        <v>70</v>
      </c>
      <c r="E486" s="296" t="s">
        <v>15</v>
      </c>
      <c r="F486" s="297" t="s">
        <v>543</v>
      </c>
      <c r="G486" s="295"/>
      <c r="H486" s="298" t="s">
        <v>15</v>
      </c>
      <c r="I486" s="144" t="s">
        <v>15</v>
      </c>
      <c r="J486" s="295"/>
      <c r="K486" s="295"/>
      <c r="L486" s="608"/>
      <c r="M486" s="144" t="s">
        <v>15</v>
      </c>
      <c r="N486" s="609"/>
      <c r="O486" s="608"/>
      <c r="P486" s="144" t="s">
        <v>15</v>
      </c>
      <c r="Q486" s="609"/>
      <c r="R486" s="608" t="e">
        <f t="shared" si="5"/>
        <v>#VALUE!</v>
      </c>
      <c r="S486" s="144" t="s">
        <v>15</v>
      </c>
      <c r="T486" s="609"/>
    </row>
    <row r="487" spans="2:20" s="299" customFormat="1" ht="13.5" hidden="1" outlineLevel="3">
      <c r="B487" s="294"/>
      <c r="C487" s="295"/>
      <c r="D487" s="283" t="s">
        <v>70</v>
      </c>
      <c r="E487" s="296" t="s">
        <v>15</v>
      </c>
      <c r="F487" s="297" t="s">
        <v>544</v>
      </c>
      <c r="G487" s="295"/>
      <c r="H487" s="298" t="s">
        <v>15</v>
      </c>
      <c r="I487" s="144" t="s">
        <v>15</v>
      </c>
      <c r="J487" s="295"/>
      <c r="K487" s="295"/>
      <c r="L487" s="608"/>
      <c r="M487" s="144" t="s">
        <v>15</v>
      </c>
      <c r="N487" s="609"/>
      <c r="O487" s="608"/>
      <c r="P487" s="144" t="s">
        <v>15</v>
      </c>
      <c r="Q487" s="609"/>
      <c r="R487" s="608" t="e">
        <f t="shared" si="5"/>
        <v>#VALUE!</v>
      </c>
      <c r="S487" s="144" t="s">
        <v>15</v>
      </c>
      <c r="T487" s="609"/>
    </row>
    <row r="488" spans="2:20" s="299" customFormat="1" ht="13.5" hidden="1" outlineLevel="3">
      <c r="B488" s="294"/>
      <c r="C488" s="295"/>
      <c r="D488" s="283" t="s">
        <v>70</v>
      </c>
      <c r="E488" s="296" t="s">
        <v>15</v>
      </c>
      <c r="F488" s="297" t="s">
        <v>545</v>
      </c>
      <c r="G488" s="295"/>
      <c r="H488" s="298" t="s">
        <v>15</v>
      </c>
      <c r="I488" s="144" t="s">
        <v>15</v>
      </c>
      <c r="J488" s="295"/>
      <c r="K488" s="295"/>
      <c r="L488" s="608"/>
      <c r="M488" s="144" t="s">
        <v>15</v>
      </c>
      <c r="N488" s="609"/>
      <c r="O488" s="608"/>
      <c r="P488" s="144" t="s">
        <v>15</v>
      </c>
      <c r="Q488" s="609"/>
      <c r="R488" s="608" t="e">
        <f aca="true" t="shared" si="6" ref="R488:R551">H488+L488+O488</f>
        <v>#VALUE!</v>
      </c>
      <c r="S488" s="144" t="s">
        <v>15</v>
      </c>
      <c r="T488" s="609"/>
    </row>
    <row r="489" spans="2:20" s="299" customFormat="1" ht="13.5" hidden="1" outlineLevel="3">
      <c r="B489" s="294"/>
      <c r="C489" s="295"/>
      <c r="D489" s="283" t="s">
        <v>70</v>
      </c>
      <c r="E489" s="296" t="s">
        <v>15</v>
      </c>
      <c r="F489" s="297" t="s">
        <v>546</v>
      </c>
      <c r="G489" s="295"/>
      <c r="H489" s="298" t="s">
        <v>15</v>
      </c>
      <c r="I489" s="144" t="s">
        <v>15</v>
      </c>
      <c r="J489" s="295"/>
      <c r="K489" s="295"/>
      <c r="L489" s="608"/>
      <c r="M489" s="144" t="s">
        <v>15</v>
      </c>
      <c r="N489" s="609"/>
      <c r="O489" s="608"/>
      <c r="P489" s="144" t="s">
        <v>15</v>
      </c>
      <c r="Q489" s="609"/>
      <c r="R489" s="608" t="e">
        <f t="shared" si="6"/>
        <v>#VALUE!</v>
      </c>
      <c r="S489" s="144" t="s">
        <v>15</v>
      </c>
      <c r="T489" s="609"/>
    </row>
    <row r="490" spans="2:20" s="287" customFormat="1" ht="13.5" hidden="1" outlineLevel="3">
      <c r="B490" s="281"/>
      <c r="C490" s="282"/>
      <c r="D490" s="283" t="s">
        <v>70</v>
      </c>
      <c r="E490" s="284" t="s">
        <v>15</v>
      </c>
      <c r="F490" s="285" t="s">
        <v>547</v>
      </c>
      <c r="G490" s="282"/>
      <c r="H490" s="286">
        <v>484.5</v>
      </c>
      <c r="I490" s="136" t="s">
        <v>15</v>
      </c>
      <c r="J490" s="282"/>
      <c r="K490" s="282"/>
      <c r="L490" s="610"/>
      <c r="M490" s="136" t="s">
        <v>15</v>
      </c>
      <c r="N490" s="611"/>
      <c r="O490" s="610"/>
      <c r="P490" s="136" t="s">
        <v>15</v>
      </c>
      <c r="Q490" s="611"/>
      <c r="R490" s="610">
        <f t="shared" si="6"/>
        <v>484.5</v>
      </c>
      <c r="S490" s="136" t="s">
        <v>15</v>
      </c>
      <c r="T490" s="611"/>
    </row>
    <row r="491" spans="2:20" s="293" customFormat="1" ht="13.5" hidden="1" outlineLevel="3">
      <c r="B491" s="288"/>
      <c r="C491" s="289"/>
      <c r="D491" s="283" t="s">
        <v>70</v>
      </c>
      <c r="E491" s="290" t="s">
        <v>15</v>
      </c>
      <c r="F491" s="291" t="s">
        <v>71</v>
      </c>
      <c r="G491" s="289"/>
      <c r="H491" s="292">
        <v>484.5</v>
      </c>
      <c r="I491" s="138" t="s">
        <v>15</v>
      </c>
      <c r="J491" s="289"/>
      <c r="K491" s="289"/>
      <c r="L491" s="614"/>
      <c r="M491" s="138" t="s">
        <v>15</v>
      </c>
      <c r="N491" s="615"/>
      <c r="O491" s="614"/>
      <c r="P491" s="138" t="s">
        <v>15</v>
      </c>
      <c r="Q491" s="615"/>
      <c r="R491" s="614">
        <f t="shared" si="6"/>
        <v>484.5</v>
      </c>
      <c r="S491" s="138" t="s">
        <v>15</v>
      </c>
      <c r="T491" s="615"/>
    </row>
    <row r="492" spans="2:20" s="280" customFormat="1" ht="22.5" customHeight="1" hidden="1" outlineLevel="2" collapsed="1">
      <c r="B492" s="208"/>
      <c r="C492" s="202" t="s">
        <v>109</v>
      </c>
      <c r="D492" s="202" t="s">
        <v>67</v>
      </c>
      <c r="E492" s="203" t="s">
        <v>548</v>
      </c>
      <c r="F492" s="204" t="s">
        <v>549</v>
      </c>
      <c r="G492" s="205" t="s">
        <v>77</v>
      </c>
      <c r="H492" s="206">
        <v>1119.77</v>
      </c>
      <c r="I492" s="100">
        <v>41.8</v>
      </c>
      <c r="J492" s="207">
        <f>ROUND(I492*H492,2)</f>
        <v>46806.39</v>
      </c>
      <c r="K492" s="652" t="s">
        <v>191</v>
      </c>
      <c r="L492" s="606"/>
      <c r="M492" s="100">
        <v>41.8</v>
      </c>
      <c r="N492" s="607">
        <f>ROUND(M492*L492,2)</f>
        <v>0</v>
      </c>
      <c r="O492" s="606"/>
      <c r="P492" s="100">
        <v>41.8</v>
      </c>
      <c r="Q492" s="607">
        <f>ROUND(P492*O492,2)</f>
        <v>0</v>
      </c>
      <c r="R492" s="606">
        <f t="shared" si="6"/>
        <v>1119.77</v>
      </c>
      <c r="S492" s="100">
        <v>41.8</v>
      </c>
      <c r="T492" s="607">
        <f>ROUND(S492*R492,2)</f>
        <v>46806.39</v>
      </c>
    </row>
    <row r="493" spans="2:20" s="299" customFormat="1" ht="13.5" hidden="1" outlineLevel="3">
      <c r="B493" s="294"/>
      <c r="C493" s="295"/>
      <c r="D493" s="283" t="s">
        <v>70</v>
      </c>
      <c r="E493" s="296" t="s">
        <v>15</v>
      </c>
      <c r="F493" s="297" t="s">
        <v>518</v>
      </c>
      <c r="G493" s="295"/>
      <c r="H493" s="298" t="s">
        <v>15</v>
      </c>
      <c r="I493" s="144" t="s">
        <v>15</v>
      </c>
      <c r="J493" s="295"/>
      <c r="K493" s="295"/>
      <c r="L493" s="608"/>
      <c r="M493" s="144" t="s">
        <v>15</v>
      </c>
      <c r="N493" s="609"/>
      <c r="O493" s="608"/>
      <c r="P493" s="144" t="s">
        <v>15</v>
      </c>
      <c r="Q493" s="609"/>
      <c r="R493" s="608" t="e">
        <f t="shared" si="6"/>
        <v>#VALUE!</v>
      </c>
      <c r="S493" s="144" t="s">
        <v>15</v>
      </c>
      <c r="T493" s="609"/>
    </row>
    <row r="494" spans="2:20" s="299" customFormat="1" ht="13.5" hidden="1" outlineLevel="3">
      <c r="B494" s="294"/>
      <c r="C494" s="295"/>
      <c r="D494" s="283" t="s">
        <v>70</v>
      </c>
      <c r="E494" s="296" t="s">
        <v>15</v>
      </c>
      <c r="F494" s="297" t="s">
        <v>519</v>
      </c>
      <c r="G494" s="295"/>
      <c r="H494" s="298" t="s">
        <v>15</v>
      </c>
      <c r="I494" s="144" t="s">
        <v>15</v>
      </c>
      <c r="J494" s="295"/>
      <c r="K494" s="295"/>
      <c r="L494" s="608"/>
      <c r="M494" s="144" t="s">
        <v>15</v>
      </c>
      <c r="N494" s="609"/>
      <c r="O494" s="608"/>
      <c r="P494" s="144" t="s">
        <v>15</v>
      </c>
      <c r="Q494" s="609"/>
      <c r="R494" s="608" t="e">
        <f t="shared" si="6"/>
        <v>#VALUE!</v>
      </c>
      <c r="S494" s="144" t="s">
        <v>15</v>
      </c>
      <c r="T494" s="609"/>
    </row>
    <row r="495" spans="2:20" s="299" customFormat="1" ht="13.5" hidden="1" outlineLevel="3">
      <c r="B495" s="294"/>
      <c r="C495" s="295"/>
      <c r="D495" s="283" t="s">
        <v>70</v>
      </c>
      <c r="E495" s="296" t="s">
        <v>15</v>
      </c>
      <c r="F495" s="297" t="s">
        <v>520</v>
      </c>
      <c r="G495" s="295"/>
      <c r="H495" s="298" t="s">
        <v>15</v>
      </c>
      <c r="I495" s="144" t="s">
        <v>15</v>
      </c>
      <c r="J495" s="295"/>
      <c r="K495" s="295"/>
      <c r="L495" s="608"/>
      <c r="M495" s="144" t="s">
        <v>15</v>
      </c>
      <c r="N495" s="609"/>
      <c r="O495" s="608"/>
      <c r="P495" s="144" t="s">
        <v>15</v>
      </c>
      <c r="Q495" s="609"/>
      <c r="R495" s="608" t="e">
        <f t="shared" si="6"/>
        <v>#VALUE!</v>
      </c>
      <c r="S495" s="144" t="s">
        <v>15</v>
      </c>
      <c r="T495" s="609"/>
    </row>
    <row r="496" spans="2:20" s="299" customFormat="1" ht="13.5" hidden="1" outlineLevel="3">
      <c r="B496" s="294"/>
      <c r="C496" s="295"/>
      <c r="D496" s="283" t="s">
        <v>70</v>
      </c>
      <c r="E496" s="296" t="s">
        <v>15</v>
      </c>
      <c r="F496" s="297" t="s">
        <v>521</v>
      </c>
      <c r="G496" s="295"/>
      <c r="H496" s="298" t="s">
        <v>15</v>
      </c>
      <c r="I496" s="144" t="s">
        <v>15</v>
      </c>
      <c r="J496" s="295"/>
      <c r="K496" s="295"/>
      <c r="L496" s="608"/>
      <c r="M496" s="144" t="s">
        <v>15</v>
      </c>
      <c r="N496" s="609"/>
      <c r="O496" s="608"/>
      <c r="P496" s="144" t="s">
        <v>15</v>
      </c>
      <c r="Q496" s="609"/>
      <c r="R496" s="608" t="e">
        <f t="shared" si="6"/>
        <v>#VALUE!</v>
      </c>
      <c r="S496" s="144" t="s">
        <v>15</v>
      </c>
      <c r="T496" s="609"/>
    </row>
    <row r="497" spans="2:20" s="299" customFormat="1" ht="13.5" hidden="1" outlineLevel="3">
      <c r="B497" s="294"/>
      <c r="C497" s="295"/>
      <c r="D497" s="283" t="s">
        <v>70</v>
      </c>
      <c r="E497" s="296" t="s">
        <v>15</v>
      </c>
      <c r="F497" s="297" t="s">
        <v>455</v>
      </c>
      <c r="G497" s="295"/>
      <c r="H497" s="298" t="s">
        <v>15</v>
      </c>
      <c r="I497" s="144" t="s">
        <v>15</v>
      </c>
      <c r="J497" s="295"/>
      <c r="K497" s="295"/>
      <c r="L497" s="608"/>
      <c r="M497" s="144" t="s">
        <v>15</v>
      </c>
      <c r="N497" s="609"/>
      <c r="O497" s="608"/>
      <c r="P497" s="144" t="s">
        <v>15</v>
      </c>
      <c r="Q497" s="609"/>
      <c r="R497" s="608" t="e">
        <f t="shared" si="6"/>
        <v>#VALUE!</v>
      </c>
      <c r="S497" s="144" t="s">
        <v>15</v>
      </c>
      <c r="T497" s="609"/>
    </row>
    <row r="498" spans="2:20" s="299" customFormat="1" ht="13.5" hidden="1" outlineLevel="3">
      <c r="B498" s="294"/>
      <c r="C498" s="295"/>
      <c r="D498" s="283" t="s">
        <v>70</v>
      </c>
      <c r="E498" s="296" t="s">
        <v>15</v>
      </c>
      <c r="F498" s="297" t="s">
        <v>522</v>
      </c>
      <c r="G498" s="295"/>
      <c r="H498" s="298" t="s">
        <v>15</v>
      </c>
      <c r="I498" s="144" t="s">
        <v>15</v>
      </c>
      <c r="J498" s="295"/>
      <c r="K498" s="295"/>
      <c r="L498" s="608"/>
      <c r="M498" s="144" t="s">
        <v>15</v>
      </c>
      <c r="N498" s="609"/>
      <c r="O498" s="608"/>
      <c r="P498" s="144" t="s">
        <v>15</v>
      </c>
      <c r="Q498" s="609"/>
      <c r="R498" s="608" t="e">
        <f t="shared" si="6"/>
        <v>#VALUE!</v>
      </c>
      <c r="S498" s="144" t="s">
        <v>15</v>
      </c>
      <c r="T498" s="609"/>
    </row>
    <row r="499" spans="2:20" s="299" customFormat="1" ht="13.5" hidden="1" outlineLevel="3">
      <c r="B499" s="294"/>
      <c r="C499" s="295"/>
      <c r="D499" s="283" t="s">
        <v>70</v>
      </c>
      <c r="E499" s="296" t="s">
        <v>15</v>
      </c>
      <c r="F499" s="297" t="s">
        <v>523</v>
      </c>
      <c r="G499" s="295"/>
      <c r="H499" s="298" t="s">
        <v>15</v>
      </c>
      <c r="I499" s="144" t="s">
        <v>15</v>
      </c>
      <c r="J499" s="295"/>
      <c r="K499" s="295"/>
      <c r="L499" s="608"/>
      <c r="M499" s="144" t="s">
        <v>15</v>
      </c>
      <c r="N499" s="609"/>
      <c r="O499" s="608"/>
      <c r="P499" s="144" t="s">
        <v>15</v>
      </c>
      <c r="Q499" s="609"/>
      <c r="R499" s="608" t="e">
        <f t="shared" si="6"/>
        <v>#VALUE!</v>
      </c>
      <c r="S499" s="144" t="s">
        <v>15</v>
      </c>
      <c r="T499" s="609"/>
    </row>
    <row r="500" spans="2:20" s="299" customFormat="1" ht="13.5" hidden="1" outlineLevel="3">
      <c r="B500" s="294"/>
      <c r="C500" s="295"/>
      <c r="D500" s="283" t="s">
        <v>70</v>
      </c>
      <c r="E500" s="296" t="s">
        <v>15</v>
      </c>
      <c r="F500" s="297" t="s">
        <v>524</v>
      </c>
      <c r="G500" s="295"/>
      <c r="H500" s="298" t="s">
        <v>15</v>
      </c>
      <c r="I500" s="144" t="s">
        <v>15</v>
      </c>
      <c r="J500" s="295"/>
      <c r="K500" s="295"/>
      <c r="L500" s="608"/>
      <c r="M500" s="144" t="s">
        <v>15</v>
      </c>
      <c r="N500" s="609"/>
      <c r="O500" s="608"/>
      <c r="P500" s="144" t="s">
        <v>15</v>
      </c>
      <c r="Q500" s="609"/>
      <c r="R500" s="608" t="e">
        <f t="shared" si="6"/>
        <v>#VALUE!</v>
      </c>
      <c r="S500" s="144" t="s">
        <v>15</v>
      </c>
      <c r="T500" s="609"/>
    </row>
    <row r="501" spans="2:20" s="299" customFormat="1" ht="13.5" hidden="1" outlineLevel="3">
      <c r="B501" s="294"/>
      <c r="C501" s="295"/>
      <c r="D501" s="283" t="s">
        <v>70</v>
      </c>
      <c r="E501" s="296" t="s">
        <v>15</v>
      </c>
      <c r="F501" s="297" t="s">
        <v>525</v>
      </c>
      <c r="G501" s="295"/>
      <c r="H501" s="298" t="s">
        <v>15</v>
      </c>
      <c r="I501" s="144" t="s">
        <v>15</v>
      </c>
      <c r="J501" s="295"/>
      <c r="K501" s="295"/>
      <c r="L501" s="608"/>
      <c r="M501" s="144" t="s">
        <v>15</v>
      </c>
      <c r="N501" s="609"/>
      <c r="O501" s="608"/>
      <c r="P501" s="144" t="s">
        <v>15</v>
      </c>
      <c r="Q501" s="609"/>
      <c r="R501" s="608" t="e">
        <f t="shared" si="6"/>
        <v>#VALUE!</v>
      </c>
      <c r="S501" s="144" t="s">
        <v>15</v>
      </c>
      <c r="T501" s="609"/>
    </row>
    <row r="502" spans="2:20" s="299" customFormat="1" ht="13.5" hidden="1" outlineLevel="3">
      <c r="B502" s="294"/>
      <c r="C502" s="295"/>
      <c r="D502" s="283" t="s">
        <v>70</v>
      </c>
      <c r="E502" s="296" t="s">
        <v>15</v>
      </c>
      <c r="F502" s="297" t="s">
        <v>526</v>
      </c>
      <c r="G502" s="295"/>
      <c r="H502" s="298" t="s">
        <v>15</v>
      </c>
      <c r="I502" s="144" t="s">
        <v>15</v>
      </c>
      <c r="J502" s="295"/>
      <c r="K502" s="295"/>
      <c r="L502" s="608"/>
      <c r="M502" s="144" t="s">
        <v>15</v>
      </c>
      <c r="N502" s="609"/>
      <c r="O502" s="608"/>
      <c r="P502" s="144" t="s">
        <v>15</v>
      </c>
      <c r="Q502" s="609"/>
      <c r="R502" s="608" t="e">
        <f t="shared" si="6"/>
        <v>#VALUE!</v>
      </c>
      <c r="S502" s="144" t="s">
        <v>15</v>
      </c>
      <c r="T502" s="609"/>
    </row>
    <row r="503" spans="2:20" s="299" customFormat="1" ht="13.5" hidden="1" outlineLevel="3">
      <c r="B503" s="294"/>
      <c r="C503" s="295"/>
      <c r="D503" s="283" t="s">
        <v>70</v>
      </c>
      <c r="E503" s="296" t="s">
        <v>15</v>
      </c>
      <c r="F503" s="297" t="s">
        <v>527</v>
      </c>
      <c r="G503" s="295"/>
      <c r="H503" s="298" t="s">
        <v>15</v>
      </c>
      <c r="I503" s="144" t="s">
        <v>15</v>
      </c>
      <c r="J503" s="295"/>
      <c r="K503" s="295"/>
      <c r="L503" s="608"/>
      <c r="M503" s="144" t="s">
        <v>15</v>
      </c>
      <c r="N503" s="609"/>
      <c r="O503" s="608"/>
      <c r="P503" s="144" t="s">
        <v>15</v>
      </c>
      <c r="Q503" s="609"/>
      <c r="R503" s="608" t="e">
        <f t="shared" si="6"/>
        <v>#VALUE!</v>
      </c>
      <c r="S503" s="144" t="s">
        <v>15</v>
      </c>
      <c r="T503" s="609"/>
    </row>
    <row r="504" spans="2:20" s="299" customFormat="1" ht="13.5" hidden="1" outlineLevel="3">
      <c r="B504" s="294"/>
      <c r="C504" s="295"/>
      <c r="D504" s="283" t="s">
        <v>70</v>
      </c>
      <c r="E504" s="296" t="s">
        <v>15</v>
      </c>
      <c r="F504" s="297" t="s">
        <v>528</v>
      </c>
      <c r="G504" s="295"/>
      <c r="H504" s="298" t="s">
        <v>15</v>
      </c>
      <c r="I504" s="144" t="s">
        <v>15</v>
      </c>
      <c r="J504" s="295"/>
      <c r="K504" s="295"/>
      <c r="L504" s="608"/>
      <c r="M504" s="144" t="s">
        <v>15</v>
      </c>
      <c r="N504" s="609"/>
      <c r="O504" s="608"/>
      <c r="P504" s="144" t="s">
        <v>15</v>
      </c>
      <c r="Q504" s="609"/>
      <c r="R504" s="608" t="e">
        <f t="shared" si="6"/>
        <v>#VALUE!</v>
      </c>
      <c r="S504" s="144" t="s">
        <v>15</v>
      </c>
      <c r="T504" s="609"/>
    </row>
    <row r="505" spans="2:20" s="299" customFormat="1" ht="13.5" hidden="1" outlineLevel="3">
      <c r="B505" s="294"/>
      <c r="C505" s="295"/>
      <c r="D505" s="283" t="s">
        <v>70</v>
      </c>
      <c r="E505" s="296" t="s">
        <v>15</v>
      </c>
      <c r="F505" s="297" t="s">
        <v>529</v>
      </c>
      <c r="G505" s="295"/>
      <c r="H505" s="298" t="s">
        <v>15</v>
      </c>
      <c r="I505" s="144" t="s">
        <v>15</v>
      </c>
      <c r="J505" s="295"/>
      <c r="K505" s="295"/>
      <c r="L505" s="608"/>
      <c r="M505" s="144" t="s">
        <v>15</v>
      </c>
      <c r="N505" s="609"/>
      <c r="O505" s="608"/>
      <c r="P505" s="144" t="s">
        <v>15</v>
      </c>
      <c r="Q505" s="609"/>
      <c r="R505" s="608" t="e">
        <f t="shared" si="6"/>
        <v>#VALUE!</v>
      </c>
      <c r="S505" s="144" t="s">
        <v>15</v>
      </c>
      <c r="T505" s="609"/>
    </row>
    <row r="506" spans="2:20" s="299" customFormat="1" ht="13.5" hidden="1" outlineLevel="3">
      <c r="B506" s="294"/>
      <c r="C506" s="295"/>
      <c r="D506" s="283" t="s">
        <v>70</v>
      </c>
      <c r="E506" s="296" t="s">
        <v>15</v>
      </c>
      <c r="F506" s="297" t="s">
        <v>530</v>
      </c>
      <c r="G506" s="295"/>
      <c r="H506" s="298" t="s">
        <v>15</v>
      </c>
      <c r="I506" s="144" t="s">
        <v>15</v>
      </c>
      <c r="J506" s="295"/>
      <c r="K506" s="295"/>
      <c r="L506" s="608"/>
      <c r="M506" s="144" t="s">
        <v>15</v>
      </c>
      <c r="N506" s="609"/>
      <c r="O506" s="608"/>
      <c r="P506" s="144" t="s">
        <v>15</v>
      </c>
      <c r="Q506" s="609"/>
      <c r="R506" s="608" t="e">
        <f t="shared" si="6"/>
        <v>#VALUE!</v>
      </c>
      <c r="S506" s="144" t="s">
        <v>15</v>
      </c>
      <c r="T506" s="609"/>
    </row>
    <row r="507" spans="2:20" s="299" customFormat="1" ht="13.5" hidden="1" outlineLevel="3">
      <c r="B507" s="294"/>
      <c r="C507" s="295"/>
      <c r="D507" s="283" t="s">
        <v>70</v>
      </c>
      <c r="E507" s="296" t="s">
        <v>15</v>
      </c>
      <c r="F507" s="297" t="s">
        <v>531</v>
      </c>
      <c r="G507" s="295"/>
      <c r="H507" s="298" t="s">
        <v>15</v>
      </c>
      <c r="I507" s="144" t="s">
        <v>15</v>
      </c>
      <c r="J507" s="295"/>
      <c r="K507" s="295"/>
      <c r="L507" s="608"/>
      <c r="M507" s="144" t="s">
        <v>15</v>
      </c>
      <c r="N507" s="609"/>
      <c r="O507" s="608"/>
      <c r="P507" s="144" t="s">
        <v>15</v>
      </c>
      <c r="Q507" s="609"/>
      <c r="R507" s="608" t="e">
        <f t="shared" si="6"/>
        <v>#VALUE!</v>
      </c>
      <c r="S507" s="144" t="s">
        <v>15</v>
      </c>
      <c r="T507" s="609"/>
    </row>
    <row r="508" spans="2:20" s="287" customFormat="1" ht="13.5" hidden="1" outlineLevel="3">
      <c r="B508" s="281"/>
      <c r="C508" s="282"/>
      <c r="D508" s="283" t="s">
        <v>70</v>
      </c>
      <c r="E508" s="284" t="s">
        <v>15</v>
      </c>
      <c r="F508" s="285" t="s">
        <v>532</v>
      </c>
      <c r="G508" s="282"/>
      <c r="H508" s="286">
        <v>1119.77</v>
      </c>
      <c r="I508" s="136" t="s">
        <v>15</v>
      </c>
      <c r="J508" s="282"/>
      <c r="K508" s="282"/>
      <c r="L508" s="610"/>
      <c r="M508" s="136" t="s">
        <v>15</v>
      </c>
      <c r="N508" s="611"/>
      <c r="O508" s="610"/>
      <c r="P508" s="136" t="s">
        <v>15</v>
      </c>
      <c r="Q508" s="611"/>
      <c r="R508" s="610">
        <f t="shared" si="6"/>
        <v>1119.77</v>
      </c>
      <c r="S508" s="136" t="s">
        <v>15</v>
      </c>
      <c r="T508" s="611"/>
    </row>
    <row r="509" spans="2:20" s="293" customFormat="1" ht="13.5" hidden="1" outlineLevel="3">
      <c r="B509" s="288"/>
      <c r="C509" s="289"/>
      <c r="D509" s="283" t="s">
        <v>70</v>
      </c>
      <c r="E509" s="290" t="s">
        <v>15</v>
      </c>
      <c r="F509" s="291" t="s">
        <v>71</v>
      </c>
      <c r="G509" s="289"/>
      <c r="H509" s="292">
        <v>1119.77</v>
      </c>
      <c r="I509" s="138" t="s">
        <v>15</v>
      </c>
      <c r="J509" s="289"/>
      <c r="K509" s="289"/>
      <c r="L509" s="614"/>
      <c r="M509" s="138" t="s">
        <v>15</v>
      </c>
      <c r="N509" s="615"/>
      <c r="O509" s="614"/>
      <c r="P509" s="138" t="s">
        <v>15</v>
      </c>
      <c r="Q509" s="615"/>
      <c r="R509" s="614">
        <f t="shared" si="6"/>
        <v>1119.77</v>
      </c>
      <c r="S509" s="138" t="s">
        <v>15</v>
      </c>
      <c r="T509" s="615"/>
    </row>
    <row r="510" spans="2:20" s="280" customFormat="1" ht="22.5" customHeight="1" hidden="1" outlineLevel="2">
      <c r="B510" s="208"/>
      <c r="C510" s="202" t="s">
        <v>110</v>
      </c>
      <c r="D510" s="202" t="s">
        <v>67</v>
      </c>
      <c r="E510" s="203" t="s">
        <v>550</v>
      </c>
      <c r="F510" s="204" t="s">
        <v>551</v>
      </c>
      <c r="G510" s="205" t="s">
        <v>77</v>
      </c>
      <c r="H510" s="206">
        <v>484.5</v>
      </c>
      <c r="I510" s="100">
        <v>90.6</v>
      </c>
      <c r="J510" s="207">
        <f>ROUND(I510*H510,2)</f>
        <v>43895.7</v>
      </c>
      <c r="K510" s="652" t="s">
        <v>191</v>
      </c>
      <c r="L510" s="606"/>
      <c r="M510" s="100">
        <v>90.6</v>
      </c>
      <c r="N510" s="607">
        <f>ROUND(M510*L510,2)</f>
        <v>0</v>
      </c>
      <c r="O510" s="606"/>
      <c r="P510" s="100">
        <v>90.6</v>
      </c>
      <c r="Q510" s="607">
        <f>ROUND(P510*O510,2)</f>
        <v>0</v>
      </c>
      <c r="R510" s="606">
        <f t="shared" si="6"/>
        <v>484.5</v>
      </c>
      <c r="S510" s="100">
        <v>90.6</v>
      </c>
      <c r="T510" s="607">
        <f>ROUND(S510*R510,2)</f>
        <v>43895.7</v>
      </c>
    </row>
    <row r="511" spans="2:20" s="280" customFormat="1" ht="22.5" customHeight="1" hidden="1" outlineLevel="2" collapsed="1">
      <c r="B511" s="208"/>
      <c r="C511" s="202" t="s">
        <v>111</v>
      </c>
      <c r="D511" s="202" t="s">
        <v>67</v>
      </c>
      <c r="E511" s="203" t="s">
        <v>552</v>
      </c>
      <c r="F511" s="204" t="s">
        <v>553</v>
      </c>
      <c r="G511" s="205" t="s">
        <v>104</v>
      </c>
      <c r="H511" s="206">
        <v>1629</v>
      </c>
      <c r="I511" s="100">
        <v>41.8</v>
      </c>
      <c r="J511" s="207">
        <f>ROUND(I511*H511,2)</f>
        <v>68092.2</v>
      </c>
      <c r="K511" s="652" t="s">
        <v>191</v>
      </c>
      <c r="L511" s="606"/>
      <c r="M511" s="100">
        <v>41.8</v>
      </c>
      <c r="N511" s="607">
        <f>ROUND(M511*L511,2)</f>
        <v>0</v>
      </c>
      <c r="O511" s="606"/>
      <c r="P511" s="100">
        <v>41.8</v>
      </c>
      <c r="Q511" s="607">
        <f>ROUND(P511*O511,2)</f>
        <v>0</v>
      </c>
      <c r="R511" s="606">
        <f t="shared" si="6"/>
        <v>1629</v>
      </c>
      <c r="S511" s="100">
        <v>41.8</v>
      </c>
      <c r="T511" s="607">
        <f>ROUND(S511*R511,2)</f>
        <v>68092.2</v>
      </c>
    </row>
    <row r="512" spans="2:20" s="299" customFormat="1" ht="13.5" hidden="1" outlineLevel="3">
      <c r="B512" s="294"/>
      <c r="C512" s="295"/>
      <c r="D512" s="283" t="s">
        <v>70</v>
      </c>
      <c r="E512" s="296" t="s">
        <v>15</v>
      </c>
      <c r="F512" s="297" t="s">
        <v>554</v>
      </c>
      <c r="G512" s="295"/>
      <c r="H512" s="298" t="s">
        <v>15</v>
      </c>
      <c r="I512" s="144" t="s">
        <v>15</v>
      </c>
      <c r="J512" s="295"/>
      <c r="K512" s="295"/>
      <c r="L512" s="608"/>
      <c r="M512" s="144" t="s">
        <v>15</v>
      </c>
      <c r="N512" s="609"/>
      <c r="O512" s="608"/>
      <c r="P512" s="144" t="s">
        <v>15</v>
      </c>
      <c r="Q512" s="609"/>
      <c r="R512" s="608" t="e">
        <f t="shared" si="6"/>
        <v>#VALUE!</v>
      </c>
      <c r="S512" s="144" t="s">
        <v>15</v>
      </c>
      <c r="T512" s="609"/>
    </row>
    <row r="513" spans="2:20" s="299" customFormat="1" ht="13.5" hidden="1" outlineLevel="3">
      <c r="B513" s="294"/>
      <c r="C513" s="295"/>
      <c r="D513" s="283" t="s">
        <v>70</v>
      </c>
      <c r="E513" s="296" t="s">
        <v>15</v>
      </c>
      <c r="F513" s="297" t="s">
        <v>555</v>
      </c>
      <c r="G513" s="295"/>
      <c r="H513" s="298" t="s">
        <v>15</v>
      </c>
      <c r="I513" s="144" t="s">
        <v>15</v>
      </c>
      <c r="J513" s="295"/>
      <c r="K513" s="295"/>
      <c r="L513" s="608"/>
      <c r="M513" s="144" t="s">
        <v>15</v>
      </c>
      <c r="N513" s="609"/>
      <c r="O513" s="608"/>
      <c r="P513" s="144" t="s">
        <v>15</v>
      </c>
      <c r="Q513" s="609"/>
      <c r="R513" s="608" t="e">
        <f t="shared" si="6"/>
        <v>#VALUE!</v>
      </c>
      <c r="S513" s="144" t="s">
        <v>15</v>
      </c>
      <c r="T513" s="609"/>
    </row>
    <row r="514" spans="2:20" s="299" customFormat="1" ht="13.5" hidden="1" outlineLevel="3">
      <c r="B514" s="294"/>
      <c r="C514" s="295"/>
      <c r="D514" s="283" t="s">
        <v>70</v>
      </c>
      <c r="E514" s="296" t="s">
        <v>15</v>
      </c>
      <c r="F514" s="297" t="s">
        <v>556</v>
      </c>
      <c r="G514" s="295"/>
      <c r="H514" s="298" t="s">
        <v>15</v>
      </c>
      <c r="I514" s="144" t="s">
        <v>15</v>
      </c>
      <c r="J514" s="295"/>
      <c r="K514" s="295"/>
      <c r="L514" s="608"/>
      <c r="M514" s="144" t="s">
        <v>15</v>
      </c>
      <c r="N514" s="609"/>
      <c r="O514" s="608"/>
      <c r="P514" s="144" t="s">
        <v>15</v>
      </c>
      <c r="Q514" s="609"/>
      <c r="R514" s="608" t="e">
        <f t="shared" si="6"/>
        <v>#VALUE!</v>
      </c>
      <c r="S514" s="144" t="s">
        <v>15</v>
      </c>
      <c r="T514" s="609"/>
    </row>
    <row r="515" spans="2:20" s="299" customFormat="1" ht="13.5" hidden="1" outlineLevel="3">
      <c r="B515" s="294"/>
      <c r="C515" s="295"/>
      <c r="D515" s="283" t="s">
        <v>70</v>
      </c>
      <c r="E515" s="296" t="s">
        <v>15</v>
      </c>
      <c r="F515" s="297" t="s">
        <v>557</v>
      </c>
      <c r="G515" s="295"/>
      <c r="H515" s="298" t="s">
        <v>15</v>
      </c>
      <c r="I515" s="144" t="s">
        <v>15</v>
      </c>
      <c r="J515" s="295"/>
      <c r="K515" s="295"/>
      <c r="L515" s="608"/>
      <c r="M515" s="144" t="s">
        <v>15</v>
      </c>
      <c r="N515" s="609"/>
      <c r="O515" s="608"/>
      <c r="P515" s="144" t="s">
        <v>15</v>
      </c>
      <c r="Q515" s="609"/>
      <c r="R515" s="608" t="e">
        <f t="shared" si="6"/>
        <v>#VALUE!</v>
      </c>
      <c r="S515" s="144" t="s">
        <v>15</v>
      </c>
      <c r="T515" s="609"/>
    </row>
    <row r="516" spans="2:20" s="299" customFormat="1" ht="13.5" hidden="1" outlineLevel="3">
      <c r="B516" s="294"/>
      <c r="C516" s="295"/>
      <c r="D516" s="283" t="s">
        <v>70</v>
      </c>
      <c r="E516" s="296" t="s">
        <v>15</v>
      </c>
      <c r="F516" s="297" t="s">
        <v>558</v>
      </c>
      <c r="G516" s="295"/>
      <c r="H516" s="298" t="s">
        <v>15</v>
      </c>
      <c r="I516" s="144" t="s">
        <v>15</v>
      </c>
      <c r="J516" s="295"/>
      <c r="K516" s="295"/>
      <c r="L516" s="608"/>
      <c r="M516" s="144" t="s">
        <v>15</v>
      </c>
      <c r="N516" s="609"/>
      <c r="O516" s="608"/>
      <c r="P516" s="144" t="s">
        <v>15</v>
      </c>
      <c r="Q516" s="609"/>
      <c r="R516" s="608" t="e">
        <f t="shared" si="6"/>
        <v>#VALUE!</v>
      </c>
      <c r="S516" s="144" t="s">
        <v>15</v>
      </c>
      <c r="T516" s="609"/>
    </row>
    <row r="517" spans="2:20" s="299" customFormat="1" ht="13.5" hidden="1" outlineLevel="3">
      <c r="B517" s="294"/>
      <c r="C517" s="295"/>
      <c r="D517" s="283" t="s">
        <v>70</v>
      </c>
      <c r="E517" s="296" t="s">
        <v>15</v>
      </c>
      <c r="F517" s="297" t="s">
        <v>559</v>
      </c>
      <c r="G517" s="295"/>
      <c r="H517" s="298" t="s">
        <v>15</v>
      </c>
      <c r="I517" s="144" t="s">
        <v>15</v>
      </c>
      <c r="J517" s="295"/>
      <c r="K517" s="295"/>
      <c r="L517" s="608"/>
      <c r="M517" s="144" t="s">
        <v>15</v>
      </c>
      <c r="N517" s="609"/>
      <c r="O517" s="608"/>
      <c r="P517" s="144" t="s">
        <v>15</v>
      </c>
      <c r="Q517" s="609"/>
      <c r="R517" s="608" t="e">
        <f t="shared" si="6"/>
        <v>#VALUE!</v>
      </c>
      <c r="S517" s="144" t="s">
        <v>15</v>
      </c>
      <c r="T517" s="609"/>
    </row>
    <row r="518" spans="2:20" s="299" customFormat="1" ht="13.5" hidden="1" outlineLevel="3">
      <c r="B518" s="294"/>
      <c r="C518" s="295"/>
      <c r="D518" s="283" t="s">
        <v>70</v>
      </c>
      <c r="E518" s="296" t="s">
        <v>15</v>
      </c>
      <c r="F518" s="297" t="s">
        <v>560</v>
      </c>
      <c r="G518" s="295"/>
      <c r="H518" s="298" t="s">
        <v>15</v>
      </c>
      <c r="I518" s="144" t="s">
        <v>15</v>
      </c>
      <c r="J518" s="295"/>
      <c r="K518" s="295"/>
      <c r="L518" s="608"/>
      <c r="M518" s="144" t="s">
        <v>15</v>
      </c>
      <c r="N518" s="609"/>
      <c r="O518" s="608"/>
      <c r="P518" s="144" t="s">
        <v>15</v>
      </c>
      <c r="Q518" s="609"/>
      <c r="R518" s="608" t="e">
        <f t="shared" si="6"/>
        <v>#VALUE!</v>
      </c>
      <c r="S518" s="144" t="s">
        <v>15</v>
      </c>
      <c r="T518" s="609"/>
    </row>
    <row r="519" spans="2:20" s="299" customFormat="1" ht="13.5" hidden="1" outlineLevel="3">
      <c r="B519" s="294"/>
      <c r="C519" s="295"/>
      <c r="D519" s="283" t="s">
        <v>70</v>
      </c>
      <c r="E519" s="296" t="s">
        <v>15</v>
      </c>
      <c r="F519" s="297" t="s">
        <v>561</v>
      </c>
      <c r="G519" s="295"/>
      <c r="H519" s="298" t="s">
        <v>15</v>
      </c>
      <c r="I519" s="144" t="s">
        <v>15</v>
      </c>
      <c r="J519" s="295"/>
      <c r="K519" s="295"/>
      <c r="L519" s="608"/>
      <c r="M519" s="144" t="s">
        <v>15</v>
      </c>
      <c r="N519" s="609"/>
      <c r="O519" s="608"/>
      <c r="P519" s="144" t="s">
        <v>15</v>
      </c>
      <c r="Q519" s="609"/>
      <c r="R519" s="608" t="e">
        <f t="shared" si="6"/>
        <v>#VALUE!</v>
      </c>
      <c r="S519" s="144" t="s">
        <v>15</v>
      </c>
      <c r="T519" s="609"/>
    </row>
    <row r="520" spans="2:20" s="299" customFormat="1" ht="13.5" hidden="1" outlineLevel="3">
      <c r="B520" s="294"/>
      <c r="C520" s="295"/>
      <c r="D520" s="283" t="s">
        <v>70</v>
      </c>
      <c r="E520" s="296" t="s">
        <v>15</v>
      </c>
      <c r="F520" s="297" t="s">
        <v>562</v>
      </c>
      <c r="G520" s="295"/>
      <c r="H520" s="298" t="s">
        <v>15</v>
      </c>
      <c r="I520" s="144" t="s">
        <v>15</v>
      </c>
      <c r="J520" s="295"/>
      <c r="K520" s="295"/>
      <c r="L520" s="608"/>
      <c r="M520" s="144" t="s">
        <v>15</v>
      </c>
      <c r="N520" s="609"/>
      <c r="O520" s="608"/>
      <c r="P520" s="144" t="s">
        <v>15</v>
      </c>
      <c r="Q520" s="609"/>
      <c r="R520" s="608" t="e">
        <f t="shared" si="6"/>
        <v>#VALUE!</v>
      </c>
      <c r="S520" s="144" t="s">
        <v>15</v>
      </c>
      <c r="T520" s="609"/>
    </row>
    <row r="521" spans="2:20" s="299" customFormat="1" ht="13.5" hidden="1" outlineLevel="3">
      <c r="B521" s="294"/>
      <c r="C521" s="295"/>
      <c r="D521" s="283" t="s">
        <v>70</v>
      </c>
      <c r="E521" s="296" t="s">
        <v>15</v>
      </c>
      <c r="F521" s="297" t="s">
        <v>563</v>
      </c>
      <c r="G521" s="295"/>
      <c r="H521" s="298" t="s">
        <v>15</v>
      </c>
      <c r="I521" s="144" t="s">
        <v>15</v>
      </c>
      <c r="J521" s="295"/>
      <c r="K521" s="295"/>
      <c r="L521" s="608"/>
      <c r="M521" s="144" t="s">
        <v>15</v>
      </c>
      <c r="N521" s="609"/>
      <c r="O521" s="608"/>
      <c r="P521" s="144" t="s">
        <v>15</v>
      </c>
      <c r="Q521" s="609"/>
      <c r="R521" s="608" t="e">
        <f t="shared" si="6"/>
        <v>#VALUE!</v>
      </c>
      <c r="S521" s="144" t="s">
        <v>15</v>
      </c>
      <c r="T521" s="609"/>
    </row>
    <row r="522" spans="2:20" s="299" customFormat="1" ht="13.5" hidden="1" outlineLevel="3">
      <c r="B522" s="294"/>
      <c r="C522" s="295"/>
      <c r="D522" s="283" t="s">
        <v>70</v>
      </c>
      <c r="E522" s="296" t="s">
        <v>15</v>
      </c>
      <c r="F522" s="297" t="s">
        <v>564</v>
      </c>
      <c r="G522" s="295"/>
      <c r="H522" s="298" t="s">
        <v>15</v>
      </c>
      <c r="I522" s="144" t="s">
        <v>15</v>
      </c>
      <c r="J522" s="295"/>
      <c r="K522" s="295"/>
      <c r="L522" s="608"/>
      <c r="M522" s="144" t="s">
        <v>15</v>
      </c>
      <c r="N522" s="609"/>
      <c r="O522" s="608"/>
      <c r="P522" s="144" t="s">
        <v>15</v>
      </c>
      <c r="Q522" s="609"/>
      <c r="R522" s="608" t="e">
        <f t="shared" si="6"/>
        <v>#VALUE!</v>
      </c>
      <c r="S522" s="144" t="s">
        <v>15</v>
      </c>
      <c r="T522" s="609"/>
    </row>
    <row r="523" spans="2:20" s="299" customFormat="1" ht="13.5" hidden="1" outlineLevel="3">
      <c r="B523" s="294"/>
      <c r="C523" s="295"/>
      <c r="D523" s="283" t="s">
        <v>70</v>
      </c>
      <c r="E523" s="296" t="s">
        <v>15</v>
      </c>
      <c r="F523" s="297" t="s">
        <v>565</v>
      </c>
      <c r="G523" s="295"/>
      <c r="H523" s="298" t="s">
        <v>15</v>
      </c>
      <c r="I523" s="144" t="s">
        <v>15</v>
      </c>
      <c r="J523" s="295"/>
      <c r="K523" s="295"/>
      <c r="L523" s="608"/>
      <c r="M523" s="144" t="s">
        <v>15</v>
      </c>
      <c r="N523" s="609"/>
      <c r="O523" s="608"/>
      <c r="P523" s="144" t="s">
        <v>15</v>
      </c>
      <c r="Q523" s="609"/>
      <c r="R523" s="608" t="e">
        <f t="shared" si="6"/>
        <v>#VALUE!</v>
      </c>
      <c r="S523" s="144" t="s">
        <v>15</v>
      </c>
      <c r="T523" s="609"/>
    </row>
    <row r="524" spans="2:20" s="299" customFormat="1" ht="13.5" hidden="1" outlineLevel="3">
      <c r="B524" s="294"/>
      <c r="C524" s="295"/>
      <c r="D524" s="283" t="s">
        <v>70</v>
      </c>
      <c r="E524" s="296" t="s">
        <v>15</v>
      </c>
      <c r="F524" s="297" t="s">
        <v>566</v>
      </c>
      <c r="G524" s="295"/>
      <c r="H524" s="298" t="s">
        <v>15</v>
      </c>
      <c r="I524" s="144" t="s">
        <v>15</v>
      </c>
      <c r="J524" s="295"/>
      <c r="K524" s="295"/>
      <c r="L524" s="608"/>
      <c r="M524" s="144" t="s">
        <v>15</v>
      </c>
      <c r="N524" s="609"/>
      <c r="O524" s="608"/>
      <c r="P524" s="144" t="s">
        <v>15</v>
      </c>
      <c r="Q524" s="609"/>
      <c r="R524" s="608" t="e">
        <f t="shared" si="6"/>
        <v>#VALUE!</v>
      </c>
      <c r="S524" s="144" t="s">
        <v>15</v>
      </c>
      <c r="T524" s="609"/>
    </row>
    <row r="525" spans="2:20" s="299" customFormat="1" ht="13.5" hidden="1" outlineLevel="3">
      <c r="B525" s="294"/>
      <c r="C525" s="295"/>
      <c r="D525" s="283" t="s">
        <v>70</v>
      </c>
      <c r="E525" s="296" t="s">
        <v>15</v>
      </c>
      <c r="F525" s="297" t="s">
        <v>567</v>
      </c>
      <c r="G525" s="295"/>
      <c r="H525" s="298" t="s">
        <v>15</v>
      </c>
      <c r="I525" s="144" t="s">
        <v>15</v>
      </c>
      <c r="J525" s="295"/>
      <c r="K525" s="295"/>
      <c r="L525" s="608"/>
      <c r="M525" s="144" t="s">
        <v>15</v>
      </c>
      <c r="N525" s="609"/>
      <c r="O525" s="608"/>
      <c r="P525" s="144" t="s">
        <v>15</v>
      </c>
      <c r="Q525" s="609"/>
      <c r="R525" s="608" t="e">
        <f t="shared" si="6"/>
        <v>#VALUE!</v>
      </c>
      <c r="S525" s="144" t="s">
        <v>15</v>
      </c>
      <c r="T525" s="609"/>
    </row>
    <row r="526" spans="2:20" s="299" customFormat="1" ht="13.5" hidden="1" outlineLevel="3">
      <c r="B526" s="294"/>
      <c r="C526" s="295"/>
      <c r="D526" s="283" t="s">
        <v>70</v>
      </c>
      <c r="E526" s="296" t="s">
        <v>15</v>
      </c>
      <c r="F526" s="297" t="s">
        <v>568</v>
      </c>
      <c r="G526" s="295"/>
      <c r="H526" s="298" t="s">
        <v>15</v>
      </c>
      <c r="I526" s="144" t="s">
        <v>15</v>
      </c>
      <c r="J526" s="295"/>
      <c r="K526" s="295"/>
      <c r="L526" s="608"/>
      <c r="M526" s="144" t="s">
        <v>15</v>
      </c>
      <c r="N526" s="609"/>
      <c r="O526" s="608"/>
      <c r="P526" s="144" t="s">
        <v>15</v>
      </c>
      <c r="Q526" s="609"/>
      <c r="R526" s="608" t="e">
        <f t="shared" si="6"/>
        <v>#VALUE!</v>
      </c>
      <c r="S526" s="144" t="s">
        <v>15</v>
      </c>
      <c r="T526" s="609"/>
    </row>
    <row r="527" spans="2:20" s="299" customFormat="1" ht="13.5" hidden="1" outlineLevel="3">
      <c r="B527" s="294"/>
      <c r="C527" s="295"/>
      <c r="D527" s="283" t="s">
        <v>70</v>
      </c>
      <c r="E527" s="296" t="s">
        <v>15</v>
      </c>
      <c r="F527" s="297" t="s">
        <v>569</v>
      </c>
      <c r="G527" s="295"/>
      <c r="H527" s="298" t="s">
        <v>15</v>
      </c>
      <c r="I527" s="144" t="s">
        <v>15</v>
      </c>
      <c r="J527" s="295"/>
      <c r="K527" s="295"/>
      <c r="L527" s="608"/>
      <c r="M527" s="144" t="s">
        <v>15</v>
      </c>
      <c r="N527" s="609"/>
      <c r="O527" s="608"/>
      <c r="P527" s="144" t="s">
        <v>15</v>
      </c>
      <c r="Q527" s="609"/>
      <c r="R527" s="608" t="e">
        <f t="shared" si="6"/>
        <v>#VALUE!</v>
      </c>
      <c r="S527" s="144" t="s">
        <v>15</v>
      </c>
      <c r="T527" s="609"/>
    </row>
    <row r="528" spans="2:20" s="299" customFormat="1" ht="13.5" hidden="1" outlineLevel="3">
      <c r="B528" s="294"/>
      <c r="C528" s="295"/>
      <c r="D528" s="283" t="s">
        <v>70</v>
      </c>
      <c r="E528" s="296" t="s">
        <v>15</v>
      </c>
      <c r="F528" s="297" t="s">
        <v>570</v>
      </c>
      <c r="G528" s="295"/>
      <c r="H528" s="298" t="s">
        <v>15</v>
      </c>
      <c r="I528" s="144" t="s">
        <v>15</v>
      </c>
      <c r="J528" s="295"/>
      <c r="K528" s="295"/>
      <c r="L528" s="608"/>
      <c r="M528" s="144" t="s">
        <v>15</v>
      </c>
      <c r="N528" s="609"/>
      <c r="O528" s="608"/>
      <c r="P528" s="144" t="s">
        <v>15</v>
      </c>
      <c r="Q528" s="609"/>
      <c r="R528" s="608" t="e">
        <f t="shared" si="6"/>
        <v>#VALUE!</v>
      </c>
      <c r="S528" s="144" t="s">
        <v>15</v>
      </c>
      <c r="T528" s="609"/>
    </row>
    <row r="529" spans="2:20" s="299" customFormat="1" ht="13.5" hidden="1" outlineLevel="3">
      <c r="B529" s="294"/>
      <c r="C529" s="295"/>
      <c r="D529" s="283" t="s">
        <v>70</v>
      </c>
      <c r="E529" s="296" t="s">
        <v>15</v>
      </c>
      <c r="F529" s="297" t="s">
        <v>571</v>
      </c>
      <c r="G529" s="295"/>
      <c r="H529" s="298" t="s">
        <v>15</v>
      </c>
      <c r="I529" s="144" t="s">
        <v>15</v>
      </c>
      <c r="J529" s="295"/>
      <c r="K529" s="295"/>
      <c r="L529" s="608"/>
      <c r="M529" s="144" t="s">
        <v>15</v>
      </c>
      <c r="N529" s="609"/>
      <c r="O529" s="608"/>
      <c r="P529" s="144" t="s">
        <v>15</v>
      </c>
      <c r="Q529" s="609"/>
      <c r="R529" s="608" t="e">
        <f t="shared" si="6"/>
        <v>#VALUE!</v>
      </c>
      <c r="S529" s="144" t="s">
        <v>15</v>
      </c>
      <c r="T529" s="609"/>
    </row>
    <row r="530" spans="2:20" s="299" customFormat="1" ht="13.5" hidden="1" outlineLevel="3">
      <c r="B530" s="294"/>
      <c r="C530" s="295"/>
      <c r="D530" s="283" t="s">
        <v>70</v>
      </c>
      <c r="E530" s="296" t="s">
        <v>15</v>
      </c>
      <c r="F530" s="297" t="s">
        <v>572</v>
      </c>
      <c r="G530" s="295"/>
      <c r="H530" s="298" t="s">
        <v>15</v>
      </c>
      <c r="I530" s="144" t="s">
        <v>15</v>
      </c>
      <c r="J530" s="295"/>
      <c r="K530" s="295"/>
      <c r="L530" s="608"/>
      <c r="M530" s="144" t="s">
        <v>15</v>
      </c>
      <c r="N530" s="609"/>
      <c r="O530" s="608"/>
      <c r="P530" s="144" t="s">
        <v>15</v>
      </c>
      <c r="Q530" s="609"/>
      <c r="R530" s="608" t="e">
        <f t="shared" si="6"/>
        <v>#VALUE!</v>
      </c>
      <c r="S530" s="144" t="s">
        <v>15</v>
      </c>
      <c r="T530" s="609"/>
    </row>
    <row r="531" spans="2:20" s="287" customFormat="1" ht="13.5" hidden="1" outlineLevel="3">
      <c r="B531" s="281"/>
      <c r="C531" s="282"/>
      <c r="D531" s="283" t="s">
        <v>70</v>
      </c>
      <c r="E531" s="284" t="s">
        <v>15</v>
      </c>
      <c r="F531" s="285" t="s">
        <v>573</v>
      </c>
      <c r="G531" s="282"/>
      <c r="H531" s="286">
        <v>1629</v>
      </c>
      <c r="I531" s="136" t="s">
        <v>15</v>
      </c>
      <c r="J531" s="282"/>
      <c r="K531" s="282"/>
      <c r="L531" s="610"/>
      <c r="M531" s="136" t="s">
        <v>15</v>
      </c>
      <c r="N531" s="611"/>
      <c r="O531" s="610"/>
      <c r="P531" s="136" t="s">
        <v>15</v>
      </c>
      <c r="Q531" s="611"/>
      <c r="R531" s="610">
        <f t="shared" si="6"/>
        <v>1629</v>
      </c>
      <c r="S531" s="136" t="s">
        <v>15</v>
      </c>
      <c r="T531" s="611"/>
    </row>
    <row r="532" spans="2:20" s="293" customFormat="1" ht="13.5" hidden="1" outlineLevel="3">
      <c r="B532" s="288"/>
      <c r="C532" s="289"/>
      <c r="D532" s="283" t="s">
        <v>70</v>
      </c>
      <c r="E532" s="290" t="s">
        <v>15</v>
      </c>
      <c r="F532" s="291" t="s">
        <v>71</v>
      </c>
      <c r="G532" s="289"/>
      <c r="H532" s="292">
        <v>1629</v>
      </c>
      <c r="I532" s="138" t="s">
        <v>15</v>
      </c>
      <c r="J532" s="289"/>
      <c r="K532" s="289"/>
      <c r="L532" s="614"/>
      <c r="M532" s="138" t="s">
        <v>15</v>
      </c>
      <c r="N532" s="615"/>
      <c r="O532" s="614"/>
      <c r="P532" s="138" t="s">
        <v>15</v>
      </c>
      <c r="Q532" s="615"/>
      <c r="R532" s="614">
        <f t="shared" si="6"/>
        <v>1629</v>
      </c>
      <c r="S532" s="138" t="s">
        <v>15</v>
      </c>
      <c r="T532" s="615"/>
    </row>
    <row r="533" spans="2:20" s="280" customFormat="1" ht="22.5" customHeight="1" hidden="1" outlineLevel="2" collapsed="1">
      <c r="B533" s="208"/>
      <c r="C533" s="202" t="s">
        <v>112</v>
      </c>
      <c r="D533" s="202" t="s">
        <v>67</v>
      </c>
      <c r="E533" s="203" t="s">
        <v>574</v>
      </c>
      <c r="F533" s="204" t="s">
        <v>575</v>
      </c>
      <c r="G533" s="205" t="s">
        <v>82</v>
      </c>
      <c r="H533" s="206">
        <v>2913.521</v>
      </c>
      <c r="I533" s="100">
        <v>6.2</v>
      </c>
      <c r="J533" s="207">
        <f>ROUND(I533*H533,2)</f>
        <v>18063.83</v>
      </c>
      <c r="K533" s="652" t="s">
        <v>191</v>
      </c>
      <c r="L533" s="606"/>
      <c r="M533" s="100">
        <v>6.2</v>
      </c>
      <c r="N533" s="607">
        <f>ROUND(M533*L533,2)</f>
        <v>0</v>
      </c>
      <c r="O533" s="606"/>
      <c r="P533" s="100">
        <v>6.2</v>
      </c>
      <c r="Q533" s="607">
        <f>ROUND(P533*O533,2)</f>
        <v>0</v>
      </c>
      <c r="R533" s="606">
        <f t="shared" si="6"/>
        <v>2913.521</v>
      </c>
      <c r="S533" s="100">
        <v>6.2</v>
      </c>
      <c r="T533" s="607">
        <f>ROUND(S533*R533,2)</f>
        <v>18063.83</v>
      </c>
    </row>
    <row r="534" spans="2:20" s="299" customFormat="1" ht="13.5" hidden="1" outlineLevel="3">
      <c r="B534" s="294"/>
      <c r="C534" s="295"/>
      <c r="D534" s="283" t="s">
        <v>70</v>
      </c>
      <c r="E534" s="296" t="s">
        <v>15</v>
      </c>
      <c r="F534" s="297" t="s">
        <v>576</v>
      </c>
      <c r="G534" s="295"/>
      <c r="H534" s="298" t="s">
        <v>15</v>
      </c>
      <c r="I534" s="144" t="s">
        <v>15</v>
      </c>
      <c r="J534" s="295"/>
      <c r="K534" s="295"/>
      <c r="L534" s="608"/>
      <c r="M534" s="144" t="s">
        <v>15</v>
      </c>
      <c r="N534" s="609"/>
      <c r="O534" s="608"/>
      <c r="P534" s="144" t="s">
        <v>15</v>
      </c>
      <c r="Q534" s="609"/>
      <c r="R534" s="608" t="e">
        <f t="shared" si="6"/>
        <v>#VALUE!</v>
      </c>
      <c r="S534" s="144" t="s">
        <v>15</v>
      </c>
      <c r="T534" s="609"/>
    </row>
    <row r="535" spans="2:20" s="287" customFormat="1" ht="13.5" hidden="1" outlineLevel="3">
      <c r="B535" s="281"/>
      <c r="C535" s="282"/>
      <c r="D535" s="283" t="s">
        <v>70</v>
      </c>
      <c r="E535" s="284" t="s">
        <v>15</v>
      </c>
      <c r="F535" s="285" t="s">
        <v>577</v>
      </c>
      <c r="G535" s="282"/>
      <c r="H535" s="286">
        <v>2913.521</v>
      </c>
      <c r="I535" s="136" t="s">
        <v>15</v>
      </c>
      <c r="J535" s="282"/>
      <c r="K535" s="282"/>
      <c r="L535" s="610"/>
      <c r="M535" s="136" t="s">
        <v>15</v>
      </c>
      <c r="N535" s="611"/>
      <c r="O535" s="610"/>
      <c r="P535" s="136" t="s">
        <v>15</v>
      </c>
      <c r="Q535" s="611"/>
      <c r="R535" s="610">
        <f t="shared" si="6"/>
        <v>2913.521</v>
      </c>
      <c r="S535" s="136" t="s">
        <v>15</v>
      </c>
      <c r="T535" s="611"/>
    </row>
    <row r="536" spans="2:20" s="293" customFormat="1" ht="13.5" hidden="1" outlineLevel="3">
      <c r="B536" s="288"/>
      <c r="C536" s="289"/>
      <c r="D536" s="283" t="s">
        <v>70</v>
      </c>
      <c r="E536" s="290" t="s">
        <v>15</v>
      </c>
      <c r="F536" s="291" t="s">
        <v>71</v>
      </c>
      <c r="G536" s="289"/>
      <c r="H536" s="292">
        <v>2913.521</v>
      </c>
      <c r="I536" s="138" t="s">
        <v>15</v>
      </c>
      <c r="J536" s="289"/>
      <c r="K536" s="289"/>
      <c r="L536" s="614"/>
      <c r="M536" s="138" t="s">
        <v>15</v>
      </c>
      <c r="N536" s="615"/>
      <c r="O536" s="614"/>
      <c r="P536" s="138" t="s">
        <v>15</v>
      </c>
      <c r="Q536" s="615"/>
      <c r="R536" s="614">
        <f t="shared" si="6"/>
        <v>2913.521</v>
      </c>
      <c r="S536" s="138" t="s">
        <v>15</v>
      </c>
      <c r="T536" s="615"/>
    </row>
    <row r="537" spans="2:20" s="280" customFormat="1" ht="22.5" customHeight="1" hidden="1" outlineLevel="2" collapsed="1">
      <c r="B537" s="208"/>
      <c r="C537" s="202" t="s">
        <v>113</v>
      </c>
      <c r="D537" s="202" t="s">
        <v>67</v>
      </c>
      <c r="E537" s="203" t="s">
        <v>574</v>
      </c>
      <c r="F537" s="204" t="s">
        <v>575</v>
      </c>
      <c r="G537" s="205" t="s">
        <v>82</v>
      </c>
      <c r="H537" s="206">
        <v>8666.797</v>
      </c>
      <c r="I537" s="100">
        <v>6.2</v>
      </c>
      <c r="J537" s="207">
        <f>ROUND(I537*H537,2)</f>
        <v>53734.14</v>
      </c>
      <c r="K537" s="652" t="s">
        <v>191</v>
      </c>
      <c r="L537" s="606"/>
      <c r="M537" s="100">
        <v>6.2</v>
      </c>
      <c r="N537" s="607">
        <f>ROUND(M537*L537,2)</f>
        <v>0</v>
      </c>
      <c r="O537" s="606"/>
      <c r="P537" s="100">
        <v>6.2</v>
      </c>
      <c r="Q537" s="607">
        <f>ROUND(P537*O537,2)</f>
        <v>0</v>
      </c>
      <c r="R537" s="606">
        <f t="shared" si="6"/>
        <v>8666.797</v>
      </c>
      <c r="S537" s="100">
        <v>6.2</v>
      </c>
      <c r="T537" s="607">
        <f>ROUND(S537*R537,2)</f>
        <v>53734.14</v>
      </c>
    </row>
    <row r="538" spans="2:20" s="299" customFormat="1" ht="13.5" hidden="1" outlineLevel="3">
      <c r="B538" s="294"/>
      <c r="C538" s="295"/>
      <c r="D538" s="283" t="s">
        <v>70</v>
      </c>
      <c r="E538" s="296" t="s">
        <v>15</v>
      </c>
      <c r="F538" s="297" t="s">
        <v>578</v>
      </c>
      <c r="G538" s="295"/>
      <c r="H538" s="298" t="s">
        <v>15</v>
      </c>
      <c r="I538" s="144" t="s">
        <v>15</v>
      </c>
      <c r="J538" s="295"/>
      <c r="K538" s="295"/>
      <c r="L538" s="608"/>
      <c r="M538" s="144" t="s">
        <v>15</v>
      </c>
      <c r="N538" s="609"/>
      <c r="O538" s="608"/>
      <c r="P538" s="144" t="s">
        <v>15</v>
      </c>
      <c r="Q538" s="609"/>
      <c r="R538" s="608" t="e">
        <f t="shared" si="6"/>
        <v>#VALUE!</v>
      </c>
      <c r="S538" s="144" t="s">
        <v>15</v>
      </c>
      <c r="T538" s="609"/>
    </row>
    <row r="539" spans="2:20" s="287" customFormat="1" ht="13.5" hidden="1" outlineLevel="3">
      <c r="B539" s="281"/>
      <c r="C539" s="282"/>
      <c r="D539" s="283" t="s">
        <v>70</v>
      </c>
      <c r="E539" s="284" t="s">
        <v>15</v>
      </c>
      <c r="F539" s="285" t="s">
        <v>579</v>
      </c>
      <c r="G539" s="282"/>
      <c r="H539" s="286">
        <v>8666.797</v>
      </c>
      <c r="I539" s="136" t="s">
        <v>15</v>
      </c>
      <c r="J539" s="282"/>
      <c r="K539" s="282"/>
      <c r="L539" s="610"/>
      <c r="M539" s="136" t="s">
        <v>15</v>
      </c>
      <c r="N539" s="611"/>
      <c r="O539" s="610"/>
      <c r="P539" s="136" t="s">
        <v>15</v>
      </c>
      <c r="Q539" s="611"/>
      <c r="R539" s="610">
        <f t="shared" si="6"/>
        <v>8666.797</v>
      </c>
      <c r="S539" s="136" t="s">
        <v>15</v>
      </c>
      <c r="T539" s="611"/>
    </row>
    <row r="540" spans="2:20" s="293" customFormat="1" ht="13.5" hidden="1" outlineLevel="3">
      <c r="B540" s="288"/>
      <c r="C540" s="289"/>
      <c r="D540" s="283" t="s">
        <v>70</v>
      </c>
      <c r="E540" s="290" t="s">
        <v>15</v>
      </c>
      <c r="F540" s="291" t="s">
        <v>71</v>
      </c>
      <c r="G540" s="289"/>
      <c r="H540" s="292">
        <v>8666.797</v>
      </c>
      <c r="I540" s="138" t="s">
        <v>15</v>
      </c>
      <c r="J540" s="289"/>
      <c r="K540" s="289"/>
      <c r="L540" s="614"/>
      <c r="M540" s="138" t="s">
        <v>15</v>
      </c>
      <c r="N540" s="615"/>
      <c r="O540" s="614"/>
      <c r="P540" s="138" t="s">
        <v>15</v>
      </c>
      <c r="Q540" s="615"/>
      <c r="R540" s="614">
        <f t="shared" si="6"/>
        <v>8666.797</v>
      </c>
      <c r="S540" s="138" t="s">
        <v>15</v>
      </c>
      <c r="T540" s="615"/>
    </row>
    <row r="541" spans="2:20" s="280" customFormat="1" ht="22.5" customHeight="1" hidden="1" outlineLevel="2" collapsed="1">
      <c r="B541" s="208"/>
      <c r="C541" s="202" t="s">
        <v>114</v>
      </c>
      <c r="D541" s="202" t="s">
        <v>67</v>
      </c>
      <c r="E541" s="203" t="s">
        <v>580</v>
      </c>
      <c r="F541" s="204" t="s">
        <v>581</v>
      </c>
      <c r="G541" s="205" t="s">
        <v>82</v>
      </c>
      <c r="H541" s="206">
        <v>847.171</v>
      </c>
      <c r="I541" s="100">
        <v>543.3</v>
      </c>
      <c r="J541" s="207">
        <f>ROUND(I541*H541,2)</f>
        <v>460268</v>
      </c>
      <c r="K541" s="652" t="s">
        <v>192</v>
      </c>
      <c r="L541" s="606"/>
      <c r="M541" s="100">
        <v>543.3</v>
      </c>
      <c r="N541" s="607">
        <f>ROUND(M541*L541,2)</f>
        <v>0</v>
      </c>
      <c r="O541" s="606"/>
      <c r="P541" s="100">
        <v>543.3</v>
      </c>
      <c r="Q541" s="607">
        <f>ROUND(P541*O541,2)</f>
        <v>0</v>
      </c>
      <c r="R541" s="606">
        <f t="shared" si="6"/>
        <v>847.171</v>
      </c>
      <c r="S541" s="100">
        <v>543.3</v>
      </c>
      <c r="T541" s="607">
        <f>ROUND(S541*R541,2)</f>
        <v>460268</v>
      </c>
    </row>
    <row r="542" spans="2:20" s="299" customFormat="1" ht="13.5" hidden="1" outlineLevel="3">
      <c r="B542" s="294"/>
      <c r="C542" s="295"/>
      <c r="D542" s="283" t="s">
        <v>70</v>
      </c>
      <c r="E542" s="296" t="s">
        <v>15</v>
      </c>
      <c r="F542" s="297" t="s">
        <v>582</v>
      </c>
      <c r="G542" s="295"/>
      <c r="H542" s="298" t="s">
        <v>15</v>
      </c>
      <c r="I542" s="144" t="s">
        <v>15</v>
      </c>
      <c r="J542" s="295"/>
      <c r="K542" s="295"/>
      <c r="L542" s="608"/>
      <c r="M542" s="144" t="s">
        <v>15</v>
      </c>
      <c r="N542" s="609"/>
      <c r="O542" s="608"/>
      <c r="P542" s="144" t="s">
        <v>15</v>
      </c>
      <c r="Q542" s="609"/>
      <c r="R542" s="608" t="e">
        <f t="shared" si="6"/>
        <v>#VALUE!</v>
      </c>
      <c r="S542" s="144" t="s">
        <v>15</v>
      </c>
      <c r="T542" s="609"/>
    </row>
    <row r="543" spans="2:20" s="287" customFormat="1" ht="13.5" hidden="1" outlineLevel="3">
      <c r="B543" s="281"/>
      <c r="C543" s="282"/>
      <c r="D543" s="283" t="s">
        <v>70</v>
      </c>
      <c r="E543" s="284" t="s">
        <v>15</v>
      </c>
      <c r="F543" s="285" t="s">
        <v>583</v>
      </c>
      <c r="G543" s="282"/>
      <c r="H543" s="286">
        <v>753.346</v>
      </c>
      <c r="I543" s="136" t="s">
        <v>15</v>
      </c>
      <c r="J543" s="282"/>
      <c r="K543" s="282"/>
      <c r="L543" s="610"/>
      <c r="M543" s="136" t="s">
        <v>15</v>
      </c>
      <c r="N543" s="611"/>
      <c r="O543" s="610"/>
      <c r="P543" s="136" t="s">
        <v>15</v>
      </c>
      <c r="Q543" s="611"/>
      <c r="R543" s="610">
        <f t="shared" si="6"/>
        <v>753.346</v>
      </c>
      <c r="S543" s="136" t="s">
        <v>15</v>
      </c>
      <c r="T543" s="611"/>
    </row>
    <row r="544" spans="2:20" s="287" customFormat="1" ht="13.5" hidden="1" outlineLevel="3">
      <c r="B544" s="281"/>
      <c r="C544" s="282"/>
      <c r="D544" s="283" t="s">
        <v>70</v>
      </c>
      <c r="E544" s="284" t="s">
        <v>15</v>
      </c>
      <c r="F544" s="285" t="s">
        <v>584</v>
      </c>
      <c r="G544" s="282"/>
      <c r="H544" s="286">
        <v>93.825</v>
      </c>
      <c r="I544" s="136" t="s">
        <v>15</v>
      </c>
      <c r="J544" s="282"/>
      <c r="K544" s="282"/>
      <c r="L544" s="610"/>
      <c r="M544" s="136" t="s">
        <v>15</v>
      </c>
      <c r="N544" s="611"/>
      <c r="O544" s="610"/>
      <c r="P544" s="136" t="s">
        <v>15</v>
      </c>
      <c r="Q544" s="611"/>
      <c r="R544" s="610">
        <f t="shared" si="6"/>
        <v>93.825</v>
      </c>
      <c r="S544" s="136" t="s">
        <v>15</v>
      </c>
      <c r="T544" s="611"/>
    </row>
    <row r="545" spans="2:20" s="293" customFormat="1" ht="13.5" hidden="1" outlineLevel="3">
      <c r="B545" s="288"/>
      <c r="C545" s="289"/>
      <c r="D545" s="283" t="s">
        <v>70</v>
      </c>
      <c r="E545" s="290" t="s">
        <v>15</v>
      </c>
      <c r="F545" s="291" t="s">
        <v>71</v>
      </c>
      <c r="G545" s="289"/>
      <c r="H545" s="292">
        <v>847.171</v>
      </c>
      <c r="I545" s="138" t="s">
        <v>15</v>
      </c>
      <c r="J545" s="289"/>
      <c r="K545" s="289"/>
      <c r="L545" s="614"/>
      <c r="M545" s="138" t="s">
        <v>15</v>
      </c>
      <c r="N545" s="615"/>
      <c r="O545" s="614"/>
      <c r="P545" s="138" t="s">
        <v>15</v>
      </c>
      <c r="Q545" s="615"/>
      <c r="R545" s="614">
        <f t="shared" si="6"/>
        <v>847.171</v>
      </c>
      <c r="S545" s="138" t="s">
        <v>15</v>
      </c>
      <c r="T545" s="615"/>
    </row>
    <row r="546" spans="2:20" s="280" customFormat="1" ht="22.5" customHeight="1" hidden="1" outlineLevel="2">
      <c r="B546" s="208"/>
      <c r="C546" s="202" t="s">
        <v>115</v>
      </c>
      <c r="D546" s="202" t="s">
        <v>67</v>
      </c>
      <c r="E546" s="203" t="s">
        <v>585</v>
      </c>
      <c r="F546" s="204" t="s">
        <v>586</v>
      </c>
      <c r="G546" s="205" t="s">
        <v>82</v>
      </c>
      <c r="H546" s="206">
        <v>1336.05</v>
      </c>
      <c r="I546" s="100">
        <v>37.2</v>
      </c>
      <c r="J546" s="207">
        <f>ROUND(I546*H546,2)</f>
        <v>49701.06</v>
      </c>
      <c r="K546" s="652" t="s">
        <v>191</v>
      </c>
      <c r="L546" s="606"/>
      <c r="M546" s="100">
        <v>37.2</v>
      </c>
      <c r="N546" s="607">
        <f>ROUND(M546*L546,2)</f>
        <v>0</v>
      </c>
      <c r="O546" s="606"/>
      <c r="P546" s="100">
        <v>37.2</v>
      </c>
      <c r="Q546" s="607">
        <f>ROUND(P546*O546,2)</f>
        <v>0</v>
      </c>
      <c r="R546" s="606">
        <f t="shared" si="6"/>
        <v>1336.05</v>
      </c>
      <c r="S546" s="100">
        <v>37.2</v>
      </c>
      <c r="T546" s="607">
        <f>ROUND(S546*R546,2)</f>
        <v>49701.06</v>
      </c>
    </row>
    <row r="547" spans="2:20" s="279" customFormat="1" ht="29.85" customHeight="1" outlineLevel="1" collapsed="1">
      <c r="B547" s="274"/>
      <c r="C547" s="275"/>
      <c r="D547" s="276" t="s">
        <v>36</v>
      </c>
      <c r="E547" s="277" t="s">
        <v>37</v>
      </c>
      <c r="F547" s="277" t="s">
        <v>587</v>
      </c>
      <c r="G547" s="275"/>
      <c r="H547" s="275"/>
      <c r="I547" s="132" t="s">
        <v>15</v>
      </c>
      <c r="J547" s="278">
        <f>SUM(J548:J549)</f>
        <v>56897.68</v>
      </c>
      <c r="K547" s="275"/>
      <c r="L547" s="274"/>
      <c r="M547" s="132" t="s">
        <v>15</v>
      </c>
      <c r="N547" s="658">
        <f>SUM(N548:N549)</f>
        <v>0</v>
      </c>
      <c r="O547" s="274"/>
      <c r="P547" s="132" t="s">
        <v>15</v>
      </c>
      <c r="Q547" s="658">
        <f>SUM(Q548:Q549)</f>
        <v>0</v>
      </c>
      <c r="R547" s="274"/>
      <c r="S547" s="132" t="s">
        <v>15</v>
      </c>
      <c r="T547" s="658">
        <f>SUM(T548:T549)</f>
        <v>56897.68</v>
      </c>
    </row>
    <row r="548" spans="2:20" s="280" customFormat="1" ht="22.5" customHeight="1" hidden="1" outlineLevel="2">
      <c r="B548" s="208"/>
      <c r="C548" s="202" t="s">
        <v>116</v>
      </c>
      <c r="D548" s="202" t="s">
        <v>67</v>
      </c>
      <c r="E548" s="203" t="s">
        <v>588</v>
      </c>
      <c r="F548" s="204" t="s">
        <v>589</v>
      </c>
      <c r="G548" s="205" t="s">
        <v>104</v>
      </c>
      <c r="H548" s="206">
        <v>304</v>
      </c>
      <c r="I548" s="100">
        <v>167.2</v>
      </c>
      <c r="J548" s="207">
        <f>ROUND(I548*H548,2)</f>
        <v>50828.8</v>
      </c>
      <c r="K548" s="652" t="s">
        <v>191</v>
      </c>
      <c r="L548" s="606"/>
      <c r="M548" s="100">
        <v>167.2</v>
      </c>
      <c r="N548" s="607">
        <f>ROUND(M548*L548,2)</f>
        <v>0</v>
      </c>
      <c r="O548" s="606"/>
      <c r="P548" s="100">
        <v>167.2</v>
      </c>
      <c r="Q548" s="607">
        <f>ROUND(P548*O548,2)</f>
        <v>0</v>
      </c>
      <c r="R548" s="606">
        <f t="shared" si="6"/>
        <v>304</v>
      </c>
      <c r="S548" s="100">
        <v>167.2</v>
      </c>
      <c r="T548" s="607">
        <f>ROUND(S548*R548,2)</f>
        <v>50828.8</v>
      </c>
    </row>
    <row r="549" spans="2:20" s="280" customFormat="1" ht="22.5" customHeight="1" hidden="1" outlineLevel="2" collapsed="1">
      <c r="B549" s="208"/>
      <c r="C549" s="209" t="s">
        <v>117</v>
      </c>
      <c r="D549" s="209" t="s">
        <v>90</v>
      </c>
      <c r="E549" s="210" t="s">
        <v>590</v>
      </c>
      <c r="F549" s="211" t="s">
        <v>591</v>
      </c>
      <c r="G549" s="212" t="s">
        <v>68</v>
      </c>
      <c r="H549" s="213">
        <v>4.84</v>
      </c>
      <c r="I549" s="101">
        <v>1253.9</v>
      </c>
      <c r="J549" s="214">
        <f>ROUND(I549*H549,2)</f>
        <v>6068.88</v>
      </c>
      <c r="K549" s="653" t="s">
        <v>192</v>
      </c>
      <c r="L549" s="502"/>
      <c r="M549" s="101">
        <v>1253.9</v>
      </c>
      <c r="N549" s="503">
        <f>ROUND(M549*L549,2)</f>
        <v>0</v>
      </c>
      <c r="O549" s="502"/>
      <c r="P549" s="101">
        <v>1253.9</v>
      </c>
      <c r="Q549" s="503">
        <f>ROUND(P549*O549,2)</f>
        <v>0</v>
      </c>
      <c r="R549" s="502">
        <f t="shared" si="6"/>
        <v>4.84</v>
      </c>
      <c r="S549" s="101">
        <v>1253.9</v>
      </c>
      <c r="T549" s="503">
        <f>ROUND(S549*R549,2)</f>
        <v>6068.88</v>
      </c>
    </row>
    <row r="550" spans="2:20" s="287" customFormat="1" ht="13.5" hidden="1" outlineLevel="3">
      <c r="B550" s="281"/>
      <c r="C550" s="282"/>
      <c r="D550" s="283" t="s">
        <v>70</v>
      </c>
      <c r="E550" s="284" t="s">
        <v>15</v>
      </c>
      <c r="F550" s="285" t="s">
        <v>592</v>
      </c>
      <c r="G550" s="282"/>
      <c r="H550" s="286">
        <v>4.84</v>
      </c>
      <c r="I550" s="136" t="s">
        <v>15</v>
      </c>
      <c r="J550" s="282"/>
      <c r="K550" s="282"/>
      <c r="L550" s="610"/>
      <c r="M550" s="136" t="s">
        <v>15</v>
      </c>
      <c r="N550" s="611"/>
      <c r="O550" s="610"/>
      <c r="P550" s="136" t="s">
        <v>15</v>
      </c>
      <c r="Q550" s="611"/>
      <c r="R550" s="610">
        <f t="shared" si="6"/>
        <v>4.84</v>
      </c>
      <c r="S550" s="136" t="s">
        <v>15</v>
      </c>
      <c r="T550" s="611"/>
    </row>
    <row r="551" spans="2:20" s="293" customFormat="1" ht="13.5" hidden="1" outlineLevel="3">
      <c r="B551" s="288"/>
      <c r="C551" s="289"/>
      <c r="D551" s="283" t="s">
        <v>70</v>
      </c>
      <c r="E551" s="290" t="s">
        <v>15</v>
      </c>
      <c r="F551" s="291" t="s">
        <v>71</v>
      </c>
      <c r="G551" s="289"/>
      <c r="H551" s="292">
        <v>4.84</v>
      </c>
      <c r="I551" s="138" t="s">
        <v>15</v>
      </c>
      <c r="J551" s="289"/>
      <c r="K551" s="289"/>
      <c r="L551" s="614"/>
      <c r="M551" s="138" t="s">
        <v>15</v>
      </c>
      <c r="N551" s="615"/>
      <c r="O551" s="614"/>
      <c r="P551" s="138" t="s">
        <v>15</v>
      </c>
      <c r="Q551" s="615"/>
      <c r="R551" s="614">
        <f t="shared" si="6"/>
        <v>4.84</v>
      </c>
      <c r="S551" s="138" t="s">
        <v>15</v>
      </c>
      <c r="T551" s="615"/>
    </row>
    <row r="552" spans="2:20" s="279" customFormat="1" ht="29.85" customHeight="1" outlineLevel="1" collapsed="1">
      <c r="B552" s="274"/>
      <c r="C552" s="275"/>
      <c r="D552" s="276" t="s">
        <v>36</v>
      </c>
      <c r="E552" s="277" t="s">
        <v>69</v>
      </c>
      <c r="F552" s="277" t="s">
        <v>183</v>
      </c>
      <c r="G552" s="275"/>
      <c r="H552" s="275"/>
      <c r="I552" s="132" t="s">
        <v>15</v>
      </c>
      <c r="J552" s="278">
        <f>SUM(J553:J555)</f>
        <v>343854.58</v>
      </c>
      <c r="K552" s="275"/>
      <c r="L552" s="274"/>
      <c r="M552" s="132" t="s">
        <v>15</v>
      </c>
      <c r="N552" s="658">
        <f>SUM(N553:N555)</f>
        <v>0</v>
      </c>
      <c r="O552" s="274"/>
      <c r="P552" s="132" t="s">
        <v>15</v>
      </c>
      <c r="Q552" s="658">
        <f>SUM(Q553:Q555)</f>
        <v>0</v>
      </c>
      <c r="R552" s="274"/>
      <c r="S552" s="132" t="s">
        <v>15</v>
      </c>
      <c r="T552" s="658">
        <f>SUM(T553:T555)</f>
        <v>343854.58</v>
      </c>
    </row>
    <row r="553" spans="2:20" s="280" customFormat="1" ht="22.5" customHeight="1" hidden="1" outlineLevel="2">
      <c r="B553" s="208"/>
      <c r="C553" s="202" t="s">
        <v>118</v>
      </c>
      <c r="D553" s="202" t="s">
        <v>67</v>
      </c>
      <c r="E553" s="203" t="s">
        <v>593</v>
      </c>
      <c r="F553" s="204" t="s">
        <v>594</v>
      </c>
      <c r="G553" s="205" t="s">
        <v>68</v>
      </c>
      <c r="H553" s="206">
        <v>378.378</v>
      </c>
      <c r="I553" s="100">
        <v>626.9</v>
      </c>
      <c r="J553" s="207">
        <f>ROUND(I553*H553,2)</f>
        <v>237205.17</v>
      </c>
      <c r="K553" s="652" t="s">
        <v>191</v>
      </c>
      <c r="L553" s="606"/>
      <c r="M553" s="100">
        <v>626.9</v>
      </c>
      <c r="N553" s="607">
        <f>ROUND(M553*L553,2)</f>
        <v>0</v>
      </c>
      <c r="O553" s="606"/>
      <c r="P553" s="100">
        <v>626.9</v>
      </c>
      <c r="Q553" s="607">
        <f>ROUND(P553*O553,2)</f>
        <v>0</v>
      </c>
      <c r="R553" s="606">
        <f aca="true" t="shared" si="7" ref="R553:R615">H553+L553+O553</f>
        <v>378.378</v>
      </c>
      <c r="S553" s="100">
        <v>626.9</v>
      </c>
      <c r="T553" s="607">
        <f>ROUND(S553*R553,2)</f>
        <v>237205.17</v>
      </c>
    </row>
    <row r="554" spans="2:20" s="280" customFormat="1" ht="22.5" customHeight="1" hidden="1" outlineLevel="2">
      <c r="B554" s="208"/>
      <c r="C554" s="202" t="s">
        <v>119</v>
      </c>
      <c r="D554" s="202" t="s">
        <v>67</v>
      </c>
      <c r="E554" s="203" t="s">
        <v>595</v>
      </c>
      <c r="F554" s="204" t="s">
        <v>596</v>
      </c>
      <c r="G554" s="205" t="s">
        <v>68</v>
      </c>
      <c r="H554" s="206">
        <v>18.604</v>
      </c>
      <c r="I554" s="100">
        <v>2507.8</v>
      </c>
      <c r="J554" s="207">
        <f>ROUND(I554*H554,2)</f>
        <v>46655.11</v>
      </c>
      <c r="K554" s="652" t="s">
        <v>191</v>
      </c>
      <c r="L554" s="606"/>
      <c r="M554" s="100">
        <v>2507.8</v>
      </c>
      <c r="N554" s="607">
        <f>ROUND(M554*L554,2)</f>
        <v>0</v>
      </c>
      <c r="O554" s="606"/>
      <c r="P554" s="100">
        <v>2507.8</v>
      </c>
      <c r="Q554" s="607">
        <f>ROUND(P554*O554,2)</f>
        <v>0</v>
      </c>
      <c r="R554" s="606">
        <f t="shared" si="7"/>
        <v>18.604</v>
      </c>
      <c r="S554" s="100">
        <v>2507.8</v>
      </c>
      <c r="T554" s="607">
        <f>ROUND(S554*R554,2)</f>
        <v>46655.11</v>
      </c>
    </row>
    <row r="555" spans="2:20" s="280" customFormat="1" ht="22.5" customHeight="1" hidden="1" outlineLevel="2" collapsed="1">
      <c r="B555" s="208"/>
      <c r="C555" s="202" t="s">
        <v>45</v>
      </c>
      <c r="D555" s="202" t="s">
        <v>67</v>
      </c>
      <c r="E555" s="203" t="s">
        <v>597</v>
      </c>
      <c r="F555" s="204" t="s">
        <v>598</v>
      </c>
      <c r="G555" s="205" t="s">
        <v>77</v>
      </c>
      <c r="H555" s="206">
        <v>61.52</v>
      </c>
      <c r="I555" s="100">
        <v>975.2</v>
      </c>
      <c r="J555" s="207">
        <f>ROUND(I555*H555,2)</f>
        <v>59994.3</v>
      </c>
      <c r="K555" s="652" t="s">
        <v>191</v>
      </c>
      <c r="L555" s="606"/>
      <c r="M555" s="100">
        <v>975.2</v>
      </c>
      <c r="N555" s="607">
        <f>ROUND(M555*L555,2)</f>
        <v>0</v>
      </c>
      <c r="O555" s="606"/>
      <c r="P555" s="100">
        <v>975.2</v>
      </c>
      <c r="Q555" s="607">
        <f>ROUND(P555*O555,2)</f>
        <v>0</v>
      </c>
      <c r="R555" s="606">
        <f t="shared" si="7"/>
        <v>61.52</v>
      </c>
      <c r="S555" s="100">
        <v>975.2</v>
      </c>
      <c r="T555" s="607">
        <f>ROUND(S555*R555,2)</f>
        <v>59994.3</v>
      </c>
    </row>
    <row r="556" spans="2:20" s="287" customFormat="1" ht="13.5" hidden="1" outlineLevel="3">
      <c r="B556" s="281"/>
      <c r="C556" s="282"/>
      <c r="D556" s="283" t="s">
        <v>70</v>
      </c>
      <c r="E556" s="284" t="s">
        <v>15</v>
      </c>
      <c r="F556" s="285" t="s">
        <v>599</v>
      </c>
      <c r="G556" s="282"/>
      <c r="H556" s="286">
        <v>42</v>
      </c>
      <c r="I556" s="136" t="s">
        <v>15</v>
      </c>
      <c r="J556" s="282"/>
      <c r="K556" s="282"/>
      <c r="L556" s="610"/>
      <c r="M556" s="136" t="s">
        <v>15</v>
      </c>
      <c r="N556" s="611"/>
      <c r="O556" s="610"/>
      <c r="P556" s="136" t="s">
        <v>15</v>
      </c>
      <c r="Q556" s="611"/>
      <c r="R556" s="610">
        <f t="shared" si="7"/>
        <v>42</v>
      </c>
      <c r="S556" s="136" t="s">
        <v>15</v>
      </c>
      <c r="T556" s="611"/>
    </row>
    <row r="557" spans="2:20" s="287" customFormat="1" ht="13.5" hidden="1" outlineLevel="3">
      <c r="B557" s="281"/>
      <c r="C557" s="282"/>
      <c r="D557" s="283" t="s">
        <v>70</v>
      </c>
      <c r="E557" s="284" t="s">
        <v>15</v>
      </c>
      <c r="F557" s="285" t="s">
        <v>600</v>
      </c>
      <c r="G557" s="282"/>
      <c r="H557" s="286">
        <v>19.52</v>
      </c>
      <c r="I557" s="136" t="s">
        <v>15</v>
      </c>
      <c r="J557" s="282"/>
      <c r="K557" s="282"/>
      <c r="L557" s="610"/>
      <c r="M557" s="136" t="s">
        <v>15</v>
      </c>
      <c r="N557" s="611"/>
      <c r="O557" s="610"/>
      <c r="P557" s="136" t="s">
        <v>15</v>
      </c>
      <c r="Q557" s="611"/>
      <c r="R557" s="610">
        <f t="shared" si="7"/>
        <v>19.52</v>
      </c>
      <c r="S557" s="136" t="s">
        <v>15</v>
      </c>
      <c r="T557" s="611"/>
    </row>
    <row r="558" spans="2:20" s="293" customFormat="1" ht="13.5" hidden="1" outlineLevel="3">
      <c r="B558" s="288"/>
      <c r="C558" s="289"/>
      <c r="D558" s="283" t="s">
        <v>70</v>
      </c>
      <c r="E558" s="290" t="s">
        <v>15</v>
      </c>
      <c r="F558" s="291" t="s">
        <v>71</v>
      </c>
      <c r="G558" s="289"/>
      <c r="H558" s="292">
        <v>61.52</v>
      </c>
      <c r="I558" s="138" t="s">
        <v>15</v>
      </c>
      <c r="J558" s="289"/>
      <c r="K558" s="289"/>
      <c r="L558" s="614"/>
      <c r="M558" s="138" t="s">
        <v>15</v>
      </c>
      <c r="N558" s="615"/>
      <c r="O558" s="614"/>
      <c r="P558" s="138" t="s">
        <v>15</v>
      </c>
      <c r="Q558" s="615"/>
      <c r="R558" s="614">
        <f t="shared" si="7"/>
        <v>61.52</v>
      </c>
      <c r="S558" s="138" t="s">
        <v>15</v>
      </c>
      <c r="T558" s="615"/>
    </row>
    <row r="559" spans="2:20" s="279" customFormat="1" ht="29.85" customHeight="1" outlineLevel="1" collapsed="1">
      <c r="B559" s="274"/>
      <c r="C559" s="275"/>
      <c r="D559" s="276" t="s">
        <v>36</v>
      </c>
      <c r="E559" s="277" t="s">
        <v>72</v>
      </c>
      <c r="F559" s="277" t="s">
        <v>184</v>
      </c>
      <c r="G559" s="275"/>
      <c r="H559" s="275"/>
      <c r="I559" s="132" t="s">
        <v>15</v>
      </c>
      <c r="J559" s="278">
        <f>SUM(J560:J653)</f>
        <v>1379576.05</v>
      </c>
      <c r="K559" s="275"/>
      <c r="L559" s="274"/>
      <c r="M559" s="132" t="s">
        <v>15</v>
      </c>
      <c r="N559" s="658">
        <f>SUM(N560:N653)</f>
        <v>0</v>
      </c>
      <c r="O559" s="274"/>
      <c r="P559" s="132" t="s">
        <v>15</v>
      </c>
      <c r="Q559" s="658">
        <f>SUM(Q560:Q653)</f>
        <v>0</v>
      </c>
      <c r="R559" s="274"/>
      <c r="S559" s="132" t="s">
        <v>15</v>
      </c>
      <c r="T559" s="658">
        <f>SUM(T560:T653)</f>
        <v>1379576.05</v>
      </c>
    </row>
    <row r="560" spans="2:20" s="280" customFormat="1" ht="22.5" customHeight="1" hidden="1" outlineLevel="2" collapsed="1">
      <c r="B560" s="208"/>
      <c r="C560" s="202" t="s">
        <v>120</v>
      </c>
      <c r="D560" s="202" t="s">
        <v>67</v>
      </c>
      <c r="E560" s="203" t="s">
        <v>601</v>
      </c>
      <c r="F560" s="204" t="s">
        <v>602</v>
      </c>
      <c r="G560" s="205" t="s">
        <v>77</v>
      </c>
      <c r="H560" s="206">
        <v>268.48</v>
      </c>
      <c r="I560" s="100">
        <v>250.8</v>
      </c>
      <c r="J560" s="207">
        <f>ROUND(I560*H560,2)</f>
        <v>67334.78</v>
      </c>
      <c r="K560" s="652" t="s">
        <v>191</v>
      </c>
      <c r="L560" s="606"/>
      <c r="M560" s="100">
        <v>250.8</v>
      </c>
      <c r="N560" s="607">
        <f>ROUND(M560*L560,2)</f>
        <v>0</v>
      </c>
      <c r="O560" s="606"/>
      <c r="P560" s="100">
        <v>250.8</v>
      </c>
      <c r="Q560" s="607">
        <f>ROUND(P560*O560,2)</f>
        <v>0</v>
      </c>
      <c r="R560" s="606">
        <f t="shared" si="7"/>
        <v>268.48</v>
      </c>
      <c r="S560" s="100">
        <v>250.8</v>
      </c>
      <c r="T560" s="607">
        <f>ROUND(S560*R560,2)</f>
        <v>67334.78</v>
      </c>
    </row>
    <row r="561" spans="2:20" s="299" customFormat="1" ht="13.5" hidden="1" outlineLevel="3">
      <c r="B561" s="294"/>
      <c r="C561" s="295"/>
      <c r="D561" s="283" t="s">
        <v>70</v>
      </c>
      <c r="E561" s="296" t="s">
        <v>15</v>
      </c>
      <c r="F561" s="297" t="s">
        <v>603</v>
      </c>
      <c r="G561" s="295"/>
      <c r="H561" s="298" t="s">
        <v>15</v>
      </c>
      <c r="I561" s="144" t="s">
        <v>15</v>
      </c>
      <c r="J561" s="295"/>
      <c r="K561" s="295"/>
      <c r="L561" s="608"/>
      <c r="M561" s="144" t="s">
        <v>15</v>
      </c>
      <c r="N561" s="609"/>
      <c r="O561" s="608"/>
      <c r="P561" s="144" t="s">
        <v>15</v>
      </c>
      <c r="Q561" s="609"/>
      <c r="R561" s="608" t="e">
        <f t="shared" si="7"/>
        <v>#VALUE!</v>
      </c>
      <c r="S561" s="144" t="s">
        <v>15</v>
      </c>
      <c r="T561" s="609"/>
    </row>
    <row r="562" spans="2:20" s="299" customFormat="1" ht="13.5" hidden="1" outlineLevel="3">
      <c r="B562" s="294"/>
      <c r="C562" s="295"/>
      <c r="D562" s="283" t="s">
        <v>70</v>
      </c>
      <c r="E562" s="296" t="s">
        <v>15</v>
      </c>
      <c r="F562" s="297" t="s">
        <v>459</v>
      </c>
      <c r="G562" s="295"/>
      <c r="H562" s="298" t="s">
        <v>15</v>
      </c>
      <c r="I562" s="144" t="s">
        <v>15</v>
      </c>
      <c r="J562" s="295"/>
      <c r="K562" s="295"/>
      <c r="L562" s="608"/>
      <c r="M562" s="144" t="s">
        <v>15</v>
      </c>
      <c r="N562" s="609"/>
      <c r="O562" s="608"/>
      <c r="P562" s="144" t="s">
        <v>15</v>
      </c>
      <c r="Q562" s="609"/>
      <c r="R562" s="608" t="e">
        <f t="shared" si="7"/>
        <v>#VALUE!</v>
      </c>
      <c r="S562" s="144" t="s">
        <v>15</v>
      </c>
      <c r="T562" s="609"/>
    </row>
    <row r="563" spans="2:20" s="299" customFormat="1" ht="13.5" hidden="1" outlineLevel="3">
      <c r="B563" s="294"/>
      <c r="C563" s="295"/>
      <c r="D563" s="283" t="s">
        <v>70</v>
      </c>
      <c r="E563" s="296" t="s">
        <v>15</v>
      </c>
      <c r="F563" s="297" t="s">
        <v>604</v>
      </c>
      <c r="G563" s="295"/>
      <c r="H563" s="298" t="s">
        <v>15</v>
      </c>
      <c r="I563" s="144" t="s">
        <v>15</v>
      </c>
      <c r="J563" s="295"/>
      <c r="K563" s="295"/>
      <c r="L563" s="608"/>
      <c r="M563" s="144" t="s">
        <v>15</v>
      </c>
      <c r="N563" s="609"/>
      <c r="O563" s="608"/>
      <c r="P563" s="144" t="s">
        <v>15</v>
      </c>
      <c r="Q563" s="609"/>
      <c r="R563" s="608" t="e">
        <f t="shared" si="7"/>
        <v>#VALUE!</v>
      </c>
      <c r="S563" s="144" t="s">
        <v>15</v>
      </c>
      <c r="T563" s="609"/>
    </row>
    <row r="564" spans="2:20" s="299" customFormat="1" ht="13.5" hidden="1" outlineLevel="3">
      <c r="B564" s="294"/>
      <c r="C564" s="295"/>
      <c r="D564" s="283" t="s">
        <v>70</v>
      </c>
      <c r="E564" s="296" t="s">
        <v>15</v>
      </c>
      <c r="F564" s="297" t="s">
        <v>457</v>
      </c>
      <c r="G564" s="295"/>
      <c r="H564" s="298" t="s">
        <v>15</v>
      </c>
      <c r="I564" s="144" t="s">
        <v>15</v>
      </c>
      <c r="J564" s="295"/>
      <c r="K564" s="295"/>
      <c r="L564" s="608"/>
      <c r="M564" s="144" t="s">
        <v>15</v>
      </c>
      <c r="N564" s="609"/>
      <c r="O564" s="608"/>
      <c r="P564" s="144" t="s">
        <v>15</v>
      </c>
      <c r="Q564" s="609"/>
      <c r="R564" s="608" t="e">
        <f t="shared" si="7"/>
        <v>#VALUE!</v>
      </c>
      <c r="S564" s="144" t="s">
        <v>15</v>
      </c>
      <c r="T564" s="609"/>
    </row>
    <row r="565" spans="2:20" s="299" customFormat="1" ht="13.5" hidden="1" outlineLevel="3">
      <c r="B565" s="294"/>
      <c r="C565" s="295"/>
      <c r="D565" s="283" t="s">
        <v>70</v>
      </c>
      <c r="E565" s="296" t="s">
        <v>15</v>
      </c>
      <c r="F565" s="297" t="s">
        <v>605</v>
      </c>
      <c r="G565" s="295"/>
      <c r="H565" s="298" t="s">
        <v>15</v>
      </c>
      <c r="I565" s="144" t="s">
        <v>15</v>
      </c>
      <c r="J565" s="295"/>
      <c r="K565" s="295"/>
      <c r="L565" s="608"/>
      <c r="M565" s="144" t="s">
        <v>15</v>
      </c>
      <c r="N565" s="609"/>
      <c r="O565" s="608"/>
      <c r="P565" s="144" t="s">
        <v>15</v>
      </c>
      <c r="Q565" s="609"/>
      <c r="R565" s="608" t="e">
        <f t="shared" si="7"/>
        <v>#VALUE!</v>
      </c>
      <c r="S565" s="144" t="s">
        <v>15</v>
      </c>
      <c r="T565" s="609"/>
    </row>
    <row r="566" spans="2:20" s="287" customFormat="1" ht="13.5" hidden="1" outlineLevel="3">
      <c r="B566" s="281"/>
      <c r="C566" s="282"/>
      <c r="D566" s="283" t="s">
        <v>70</v>
      </c>
      <c r="E566" s="284" t="s">
        <v>15</v>
      </c>
      <c r="F566" s="285" t="s">
        <v>606</v>
      </c>
      <c r="G566" s="282"/>
      <c r="H566" s="286">
        <v>268.48</v>
      </c>
      <c r="I566" s="136" t="s">
        <v>15</v>
      </c>
      <c r="J566" s="282"/>
      <c r="K566" s="282"/>
      <c r="L566" s="610"/>
      <c r="M566" s="136" t="s">
        <v>15</v>
      </c>
      <c r="N566" s="611"/>
      <c r="O566" s="610"/>
      <c r="P566" s="136" t="s">
        <v>15</v>
      </c>
      <c r="Q566" s="611"/>
      <c r="R566" s="610">
        <f t="shared" si="7"/>
        <v>268.48</v>
      </c>
      <c r="S566" s="136" t="s">
        <v>15</v>
      </c>
      <c r="T566" s="611"/>
    </row>
    <row r="567" spans="2:20" s="293" customFormat="1" ht="13.5" hidden="1" outlineLevel="3">
      <c r="B567" s="288"/>
      <c r="C567" s="289"/>
      <c r="D567" s="283" t="s">
        <v>70</v>
      </c>
      <c r="E567" s="290" t="s">
        <v>15</v>
      </c>
      <c r="F567" s="291" t="s">
        <v>71</v>
      </c>
      <c r="G567" s="289"/>
      <c r="H567" s="292">
        <v>268.48</v>
      </c>
      <c r="I567" s="138" t="s">
        <v>15</v>
      </c>
      <c r="J567" s="289"/>
      <c r="K567" s="289"/>
      <c r="L567" s="614"/>
      <c r="M567" s="138" t="s">
        <v>15</v>
      </c>
      <c r="N567" s="615"/>
      <c r="O567" s="614"/>
      <c r="P567" s="138" t="s">
        <v>15</v>
      </c>
      <c r="Q567" s="615"/>
      <c r="R567" s="614">
        <f t="shared" si="7"/>
        <v>268.48</v>
      </c>
      <c r="S567" s="138" t="s">
        <v>15</v>
      </c>
      <c r="T567" s="615"/>
    </row>
    <row r="568" spans="2:20" s="280" customFormat="1" ht="22.5" customHeight="1" hidden="1" outlineLevel="2" collapsed="1">
      <c r="B568" s="208"/>
      <c r="C568" s="202" t="s">
        <v>121</v>
      </c>
      <c r="D568" s="202" t="s">
        <v>67</v>
      </c>
      <c r="E568" s="203" t="s">
        <v>607</v>
      </c>
      <c r="F568" s="204" t="s">
        <v>608</v>
      </c>
      <c r="G568" s="205" t="s">
        <v>77</v>
      </c>
      <c r="H568" s="206">
        <v>593</v>
      </c>
      <c r="I568" s="100">
        <v>181.1</v>
      </c>
      <c r="J568" s="207">
        <f>ROUND(I568*H568,2)</f>
        <v>107392.3</v>
      </c>
      <c r="K568" s="652" t="s">
        <v>191</v>
      </c>
      <c r="L568" s="606"/>
      <c r="M568" s="100">
        <v>181.1</v>
      </c>
      <c r="N568" s="607">
        <f>ROUND(M568*L568,2)</f>
        <v>0</v>
      </c>
      <c r="O568" s="606"/>
      <c r="P568" s="100">
        <v>181.1</v>
      </c>
      <c r="Q568" s="607">
        <f>ROUND(P568*O568,2)</f>
        <v>0</v>
      </c>
      <c r="R568" s="606">
        <f t="shared" si="7"/>
        <v>593</v>
      </c>
      <c r="S568" s="100">
        <v>181.1</v>
      </c>
      <c r="T568" s="607">
        <f>ROUND(S568*R568,2)</f>
        <v>107392.3</v>
      </c>
    </row>
    <row r="569" spans="2:20" s="299" customFormat="1" ht="13.5" hidden="1" outlineLevel="3">
      <c r="B569" s="294"/>
      <c r="C569" s="295"/>
      <c r="D569" s="283" t="s">
        <v>70</v>
      </c>
      <c r="E569" s="296" t="s">
        <v>15</v>
      </c>
      <c r="F569" s="297" t="s">
        <v>609</v>
      </c>
      <c r="G569" s="295"/>
      <c r="H569" s="298" t="s">
        <v>15</v>
      </c>
      <c r="I569" s="144" t="s">
        <v>15</v>
      </c>
      <c r="J569" s="295"/>
      <c r="K569" s="295"/>
      <c r="L569" s="608"/>
      <c r="M569" s="144" t="s">
        <v>15</v>
      </c>
      <c r="N569" s="609"/>
      <c r="O569" s="608"/>
      <c r="P569" s="144" t="s">
        <v>15</v>
      </c>
      <c r="Q569" s="609"/>
      <c r="R569" s="608" t="e">
        <f t="shared" si="7"/>
        <v>#VALUE!</v>
      </c>
      <c r="S569" s="144" t="s">
        <v>15</v>
      </c>
      <c r="T569" s="609"/>
    </row>
    <row r="570" spans="2:20" s="299" customFormat="1" ht="13.5" hidden="1" outlineLevel="3">
      <c r="B570" s="294"/>
      <c r="C570" s="295"/>
      <c r="D570" s="283" t="s">
        <v>70</v>
      </c>
      <c r="E570" s="296" t="s">
        <v>15</v>
      </c>
      <c r="F570" s="297" t="s">
        <v>534</v>
      </c>
      <c r="G570" s="295"/>
      <c r="H570" s="298" t="s">
        <v>15</v>
      </c>
      <c r="I570" s="144" t="s">
        <v>15</v>
      </c>
      <c r="J570" s="295"/>
      <c r="K570" s="295"/>
      <c r="L570" s="608"/>
      <c r="M570" s="144" t="s">
        <v>15</v>
      </c>
      <c r="N570" s="609"/>
      <c r="O570" s="608"/>
      <c r="P570" s="144" t="s">
        <v>15</v>
      </c>
      <c r="Q570" s="609"/>
      <c r="R570" s="608" t="e">
        <f t="shared" si="7"/>
        <v>#VALUE!</v>
      </c>
      <c r="S570" s="144" t="s">
        <v>15</v>
      </c>
      <c r="T570" s="609"/>
    </row>
    <row r="571" spans="2:20" s="299" customFormat="1" ht="13.5" hidden="1" outlineLevel="3">
      <c r="B571" s="294"/>
      <c r="C571" s="295"/>
      <c r="D571" s="283" t="s">
        <v>70</v>
      </c>
      <c r="E571" s="296" t="s">
        <v>15</v>
      </c>
      <c r="F571" s="297" t="s">
        <v>535</v>
      </c>
      <c r="G571" s="295"/>
      <c r="H571" s="298" t="s">
        <v>15</v>
      </c>
      <c r="I571" s="144" t="s">
        <v>15</v>
      </c>
      <c r="J571" s="295"/>
      <c r="K571" s="295"/>
      <c r="L571" s="608"/>
      <c r="M571" s="144" t="s">
        <v>15</v>
      </c>
      <c r="N571" s="609"/>
      <c r="O571" s="608"/>
      <c r="P571" s="144" t="s">
        <v>15</v>
      </c>
      <c r="Q571" s="609"/>
      <c r="R571" s="608" t="e">
        <f t="shared" si="7"/>
        <v>#VALUE!</v>
      </c>
      <c r="S571" s="144" t="s">
        <v>15</v>
      </c>
      <c r="T571" s="609"/>
    </row>
    <row r="572" spans="2:20" s="299" customFormat="1" ht="13.5" hidden="1" outlineLevel="3">
      <c r="B572" s="294"/>
      <c r="C572" s="295"/>
      <c r="D572" s="283" t="s">
        <v>70</v>
      </c>
      <c r="E572" s="296" t="s">
        <v>15</v>
      </c>
      <c r="F572" s="297" t="s">
        <v>536</v>
      </c>
      <c r="G572" s="295"/>
      <c r="H572" s="298" t="s">
        <v>15</v>
      </c>
      <c r="I572" s="144" t="s">
        <v>15</v>
      </c>
      <c r="J572" s="295"/>
      <c r="K572" s="295"/>
      <c r="L572" s="608"/>
      <c r="M572" s="144" t="s">
        <v>15</v>
      </c>
      <c r="N572" s="609"/>
      <c r="O572" s="608"/>
      <c r="P572" s="144" t="s">
        <v>15</v>
      </c>
      <c r="Q572" s="609"/>
      <c r="R572" s="608" t="e">
        <f t="shared" si="7"/>
        <v>#VALUE!</v>
      </c>
      <c r="S572" s="144" t="s">
        <v>15</v>
      </c>
      <c r="T572" s="609"/>
    </row>
    <row r="573" spans="2:20" s="299" customFormat="1" ht="13.5" hidden="1" outlineLevel="3">
      <c r="B573" s="294"/>
      <c r="C573" s="295"/>
      <c r="D573" s="283" t="s">
        <v>70</v>
      </c>
      <c r="E573" s="296" t="s">
        <v>15</v>
      </c>
      <c r="F573" s="297" t="s">
        <v>610</v>
      </c>
      <c r="G573" s="295"/>
      <c r="H573" s="298" t="s">
        <v>15</v>
      </c>
      <c r="I573" s="144" t="s">
        <v>15</v>
      </c>
      <c r="J573" s="295"/>
      <c r="K573" s="295"/>
      <c r="L573" s="608"/>
      <c r="M573" s="144" t="s">
        <v>15</v>
      </c>
      <c r="N573" s="609"/>
      <c r="O573" s="608"/>
      <c r="P573" s="144" t="s">
        <v>15</v>
      </c>
      <c r="Q573" s="609"/>
      <c r="R573" s="608" t="e">
        <f t="shared" si="7"/>
        <v>#VALUE!</v>
      </c>
      <c r="S573" s="144" t="s">
        <v>15</v>
      </c>
      <c r="T573" s="609"/>
    </row>
    <row r="574" spans="2:20" s="299" customFormat="1" ht="13.5" hidden="1" outlineLevel="3">
      <c r="B574" s="294"/>
      <c r="C574" s="295"/>
      <c r="D574" s="283" t="s">
        <v>70</v>
      </c>
      <c r="E574" s="296" t="s">
        <v>15</v>
      </c>
      <c r="F574" s="297" t="s">
        <v>459</v>
      </c>
      <c r="G574" s="295"/>
      <c r="H574" s="298" t="s">
        <v>15</v>
      </c>
      <c r="I574" s="144" t="s">
        <v>15</v>
      </c>
      <c r="J574" s="295"/>
      <c r="K574" s="295"/>
      <c r="L574" s="608"/>
      <c r="M574" s="144" t="s">
        <v>15</v>
      </c>
      <c r="N574" s="609"/>
      <c r="O574" s="608"/>
      <c r="P574" s="144" t="s">
        <v>15</v>
      </c>
      <c r="Q574" s="609"/>
      <c r="R574" s="608" t="e">
        <f t="shared" si="7"/>
        <v>#VALUE!</v>
      </c>
      <c r="S574" s="144" t="s">
        <v>15</v>
      </c>
      <c r="T574" s="609"/>
    </row>
    <row r="575" spans="2:20" s="299" customFormat="1" ht="13.5" hidden="1" outlineLevel="3">
      <c r="B575" s="294"/>
      <c r="C575" s="295"/>
      <c r="D575" s="283" t="s">
        <v>70</v>
      </c>
      <c r="E575" s="296" t="s">
        <v>15</v>
      </c>
      <c r="F575" s="297" t="s">
        <v>611</v>
      </c>
      <c r="G575" s="295"/>
      <c r="H575" s="298" t="s">
        <v>15</v>
      </c>
      <c r="I575" s="144" t="s">
        <v>15</v>
      </c>
      <c r="J575" s="295"/>
      <c r="K575" s="295"/>
      <c r="L575" s="608"/>
      <c r="M575" s="144" t="s">
        <v>15</v>
      </c>
      <c r="N575" s="609"/>
      <c r="O575" s="608"/>
      <c r="P575" s="144" t="s">
        <v>15</v>
      </c>
      <c r="Q575" s="609"/>
      <c r="R575" s="608" t="e">
        <f t="shared" si="7"/>
        <v>#VALUE!</v>
      </c>
      <c r="S575" s="144" t="s">
        <v>15</v>
      </c>
      <c r="T575" s="609"/>
    </row>
    <row r="576" spans="2:20" s="287" customFormat="1" ht="13.5" hidden="1" outlineLevel="3">
      <c r="B576" s="281"/>
      <c r="C576" s="282"/>
      <c r="D576" s="283" t="s">
        <v>70</v>
      </c>
      <c r="E576" s="284" t="s">
        <v>15</v>
      </c>
      <c r="F576" s="285" t="s">
        <v>612</v>
      </c>
      <c r="G576" s="282"/>
      <c r="H576" s="286">
        <v>593</v>
      </c>
      <c r="I576" s="136" t="s">
        <v>15</v>
      </c>
      <c r="J576" s="282"/>
      <c r="K576" s="282"/>
      <c r="L576" s="610"/>
      <c r="M576" s="136" t="s">
        <v>15</v>
      </c>
      <c r="N576" s="611"/>
      <c r="O576" s="610"/>
      <c r="P576" s="136" t="s">
        <v>15</v>
      </c>
      <c r="Q576" s="611"/>
      <c r="R576" s="610">
        <f t="shared" si="7"/>
        <v>593</v>
      </c>
      <c r="S576" s="136" t="s">
        <v>15</v>
      </c>
      <c r="T576" s="611"/>
    </row>
    <row r="577" spans="2:20" s="293" customFormat="1" ht="13.5" hidden="1" outlineLevel="3">
      <c r="B577" s="288"/>
      <c r="C577" s="289"/>
      <c r="D577" s="283" t="s">
        <v>70</v>
      </c>
      <c r="E577" s="290" t="s">
        <v>15</v>
      </c>
      <c r="F577" s="291" t="s">
        <v>71</v>
      </c>
      <c r="G577" s="289"/>
      <c r="H577" s="292">
        <v>593</v>
      </c>
      <c r="I577" s="138" t="s">
        <v>15</v>
      </c>
      <c r="J577" s="289"/>
      <c r="K577" s="289"/>
      <c r="L577" s="614"/>
      <c r="M577" s="138" t="s">
        <v>15</v>
      </c>
      <c r="N577" s="615"/>
      <c r="O577" s="614"/>
      <c r="P577" s="138" t="s">
        <v>15</v>
      </c>
      <c r="Q577" s="615"/>
      <c r="R577" s="614">
        <f t="shared" si="7"/>
        <v>593</v>
      </c>
      <c r="S577" s="138" t="s">
        <v>15</v>
      </c>
      <c r="T577" s="615"/>
    </row>
    <row r="578" spans="2:20" s="280" customFormat="1" ht="22.5" customHeight="1" hidden="1" outlineLevel="2" collapsed="1">
      <c r="B578" s="208"/>
      <c r="C578" s="202" t="s">
        <v>122</v>
      </c>
      <c r="D578" s="202" t="s">
        <v>67</v>
      </c>
      <c r="E578" s="203" t="s">
        <v>613</v>
      </c>
      <c r="F578" s="204" t="s">
        <v>614</v>
      </c>
      <c r="G578" s="205" t="s">
        <v>77</v>
      </c>
      <c r="H578" s="206">
        <v>2239.54</v>
      </c>
      <c r="I578" s="100">
        <v>209</v>
      </c>
      <c r="J578" s="207">
        <f>ROUND(I578*H578,2)</f>
        <v>468063.86</v>
      </c>
      <c r="K578" s="652" t="s">
        <v>191</v>
      </c>
      <c r="L578" s="606"/>
      <c r="M578" s="100">
        <v>209</v>
      </c>
      <c r="N578" s="607">
        <f>ROUND(M578*L578,2)</f>
        <v>0</v>
      </c>
      <c r="O578" s="606"/>
      <c r="P578" s="100">
        <v>209</v>
      </c>
      <c r="Q578" s="607">
        <f>ROUND(P578*O578,2)</f>
        <v>0</v>
      </c>
      <c r="R578" s="606">
        <f t="shared" si="7"/>
        <v>2239.54</v>
      </c>
      <c r="S578" s="100">
        <v>209</v>
      </c>
      <c r="T578" s="607">
        <f>ROUND(S578*R578,2)</f>
        <v>468063.86</v>
      </c>
    </row>
    <row r="579" spans="2:20" s="299" customFormat="1" ht="13.5" hidden="1" outlineLevel="3">
      <c r="B579" s="294"/>
      <c r="C579" s="295"/>
      <c r="D579" s="283" t="s">
        <v>70</v>
      </c>
      <c r="E579" s="296" t="s">
        <v>15</v>
      </c>
      <c r="F579" s="297" t="s">
        <v>615</v>
      </c>
      <c r="G579" s="295"/>
      <c r="H579" s="298" t="s">
        <v>15</v>
      </c>
      <c r="I579" s="144" t="s">
        <v>15</v>
      </c>
      <c r="J579" s="295"/>
      <c r="K579" s="295"/>
      <c r="L579" s="608"/>
      <c r="M579" s="144" t="s">
        <v>15</v>
      </c>
      <c r="N579" s="609"/>
      <c r="O579" s="608"/>
      <c r="P579" s="144" t="s">
        <v>15</v>
      </c>
      <c r="Q579" s="609"/>
      <c r="R579" s="608" t="e">
        <f t="shared" si="7"/>
        <v>#VALUE!</v>
      </c>
      <c r="S579" s="144" t="s">
        <v>15</v>
      </c>
      <c r="T579" s="609"/>
    </row>
    <row r="580" spans="2:20" s="299" customFormat="1" ht="13.5" hidden="1" outlineLevel="3">
      <c r="B580" s="294"/>
      <c r="C580" s="295"/>
      <c r="D580" s="283" t="s">
        <v>70</v>
      </c>
      <c r="E580" s="296" t="s">
        <v>15</v>
      </c>
      <c r="F580" s="297" t="s">
        <v>616</v>
      </c>
      <c r="G580" s="295"/>
      <c r="H580" s="298" t="s">
        <v>15</v>
      </c>
      <c r="I580" s="144" t="s">
        <v>15</v>
      </c>
      <c r="J580" s="295"/>
      <c r="K580" s="295"/>
      <c r="L580" s="608"/>
      <c r="M580" s="144" t="s">
        <v>15</v>
      </c>
      <c r="N580" s="609"/>
      <c r="O580" s="608"/>
      <c r="P580" s="144" t="s">
        <v>15</v>
      </c>
      <c r="Q580" s="609"/>
      <c r="R580" s="608" t="e">
        <f t="shared" si="7"/>
        <v>#VALUE!</v>
      </c>
      <c r="S580" s="144" t="s">
        <v>15</v>
      </c>
      <c r="T580" s="609"/>
    </row>
    <row r="581" spans="2:20" s="299" customFormat="1" ht="13.5" hidden="1" outlineLevel="3">
      <c r="B581" s="294"/>
      <c r="C581" s="295"/>
      <c r="D581" s="283" t="s">
        <v>70</v>
      </c>
      <c r="E581" s="296" t="s">
        <v>15</v>
      </c>
      <c r="F581" s="297" t="s">
        <v>617</v>
      </c>
      <c r="G581" s="295"/>
      <c r="H581" s="298" t="s">
        <v>15</v>
      </c>
      <c r="I581" s="144" t="s">
        <v>15</v>
      </c>
      <c r="J581" s="295"/>
      <c r="K581" s="295"/>
      <c r="L581" s="608"/>
      <c r="M581" s="144" t="s">
        <v>15</v>
      </c>
      <c r="N581" s="609"/>
      <c r="O581" s="608"/>
      <c r="P581" s="144" t="s">
        <v>15</v>
      </c>
      <c r="Q581" s="609"/>
      <c r="R581" s="608" t="e">
        <f t="shared" si="7"/>
        <v>#VALUE!</v>
      </c>
      <c r="S581" s="144" t="s">
        <v>15</v>
      </c>
      <c r="T581" s="609"/>
    </row>
    <row r="582" spans="2:20" s="299" customFormat="1" ht="13.5" hidden="1" outlineLevel="3">
      <c r="B582" s="294"/>
      <c r="C582" s="295"/>
      <c r="D582" s="283" t="s">
        <v>70</v>
      </c>
      <c r="E582" s="296" t="s">
        <v>15</v>
      </c>
      <c r="F582" s="297" t="s">
        <v>618</v>
      </c>
      <c r="G582" s="295"/>
      <c r="H582" s="298" t="s">
        <v>15</v>
      </c>
      <c r="I582" s="144" t="s">
        <v>15</v>
      </c>
      <c r="J582" s="295"/>
      <c r="K582" s="295"/>
      <c r="L582" s="608"/>
      <c r="M582" s="144" t="s">
        <v>15</v>
      </c>
      <c r="N582" s="609"/>
      <c r="O582" s="608"/>
      <c r="P582" s="144" t="s">
        <v>15</v>
      </c>
      <c r="Q582" s="609"/>
      <c r="R582" s="608" t="e">
        <f t="shared" si="7"/>
        <v>#VALUE!</v>
      </c>
      <c r="S582" s="144" t="s">
        <v>15</v>
      </c>
      <c r="T582" s="609"/>
    </row>
    <row r="583" spans="2:20" s="299" customFormat="1" ht="13.5" hidden="1" outlineLevel="3">
      <c r="B583" s="294"/>
      <c r="C583" s="295"/>
      <c r="D583" s="283" t="s">
        <v>70</v>
      </c>
      <c r="E583" s="296" t="s">
        <v>15</v>
      </c>
      <c r="F583" s="297" t="s">
        <v>619</v>
      </c>
      <c r="G583" s="295"/>
      <c r="H583" s="298" t="s">
        <v>15</v>
      </c>
      <c r="I583" s="144" t="s">
        <v>15</v>
      </c>
      <c r="J583" s="295"/>
      <c r="K583" s="295"/>
      <c r="L583" s="608"/>
      <c r="M583" s="144" t="s">
        <v>15</v>
      </c>
      <c r="N583" s="609"/>
      <c r="O583" s="608"/>
      <c r="P583" s="144" t="s">
        <v>15</v>
      </c>
      <c r="Q583" s="609"/>
      <c r="R583" s="608" t="e">
        <f t="shared" si="7"/>
        <v>#VALUE!</v>
      </c>
      <c r="S583" s="144" t="s">
        <v>15</v>
      </c>
      <c r="T583" s="609"/>
    </row>
    <row r="584" spans="2:20" s="299" customFormat="1" ht="13.5" hidden="1" outlineLevel="3">
      <c r="B584" s="294"/>
      <c r="C584" s="295"/>
      <c r="D584" s="283" t="s">
        <v>70</v>
      </c>
      <c r="E584" s="296" t="s">
        <v>15</v>
      </c>
      <c r="F584" s="297" t="s">
        <v>620</v>
      </c>
      <c r="G584" s="295"/>
      <c r="H584" s="298" t="s">
        <v>15</v>
      </c>
      <c r="I584" s="144" t="s">
        <v>15</v>
      </c>
      <c r="J584" s="295"/>
      <c r="K584" s="295"/>
      <c r="L584" s="608"/>
      <c r="M584" s="144" t="s">
        <v>15</v>
      </c>
      <c r="N584" s="609"/>
      <c r="O584" s="608"/>
      <c r="P584" s="144" t="s">
        <v>15</v>
      </c>
      <c r="Q584" s="609"/>
      <c r="R584" s="608" t="e">
        <f t="shared" si="7"/>
        <v>#VALUE!</v>
      </c>
      <c r="S584" s="144" t="s">
        <v>15</v>
      </c>
      <c r="T584" s="609"/>
    </row>
    <row r="585" spans="2:20" s="299" customFormat="1" ht="13.5" hidden="1" outlineLevel="3">
      <c r="B585" s="294"/>
      <c r="C585" s="295"/>
      <c r="D585" s="283" t="s">
        <v>70</v>
      </c>
      <c r="E585" s="296" t="s">
        <v>15</v>
      </c>
      <c r="F585" s="297" t="s">
        <v>621</v>
      </c>
      <c r="G585" s="295"/>
      <c r="H585" s="298" t="s">
        <v>15</v>
      </c>
      <c r="I585" s="144" t="s">
        <v>15</v>
      </c>
      <c r="J585" s="295"/>
      <c r="K585" s="295"/>
      <c r="L585" s="608"/>
      <c r="M585" s="144" t="s">
        <v>15</v>
      </c>
      <c r="N585" s="609"/>
      <c r="O585" s="608"/>
      <c r="P585" s="144" t="s">
        <v>15</v>
      </c>
      <c r="Q585" s="609"/>
      <c r="R585" s="608" t="e">
        <f t="shared" si="7"/>
        <v>#VALUE!</v>
      </c>
      <c r="S585" s="144" t="s">
        <v>15</v>
      </c>
      <c r="T585" s="609"/>
    </row>
    <row r="586" spans="2:20" s="299" customFormat="1" ht="13.5" hidden="1" outlineLevel="3">
      <c r="B586" s="294"/>
      <c r="C586" s="295"/>
      <c r="D586" s="283" t="s">
        <v>70</v>
      </c>
      <c r="E586" s="296" t="s">
        <v>15</v>
      </c>
      <c r="F586" s="297" t="s">
        <v>622</v>
      </c>
      <c r="G586" s="295"/>
      <c r="H586" s="298" t="s">
        <v>15</v>
      </c>
      <c r="I586" s="144" t="s">
        <v>15</v>
      </c>
      <c r="J586" s="295"/>
      <c r="K586" s="295"/>
      <c r="L586" s="608"/>
      <c r="M586" s="144" t="s">
        <v>15</v>
      </c>
      <c r="N586" s="609"/>
      <c r="O586" s="608"/>
      <c r="P586" s="144" t="s">
        <v>15</v>
      </c>
      <c r="Q586" s="609"/>
      <c r="R586" s="608" t="e">
        <f t="shared" si="7"/>
        <v>#VALUE!</v>
      </c>
      <c r="S586" s="144" t="s">
        <v>15</v>
      </c>
      <c r="T586" s="609"/>
    </row>
    <row r="587" spans="2:20" s="299" customFormat="1" ht="13.5" hidden="1" outlineLevel="3">
      <c r="B587" s="294"/>
      <c r="C587" s="295"/>
      <c r="D587" s="283" t="s">
        <v>70</v>
      </c>
      <c r="E587" s="296" t="s">
        <v>15</v>
      </c>
      <c r="F587" s="297" t="s">
        <v>623</v>
      </c>
      <c r="G587" s="295"/>
      <c r="H587" s="298" t="s">
        <v>15</v>
      </c>
      <c r="I587" s="144" t="s">
        <v>15</v>
      </c>
      <c r="J587" s="295"/>
      <c r="K587" s="295"/>
      <c r="L587" s="608"/>
      <c r="M587" s="144" t="s">
        <v>15</v>
      </c>
      <c r="N587" s="609"/>
      <c r="O587" s="608"/>
      <c r="P587" s="144" t="s">
        <v>15</v>
      </c>
      <c r="Q587" s="609"/>
      <c r="R587" s="608" t="e">
        <f t="shared" si="7"/>
        <v>#VALUE!</v>
      </c>
      <c r="S587" s="144" t="s">
        <v>15</v>
      </c>
      <c r="T587" s="609"/>
    </row>
    <row r="588" spans="2:20" s="299" customFormat="1" ht="13.5" hidden="1" outlineLevel="3">
      <c r="B588" s="294"/>
      <c r="C588" s="295"/>
      <c r="D588" s="283" t="s">
        <v>70</v>
      </c>
      <c r="E588" s="296" t="s">
        <v>15</v>
      </c>
      <c r="F588" s="297" t="s">
        <v>624</v>
      </c>
      <c r="G588" s="295"/>
      <c r="H588" s="298" t="s">
        <v>15</v>
      </c>
      <c r="I588" s="144" t="s">
        <v>15</v>
      </c>
      <c r="J588" s="295"/>
      <c r="K588" s="295"/>
      <c r="L588" s="608"/>
      <c r="M588" s="144" t="s">
        <v>15</v>
      </c>
      <c r="N588" s="609"/>
      <c r="O588" s="608"/>
      <c r="P588" s="144" t="s">
        <v>15</v>
      </c>
      <c r="Q588" s="609"/>
      <c r="R588" s="608" t="e">
        <f t="shared" si="7"/>
        <v>#VALUE!</v>
      </c>
      <c r="S588" s="144" t="s">
        <v>15</v>
      </c>
      <c r="T588" s="609"/>
    </row>
    <row r="589" spans="2:20" s="299" customFormat="1" ht="13.5" hidden="1" outlineLevel="3">
      <c r="B589" s="294"/>
      <c r="C589" s="295"/>
      <c r="D589" s="283" t="s">
        <v>70</v>
      </c>
      <c r="E589" s="296" t="s">
        <v>15</v>
      </c>
      <c r="F589" s="297" t="s">
        <v>625</v>
      </c>
      <c r="G589" s="295"/>
      <c r="H589" s="298" t="s">
        <v>15</v>
      </c>
      <c r="I589" s="144" t="s">
        <v>15</v>
      </c>
      <c r="J589" s="295"/>
      <c r="K589" s="295"/>
      <c r="L589" s="608"/>
      <c r="M589" s="144" t="s">
        <v>15</v>
      </c>
      <c r="N589" s="609"/>
      <c r="O589" s="608"/>
      <c r="P589" s="144" t="s">
        <v>15</v>
      </c>
      <c r="Q589" s="609"/>
      <c r="R589" s="608" t="e">
        <f t="shared" si="7"/>
        <v>#VALUE!</v>
      </c>
      <c r="S589" s="144" t="s">
        <v>15</v>
      </c>
      <c r="T589" s="609"/>
    </row>
    <row r="590" spans="2:20" s="299" customFormat="1" ht="13.5" hidden="1" outlineLevel="3">
      <c r="B590" s="294"/>
      <c r="C590" s="295"/>
      <c r="D590" s="283" t="s">
        <v>70</v>
      </c>
      <c r="E590" s="296" t="s">
        <v>15</v>
      </c>
      <c r="F590" s="297" t="s">
        <v>626</v>
      </c>
      <c r="G590" s="295"/>
      <c r="H590" s="298" t="s">
        <v>15</v>
      </c>
      <c r="I590" s="144" t="s">
        <v>15</v>
      </c>
      <c r="J590" s="295"/>
      <c r="K590" s="295"/>
      <c r="L590" s="608"/>
      <c r="M590" s="144" t="s">
        <v>15</v>
      </c>
      <c r="N590" s="609"/>
      <c r="O590" s="608"/>
      <c r="P590" s="144" t="s">
        <v>15</v>
      </c>
      <c r="Q590" s="609"/>
      <c r="R590" s="608" t="e">
        <f t="shared" si="7"/>
        <v>#VALUE!</v>
      </c>
      <c r="S590" s="144" t="s">
        <v>15</v>
      </c>
      <c r="T590" s="609"/>
    </row>
    <row r="591" spans="2:20" s="299" customFormat="1" ht="13.5" hidden="1" outlineLevel="3">
      <c r="B591" s="294"/>
      <c r="C591" s="295"/>
      <c r="D591" s="283" t="s">
        <v>70</v>
      </c>
      <c r="E591" s="296" t="s">
        <v>15</v>
      </c>
      <c r="F591" s="297" t="s">
        <v>627</v>
      </c>
      <c r="G591" s="295"/>
      <c r="H591" s="298" t="s">
        <v>15</v>
      </c>
      <c r="I591" s="144" t="s">
        <v>15</v>
      </c>
      <c r="J591" s="295"/>
      <c r="K591" s="295"/>
      <c r="L591" s="608"/>
      <c r="M591" s="144" t="s">
        <v>15</v>
      </c>
      <c r="N591" s="609"/>
      <c r="O591" s="608"/>
      <c r="P591" s="144" t="s">
        <v>15</v>
      </c>
      <c r="Q591" s="609"/>
      <c r="R591" s="608" t="e">
        <f t="shared" si="7"/>
        <v>#VALUE!</v>
      </c>
      <c r="S591" s="144" t="s">
        <v>15</v>
      </c>
      <c r="T591" s="609"/>
    </row>
    <row r="592" spans="2:20" s="299" customFormat="1" ht="13.5" hidden="1" outlineLevel="3">
      <c r="B592" s="294"/>
      <c r="C592" s="295"/>
      <c r="D592" s="283" t="s">
        <v>70</v>
      </c>
      <c r="E592" s="296" t="s">
        <v>15</v>
      </c>
      <c r="F592" s="297" t="s">
        <v>628</v>
      </c>
      <c r="G592" s="295"/>
      <c r="H592" s="298" t="s">
        <v>15</v>
      </c>
      <c r="I592" s="144" t="s">
        <v>15</v>
      </c>
      <c r="J592" s="295"/>
      <c r="K592" s="295"/>
      <c r="L592" s="608"/>
      <c r="M592" s="144" t="s">
        <v>15</v>
      </c>
      <c r="N592" s="609"/>
      <c r="O592" s="608"/>
      <c r="P592" s="144" t="s">
        <v>15</v>
      </c>
      <c r="Q592" s="609"/>
      <c r="R592" s="608" t="e">
        <f t="shared" si="7"/>
        <v>#VALUE!</v>
      </c>
      <c r="S592" s="144" t="s">
        <v>15</v>
      </c>
      <c r="T592" s="609"/>
    </row>
    <row r="593" spans="2:20" s="299" customFormat="1" ht="13.5" hidden="1" outlineLevel="3">
      <c r="B593" s="294"/>
      <c r="C593" s="295"/>
      <c r="D593" s="283" t="s">
        <v>70</v>
      </c>
      <c r="E593" s="296" t="s">
        <v>15</v>
      </c>
      <c r="F593" s="297" t="s">
        <v>629</v>
      </c>
      <c r="G593" s="295"/>
      <c r="H593" s="298" t="s">
        <v>15</v>
      </c>
      <c r="I593" s="144" t="s">
        <v>15</v>
      </c>
      <c r="J593" s="295"/>
      <c r="K593" s="295"/>
      <c r="L593" s="608"/>
      <c r="M593" s="144" t="s">
        <v>15</v>
      </c>
      <c r="N593" s="609"/>
      <c r="O593" s="608"/>
      <c r="P593" s="144" t="s">
        <v>15</v>
      </c>
      <c r="Q593" s="609"/>
      <c r="R593" s="608" t="e">
        <f t="shared" si="7"/>
        <v>#VALUE!</v>
      </c>
      <c r="S593" s="144" t="s">
        <v>15</v>
      </c>
      <c r="T593" s="609"/>
    </row>
    <row r="594" spans="2:20" s="287" customFormat="1" ht="13.5" hidden="1" outlineLevel="3">
      <c r="B594" s="281"/>
      <c r="C594" s="282"/>
      <c r="D594" s="283" t="s">
        <v>70</v>
      </c>
      <c r="E594" s="284" t="s">
        <v>15</v>
      </c>
      <c r="F594" s="285" t="s">
        <v>630</v>
      </c>
      <c r="G594" s="282"/>
      <c r="H594" s="286">
        <v>2239.54</v>
      </c>
      <c r="I594" s="136" t="s">
        <v>15</v>
      </c>
      <c r="J594" s="282"/>
      <c r="K594" s="282"/>
      <c r="L594" s="610"/>
      <c r="M594" s="136" t="s">
        <v>15</v>
      </c>
      <c r="N594" s="611"/>
      <c r="O594" s="610"/>
      <c r="P594" s="136" t="s">
        <v>15</v>
      </c>
      <c r="Q594" s="611"/>
      <c r="R594" s="610">
        <f t="shared" si="7"/>
        <v>2239.54</v>
      </c>
      <c r="S594" s="136" t="s">
        <v>15</v>
      </c>
      <c r="T594" s="611"/>
    </row>
    <row r="595" spans="2:20" s="293" customFormat="1" ht="13.5" hidden="1" outlineLevel="3">
      <c r="B595" s="288"/>
      <c r="C595" s="289"/>
      <c r="D595" s="283" t="s">
        <v>70</v>
      </c>
      <c r="E595" s="290" t="s">
        <v>15</v>
      </c>
      <c r="F595" s="291" t="s">
        <v>71</v>
      </c>
      <c r="G595" s="289"/>
      <c r="H595" s="292">
        <v>2239.54</v>
      </c>
      <c r="I595" s="138" t="s">
        <v>15</v>
      </c>
      <c r="J595" s="289"/>
      <c r="K595" s="289"/>
      <c r="L595" s="614"/>
      <c r="M595" s="138" t="s">
        <v>15</v>
      </c>
      <c r="N595" s="615"/>
      <c r="O595" s="614"/>
      <c r="P595" s="138" t="s">
        <v>15</v>
      </c>
      <c r="Q595" s="615"/>
      <c r="R595" s="614">
        <f t="shared" si="7"/>
        <v>2239.54</v>
      </c>
      <c r="S595" s="138" t="s">
        <v>15</v>
      </c>
      <c r="T595" s="615"/>
    </row>
    <row r="596" spans="2:20" s="280" customFormat="1" ht="22.5" customHeight="1" hidden="1" outlineLevel="2" collapsed="1">
      <c r="B596" s="208"/>
      <c r="C596" s="202" t="s">
        <v>123</v>
      </c>
      <c r="D596" s="202" t="s">
        <v>67</v>
      </c>
      <c r="E596" s="203" t="s">
        <v>631</v>
      </c>
      <c r="F596" s="204" t="s">
        <v>632</v>
      </c>
      <c r="G596" s="205" t="s">
        <v>77</v>
      </c>
      <c r="H596" s="206">
        <v>484.5</v>
      </c>
      <c r="I596" s="100">
        <v>306.5</v>
      </c>
      <c r="J596" s="207">
        <f>ROUND(I596*H596,2)</f>
        <v>148499.25</v>
      </c>
      <c r="K596" s="652" t="s">
        <v>191</v>
      </c>
      <c r="L596" s="606"/>
      <c r="M596" s="100">
        <v>306.5</v>
      </c>
      <c r="N596" s="607">
        <f>ROUND(M596*L596,2)</f>
        <v>0</v>
      </c>
      <c r="O596" s="606"/>
      <c r="P596" s="100">
        <v>306.5</v>
      </c>
      <c r="Q596" s="607">
        <f>ROUND(P596*O596,2)</f>
        <v>0</v>
      </c>
      <c r="R596" s="606">
        <f t="shared" si="7"/>
        <v>484.5</v>
      </c>
      <c r="S596" s="100">
        <v>306.5</v>
      </c>
      <c r="T596" s="607">
        <f>ROUND(S596*R596,2)</f>
        <v>148499.25</v>
      </c>
    </row>
    <row r="597" spans="2:20" s="299" customFormat="1" ht="13.5" hidden="1" outlineLevel="3">
      <c r="B597" s="294"/>
      <c r="C597" s="295"/>
      <c r="D597" s="283" t="s">
        <v>70</v>
      </c>
      <c r="E597" s="296" t="s">
        <v>15</v>
      </c>
      <c r="F597" s="297" t="s">
        <v>543</v>
      </c>
      <c r="G597" s="295"/>
      <c r="H597" s="298" t="s">
        <v>15</v>
      </c>
      <c r="I597" s="144" t="s">
        <v>15</v>
      </c>
      <c r="J597" s="295"/>
      <c r="K597" s="295"/>
      <c r="L597" s="608"/>
      <c r="M597" s="144" t="s">
        <v>15</v>
      </c>
      <c r="N597" s="609"/>
      <c r="O597" s="608"/>
      <c r="P597" s="144" t="s">
        <v>15</v>
      </c>
      <c r="Q597" s="609"/>
      <c r="R597" s="608" t="e">
        <f t="shared" si="7"/>
        <v>#VALUE!</v>
      </c>
      <c r="S597" s="144" t="s">
        <v>15</v>
      </c>
      <c r="T597" s="609"/>
    </row>
    <row r="598" spans="2:20" s="299" customFormat="1" ht="13.5" hidden="1" outlineLevel="3">
      <c r="B598" s="294"/>
      <c r="C598" s="295"/>
      <c r="D598" s="283" t="s">
        <v>70</v>
      </c>
      <c r="E598" s="296" t="s">
        <v>15</v>
      </c>
      <c r="F598" s="297" t="s">
        <v>544</v>
      </c>
      <c r="G598" s="295"/>
      <c r="H598" s="298" t="s">
        <v>15</v>
      </c>
      <c r="I598" s="144" t="s">
        <v>15</v>
      </c>
      <c r="J598" s="295"/>
      <c r="K598" s="295"/>
      <c r="L598" s="608"/>
      <c r="M598" s="144" t="s">
        <v>15</v>
      </c>
      <c r="N598" s="609"/>
      <c r="O598" s="608"/>
      <c r="P598" s="144" t="s">
        <v>15</v>
      </c>
      <c r="Q598" s="609"/>
      <c r="R598" s="608" t="e">
        <f t="shared" si="7"/>
        <v>#VALUE!</v>
      </c>
      <c r="S598" s="144" t="s">
        <v>15</v>
      </c>
      <c r="T598" s="609"/>
    </row>
    <row r="599" spans="2:20" s="299" customFormat="1" ht="13.5" hidden="1" outlineLevel="3">
      <c r="B599" s="294"/>
      <c r="C599" s="295"/>
      <c r="D599" s="283" t="s">
        <v>70</v>
      </c>
      <c r="E599" s="296" t="s">
        <v>15</v>
      </c>
      <c r="F599" s="297" t="s">
        <v>545</v>
      </c>
      <c r="G599" s="295"/>
      <c r="H599" s="298" t="s">
        <v>15</v>
      </c>
      <c r="I599" s="144" t="s">
        <v>15</v>
      </c>
      <c r="J599" s="295"/>
      <c r="K599" s="295"/>
      <c r="L599" s="608"/>
      <c r="M599" s="144" t="s">
        <v>15</v>
      </c>
      <c r="N599" s="609"/>
      <c r="O599" s="608"/>
      <c r="P599" s="144" t="s">
        <v>15</v>
      </c>
      <c r="Q599" s="609"/>
      <c r="R599" s="608" t="e">
        <f t="shared" si="7"/>
        <v>#VALUE!</v>
      </c>
      <c r="S599" s="144" t="s">
        <v>15</v>
      </c>
      <c r="T599" s="609"/>
    </row>
    <row r="600" spans="2:20" s="299" customFormat="1" ht="13.5" hidden="1" outlineLevel="3">
      <c r="B600" s="294"/>
      <c r="C600" s="295"/>
      <c r="D600" s="283" t="s">
        <v>70</v>
      </c>
      <c r="E600" s="296" t="s">
        <v>15</v>
      </c>
      <c r="F600" s="297" t="s">
        <v>546</v>
      </c>
      <c r="G600" s="295"/>
      <c r="H600" s="298" t="s">
        <v>15</v>
      </c>
      <c r="I600" s="144" t="s">
        <v>15</v>
      </c>
      <c r="J600" s="295"/>
      <c r="K600" s="295"/>
      <c r="L600" s="608"/>
      <c r="M600" s="144" t="s">
        <v>15</v>
      </c>
      <c r="N600" s="609"/>
      <c r="O600" s="608"/>
      <c r="P600" s="144" t="s">
        <v>15</v>
      </c>
      <c r="Q600" s="609"/>
      <c r="R600" s="608" t="e">
        <f t="shared" si="7"/>
        <v>#VALUE!</v>
      </c>
      <c r="S600" s="144" t="s">
        <v>15</v>
      </c>
      <c r="T600" s="609"/>
    </row>
    <row r="601" spans="2:20" s="287" customFormat="1" ht="13.5" hidden="1" outlineLevel="3">
      <c r="B601" s="281"/>
      <c r="C601" s="282"/>
      <c r="D601" s="283" t="s">
        <v>70</v>
      </c>
      <c r="E601" s="284" t="s">
        <v>15</v>
      </c>
      <c r="F601" s="285" t="s">
        <v>547</v>
      </c>
      <c r="G601" s="282"/>
      <c r="H601" s="286">
        <v>484.5</v>
      </c>
      <c r="I601" s="136" t="s">
        <v>15</v>
      </c>
      <c r="J601" s="282"/>
      <c r="K601" s="282"/>
      <c r="L601" s="610"/>
      <c r="M601" s="136" t="s">
        <v>15</v>
      </c>
      <c r="N601" s="611"/>
      <c r="O601" s="610"/>
      <c r="P601" s="136" t="s">
        <v>15</v>
      </c>
      <c r="Q601" s="611"/>
      <c r="R601" s="610">
        <f t="shared" si="7"/>
        <v>484.5</v>
      </c>
      <c r="S601" s="136" t="s">
        <v>15</v>
      </c>
      <c r="T601" s="611"/>
    </row>
    <row r="602" spans="2:20" s="293" customFormat="1" ht="13.5" hidden="1" outlineLevel="3">
      <c r="B602" s="288"/>
      <c r="C602" s="289"/>
      <c r="D602" s="283" t="s">
        <v>70</v>
      </c>
      <c r="E602" s="290" t="s">
        <v>15</v>
      </c>
      <c r="F602" s="291" t="s">
        <v>71</v>
      </c>
      <c r="G602" s="289"/>
      <c r="H602" s="292">
        <v>484.5</v>
      </c>
      <c r="I602" s="138" t="s">
        <v>15</v>
      </c>
      <c r="J602" s="289"/>
      <c r="K602" s="289"/>
      <c r="L602" s="614"/>
      <c r="M602" s="138" t="s">
        <v>15</v>
      </c>
      <c r="N602" s="615"/>
      <c r="O602" s="614"/>
      <c r="P602" s="138" t="s">
        <v>15</v>
      </c>
      <c r="Q602" s="615"/>
      <c r="R602" s="614">
        <f t="shared" si="7"/>
        <v>484.5</v>
      </c>
      <c r="S602" s="138" t="s">
        <v>15</v>
      </c>
      <c r="T602" s="615"/>
    </row>
    <row r="603" spans="2:20" s="280" customFormat="1" ht="22.5" customHeight="1" hidden="1" outlineLevel="2" collapsed="1">
      <c r="B603" s="208"/>
      <c r="C603" s="202" t="s">
        <v>124</v>
      </c>
      <c r="D603" s="202" t="s">
        <v>67</v>
      </c>
      <c r="E603" s="203" t="s">
        <v>633</v>
      </c>
      <c r="F603" s="204" t="s">
        <v>634</v>
      </c>
      <c r="G603" s="205" t="s">
        <v>77</v>
      </c>
      <c r="H603" s="206">
        <v>1604.27</v>
      </c>
      <c r="I603" s="100">
        <v>90.6</v>
      </c>
      <c r="J603" s="207">
        <f>ROUND(I603*H603,2)</f>
        <v>145346.86</v>
      </c>
      <c r="K603" s="652" t="s">
        <v>191</v>
      </c>
      <c r="L603" s="606"/>
      <c r="M603" s="100">
        <v>90.6</v>
      </c>
      <c r="N603" s="607">
        <f>ROUND(M603*L603,2)</f>
        <v>0</v>
      </c>
      <c r="O603" s="606"/>
      <c r="P603" s="100">
        <v>90.6</v>
      </c>
      <c r="Q603" s="607">
        <f>ROUND(P603*O603,2)</f>
        <v>0</v>
      </c>
      <c r="R603" s="606">
        <f t="shared" si="7"/>
        <v>1604.27</v>
      </c>
      <c r="S603" s="100">
        <v>90.6</v>
      </c>
      <c r="T603" s="607">
        <f>ROUND(S603*R603,2)</f>
        <v>145346.86</v>
      </c>
    </row>
    <row r="604" spans="2:20" s="299" customFormat="1" ht="13.5" hidden="1" outlineLevel="3">
      <c r="B604" s="294"/>
      <c r="C604" s="295"/>
      <c r="D604" s="283" t="s">
        <v>70</v>
      </c>
      <c r="E604" s="296" t="s">
        <v>15</v>
      </c>
      <c r="F604" s="297" t="s">
        <v>518</v>
      </c>
      <c r="G604" s="295"/>
      <c r="H604" s="298" t="s">
        <v>15</v>
      </c>
      <c r="I604" s="144" t="s">
        <v>15</v>
      </c>
      <c r="J604" s="295"/>
      <c r="K604" s="295"/>
      <c r="L604" s="608"/>
      <c r="M604" s="144" t="s">
        <v>15</v>
      </c>
      <c r="N604" s="609"/>
      <c r="O604" s="608"/>
      <c r="P604" s="144" t="s">
        <v>15</v>
      </c>
      <c r="Q604" s="609"/>
      <c r="R604" s="608" t="e">
        <f t="shared" si="7"/>
        <v>#VALUE!</v>
      </c>
      <c r="S604" s="144" t="s">
        <v>15</v>
      </c>
      <c r="T604" s="609"/>
    </row>
    <row r="605" spans="2:20" s="299" customFormat="1" ht="13.5" hidden="1" outlineLevel="3">
      <c r="B605" s="294"/>
      <c r="C605" s="295"/>
      <c r="D605" s="283" t="s">
        <v>70</v>
      </c>
      <c r="E605" s="296" t="s">
        <v>15</v>
      </c>
      <c r="F605" s="297" t="s">
        <v>519</v>
      </c>
      <c r="G605" s="295"/>
      <c r="H605" s="298" t="s">
        <v>15</v>
      </c>
      <c r="I605" s="144" t="s">
        <v>15</v>
      </c>
      <c r="J605" s="295"/>
      <c r="K605" s="295"/>
      <c r="L605" s="608"/>
      <c r="M605" s="144" t="s">
        <v>15</v>
      </c>
      <c r="N605" s="609"/>
      <c r="O605" s="608"/>
      <c r="P605" s="144" t="s">
        <v>15</v>
      </c>
      <c r="Q605" s="609"/>
      <c r="R605" s="608" t="e">
        <f t="shared" si="7"/>
        <v>#VALUE!</v>
      </c>
      <c r="S605" s="144" t="s">
        <v>15</v>
      </c>
      <c r="T605" s="609"/>
    </row>
    <row r="606" spans="2:20" s="299" customFormat="1" ht="13.5" hidden="1" outlineLevel="3">
      <c r="B606" s="294"/>
      <c r="C606" s="295"/>
      <c r="D606" s="283" t="s">
        <v>70</v>
      </c>
      <c r="E606" s="296" t="s">
        <v>15</v>
      </c>
      <c r="F606" s="297" t="s">
        <v>520</v>
      </c>
      <c r="G606" s="295"/>
      <c r="H606" s="298" t="s">
        <v>15</v>
      </c>
      <c r="I606" s="144" t="s">
        <v>15</v>
      </c>
      <c r="J606" s="295"/>
      <c r="K606" s="295"/>
      <c r="L606" s="608"/>
      <c r="M606" s="144" t="s">
        <v>15</v>
      </c>
      <c r="N606" s="609"/>
      <c r="O606" s="608"/>
      <c r="P606" s="144" t="s">
        <v>15</v>
      </c>
      <c r="Q606" s="609"/>
      <c r="R606" s="608" t="e">
        <f t="shared" si="7"/>
        <v>#VALUE!</v>
      </c>
      <c r="S606" s="144" t="s">
        <v>15</v>
      </c>
      <c r="T606" s="609"/>
    </row>
    <row r="607" spans="2:20" s="299" customFormat="1" ht="13.5" hidden="1" outlineLevel="3">
      <c r="B607" s="294"/>
      <c r="C607" s="295"/>
      <c r="D607" s="283" t="s">
        <v>70</v>
      </c>
      <c r="E607" s="296" t="s">
        <v>15</v>
      </c>
      <c r="F607" s="297" t="s">
        <v>521</v>
      </c>
      <c r="G607" s="295"/>
      <c r="H607" s="298" t="s">
        <v>15</v>
      </c>
      <c r="I607" s="144" t="s">
        <v>15</v>
      </c>
      <c r="J607" s="295"/>
      <c r="K607" s="295"/>
      <c r="L607" s="608"/>
      <c r="M607" s="144" t="s">
        <v>15</v>
      </c>
      <c r="N607" s="609"/>
      <c r="O607" s="608"/>
      <c r="P607" s="144" t="s">
        <v>15</v>
      </c>
      <c r="Q607" s="609"/>
      <c r="R607" s="608" t="e">
        <f t="shared" si="7"/>
        <v>#VALUE!</v>
      </c>
      <c r="S607" s="144" t="s">
        <v>15</v>
      </c>
      <c r="T607" s="609"/>
    </row>
    <row r="608" spans="2:20" s="299" customFormat="1" ht="13.5" hidden="1" outlineLevel="3">
      <c r="B608" s="294"/>
      <c r="C608" s="295"/>
      <c r="D608" s="283" t="s">
        <v>70</v>
      </c>
      <c r="E608" s="296" t="s">
        <v>15</v>
      </c>
      <c r="F608" s="297" t="s">
        <v>455</v>
      </c>
      <c r="G608" s="295"/>
      <c r="H608" s="298" t="s">
        <v>15</v>
      </c>
      <c r="I608" s="144" t="s">
        <v>15</v>
      </c>
      <c r="J608" s="295"/>
      <c r="K608" s="295"/>
      <c r="L608" s="608"/>
      <c r="M608" s="144" t="s">
        <v>15</v>
      </c>
      <c r="N608" s="609"/>
      <c r="O608" s="608"/>
      <c r="P608" s="144" t="s">
        <v>15</v>
      </c>
      <c r="Q608" s="609"/>
      <c r="R608" s="608" t="e">
        <f t="shared" si="7"/>
        <v>#VALUE!</v>
      </c>
      <c r="S608" s="144" t="s">
        <v>15</v>
      </c>
      <c r="T608" s="609"/>
    </row>
    <row r="609" spans="2:20" s="299" customFormat="1" ht="13.5" hidden="1" outlineLevel="3">
      <c r="B609" s="294"/>
      <c r="C609" s="295"/>
      <c r="D609" s="283" t="s">
        <v>70</v>
      </c>
      <c r="E609" s="296" t="s">
        <v>15</v>
      </c>
      <c r="F609" s="297" t="s">
        <v>522</v>
      </c>
      <c r="G609" s="295"/>
      <c r="H609" s="298" t="s">
        <v>15</v>
      </c>
      <c r="I609" s="144" t="s">
        <v>15</v>
      </c>
      <c r="J609" s="295"/>
      <c r="K609" s="295"/>
      <c r="L609" s="608"/>
      <c r="M609" s="144" t="s">
        <v>15</v>
      </c>
      <c r="N609" s="609"/>
      <c r="O609" s="608"/>
      <c r="P609" s="144" t="s">
        <v>15</v>
      </c>
      <c r="Q609" s="609"/>
      <c r="R609" s="608" t="e">
        <f t="shared" si="7"/>
        <v>#VALUE!</v>
      </c>
      <c r="S609" s="144" t="s">
        <v>15</v>
      </c>
      <c r="T609" s="609"/>
    </row>
    <row r="610" spans="2:20" s="299" customFormat="1" ht="13.5" hidden="1" outlineLevel="3">
      <c r="B610" s="294"/>
      <c r="C610" s="295"/>
      <c r="D610" s="283" t="s">
        <v>70</v>
      </c>
      <c r="E610" s="296" t="s">
        <v>15</v>
      </c>
      <c r="F610" s="297" t="s">
        <v>523</v>
      </c>
      <c r="G610" s="295"/>
      <c r="H610" s="298" t="s">
        <v>15</v>
      </c>
      <c r="I610" s="144" t="s">
        <v>15</v>
      </c>
      <c r="J610" s="295"/>
      <c r="K610" s="295"/>
      <c r="L610" s="608"/>
      <c r="M610" s="144" t="s">
        <v>15</v>
      </c>
      <c r="N610" s="609"/>
      <c r="O610" s="608"/>
      <c r="P610" s="144" t="s">
        <v>15</v>
      </c>
      <c r="Q610" s="609"/>
      <c r="R610" s="608" t="e">
        <f t="shared" si="7"/>
        <v>#VALUE!</v>
      </c>
      <c r="S610" s="144" t="s">
        <v>15</v>
      </c>
      <c r="T610" s="609"/>
    </row>
    <row r="611" spans="2:20" s="299" customFormat="1" ht="13.5" hidden="1" outlineLevel="3">
      <c r="B611" s="294"/>
      <c r="C611" s="295"/>
      <c r="D611" s="283" t="s">
        <v>70</v>
      </c>
      <c r="E611" s="296" t="s">
        <v>15</v>
      </c>
      <c r="F611" s="297" t="s">
        <v>524</v>
      </c>
      <c r="G611" s="295"/>
      <c r="H611" s="298" t="s">
        <v>15</v>
      </c>
      <c r="I611" s="144" t="s">
        <v>15</v>
      </c>
      <c r="J611" s="295"/>
      <c r="K611" s="295"/>
      <c r="L611" s="608"/>
      <c r="M611" s="144" t="s">
        <v>15</v>
      </c>
      <c r="N611" s="609"/>
      <c r="O611" s="608"/>
      <c r="P611" s="144" t="s">
        <v>15</v>
      </c>
      <c r="Q611" s="609"/>
      <c r="R611" s="608" t="e">
        <f t="shared" si="7"/>
        <v>#VALUE!</v>
      </c>
      <c r="S611" s="144" t="s">
        <v>15</v>
      </c>
      <c r="T611" s="609"/>
    </row>
    <row r="612" spans="2:20" s="299" customFormat="1" ht="13.5" hidden="1" outlineLevel="3">
      <c r="B612" s="294"/>
      <c r="C612" s="295"/>
      <c r="D612" s="283" t="s">
        <v>70</v>
      </c>
      <c r="E612" s="296" t="s">
        <v>15</v>
      </c>
      <c r="F612" s="297" t="s">
        <v>525</v>
      </c>
      <c r="G612" s="295"/>
      <c r="H612" s="298" t="s">
        <v>15</v>
      </c>
      <c r="I612" s="144" t="s">
        <v>15</v>
      </c>
      <c r="J612" s="295"/>
      <c r="K612" s="295"/>
      <c r="L612" s="608"/>
      <c r="M612" s="144" t="s">
        <v>15</v>
      </c>
      <c r="N612" s="609"/>
      <c r="O612" s="608"/>
      <c r="P612" s="144" t="s">
        <v>15</v>
      </c>
      <c r="Q612" s="609"/>
      <c r="R612" s="608" t="e">
        <f t="shared" si="7"/>
        <v>#VALUE!</v>
      </c>
      <c r="S612" s="144" t="s">
        <v>15</v>
      </c>
      <c r="T612" s="609"/>
    </row>
    <row r="613" spans="2:20" s="299" customFormat="1" ht="13.5" hidden="1" outlineLevel="3">
      <c r="B613" s="294"/>
      <c r="C613" s="295"/>
      <c r="D613" s="283" t="s">
        <v>70</v>
      </c>
      <c r="E613" s="296" t="s">
        <v>15</v>
      </c>
      <c r="F613" s="297" t="s">
        <v>526</v>
      </c>
      <c r="G613" s="295"/>
      <c r="H613" s="298" t="s">
        <v>15</v>
      </c>
      <c r="I613" s="144" t="s">
        <v>15</v>
      </c>
      <c r="J613" s="295"/>
      <c r="K613" s="295"/>
      <c r="L613" s="608"/>
      <c r="M613" s="144" t="s">
        <v>15</v>
      </c>
      <c r="N613" s="609"/>
      <c r="O613" s="608"/>
      <c r="P613" s="144" t="s">
        <v>15</v>
      </c>
      <c r="Q613" s="609"/>
      <c r="R613" s="608" t="e">
        <f t="shared" si="7"/>
        <v>#VALUE!</v>
      </c>
      <c r="S613" s="144" t="s">
        <v>15</v>
      </c>
      <c r="T613" s="609"/>
    </row>
    <row r="614" spans="2:20" s="299" customFormat="1" ht="13.5" hidden="1" outlineLevel="3">
      <c r="B614" s="294"/>
      <c r="C614" s="295"/>
      <c r="D614" s="283" t="s">
        <v>70</v>
      </c>
      <c r="E614" s="296" t="s">
        <v>15</v>
      </c>
      <c r="F614" s="297" t="s">
        <v>527</v>
      </c>
      <c r="G614" s="295"/>
      <c r="H614" s="298" t="s">
        <v>15</v>
      </c>
      <c r="I614" s="144" t="s">
        <v>15</v>
      </c>
      <c r="J614" s="295"/>
      <c r="K614" s="295"/>
      <c r="L614" s="608"/>
      <c r="M614" s="144" t="s">
        <v>15</v>
      </c>
      <c r="N614" s="609"/>
      <c r="O614" s="608"/>
      <c r="P614" s="144" t="s">
        <v>15</v>
      </c>
      <c r="Q614" s="609"/>
      <c r="R614" s="608" t="e">
        <f t="shared" si="7"/>
        <v>#VALUE!</v>
      </c>
      <c r="S614" s="144" t="s">
        <v>15</v>
      </c>
      <c r="T614" s="609"/>
    </row>
    <row r="615" spans="2:20" s="299" customFormat="1" ht="13.5" hidden="1" outlineLevel="3">
      <c r="B615" s="294"/>
      <c r="C615" s="295"/>
      <c r="D615" s="283" t="s">
        <v>70</v>
      </c>
      <c r="E615" s="296" t="s">
        <v>15</v>
      </c>
      <c r="F615" s="297" t="s">
        <v>528</v>
      </c>
      <c r="G615" s="295"/>
      <c r="H615" s="298" t="s">
        <v>15</v>
      </c>
      <c r="I615" s="144" t="s">
        <v>15</v>
      </c>
      <c r="J615" s="295"/>
      <c r="K615" s="295"/>
      <c r="L615" s="608"/>
      <c r="M615" s="144" t="s">
        <v>15</v>
      </c>
      <c r="N615" s="609"/>
      <c r="O615" s="608"/>
      <c r="P615" s="144" t="s">
        <v>15</v>
      </c>
      <c r="Q615" s="609"/>
      <c r="R615" s="608" t="e">
        <f t="shared" si="7"/>
        <v>#VALUE!</v>
      </c>
      <c r="S615" s="144" t="s">
        <v>15</v>
      </c>
      <c r="T615" s="609"/>
    </row>
    <row r="616" spans="2:20" s="299" customFormat="1" ht="13.5" hidden="1" outlineLevel="3">
      <c r="B616" s="294"/>
      <c r="C616" s="295"/>
      <c r="D616" s="283" t="s">
        <v>70</v>
      </c>
      <c r="E616" s="296" t="s">
        <v>15</v>
      </c>
      <c r="F616" s="297" t="s">
        <v>529</v>
      </c>
      <c r="G616" s="295"/>
      <c r="H616" s="298" t="s">
        <v>15</v>
      </c>
      <c r="I616" s="144" t="s">
        <v>15</v>
      </c>
      <c r="J616" s="295"/>
      <c r="K616" s="295"/>
      <c r="L616" s="608"/>
      <c r="M616" s="144" t="s">
        <v>15</v>
      </c>
      <c r="N616" s="609"/>
      <c r="O616" s="608"/>
      <c r="P616" s="144" t="s">
        <v>15</v>
      </c>
      <c r="Q616" s="609"/>
      <c r="R616" s="608" t="e">
        <f aca="true" t="shared" si="8" ref="R616:R679">H616+L616+O616</f>
        <v>#VALUE!</v>
      </c>
      <c r="S616" s="144" t="s">
        <v>15</v>
      </c>
      <c r="T616" s="609"/>
    </row>
    <row r="617" spans="2:20" s="299" customFormat="1" ht="13.5" hidden="1" outlineLevel="3">
      <c r="B617" s="294"/>
      <c r="C617" s="295"/>
      <c r="D617" s="283" t="s">
        <v>70</v>
      </c>
      <c r="E617" s="296" t="s">
        <v>15</v>
      </c>
      <c r="F617" s="297" t="s">
        <v>530</v>
      </c>
      <c r="G617" s="295"/>
      <c r="H617" s="298" t="s">
        <v>15</v>
      </c>
      <c r="I617" s="144" t="s">
        <v>15</v>
      </c>
      <c r="J617" s="295"/>
      <c r="K617" s="295"/>
      <c r="L617" s="608"/>
      <c r="M617" s="144" t="s">
        <v>15</v>
      </c>
      <c r="N617" s="609"/>
      <c r="O617" s="608"/>
      <c r="P617" s="144" t="s">
        <v>15</v>
      </c>
      <c r="Q617" s="609"/>
      <c r="R617" s="608" t="e">
        <f t="shared" si="8"/>
        <v>#VALUE!</v>
      </c>
      <c r="S617" s="144" t="s">
        <v>15</v>
      </c>
      <c r="T617" s="609"/>
    </row>
    <row r="618" spans="2:20" s="299" customFormat="1" ht="13.5" hidden="1" outlineLevel="3">
      <c r="B618" s="294"/>
      <c r="C618" s="295"/>
      <c r="D618" s="283" t="s">
        <v>70</v>
      </c>
      <c r="E618" s="296" t="s">
        <v>15</v>
      </c>
      <c r="F618" s="297" t="s">
        <v>531</v>
      </c>
      <c r="G618" s="295"/>
      <c r="H618" s="298" t="s">
        <v>15</v>
      </c>
      <c r="I618" s="144" t="s">
        <v>15</v>
      </c>
      <c r="J618" s="295"/>
      <c r="K618" s="295"/>
      <c r="L618" s="608"/>
      <c r="M618" s="144" t="s">
        <v>15</v>
      </c>
      <c r="N618" s="609"/>
      <c r="O618" s="608"/>
      <c r="P618" s="144" t="s">
        <v>15</v>
      </c>
      <c r="Q618" s="609"/>
      <c r="R618" s="608" t="e">
        <f t="shared" si="8"/>
        <v>#VALUE!</v>
      </c>
      <c r="S618" s="144" t="s">
        <v>15</v>
      </c>
      <c r="T618" s="609"/>
    </row>
    <row r="619" spans="2:20" s="299" customFormat="1" ht="13.5" hidden="1" outlineLevel="3">
      <c r="B619" s="294"/>
      <c r="C619" s="295"/>
      <c r="D619" s="283" t="s">
        <v>70</v>
      </c>
      <c r="E619" s="296" t="s">
        <v>15</v>
      </c>
      <c r="F619" s="297" t="s">
        <v>635</v>
      </c>
      <c r="G619" s="295"/>
      <c r="H619" s="298" t="s">
        <v>15</v>
      </c>
      <c r="I619" s="144" t="s">
        <v>15</v>
      </c>
      <c r="J619" s="295"/>
      <c r="K619" s="295"/>
      <c r="L619" s="608"/>
      <c r="M619" s="144" t="s">
        <v>15</v>
      </c>
      <c r="N619" s="609"/>
      <c r="O619" s="608"/>
      <c r="P619" s="144" t="s">
        <v>15</v>
      </c>
      <c r="Q619" s="609"/>
      <c r="R619" s="608" t="e">
        <f t="shared" si="8"/>
        <v>#VALUE!</v>
      </c>
      <c r="S619" s="144" t="s">
        <v>15</v>
      </c>
      <c r="T619" s="609"/>
    </row>
    <row r="620" spans="2:20" s="299" customFormat="1" ht="13.5" hidden="1" outlineLevel="3">
      <c r="B620" s="294"/>
      <c r="C620" s="295"/>
      <c r="D620" s="283" t="s">
        <v>70</v>
      </c>
      <c r="E620" s="296" t="s">
        <v>15</v>
      </c>
      <c r="F620" s="297" t="s">
        <v>543</v>
      </c>
      <c r="G620" s="295"/>
      <c r="H620" s="298" t="s">
        <v>15</v>
      </c>
      <c r="I620" s="144" t="s">
        <v>15</v>
      </c>
      <c r="J620" s="295"/>
      <c r="K620" s="295"/>
      <c r="L620" s="608"/>
      <c r="M620" s="144" t="s">
        <v>15</v>
      </c>
      <c r="N620" s="609"/>
      <c r="O620" s="608"/>
      <c r="P620" s="144" t="s">
        <v>15</v>
      </c>
      <c r="Q620" s="609"/>
      <c r="R620" s="608" t="e">
        <f t="shared" si="8"/>
        <v>#VALUE!</v>
      </c>
      <c r="S620" s="144" t="s">
        <v>15</v>
      </c>
      <c r="T620" s="609"/>
    </row>
    <row r="621" spans="2:20" s="299" customFormat="1" ht="13.5" hidden="1" outlineLevel="3">
      <c r="B621" s="294"/>
      <c r="C621" s="295"/>
      <c r="D621" s="283" t="s">
        <v>70</v>
      </c>
      <c r="E621" s="296" t="s">
        <v>15</v>
      </c>
      <c r="F621" s="297" t="s">
        <v>544</v>
      </c>
      <c r="G621" s="295"/>
      <c r="H621" s="298" t="s">
        <v>15</v>
      </c>
      <c r="I621" s="144" t="s">
        <v>15</v>
      </c>
      <c r="J621" s="295"/>
      <c r="K621" s="295"/>
      <c r="L621" s="608"/>
      <c r="M621" s="144" t="s">
        <v>15</v>
      </c>
      <c r="N621" s="609"/>
      <c r="O621" s="608"/>
      <c r="P621" s="144" t="s">
        <v>15</v>
      </c>
      <c r="Q621" s="609"/>
      <c r="R621" s="608" t="e">
        <f t="shared" si="8"/>
        <v>#VALUE!</v>
      </c>
      <c r="S621" s="144" t="s">
        <v>15</v>
      </c>
      <c r="T621" s="609"/>
    </row>
    <row r="622" spans="2:20" s="299" customFormat="1" ht="13.5" hidden="1" outlineLevel="3">
      <c r="B622" s="294"/>
      <c r="C622" s="295"/>
      <c r="D622" s="283" t="s">
        <v>70</v>
      </c>
      <c r="E622" s="296" t="s">
        <v>15</v>
      </c>
      <c r="F622" s="297" t="s">
        <v>545</v>
      </c>
      <c r="G622" s="295"/>
      <c r="H622" s="298" t="s">
        <v>15</v>
      </c>
      <c r="I622" s="144" t="s">
        <v>15</v>
      </c>
      <c r="J622" s="295"/>
      <c r="K622" s="295"/>
      <c r="L622" s="608"/>
      <c r="M622" s="144" t="s">
        <v>15</v>
      </c>
      <c r="N622" s="609"/>
      <c r="O622" s="608"/>
      <c r="P622" s="144" t="s">
        <v>15</v>
      </c>
      <c r="Q622" s="609"/>
      <c r="R622" s="608" t="e">
        <f t="shared" si="8"/>
        <v>#VALUE!</v>
      </c>
      <c r="S622" s="144" t="s">
        <v>15</v>
      </c>
      <c r="T622" s="609"/>
    </row>
    <row r="623" spans="2:20" s="299" customFormat="1" ht="13.5" hidden="1" outlineLevel="3">
      <c r="B623" s="294"/>
      <c r="C623" s="295"/>
      <c r="D623" s="283" t="s">
        <v>70</v>
      </c>
      <c r="E623" s="296" t="s">
        <v>15</v>
      </c>
      <c r="F623" s="297" t="s">
        <v>546</v>
      </c>
      <c r="G623" s="295"/>
      <c r="H623" s="298" t="s">
        <v>15</v>
      </c>
      <c r="I623" s="144" t="s">
        <v>15</v>
      </c>
      <c r="J623" s="295"/>
      <c r="K623" s="295"/>
      <c r="L623" s="608"/>
      <c r="M623" s="144" t="s">
        <v>15</v>
      </c>
      <c r="N623" s="609"/>
      <c r="O623" s="608"/>
      <c r="P623" s="144" t="s">
        <v>15</v>
      </c>
      <c r="Q623" s="609"/>
      <c r="R623" s="608" t="e">
        <f t="shared" si="8"/>
        <v>#VALUE!</v>
      </c>
      <c r="S623" s="144" t="s">
        <v>15</v>
      </c>
      <c r="T623" s="609"/>
    </row>
    <row r="624" spans="2:20" s="287" customFormat="1" ht="13.5" hidden="1" outlineLevel="3">
      <c r="B624" s="281"/>
      <c r="C624" s="282"/>
      <c r="D624" s="283" t="s">
        <v>70</v>
      </c>
      <c r="E624" s="284" t="s">
        <v>15</v>
      </c>
      <c r="F624" s="285" t="s">
        <v>636</v>
      </c>
      <c r="G624" s="282"/>
      <c r="H624" s="286">
        <v>1604.27</v>
      </c>
      <c r="I624" s="136" t="s">
        <v>15</v>
      </c>
      <c r="J624" s="282"/>
      <c r="K624" s="282"/>
      <c r="L624" s="610"/>
      <c r="M624" s="136" t="s">
        <v>15</v>
      </c>
      <c r="N624" s="611"/>
      <c r="O624" s="610"/>
      <c r="P624" s="136" t="s">
        <v>15</v>
      </c>
      <c r="Q624" s="611"/>
      <c r="R624" s="610">
        <f t="shared" si="8"/>
        <v>1604.27</v>
      </c>
      <c r="S624" s="136" t="s">
        <v>15</v>
      </c>
      <c r="T624" s="611"/>
    </row>
    <row r="625" spans="2:20" s="293" customFormat="1" ht="13.5" hidden="1" outlineLevel="3">
      <c r="B625" s="288"/>
      <c r="C625" s="289"/>
      <c r="D625" s="283" t="s">
        <v>70</v>
      </c>
      <c r="E625" s="290" t="s">
        <v>15</v>
      </c>
      <c r="F625" s="291" t="s">
        <v>71</v>
      </c>
      <c r="G625" s="289"/>
      <c r="H625" s="292">
        <v>1604.27</v>
      </c>
      <c r="I625" s="138" t="s">
        <v>15</v>
      </c>
      <c r="J625" s="289"/>
      <c r="K625" s="289"/>
      <c r="L625" s="614"/>
      <c r="M625" s="138" t="s">
        <v>15</v>
      </c>
      <c r="N625" s="615"/>
      <c r="O625" s="614"/>
      <c r="P625" s="138" t="s">
        <v>15</v>
      </c>
      <c r="Q625" s="615"/>
      <c r="R625" s="614">
        <f t="shared" si="8"/>
        <v>1604.27</v>
      </c>
      <c r="S625" s="138" t="s">
        <v>15</v>
      </c>
      <c r="T625" s="615"/>
    </row>
    <row r="626" spans="2:20" s="280" customFormat="1" ht="22.5" customHeight="1" hidden="1" outlineLevel="2" collapsed="1">
      <c r="B626" s="208"/>
      <c r="C626" s="202" t="s">
        <v>125</v>
      </c>
      <c r="D626" s="202" t="s">
        <v>67</v>
      </c>
      <c r="E626" s="203" t="s">
        <v>637</v>
      </c>
      <c r="F626" s="204" t="s">
        <v>638</v>
      </c>
      <c r="G626" s="205" t="s">
        <v>77</v>
      </c>
      <c r="H626" s="206">
        <v>420.25</v>
      </c>
      <c r="I626" s="100">
        <v>418</v>
      </c>
      <c r="J626" s="207">
        <f>ROUND(I626*H626,2)</f>
        <v>175664.5</v>
      </c>
      <c r="K626" s="652" t="s">
        <v>191</v>
      </c>
      <c r="L626" s="606"/>
      <c r="M626" s="100">
        <v>418</v>
      </c>
      <c r="N626" s="607">
        <f>ROUND(M626*L626,2)</f>
        <v>0</v>
      </c>
      <c r="O626" s="606"/>
      <c r="P626" s="100">
        <v>418</v>
      </c>
      <c r="Q626" s="607">
        <f>ROUND(P626*O626,2)</f>
        <v>0</v>
      </c>
      <c r="R626" s="606">
        <f t="shared" si="8"/>
        <v>420.25</v>
      </c>
      <c r="S626" s="100">
        <v>418</v>
      </c>
      <c r="T626" s="607">
        <f>ROUND(S626*R626,2)</f>
        <v>175664.5</v>
      </c>
    </row>
    <row r="627" spans="2:20" s="299" customFormat="1" ht="13.5" hidden="1" outlineLevel="3">
      <c r="B627" s="294"/>
      <c r="C627" s="295"/>
      <c r="D627" s="283" t="s">
        <v>70</v>
      </c>
      <c r="E627" s="296" t="s">
        <v>15</v>
      </c>
      <c r="F627" s="297" t="s">
        <v>609</v>
      </c>
      <c r="G627" s="295"/>
      <c r="H627" s="298" t="s">
        <v>15</v>
      </c>
      <c r="I627" s="144" t="s">
        <v>15</v>
      </c>
      <c r="J627" s="295"/>
      <c r="K627" s="295"/>
      <c r="L627" s="608"/>
      <c r="M627" s="144" t="s">
        <v>15</v>
      </c>
      <c r="N627" s="609"/>
      <c r="O627" s="608"/>
      <c r="P627" s="144" t="s">
        <v>15</v>
      </c>
      <c r="Q627" s="609"/>
      <c r="R627" s="608" t="e">
        <f t="shared" si="8"/>
        <v>#VALUE!</v>
      </c>
      <c r="S627" s="144" t="s">
        <v>15</v>
      </c>
      <c r="T627" s="609"/>
    </row>
    <row r="628" spans="2:20" s="299" customFormat="1" ht="13.5" hidden="1" outlineLevel="3">
      <c r="B628" s="294"/>
      <c r="C628" s="295"/>
      <c r="D628" s="283" t="s">
        <v>70</v>
      </c>
      <c r="E628" s="296" t="s">
        <v>15</v>
      </c>
      <c r="F628" s="297" t="s">
        <v>534</v>
      </c>
      <c r="G628" s="295"/>
      <c r="H628" s="298" t="s">
        <v>15</v>
      </c>
      <c r="I628" s="144" t="s">
        <v>15</v>
      </c>
      <c r="J628" s="295"/>
      <c r="K628" s="295"/>
      <c r="L628" s="608"/>
      <c r="M628" s="144" t="s">
        <v>15</v>
      </c>
      <c r="N628" s="609"/>
      <c r="O628" s="608"/>
      <c r="P628" s="144" t="s">
        <v>15</v>
      </c>
      <c r="Q628" s="609"/>
      <c r="R628" s="608" t="e">
        <f t="shared" si="8"/>
        <v>#VALUE!</v>
      </c>
      <c r="S628" s="144" t="s">
        <v>15</v>
      </c>
      <c r="T628" s="609"/>
    </row>
    <row r="629" spans="2:20" s="299" customFormat="1" ht="13.5" hidden="1" outlineLevel="3">
      <c r="B629" s="294"/>
      <c r="C629" s="295"/>
      <c r="D629" s="283" t="s">
        <v>70</v>
      </c>
      <c r="E629" s="296" t="s">
        <v>15</v>
      </c>
      <c r="F629" s="297" t="s">
        <v>535</v>
      </c>
      <c r="G629" s="295"/>
      <c r="H629" s="298" t="s">
        <v>15</v>
      </c>
      <c r="I629" s="144" t="s">
        <v>15</v>
      </c>
      <c r="J629" s="295"/>
      <c r="K629" s="295"/>
      <c r="L629" s="608"/>
      <c r="M629" s="144" t="s">
        <v>15</v>
      </c>
      <c r="N629" s="609"/>
      <c r="O629" s="608"/>
      <c r="P629" s="144" t="s">
        <v>15</v>
      </c>
      <c r="Q629" s="609"/>
      <c r="R629" s="608" t="e">
        <f t="shared" si="8"/>
        <v>#VALUE!</v>
      </c>
      <c r="S629" s="144" t="s">
        <v>15</v>
      </c>
      <c r="T629" s="609"/>
    </row>
    <row r="630" spans="2:20" s="299" customFormat="1" ht="13.5" hidden="1" outlineLevel="3">
      <c r="B630" s="294"/>
      <c r="C630" s="295"/>
      <c r="D630" s="283" t="s">
        <v>70</v>
      </c>
      <c r="E630" s="296" t="s">
        <v>15</v>
      </c>
      <c r="F630" s="297" t="s">
        <v>536</v>
      </c>
      <c r="G630" s="295"/>
      <c r="H630" s="298" t="s">
        <v>15</v>
      </c>
      <c r="I630" s="144" t="s">
        <v>15</v>
      </c>
      <c r="J630" s="295"/>
      <c r="K630" s="295"/>
      <c r="L630" s="608"/>
      <c r="M630" s="144" t="s">
        <v>15</v>
      </c>
      <c r="N630" s="609"/>
      <c r="O630" s="608"/>
      <c r="P630" s="144" t="s">
        <v>15</v>
      </c>
      <c r="Q630" s="609"/>
      <c r="R630" s="608" t="e">
        <f t="shared" si="8"/>
        <v>#VALUE!</v>
      </c>
      <c r="S630" s="144" t="s">
        <v>15</v>
      </c>
      <c r="T630" s="609"/>
    </row>
    <row r="631" spans="2:20" s="287" customFormat="1" ht="13.5" hidden="1" outlineLevel="3">
      <c r="B631" s="281"/>
      <c r="C631" s="282"/>
      <c r="D631" s="283" t="s">
        <v>70</v>
      </c>
      <c r="E631" s="284" t="s">
        <v>15</v>
      </c>
      <c r="F631" s="285" t="s">
        <v>639</v>
      </c>
      <c r="G631" s="282"/>
      <c r="H631" s="286">
        <v>420.25</v>
      </c>
      <c r="I631" s="136" t="s">
        <v>15</v>
      </c>
      <c r="J631" s="282"/>
      <c r="K631" s="282"/>
      <c r="L631" s="610"/>
      <c r="M631" s="136" t="s">
        <v>15</v>
      </c>
      <c r="N631" s="611"/>
      <c r="O631" s="610"/>
      <c r="P631" s="136" t="s">
        <v>15</v>
      </c>
      <c r="Q631" s="611"/>
      <c r="R631" s="610">
        <f t="shared" si="8"/>
        <v>420.25</v>
      </c>
      <c r="S631" s="136" t="s">
        <v>15</v>
      </c>
      <c r="T631" s="611"/>
    </row>
    <row r="632" spans="2:20" s="293" customFormat="1" ht="13.5" hidden="1" outlineLevel="3">
      <c r="B632" s="288"/>
      <c r="C632" s="289"/>
      <c r="D632" s="283" t="s">
        <v>70</v>
      </c>
      <c r="E632" s="290" t="s">
        <v>15</v>
      </c>
      <c r="F632" s="291" t="s">
        <v>71</v>
      </c>
      <c r="G632" s="289"/>
      <c r="H632" s="292">
        <v>420.25</v>
      </c>
      <c r="I632" s="138" t="s">
        <v>15</v>
      </c>
      <c r="J632" s="289"/>
      <c r="K632" s="289"/>
      <c r="L632" s="614"/>
      <c r="M632" s="138" t="s">
        <v>15</v>
      </c>
      <c r="N632" s="615"/>
      <c r="O632" s="614"/>
      <c r="P632" s="138" t="s">
        <v>15</v>
      </c>
      <c r="Q632" s="615"/>
      <c r="R632" s="614">
        <f t="shared" si="8"/>
        <v>420.25</v>
      </c>
      <c r="S632" s="138" t="s">
        <v>15</v>
      </c>
      <c r="T632" s="615"/>
    </row>
    <row r="633" spans="2:20" s="280" customFormat="1" ht="22.5" customHeight="1" hidden="1" outlineLevel="2">
      <c r="B633" s="208"/>
      <c r="C633" s="202" t="s">
        <v>127</v>
      </c>
      <c r="D633" s="202" t="s">
        <v>67</v>
      </c>
      <c r="E633" s="203" t="s">
        <v>640</v>
      </c>
      <c r="F633" s="204" t="s">
        <v>641</v>
      </c>
      <c r="G633" s="205" t="s">
        <v>77</v>
      </c>
      <c r="H633" s="206">
        <v>420.25</v>
      </c>
      <c r="I633" s="100">
        <v>30.7</v>
      </c>
      <c r="J633" s="207">
        <f>ROUND(I633*H633,2)</f>
        <v>12901.68</v>
      </c>
      <c r="K633" s="652" t="s">
        <v>191</v>
      </c>
      <c r="L633" s="606"/>
      <c r="M633" s="100">
        <v>30.7</v>
      </c>
      <c r="N633" s="607">
        <f>ROUND(M633*L633,2)</f>
        <v>0</v>
      </c>
      <c r="O633" s="606"/>
      <c r="P633" s="100">
        <v>30.7</v>
      </c>
      <c r="Q633" s="607">
        <f>ROUND(P633*O633,2)</f>
        <v>0</v>
      </c>
      <c r="R633" s="606">
        <f t="shared" si="8"/>
        <v>420.25</v>
      </c>
      <c r="S633" s="100">
        <v>30.7</v>
      </c>
      <c r="T633" s="607">
        <f>ROUND(S633*R633,2)</f>
        <v>12901.68</v>
      </c>
    </row>
    <row r="634" spans="2:20" s="280" customFormat="1" ht="22.5" customHeight="1" hidden="1" outlineLevel="2" collapsed="1">
      <c r="B634" s="208"/>
      <c r="C634" s="202" t="s">
        <v>128</v>
      </c>
      <c r="D634" s="202" t="s">
        <v>67</v>
      </c>
      <c r="E634" s="203" t="s">
        <v>642</v>
      </c>
      <c r="F634" s="204" t="s">
        <v>643</v>
      </c>
      <c r="G634" s="205" t="s">
        <v>77</v>
      </c>
      <c r="H634" s="206">
        <v>484.5</v>
      </c>
      <c r="I634" s="100">
        <v>22.3</v>
      </c>
      <c r="J634" s="207">
        <f>ROUND(I634*H634,2)</f>
        <v>10804.35</v>
      </c>
      <c r="K634" s="652" t="s">
        <v>191</v>
      </c>
      <c r="L634" s="606"/>
      <c r="M634" s="100">
        <v>22.3</v>
      </c>
      <c r="N634" s="607">
        <f>ROUND(M634*L634,2)</f>
        <v>0</v>
      </c>
      <c r="O634" s="606"/>
      <c r="P634" s="100">
        <v>22.3</v>
      </c>
      <c r="Q634" s="607">
        <f>ROUND(P634*O634,2)</f>
        <v>0</v>
      </c>
      <c r="R634" s="606">
        <f t="shared" si="8"/>
        <v>484.5</v>
      </c>
      <c r="S634" s="100">
        <v>22.3</v>
      </c>
      <c r="T634" s="607">
        <f>ROUND(S634*R634,2)</f>
        <v>10804.35</v>
      </c>
    </row>
    <row r="635" spans="2:20" s="299" customFormat="1" ht="13.5" hidden="1" outlineLevel="3">
      <c r="B635" s="294"/>
      <c r="C635" s="295"/>
      <c r="D635" s="283" t="s">
        <v>70</v>
      </c>
      <c r="E635" s="296" t="s">
        <v>15</v>
      </c>
      <c r="F635" s="297" t="s">
        <v>543</v>
      </c>
      <c r="G635" s="295"/>
      <c r="H635" s="298" t="s">
        <v>15</v>
      </c>
      <c r="I635" s="144" t="s">
        <v>15</v>
      </c>
      <c r="J635" s="295"/>
      <c r="K635" s="295"/>
      <c r="L635" s="608"/>
      <c r="M635" s="144" t="s">
        <v>15</v>
      </c>
      <c r="N635" s="609"/>
      <c r="O635" s="608"/>
      <c r="P635" s="144" t="s">
        <v>15</v>
      </c>
      <c r="Q635" s="609"/>
      <c r="R635" s="608" t="e">
        <f t="shared" si="8"/>
        <v>#VALUE!</v>
      </c>
      <c r="S635" s="144" t="s">
        <v>15</v>
      </c>
      <c r="T635" s="609"/>
    </row>
    <row r="636" spans="2:20" s="299" customFormat="1" ht="13.5" hidden="1" outlineLevel="3">
      <c r="B636" s="294"/>
      <c r="C636" s="295"/>
      <c r="D636" s="283" t="s">
        <v>70</v>
      </c>
      <c r="E636" s="296" t="s">
        <v>15</v>
      </c>
      <c r="F636" s="297" t="s">
        <v>544</v>
      </c>
      <c r="G636" s="295"/>
      <c r="H636" s="298" t="s">
        <v>15</v>
      </c>
      <c r="I636" s="144" t="s">
        <v>15</v>
      </c>
      <c r="J636" s="295"/>
      <c r="K636" s="295"/>
      <c r="L636" s="608"/>
      <c r="M636" s="144" t="s">
        <v>15</v>
      </c>
      <c r="N636" s="609"/>
      <c r="O636" s="608"/>
      <c r="P636" s="144" t="s">
        <v>15</v>
      </c>
      <c r="Q636" s="609"/>
      <c r="R636" s="608" t="e">
        <f t="shared" si="8"/>
        <v>#VALUE!</v>
      </c>
      <c r="S636" s="144" t="s">
        <v>15</v>
      </c>
      <c r="T636" s="609"/>
    </row>
    <row r="637" spans="2:20" s="299" customFormat="1" ht="13.5" hidden="1" outlineLevel="3">
      <c r="B637" s="294"/>
      <c r="C637" s="295"/>
      <c r="D637" s="283" t="s">
        <v>70</v>
      </c>
      <c r="E637" s="296" t="s">
        <v>15</v>
      </c>
      <c r="F637" s="297" t="s">
        <v>545</v>
      </c>
      <c r="G637" s="295"/>
      <c r="H637" s="298" t="s">
        <v>15</v>
      </c>
      <c r="I637" s="144" t="s">
        <v>15</v>
      </c>
      <c r="J637" s="295"/>
      <c r="K637" s="295"/>
      <c r="L637" s="608"/>
      <c r="M637" s="144" t="s">
        <v>15</v>
      </c>
      <c r="N637" s="609"/>
      <c r="O637" s="608"/>
      <c r="P637" s="144" t="s">
        <v>15</v>
      </c>
      <c r="Q637" s="609"/>
      <c r="R637" s="608" t="e">
        <f t="shared" si="8"/>
        <v>#VALUE!</v>
      </c>
      <c r="S637" s="144" t="s">
        <v>15</v>
      </c>
      <c r="T637" s="609"/>
    </row>
    <row r="638" spans="2:20" s="299" customFormat="1" ht="13.5" hidden="1" outlineLevel="3">
      <c r="B638" s="294"/>
      <c r="C638" s="295"/>
      <c r="D638" s="283" t="s">
        <v>70</v>
      </c>
      <c r="E638" s="296" t="s">
        <v>15</v>
      </c>
      <c r="F638" s="297" t="s">
        <v>546</v>
      </c>
      <c r="G638" s="295"/>
      <c r="H638" s="298" t="s">
        <v>15</v>
      </c>
      <c r="I638" s="144" t="s">
        <v>15</v>
      </c>
      <c r="J638" s="295"/>
      <c r="K638" s="295"/>
      <c r="L638" s="608"/>
      <c r="M638" s="144" t="s">
        <v>15</v>
      </c>
      <c r="N638" s="609"/>
      <c r="O638" s="608"/>
      <c r="P638" s="144" t="s">
        <v>15</v>
      </c>
      <c r="Q638" s="609"/>
      <c r="R638" s="608" t="e">
        <f t="shared" si="8"/>
        <v>#VALUE!</v>
      </c>
      <c r="S638" s="144" t="s">
        <v>15</v>
      </c>
      <c r="T638" s="609"/>
    </row>
    <row r="639" spans="2:20" s="287" customFormat="1" ht="13.5" hidden="1" outlineLevel="3">
      <c r="B639" s="281"/>
      <c r="C639" s="282"/>
      <c r="D639" s="283" t="s">
        <v>70</v>
      </c>
      <c r="E639" s="284" t="s">
        <v>15</v>
      </c>
      <c r="F639" s="285" t="s">
        <v>547</v>
      </c>
      <c r="G639" s="282"/>
      <c r="H639" s="286">
        <v>484.5</v>
      </c>
      <c r="I639" s="136" t="s">
        <v>15</v>
      </c>
      <c r="J639" s="282"/>
      <c r="K639" s="282"/>
      <c r="L639" s="610"/>
      <c r="M639" s="136" t="s">
        <v>15</v>
      </c>
      <c r="N639" s="611"/>
      <c r="O639" s="610"/>
      <c r="P639" s="136" t="s">
        <v>15</v>
      </c>
      <c r="Q639" s="611"/>
      <c r="R639" s="610">
        <f t="shared" si="8"/>
        <v>484.5</v>
      </c>
      <c r="S639" s="136" t="s">
        <v>15</v>
      </c>
      <c r="T639" s="611"/>
    </row>
    <row r="640" spans="2:20" s="293" customFormat="1" ht="13.5" hidden="1" outlineLevel="3">
      <c r="B640" s="288"/>
      <c r="C640" s="289"/>
      <c r="D640" s="283" t="s">
        <v>70</v>
      </c>
      <c r="E640" s="290" t="s">
        <v>15</v>
      </c>
      <c r="F640" s="291" t="s">
        <v>71</v>
      </c>
      <c r="G640" s="289"/>
      <c r="H640" s="292">
        <v>484.5</v>
      </c>
      <c r="I640" s="138" t="s">
        <v>15</v>
      </c>
      <c r="J640" s="289"/>
      <c r="K640" s="289"/>
      <c r="L640" s="614"/>
      <c r="M640" s="138" t="s">
        <v>15</v>
      </c>
      <c r="N640" s="615"/>
      <c r="O640" s="614"/>
      <c r="P640" s="138" t="s">
        <v>15</v>
      </c>
      <c r="Q640" s="615"/>
      <c r="R640" s="614">
        <f t="shared" si="8"/>
        <v>484.5</v>
      </c>
      <c r="S640" s="138" t="s">
        <v>15</v>
      </c>
      <c r="T640" s="615"/>
    </row>
    <row r="641" spans="2:20" s="280" customFormat="1" ht="22.5" customHeight="1" hidden="1" outlineLevel="2" collapsed="1">
      <c r="B641" s="208"/>
      <c r="C641" s="202" t="s">
        <v>129</v>
      </c>
      <c r="D641" s="202" t="s">
        <v>67</v>
      </c>
      <c r="E641" s="203" t="s">
        <v>644</v>
      </c>
      <c r="F641" s="204" t="s">
        <v>645</v>
      </c>
      <c r="G641" s="205" t="s">
        <v>77</v>
      </c>
      <c r="H641" s="206">
        <v>484.5</v>
      </c>
      <c r="I641" s="100">
        <v>222.9</v>
      </c>
      <c r="J641" s="207">
        <f>ROUND(I641*H641,2)</f>
        <v>107995.05</v>
      </c>
      <c r="K641" s="652" t="s">
        <v>191</v>
      </c>
      <c r="L641" s="606"/>
      <c r="M641" s="100">
        <v>222.9</v>
      </c>
      <c r="N641" s="607">
        <f>ROUND(M641*L641,2)</f>
        <v>0</v>
      </c>
      <c r="O641" s="606"/>
      <c r="P641" s="100">
        <v>222.9</v>
      </c>
      <c r="Q641" s="607">
        <f>ROUND(P641*O641,2)</f>
        <v>0</v>
      </c>
      <c r="R641" s="606">
        <f t="shared" si="8"/>
        <v>484.5</v>
      </c>
      <c r="S641" s="100">
        <v>222.9</v>
      </c>
      <c r="T641" s="607">
        <f>ROUND(S641*R641,2)</f>
        <v>107995.05</v>
      </c>
    </row>
    <row r="642" spans="2:20" s="299" customFormat="1" ht="13.5" hidden="1" outlineLevel="3">
      <c r="B642" s="294"/>
      <c r="C642" s="295"/>
      <c r="D642" s="283" t="s">
        <v>70</v>
      </c>
      <c r="E642" s="296" t="s">
        <v>15</v>
      </c>
      <c r="F642" s="297" t="s">
        <v>543</v>
      </c>
      <c r="G642" s="295"/>
      <c r="H642" s="298" t="s">
        <v>15</v>
      </c>
      <c r="I642" s="144" t="s">
        <v>15</v>
      </c>
      <c r="J642" s="295"/>
      <c r="K642" s="295"/>
      <c r="L642" s="608"/>
      <c r="M642" s="144" t="s">
        <v>15</v>
      </c>
      <c r="N642" s="609"/>
      <c r="O642" s="608"/>
      <c r="P642" s="144" t="s">
        <v>15</v>
      </c>
      <c r="Q642" s="609"/>
      <c r="R642" s="608" t="e">
        <f t="shared" si="8"/>
        <v>#VALUE!</v>
      </c>
      <c r="S642" s="144" t="s">
        <v>15</v>
      </c>
      <c r="T642" s="609"/>
    </row>
    <row r="643" spans="2:20" s="299" customFormat="1" ht="13.5" hidden="1" outlineLevel="3">
      <c r="B643" s="294"/>
      <c r="C643" s="295"/>
      <c r="D643" s="283" t="s">
        <v>70</v>
      </c>
      <c r="E643" s="296" t="s">
        <v>15</v>
      </c>
      <c r="F643" s="297" t="s">
        <v>544</v>
      </c>
      <c r="G643" s="295"/>
      <c r="H643" s="298" t="s">
        <v>15</v>
      </c>
      <c r="I643" s="144" t="s">
        <v>15</v>
      </c>
      <c r="J643" s="295"/>
      <c r="K643" s="295"/>
      <c r="L643" s="608"/>
      <c r="M643" s="144" t="s">
        <v>15</v>
      </c>
      <c r="N643" s="609"/>
      <c r="O643" s="608"/>
      <c r="P643" s="144" t="s">
        <v>15</v>
      </c>
      <c r="Q643" s="609"/>
      <c r="R643" s="608" t="e">
        <f t="shared" si="8"/>
        <v>#VALUE!</v>
      </c>
      <c r="S643" s="144" t="s">
        <v>15</v>
      </c>
      <c r="T643" s="609"/>
    </row>
    <row r="644" spans="2:20" s="299" customFormat="1" ht="13.5" hidden="1" outlineLevel="3">
      <c r="B644" s="294"/>
      <c r="C644" s="295"/>
      <c r="D644" s="283" t="s">
        <v>70</v>
      </c>
      <c r="E644" s="296" t="s">
        <v>15</v>
      </c>
      <c r="F644" s="297" t="s">
        <v>545</v>
      </c>
      <c r="G644" s="295"/>
      <c r="H644" s="298" t="s">
        <v>15</v>
      </c>
      <c r="I644" s="144" t="s">
        <v>15</v>
      </c>
      <c r="J644" s="295"/>
      <c r="K644" s="295"/>
      <c r="L644" s="608"/>
      <c r="M644" s="144" t="s">
        <v>15</v>
      </c>
      <c r="N644" s="609"/>
      <c r="O644" s="608"/>
      <c r="P644" s="144" t="s">
        <v>15</v>
      </c>
      <c r="Q644" s="609"/>
      <c r="R644" s="608" t="e">
        <f t="shared" si="8"/>
        <v>#VALUE!</v>
      </c>
      <c r="S644" s="144" t="s">
        <v>15</v>
      </c>
      <c r="T644" s="609"/>
    </row>
    <row r="645" spans="2:20" s="299" customFormat="1" ht="13.5" hidden="1" outlineLevel="3">
      <c r="B645" s="294"/>
      <c r="C645" s="295"/>
      <c r="D645" s="283" t="s">
        <v>70</v>
      </c>
      <c r="E645" s="296" t="s">
        <v>15</v>
      </c>
      <c r="F645" s="297" t="s">
        <v>546</v>
      </c>
      <c r="G645" s="295"/>
      <c r="H645" s="298" t="s">
        <v>15</v>
      </c>
      <c r="I645" s="144" t="s">
        <v>15</v>
      </c>
      <c r="J645" s="295"/>
      <c r="K645" s="295"/>
      <c r="L645" s="608"/>
      <c r="M645" s="144" t="s">
        <v>15</v>
      </c>
      <c r="N645" s="609"/>
      <c r="O645" s="608"/>
      <c r="P645" s="144" t="s">
        <v>15</v>
      </c>
      <c r="Q645" s="609"/>
      <c r="R645" s="608" t="e">
        <f t="shared" si="8"/>
        <v>#VALUE!</v>
      </c>
      <c r="S645" s="144" t="s">
        <v>15</v>
      </c>
      <c r="T645" s="609"/>
    </row>
    <row r="646" spans="2:20" s="287" customFormat="1" ht="13.5" hidden="1" outlineLevel="3">
      <c r="B646" s="281"/>
      <c r="C646" s="282"/>
      <c r="D646" s="283" t="s">
        <v>70</v>
      </c>
      <c r="E646" s="284" t="s">
        <v>15</v>
      </c>
      <c r="F646" s="285" t="s">
        <v>547</v>
      </c>
      <c r="G646" s="282"/>
      <c r="H646" s="286">
        <v>484.5</v>
      </c>
      <c r="I646" s="136" t="s">
        <v>15</v>
      </c>
      <c r="J646" s="282"/>
      <c r="K646" s="282"/>
      <c r="L646" s="610"/>
      <c r="M646" s="136" t="s">
        <v>15</v>
      </c>
      <c r="N646" s="611"/>
      <c r="O646" s="610"/>
      <c r="P646" s="136" t="s">
        <v>15</v>
      </c>
      <c r="Q646" s="611"/>
      <c r="R646" s="610">
        <f t="shared" si="8"/>
        <v>484.5</v>
      </c>
      <c r="S646" s="136" t="s">
        <v>15</v>
      </c>
      <c r="T646" s="611"/>
    </row>
    <row r="647" spans="2:20" s="293" customFormat="1" ht="13.5" hidden="1" outlineLevel="3">
      <c r="B647" s="288"/>
      <c r="C647" s="289"/>
      <c r="D647" s="283" t="s">
        <v>70</v>
      </c>
      <c r="E647" s="290" t="s">
        <v>15</v>
      </c>
      <c r="F647" s="291" t="s">
        <v>71</v>
      </c>
      <c r="G647" s="289"/>
      <c r="H647" s="292">
        <v>484.5</v>
      </c>
      <c r="I647" s="138" t="s">
        <v>15</v>
      </c>
      <c r="J647" s="289"/>
      <c r="K647" s="289"/>
      <c r="L647" s="614"/>
      <c r="M647" s="138" t="s">
        <v>15</v>
      </c>
      <c r="N647" s="615"/>
      <c r="O647" s="614"/>
      <c r="P647" s="138" t="s">
        <v>15</v>
      </c>
      <c r="Q647" s="615"/>
      <c r="R647" s="614">
        <f t="shared" si="8"/>
        <v>484.5</v>
      </c>
      <c r="S647" s="138" t="s">
        <v>15</v>
      </c>
      <c r="T647" s="615"/>
    </row>
    <row r="648" spans="2:20" s="280" customFormat="1" ht="22.5" customHeight="1" hidden="1" outlineLevel="2" collapsed="1">
      <c r="B648" s="208"/>
      <c r="C648" s="202" t="s">
        <v>130</v>
      </c>
      <c r="D648" s="202" t="s">
        <v>67</v>
      </c>
      <c r="E648" s="203" t="s">
        <v>646</v>
      </c>
      <c r="F648" s="204" t="s">
        <v>647</v>
      </c>
      <c r="G648" s="205" t="s">
        <v>77</v>
      </c>
      <c r="H648" s="206">
        <v>155.7</v>
      </c>
      <c r="I648" s="100">
        <v>487.6</v>
      </c>
      <c r="J648" s="207">
        <f>ROUND(I648*H648,2)</f>
        <v>75919.32</v>
      </c>
      <c r="K648" s="652" t="s">
        <v>191</v>
      </c>
      <c r="L648" s="606"/>
      <c r="M648" s="100">
        <v>487.6</v>
      </c>
      <c r="N648" s="607">
        <f>ROUND(M648*L648,2)</f>
        <v>0</v>
      </c>
      <c r="O648" s="606"/>
      <c r="P648" s="100">
        <v>487.6</v>
      </c>
      <c r="Q648" s="607">
        <f>ROUND(P648*O648,2)</f>
        <v>0</v>
      </c>
      <c r="R648" s="606">
        <f t="shared" si="8"/>
        <v>155.7</v>
      </c>
      <c r="S648" s="100">
        <v>487.6</v>
      </c>
      <c r="T648" s="607">
        <f>ROUND(S648*R648,2)</f>
        <v>75919.32</v>
      </c>
    </row>
    <row r="649" spans="2:20" s="299" customFormat="1" ht="13.5" hidden="1" outlineLevel="3">
      <c r="B649" s="294"/>
      <c r="C649" s="295"/>
      <c r="D649" s="283" t="s">
        <v>70</v>
      </c>
      <c r="E649" s="296" t="s">
        <v>15</v>
      </c>
      <c r="F649" s="297" t="s">
        <v>610</v>
      </c>
      <c r="G649" s="295"/>
      <c r="H649" s="298" t="s">
        <v>15</v>
      </c>
      <c r="I649" s="144" t="s">
        <v>15</v>
      </c>
      <c r="J649" s="295"/>
      <c r="K649" s="295"/>
      <c r="L649" s="608"/>
      <c r="M649" s="144" t="s">
        <v>15</v>
      </c>
      <c r="N649" s="609"/>
      <c r="O649" s="608"/>
      <c r="P649" s="144" t="s">
        <v>15</v>
      </c>
      <c r="Q649" s="609"/>
      <c r="R649" s="608" t="e">
        <f t="shared" si="8"/>
        <v>#VALUE!</v>
      </c>
      <c r="S649" s="144" t="s">
        <v>15</v>
      </c>
      <c r="T649" s="609"/>
    </row>
    <row r="650" spans="2:20" s="299" customFormat="1" ht="13.5" hidden="1" outlineLevel="3">
      <c r="B650" s="294"/>
      <c r="C650" s="295"/>
      <c r="D650" s="283" t="s">
        <v>70</v>
      </c>
      <c r="E650" s="296" t="s">
        <v>15</v>
      </c>
      <c r="F650" s="297" t="s">
        <v>459</v>
      </c>
      <c r="G650" s="295"/>
      <c r="H650" s="298" t="s">
        <v>15</v>
      </c>
      <c r="I650" s="144" t="s">
        <v>15</v>
      </c>
      <c r="J650" s="295"/>
      <c r="K650" s="295"/>
      <c r="L650" s="608"/>
      <c r="M650" s="144" t="s">
        <v>15</v>
      </c>
      <c r="N650" s="609"/>
      <c r="O650" s="608"/>
      <c r="P650" s="144" t="s">
        <v>15</v>
      </c>
      <c r="Q650" s="609"/>
      <c r="R650" s="608" t="e">
        <f t="shared" si="8"/>
        <v>#VALUE!</v>
      </c>
      <c r="S650" s="144" t="s">
        <v>15</v>
      </c>
      <c r="T650" s="609"/>
    </row>
    <row r="651" spans="2:20" s="287" customFormat="1" ht="13.5" hidden="1" outlineLevel="3">
      <c r="B651" s="281"/>
      <c r="C651" s="282"/>
      <c r="D651" s="283" t="s">
        <v>70</v>
      </c>
      <c r="E651" s="284" t="s">
        <v>15</v>
      </c>
      <c r="F651" s="285" t="s">
        <v>648</v>
      </c>
      <c r="G651" s="282"/>
      <c r="H651" s="286">
        <v>155.7</v>
      </c>
      <c r="I651" s="136" t="s">
        <v>15</v>
      </c>
      <c r="J651" s="282"/>
      <c r="K651" s="282"/>
      <c r="L651" s="610"/>
      <c r="M651" s="136" t="s">
        <v>15</v>
      </c>
      <c r="N651" s="611"/>
      <c r="O651" s="610"/>
      <c r="P651" s="136" t="s">
        <v>15</v>
      </c>
      <c r="Q651" s="611"/>
      <c r="R651" s="610">
        <f t="shared" si="8"/>
        <v>155.7</v>
      </c>
      <c r="S651" s="136" t="s">
        <v>15</v>
      </c>
      <c r="T651" s="611"/>
    </row>
    <row r="652" spans="2:20" s="293" customFormat="1" ht="13.5" hidden="1" outlineLevel="3">
      <c r="B652" s="288"/>
      <c r="C652" s="289"/>
      <c r="D652" s="283" t="s">
        <v>70</v>
      </c>
      <c r="E652" s="290" t="s">
        <v>15</v>
      </c>
      <c r="F652" s="291" t="s">
        <v>71</v>
      </c>
      <c r="G652" s="289"/>
      <c r="H652" s="292">
        <v>155.7</v>
      </c>
      <c r="I652" s="138" t="s">
        <v>15</v>
      </c>
      <c r="J652" s="289"/>
      <c r="K652" s="289"/>
      <c r="L652" s="614"/>
      <c r="M652" s="138" t="s">
        <v>15</v>
      </c>
      <c r="N652" s="615"/>
      <c r="O652" s="614"/>
      <c r="P652" s="138" t="s">
        <v>15</v>
      </c>
      <c r="Q652" s="615"/>
      <c r="R652" s="614">
        <f t="shared" si="8"/>
        <v>155.7</v>
      </c>
      <c r="S652" s="138" t="s">
        <v>15</v>
      </c>
      <c r="T652" s="615"/>
    </row>
    <row r="653" spans="2:20" s="280" customFormat="1" ht="22.5" customHeight="1" hidden="1" outlineLevel="2" collapsed="1">
      <c r="B653" s="208"/>
      <c r="C653" s="209" t="s">
        <v>131</v>
      </c>
      <c r="D653" s="209" t="s">
        <v>90</v>
      </c>
      <c r="E653" s="210" t="s">
        <v>649</v>
      </c>
      <c r="F653" s="211" t="s">
        <v>650</v>
      </c>
      <c r="G653" s="212" t="s">
        <v>82</v>
      </c>
      <c r="H653" s="213">
        <v>19.463</v>
      </c>
      <c r="I653" s="101">
        <v>3065</v>
      </c>
      <c r="J653" s="214">
        <f>ROUND(I653*H653,2)</f>
        <v>59654.1</v>
      </c>
      <c r="K653" s="653" t="s">
        <v>191</v>
      </c>
      <c r="L653" s="502"/>
      <c r="M653" s="101">
        <v>3065</v>
      </c>
      <c r="N653" s="503">
        <f>ROUND(M653*L653,2)</f>
        <v>0</v>
      </c>
      <c r="O653" s="502"/>
      <c r="P653" s="101">
        <v>3065</v>
      </c>
      <c r="Q653" s="503">
        <f>ROUND(P653*O653,2)</f>
        <v>0</v>
      </c>
      <c r="R653" s="502">
        <f t="shared" si="8"/>
        <v>19.463</v>
      </c>
      <c r="S653" s="101">
        <v>3065</v>
      </c>
      <c r="T653" s="503">
        <f>ROUND(S653*R653,2)</f>
        <v>59654.1</v>
      </c>
    </row>
    <row r="654" spans="2:20" s="299" customFormat="1" ht="13.5" hidden="1" outlineLevel="3">
      <c r="B654" s="294"/>
      <c r="C654" s="295"/>
      <c r="D654" s="283" t="s">
        <v>70</v>
      </c>
      <c r="E654" s="296" t="s">
        <v>15</v>
      </c>
      <c r="F654" s="297" t="s">
        <v>651</v>
      </c>
      <c r="G654" s="295"/>
      <c r="H654" s="298" t="s">
        <v>15</v>
      </c>
      <c r="I654" s="144" t="s">
        <v>15</v>
      </c>
      <c r="J654" s="295"/>
      <c r="K654" s="295"/>
      <c r="L654" s="608"/>
      <c r="M654" s="144" t="s">
        <v>15</v>
      </c>
      <c r="N654" s="609"/>
      <c r="O654" s="608"/>
      <c r="P654" s="144" t="s">
        <v>15</v>
      </c>
      <c r="Q654" s="609"/>
      <c r="R654" s="608" t="e">
        <f t="shared" si="8"/>
        <v>#VALUE!</v>
      </c>
      <c r="S654" s="144" t="s">
        <v>15</v>
      </c>
      <c r="T654" s="609"/>
    </row>
    <row r="655" spans="2:20" s="287" customFormat="1" ht="13.5" hidden="1" outlineLevel="3">
      <c r="B655" s="281"/>
      <c r="C655" s="282"/>
      <c r="D655" s="283" t="s">
        <v>70</v>
      </c>
      <c r="E655" s="284" t="s">
        <v>15</v>
      </c>
      <c r="F655" s="285" t="s">
        <v>652</v>
      </c>
      <c r="G655" s="282"/>
      <c r="H655" s="286">
        <v>19.463</v>
      </c>
      <c r="I655" s="136" t="s">
        <v>15</v>
      </c>
      <c r="J655" s="282"/>
      <c r="K655" s="282"/>
      <c r="L655" s="610"/>
      <c r="M655" s="136" t="s">
        <v>15</v>
      </c>
      <c r="N655" s="611"/>
      <c r="O655" s="610"/>
      <c r="P655" s="136" t="s">
        <v>15</v>
      </c>
      <c r="Q655" s="611"/>
      <c r="R655" s="610">
        <f t="shared" si="8"/>
        <v>19.463</v>
      </c>
      <c r="S655" s="136" t="s">
        <v>15</v>
      </c>
      <c r="T655" s="611"/>
    </row>
    <row r="656" spans="2:20" s="293" customFormat="1" ht="13.5" hidden="1" outlineLevel="3">
      <c r="B656" s="288"/>
      <c r="C656" s="289"/>
      <c r="D656" s="283" t="s">
        <v>70</v>
      </c>
      <c r="E656" s="290" t="s">
        <v>15</v>
      </c>
      <c r="F656" s="291" t="s">
        <v>71</v>
      </c>
      <c r="G656" s="289"/>
      <c r="H656" s="292">
        <v>19.463</v>
      </c>
      <c r="I656" s="138" t="s">
        <v>15</v>
      </c>
      <c r="J656" s="289"/>
      <c r="K656" s="289"/>
      <c r="L656" s="614"/>
      <c r="M656" s="138" t="s">
        <v>15</v>
      </c>
      <c r="N656" s="615"/>
      <c r="O656" s="614"/>
      <c r="P656" s="138" t="s">
        <v>15</v>
      </c>
      <c r="Q656" s="615"/>
      <c r="R656" s="614">
        <f t="shared" si="8"/>
        <v>19.463</v>
      </c>
      <c r="S656" s="138" t="s">
        <v>15</v>
      </c>
      <c r="T656" s="615"/>
    </row>
    <row r="657" spans="2:20" s="279" customFormat="1" ht="29.85" customHeight="1" outlineLevel="1">
      <c r="B657" s="274"/>
      <c r="C657" s="275"/>
      <c r="D657" s="276" t="s">
        <v>36</v>
      </c>
      <c r="E657" s="277" t="s">
        <v>75</v>
      </c>
      <c r="F657" s="277" t="s">
        <v>185</v>
      </c>
      <c r="G657" s="275"/>
      <c r="H657" s="275"/>
      <c r="I657" s="132" t="s">
        <v>15</v>
      </c>
      <c r="J657" s="278">
        <f>SUM(J658:J734)</f>
        <v>3350144.2900000014</v>
      </c>
      <c r="K657" s="275"/>
      <c r="L657" s="274"/>
      <c r="M657" s="132" t="s">
        <v>15</v>
      </c>
      <c r="N657" s="658">
        <f>SUM(N658:N734)</f>
        <v>6062.79</v>
      </c>
      <c r="O657" s="274"/>
      <c r="P657" s="132" t="s">
        <v>15</v>
      </c>
      <c r="Q657" s="658">
        <f>SUM(Q658:Q734)</f>
        <v>0</v>
      </c>
      <c r="R657" s="274"/>
      <c r="S657" s="132" t="s">
        <v>15</v>
      </c>
      <c r="T657" s="658">
        <f>SUM(T658:T734)</f>
        <v>3356207.0800000005</v>
      </c>
    </row>
    <row r="658" spans="2:20" s="280" customFormat="1" ht="22.5" customHeight="1" outlineLevel="2" collapsed="1">
      <c r="B658" s="208"/>
      <c r="C658" s="202" t="s">
        <v>132</v>
      </c>
      <c r="D658" s="202" t="s">
        <v>67</v>
      </c>
      <c r="E658" s="203" t="s">
        <v>653</v>
      </c>
      <c r="F658" s="204" t="s">
        <v>654</v>
      </c>
      <c r="G658" s="205" t="s">
        <v>104</v>
      </c>
      <c r="H658" s="206">
        <v>255</v>
      </c>
      <c r="I658" s="100">
        <v>23.7</v>
      </c>
      <c r="J658" s="207">
        <f>ROUND(I658*H658,2)</f>
        <v>6043.5</v>
      </c>
      <c r="K658" s="652" t="s">
        <v>191</v>
      </c>
      <c r="L658" s="606"/>
      <c r="M658" s="100">
        <v>23.7</v>
      </c>
      <c r="N658" s="607">
        <f>ROUND(M658*L658,2)</f>
        <v>0</v>
      </c>
      <c r="O658" s="606"/>
      <c r="P658" s="100">
        <v>23.7</v>
      </c>
      <c r="Q658" s="607">
        <f>ROUND(P658*O658,2)</f>
        <v>0</v>
      </c>
      <c r="R658" s="606">
        <f t="shared" si="8"/>
        <v>255</v>
      </c>
      <c r="S658" s="100">
        <v>23.7</v>
      </c>
      <c r="T658" s="607">
        <f>ROUND(S658*R658,2)</f>
        <v>6043.5</v>
      </c>
    </row>
    <row r="659" spans="2:20" s="287" customFormat="1" ht="13.5" hidden="1" outlineLevel="3">
      <c r="B659" s="281"/>
      <c r="C659" s="282"/>
      <c r="D659" s="283" t="s">
        <v>70</v>
      </c>
      <c r="E659" s="284" t="s">
        <v>15</v>
      </c>
      <c r="F659" s="285" t="s">
        <v>655</v>
      </c>
      <c r="G659" s="282"/>
      <c r="H659" s="286">
        <v>255</v>
      </c>
      <c r="I659" s="136" t="s">
        <v>15</v>
      </c>
      <c r="J659" s="282"/>
      <c r="K659" s="282"/>
      <c r="L659" s="610"/>
      <c r="M659" s="136" t="s">
        <v>15</v>
      </c>
      <c r="N659" s="611"/>
      <c r="O659" s="610"/>
      <c r="P659" s="136" t="s">
        <v>15</v>
      </c>
      <c r="Q659" s="611"/>
      <c r="R659" s="610">
        <f t="shared" si="8"/>
        <v>255</v>
      </c>
      <c r="S659" s="136" t="s">
        <v>15</v>
      </c>
      <c r="T659" s="611"/>
    </row>
    <row r="660" spans="2:20" s="293" customFormat="1" ht="13.5" hidden="1" outlineLevel="3">
      <c r="B660" s="288"/>
      <c r="C660" s="289"/>
      <c r="D660" s="283" t="s">
        <v>70</v>
      </c>
      <c r="E660" s="290" t="s">
        <v>15</v>
      </c>
      <c r="F660" s="291" t="s">
        <v>71</v>
      </c>
      <c r="G660" s="289"/>
      <c r="H660" s="292">
        <v>255</v>
      </c>
      <c r="I660" s="138" t="s">
        <v>15</v>
      </c>
      <c r="J660" s="289"/>
      <c r="K660" s="289"/>
      <c r="L660" s="614"/>
      <c r="M660" s="138" t="s">
        <v>15</v>
      </c>
      <c r="N660" s="615"/>
      <c r="O660" s="614"/>
      <c r="P660" s="138" t="s">
        <v>15</v>
      </c>
      <c r="Q660" s="615"/>
      <c r="R660" s="614">
        <f t="shared" si="8"/>
        <v>255</v>
      </c>
      <c r="S660" s="138" t="s">
        <v>15</v>
      </c>
      <c r="T660" s="615"/>
    </row>
    <row r="661" spans="2:20" s="280" customFormat="1" ht="22.5" customHeight="1" outlineLevel="2" collapsed="1">
      <c r="B661" s="208"/>
      <c r="C661" s="202" t="s">
        <v>133</v>
      </c>
      <c r="D661" s="202" t="s">
        <v>67</v>
      </c>
      <c r="E661" s="203" t="s">
        <v>656</v>
      </c>
      <c r="F661" s="204" t="s">
        <v>657</v>
      </c>
      <c r="G661" s="205" t="s">
        <v>104</v>
      </c>
      <c r="H661" s="206">
        <v>53</v>
      </c>
      <c r="I661" s="100">
        <v>34.9</v>
      </c>
      <c r="J661" s="207">
        <f>ROUND(I661*H661,2)</f>
        <v>1849.7</v>
      </c>
      <c r="K661" s="652" t="s">
        <v>191</v>
      </c>
      <c r="L661" s="606"/>
      <c r="M661" s="100">
        <v>34.9</v>
      </c>
      <c r="N661" s="607">
        <f>ROUND(M661*L661,2)</f>
        <v>0</v>
      </c>
      <c r="O661" s="606"/>
      <c r="P661" s="100">
        <v>34.9</v>
      </c>
      <c r="Q661" s="607">
        <f>ROUND(P661*O661,2)</f>
        <v>0</v>
      </c>
      <c r="R661" s="606">
        <f t="shared" si="8"/>
        <v>53</v>
      </c>
      <c r="S661" s="100">
        <v>34.9</v>
      </c>
      <c r="T661" s="607">
        <f>ROUND(S661*R661,2)</f>
        <v>1849.7</v>
      </c>
    </row>
    <row r="662" spans="2:20" s="287" customFormat="1" ht="13.5" hidden="1" outlineLevel="3">
      <c r="B662" s="281"/>
      <c r="C662" s="282"/>
      <c r="D662" s="283" t="s">
        <v>70</v>
      </c>
      <c r="E662" s="284" t="s">
        <v>15</v>
      </c>
      <c r="F662" s="285" t="s">
        <v>658</v>
      </c>
      <c r="G662" s="282"/>
      <c r="H662" s="286">
        <v>53</v>
      </c>
      <c r="I662" s="136" t="s">
        <v>15</v>
      </c>
      <c r="J662" s="282"/>
      <c r="K662" s="282"/>
      <c r="L662" s="610"/>
      <c r="M662" s="136" t="s">
        <v>15</v>
      </c>
      <c r="N662" s="611"/>
      <c r="O662" s="610"/>
      <c r="P662" s="136" t="s">
        <v>15</v>
      </c>
      <c r="Q662" s="611"/>
      <c r="R662" s="610">
        <f t="shared" si="8"/>
        <v>53</v>
      </c>
      <c r="S662" s="136" t="s">
        <v>15</v>
      </c>
      <c r="T662" s="611"/>
    </row>
    <row r="663" spans="2:20" s="293" customFormat="1" ht="13.5" hidden="1" outlineLevel="3">
      <c r="B663" s="288"/>
      <c r="C663" s="289"/>
      <c r="D663" s="283" t="s">
        <v>70</v>
      </c>
      <c r="E663" s="290" t="s">
        <v>15</v>
      </c>
      <c r="F663" s="291" t="s">
        <v>71</v>
      </c>
      <c r="G663" s="289"/>
      <c r="H663" s="292">
        <v>53</v>
      </c>
      <c r="I663" s="138" t="s">
        <v>15</v>
      </c>
      <c r="J663" s="289"/>
      <c r="K663" s="289"/>
      <c r="L663" s="614"/>
      <c r="M663" s="138" t="s">
        <v>15</v>
      </c>
      <c r="N663" s="615"/>
      <c r="O663" s="614"/>
      <c r="P663" s="138" t="s">
        <v>15</v>
      </c>
      <c r="Q663" s="615"/>
      <c r="R663" s="614">
        <f t="shared" si="8"/>
        <v>53</v>
      </c>
      <c r="S663" s="138" t="s">
        <v>15</v>
      </c>
      <c r="T663" s="615"/>
    </row>
    <row r="664" spans="2:20" s="280" customFormat="1" ht="22.5" customHeight="1" outlineLevel="2" collapsed="1">
      <c r="B664" s="208"/>
      <c r="C664" s="180" t="s">
        <v>134</v>
      </c>
      <c r="D664" s="180" t="s">
        <v>67</v>
      </c>
      <c r="E664" s="181" t="s">
        <v>659</v>
      </c>
      <c r="F664" s="182" t="s">
        <v>660</v>
      </c>
      <c r="G664" s="183" t="s">
        <v>104</v>
      </c>
      <c r="H664" s="184">
        <v>1985.2</v>
      </c>
      <c r="I664" s="185">
        <v>48.8</v>
      </c>
      <c r="J664" s="186">
        <f>ROUND(I664*H664,2)</f>
        <v>96877.76</v>
      </c>
      <c r="K664" s="654" t="s">
        <v>191</v>
      </c>
      <c r="L664" s="317">
        <v>10.3</v>
      </c>
      <c r="M664" s="185">
        <v>48.8</v>
      </c>
      <c r="N664" s="318">
        <f>ROUND(M664*L664,2)</f>
        <v>502.64</v>
      </c>
      <c r="O664" s="317"/>
      <c r="P664" s="185">
        <v>48.8</v>
      </c>
      <c r="Q664" s="318">
        <f>ROUND(P664*O664,2)</f>
        <v>0</v>
      </c>
      <c r="R664" s="317">
        <f t="shared" si="8"/>
        <v>1995.5</v>
      </c>
      <c r="S664" s="185">
        <v>48.8</v>
      </c>
      <c r="T664" s="318">
        <f>ROUND(S664*R664,2)</f>
        <v>97380.4</v>
      </c>
    </row>
    <row r="665" spans="2:20" s="299" customFormat="1" ht="13.5" hidden="1" outlineLevel="3">
      <c r="B665" s="294"/>
      <c r="C665" s="295"/>
      <c r="D665" s="283" t="s">
        <v>70</v>
      </c>
      <c r="E665" s="296" t="s">
        <v>15</v>
      </c>
      <c r="F665" s="297" t="s">
        <v>661</v>
      </c>
      <c r="G665" s="295"/>
      <c r="H665" s="298" t="s">
        <v>15</v>
      </c>
      <c r="I665" s="144" t="s">
        <v>15</v>
      </c>
      <c r="J665" s="295"/>
      <c r="K665" s="295"/>
      <c r="L665" s="608"/>
      <c r="M665" s="144" t="s">
        <v>15</v>
      </c>
      <c r="N665" s="609"/>
      <c r="O665" s="608"/>
      <c r="P665" s="144" t="s">
        <v>15</v>
      </c>
      <c r="Q665" s="609"/>
      <c r="R665" s="608" t="e">
        <f t="shared" si="8"/>
        <v>#VALUE!</v>
      </c>
      <c r="S665" s="144" t="s">
        <v>15</v>
      </c>
      <c r="T665" s="609"/>
    </row>
    <row r="666" spans="2:20" s="299" customFormat="1" ht="13.5" hidden="1" outlineLevel="3">
      <c r="B666" s="294"/>
      <c r="C666" s="295"/>
      <c r="D666" s="283" t="s">
        <v>70</v>
      </c>
      <c r="E666" s="296" t="s">
        <v>15</v>
      </c>
      <c r="F666" s="297" t="s">
        <v>662</v>
      </c>
      <c r="G666" s="295"/>
      <c r="H666" s="298" t="s">
        <v>15</v>
      </c>
      <c r="I666" s="144" t="s">
        <v>15</v>
      </c>
      <c r="J666" s="295"/>
      <c r="K666" s="295"/>
      <c r="L666" s="608"/>
      <c r="M666" s="144" t="s">
        <v>15</v>
      </c>
      <c r="N666" s="609"/>
      <c r="O666" s="608"/>
      <c r="P666" s="144" t="s">
        <v>15</v>
      </c>
      <c r="Q666" s="609"/>
      <c r="R666" s="608" t="e">
        <f t="shared" si="8"/>
        <v>#VALUE!</v>
      </c>
      <c r="S666" s="144" t="s">
        <v>15</v>
      </c>
      <c r="T666" s="609"/>
    </row>
    <row r="667" spans="2:20" s="299" customFormat="1" ht="13.5" hidden="1" outlineLevel="3">
      <c r="B667" s="294"/>
      <c r="C667" s="295"/>
      <c r="D667" s="283" t="s">
        <v>70</v>
      </c>
      <c r="E667" s="296" t="s">
        <v>15</v>
      </c>
      <c r="F667" s="297" t="s">
        <v>663</v>
      </c>
      <c r="G667" s="295"/>
      <c r="H667" s="298" t="s">
        <v>15</v>
      </c>
      <c r="I667" s="144" t="s">
        <v>15</v>
      </c>
      <c r="J667" s="295"/>
      <c r="K667" s="295"/>
      <c r="L667" s="608"/>
      <c r="M667" s="144" t="s">
        <v>15</v>
      </c>
      <c r="N667" s="609"/>
      <c r="O667" s="608"/>
      <c r="P667" s="144" t="s">
        <v>15</v>
      </c>
      <c r="Q667" s="609"/>
      <c r="R667" s="608" t="e">
        <f t="shared" si="8"/>
        <v>#VALUE!</v>
      </c>
      <c r="S667" s="144" t="s">
        <v>15</v>
      </c>
      <c r="T667" s="609"/>
    </row>
    <row r="668" spans="2:20" s="299" customFormat="1" ht="13.5" hidden="1" outlineLevel="3">
      <c r="B668" s="294"/>
      <c r="C668" s="295"/>
      <c r="D668" s="283" t="s">
        <v>70</v>
      </c>
      <c r="E668" s="296" t="s">
        <v>15</v>
      </c>
      <c r="F668" s="297" t="s">
        <v>664</v>
      </c>
      <c r="G668" s="295"/>
      <c r="H668" s="298" t="s">
        <v>15</v>
      </c>
      <c r="I668" s="144" t="s">
        <v>15</v>
      </c>
      <c r="J668" s="295"/>
      <c r="K668" s="295"/>
      <c r="L668" s="608"/>
      <c r="M668" s="144" t="s">
        <v>15</v>
      </c>
      <c r="N668" s="609"/>
      <c r="O668" s="608"/>
      <c r="P668" s="144" t="s">
        <v>15</v>
      </c>
      <c r="Q668" s="609"/>
      <c r="R668" s="608" t="e">
        <f t="shared" si="8"/>
        <v>#VALUE!</v>
      </c>
      <c r="S668" s="144" t="s">
        <v>15</v>
      </c>
      <c r="T668" s="609"/>
    </row>
    <row r="669" spans="2:20" s="299" customFormat="1" ht="13.5" hidden="1" outlineLevel="3">
      <c r="B669" s="294"/>
      <c r="C669" s="295"/>
      <c r="D669" s="283" t="s">
        <v>70</v>
      </c>
      <c r="E669" s="296" t="s">
        <v>15</v>
      </c>
      <c r="F669" s="297" t="s">
        <v>665</v>
      </c>
      <c r="G669" s="295"/>
      <c r="H669" s="298" t="s">
        <v>15</v>
      </c>
      <c r="I669" s="144" t="s">
        <v>15</v>
      </c>
      <c r="J669" s="295"/>
      <c r="K669" s="295"/>
      <c r="L669" s="608"/>
      <c r="M669" s="144" t="s">
        <v>15</v>
      </c>
      <c r="N669" s="609"/>
      <c r="O669" s="608"/>
      <c r="P669" s="144" t="s">
        <v>15</v>
      </c>
      <c r="Q669" s="609"/>
      <c r="R669" s="608" t="e">
        <f t="shared" si="8"/>
        <v>#VALUE!</v>
      </c>
      <c r="S669" s="144" t="s">
        <v>15</v>
      </c>
      <c r="T669" s="609"/>
    </row>
    <row r="670" spans="2:20" s="299" customFormat="1" ht="13.5" hidden="1" outlineLevel="3">
      <c r="B670" s="294"/>
      <c r="C670" s="295"/>
      <c r="D670" s="283" t="s">
        <v>70</v>
      </c>
      <c r="E670" s="296" t="s">
        <v>15</v>
      </c>
      <c r="F670" s="297" t="s">
        <v>666</v>
      </c>
      <c r="G670" s="295"/>
      <c r="H670" s="298" t="s">
        <v>15</v>
      </c>
      <c r="I670" s="144" t="s">
        <v>15</v>
      </c>
      <c r="J670" s="295"/>
      <c r="K670" s="295"/>
      <c r="L670" s="608"/>
      <c r="M670" s="144" t="s">
        <v>15</v>
      </c>
      <c r="N670" s="609"/>
      <c r="O670" s="608"/>
      <c r="P670" s="144" t="s">
        <v>15</v>
      </c>
      <c r="Q670" s="609"/>
      <c r="R670" s="608" t="e">
        <f t="shared" si="8"/>
        <v>#VALUE!</v>
      </c>
      <c r="S670" s="144" t="s">
        <v>15</v>
      </c>
      <c r="T670" s="609"/>
    </row>
    <row r="671" spans="2:20" s="299" customFormat="1" ht="13.5" hidden="1" outlineLevel="3">
      <c r="B671" s="294"/>
      <c r="C671" s="295"/>
      <c r="D671" s="283" t="s">
        <v>70</v>
      </c>
      <c r="E671" s="296" t="s">
        <v>15</v>
      </c>
      <c r="F671" s="297" t="s">
        <v>667</v>
      </c>
      <c r="G671" s="295"/>
      <c r="H671" s="298" t="s">
        <v>15</v>
      </c>
      <c r="I671" s="144" t="s">
        <v>15</v>
      </c>
      <c r="J671" s="295"/>
      <c r="K671" s="295"/>
      <c r="L671" s="608"/>
      <c r="M671" s="144" t="s">
        <v>15</v>
      </c>
      <c r="N671" s="609"/>
      <c r="O671" s="608"/>
      <c r="P671" s="144" t="s">
        <v>15</v>
      </c>
      <c r="Q671" s="609"/>
      <c r="R671" s="608" t="e">
        <f t="shared" si="8"/>
        <v>#VALUE!</v>
      </c>
      <c r="S671" s="144" t="s">
        <v>15</v>
      </c>
      <c r="T671" s="609"/>
    </row>
    <row r="672" spans="2:20" s="299" customFormat="1" ht="13.5" hidden="1" outlineLevel="3">
      <c r="B672" s="294"/>
      <c r="C672" s="295"/>
      <c r="D672" s="283" t="s">
        <v>70</v>
      </c>
      <c r="E672" s="296" t="s">
        <v>15</v>
      </c>
      <c r="F672" s="297" t="s">
        <v>668</v>
      </c>
      <c r="G672" s="295"/>
      <c r="H672" s="298" t="s">
        <v>15</v>
      </c>
      <c r="I672" s="144" t="s">
        <v>15</v>
      </c>
      <c r="J672" s="295"/>
      <c r="K672" s="295"/>
      <c r="L672" s="608"/>
      <c r="M672" s="144" t="s">
        <v>15</v>
      </c>
      <c r="N672" s="609"/>
      <c r="O672" s="608"/>
      <c r="P672" s="144" t="s">
        <v>15</v>
      </c>
      <c r="Q672" s="609"/>
      <c r="R672" s="608" t="e">
        <f t="shared" si="8"/>
        <v>#VALUE!</v>
      </c>
      <c r="S672" s="144" t="s">
        <v>15</v>
      </c>
      <c r="T672" s="609"/>
    </row>
    <row r="673" spans="2:20" s="287" customFormat="1" ht="13.5" hidden="1" outlineLevel="3">
      <c r="B673" s="281"/>
      <c r="C673" s="282"/>
      <c r="D673" s="283" t="s">
        <v>70</v>
      </c>
      <c r="E673" s="284" t="s">
        <v>15</v>
      </c>
      <c r="F673" s="285" t="s">
        <v>669</v>
      </c>
      <c r="G673" s="282"/>
      <c r="H673" s="286">
        <v>1985.2</v>
      </c>
      <c r="I673" s="136" t="s">
        <v>15</v>
      </c>
      <c r="J673" s="282"/>
      <c r="K673" s="282"/>
      <c r="L673" s="610"/>
      <c r="M673" s="136" t="s">
        <v>15</v>
      </c>
      <c r="N673" s="611"/>
      <c r="O673" s="610"/>
      <c r="P673" s="136" t="s">
        <v>15</v>
      </c>
      <c r="Q673" s="611"/>
      <c r="R673" s="610">
        <f t="shared" si="8"/>
        <v>1985.2</v>
      </c>
      <c r="S673" s="136" t="s">
        <v>15</v>
      </c>
      <c r="T673" s="611"/>
    </row>
    <row r="674" spans="2:20" s="293" customFormat="1" ht="13.5" hidden="1" outlineLevel="3">
      <c r="B674" s="288"/>
      <c r="C674" s="289"/>
      <c r="D674" s="283" t="s">
        <v>70</v>
      </c>
      <c r="E674" s="290" t="s">
        <v>15</v>
      </c>
      <c r="F674" s="291" t="s">
        <v>71</v>
      </c>
      <c r="G674" s="289"/>
      <c r="H674" s="292">
        <v>1985.2</v>
      </c>
      <c r="I674" s="138" t="s">
        <v>15</v>
      </c>
      <c r="J674" s="289"/>
      <c r="K674" s="289"/>
      <c r="L674" s="614"/>
      <c r="M674" s="138" t="s">
        <v>15</v>
      </c>
      <c r="N674" s="615"/>
      <c r="O674" s="614"/>
      <c r="P674" s="138" t="s">
        <v>15</v>
      </c>
      <c r="Q674" s="615"/>
      <c r="R674" s="614">
        <f t="shared" si="8"/>
        <v>1985.2</v>
      </c>
      <c r="S674" s="138" t="s">
        <v>15</v>
      </c>
      <c r="T674" s="615"/>
    </row>
    <row r="675" spans="2:20" s="280" customFormat="1" ht="22.5" customHeight="1" outlineLevel="2">
      <c r="B675" s="208"/>
      <c r="C675" s="202" t="s">
        <v>135</v>
      </c>
      <c r="D675" s="202" t="s">
        <v>67</v>
      </c>
      <c r="E675" s="203" t="s">
        <v>670</v>
      </c>
      <c r="F675" s="204" t="s">
        <v>671</v>
      </c>
      <c r="G675" s="205" t="s">
        <v>182</v>
      </c>
      <c r="H675" s="206">
        <v>61</v>
      </c>
      <c r="I675" s="100">
        <v>62.7</v>
      </c>
      <c r="J675" s="207">
        <f>ROUND(I675*H675,2)</f>
        <v>3824.7</v>
      </c>
      <c r="K675" s="652" t="s">
        <v>191</v>
      </c>
      <c r="L675" s="606"/>
      <c r="M675" s="100">
        <v>62.7</v>
      </c>
      <c r="N675" s="607">
        <f>ROUND(M675*L675,2)</f>
        <v>0</v>
      </c>
      <c r="O675" s="606"/>
      <c r="P675" s="100">
        <v>62.7</v>
      </c>
      <c r="Q675" s="607">
        <f>ROUND(P675*O675,2)</f>
        <v>0</v>
      </c>
      <c r="R675" s="606">
        <f t="shared" si="8"/>
        <v>61</v>
      </c>
      <c r="S675" s="100">
        <v>62.7</v>
      </c>
      <c r="T675" s="607">
        <f>ROUND(S675*R675,2)</f>
        <v>3824.7</v>
      </c>
    </row>
    <row r="676" spans="2:20" s="280" customFormat="1" ht="22.5" customHeight="1" outlineLevel="2">
      <c r="B676" s="208"/>
      <c r="C676" s="202" t="s">
        <v>136</v>
      </c>
      <c r="D676" s="202" t="s">
        <v>67</v>
      </c>
      <c r="E676" s="203" t="s">
        <v>672</v>
      </c>
      <c r="F676" s="204" t="s">
        <v>673</v>
      </c>
      <c r="G676" s="205" t="s">
        <v>182</v>
      </c>
      <c r="H676" s="206">
        <v>60</v>
      </c>
      <c r="I676" s="100">
        <v>27.9</v>
      </c>
      <c r="J676" s="207">
        <f>ROUND(I676*H676,2)</f>
        <v>1674</v>
      </c>
      <c r="K676" s="652" t="s">
        <v>191</v>
      </c>
      <c r="L676" s="606"/>
      <c r="M676" s="100">
        <v>27.9</v>
      </c>
      <c r="N676" s="607">
        <f>ROUND(M676*L676,2)</f>
        <v>0</v>
      </c>
      <c r="O676" s="606"/>
      <c r="P676" s="100">
        <v>27.9</v>
      </c>
      <c r="Q676" s="607">
        <f>ROUND(P676*O676,2)</f>
        <v>0</v>
      </c>
      <c r="R676" s="606">
        <f t="shared" si="8"/>
        <v>60</v>
      </c>
      <c r="S676" s="100">
        <v>27.9</v>
      </c>
      <c r="T676" s="607">
        <f>ROUND(S676*R676,2)</f>
        <v>1674</v>
      </c>
    </row>
    <row r="677" spans="2:20" s="280" customFormat="1" ht="22.5" customHeight="1" outlineLevel="2">
      <c r="B677" s="208"/>
      <c r="C677" s="202" t="s">
        <v>137</v>
      </c>
      <c r="D677" s="202" t="s">
        <v>67</v>
      </c>
      <c r="E677" s="203" t="s">
        <v>674</v>
      </c>
      <c r="F677" s="204" t="s">
        <v>675</v>
      </c>
      <c r="G677" s="205" t="s">
        <v>182</v>
      </c>
      <c r="H677" s="206">
        <v>1</v>
      </c>
      <c r="I677" s="100">
        <v>39</v>
      </c>
      <c r="J677" s="207">
        <f>ROUND(I677*H677,2)</f>
        <v>39</v>
      </c>
      <c r="K677" s="652" t="s">
        <v>191</v>
      </c>
      <c r="L677" s="606"/>
      <c r="M677" s="100">
        <v>39</v>
      </c>
      <c r="N677" s="607">
        <f>ROUND(M677*L677,2)</f>
        <v>0</v>
      </c>
      <c r="O677" s="606"/>
      <c r="P677" s="100">
        <v>39</v>
      </c>
      <c r="Q677" s="607">
        <f>ROUND(P677*O677,2)</f>
        <v>0</v>
      </c>
      <c r="R677" s="606">
        <f t="shared" si="8"/>
        <v>1</v>
      </c>
      <c r="S677" s="100">
        <v>39</v>
      </c>
      <c r="T677" s="607">
        <f>ROUND(S677*R677,2)</f>
        <v>39</v>
      </c>
    </row>
    <row r="678" spans="2:20" s="280" customFormat="1" ht="22.5" customHeight="1" outlineLevel="2" collapsed="1">
      <c r="B678" s="208"/>
      <c r="C678" s="202" t="s">
        <v>138</v>
      </c>
      <c r="D678" s="202" t="s">
        <v>67</v>
      </c>
      <c r="E678" s="203" t="s">
        <v>676</v>
      </c>
      <c r="F678" s="204" t="s">
        <v>677</v>
      </c>
      <c r="G678" s="205" t="s">
        <v>104</v>
      </c>
      <c r="H678" s="206">
        <v>308</v>
      </c>
      <c r="I678" s="100">
        <v>33.4</v>
      </c>
      <c r="J678" s="207">
        <f>ROUND(I678*H678,2)</f>
        <v>10287.2</v>
      </c>
      <c r="K678" s="652" t="s">
        <v>191</v>
      </c>
      <c r="L678" s="606"/>
      <c r="M678" s="100">
        <v>33.4</v>
      </c>
      <c r="N678" s="607">
        <f>ROUND(M678*L678,2)</f>
        <v>0</v>
      </c>
      <c r="O678" s="606"/>
      <c r="P678" s="100">
        <v>33.4</v>
      </c>
      <c r="Q678" s="607">
        <f>ROUND(P678*O678,2)</f>
        <v>0</v>
      </c>
      <c r="R678" s="606">
        <f t="shared" si="8"/>
        <v>308</v>
      </c>
      <c r="S678" s="100">
        <v>33.4</v>
      </c>
      <c r="T678" s="607">
        <f>ROUND(S678*R678,2)</f>
        <v>10287.2</v>
      </c>
    </row>
    <row r="679" spans="2:20" s="287" customFormat="1" ht="13.5" hidden="1" outlineLevel="3">
      <c r="B679" s="281"/>
      <c r="C679" s="282"/>
      <c r="D679" s="283" t="s">
        <v>70</v>
      </c>
      <c r="E679" s="284" t="s">
        <v>15</v>
      </c>
      <c r="F679" s="285" t="s">
        <v>678</v>
      </c>
      <c r="G679" s="282"/>
      <c r="H679" s="286">
        <v>308</v>
      </c>
      <c r="I679" s="136" t="s">
        <v>15</v>
      </c>
      <c r="J679" s="282"/>
      <c r="K679" s="282"/>
      <c r="L679" s="610"/>
      <c r="M679" s="136" t="s">
        <v>15</v>
      </c>
      <c r="N679" s="611"/>
      <c r="O679" s="610"/>
      <c r="P679" s="136" t="s">
        <v>15</v>
      </c>
      <c r="Q679" s="611"/>
      <c r="R679" s="610">
        <f t="shared" si="8"/>
        <v>308</v>
      </c>
      <c r="S679" s="136" t="s">
        <v>15</v>
      </c>
      <c r="T679" s="611"/>
    </row>
    <row r="680" spans="2:20" s="293" customFormat="1" ht="13.5" hidden="1" outlineLevel="3">
      <c r="B680" s="288"/>
      <c r="C680" s="289"/>
      <c r="D680" s="283" t="s">
        <v>70</v>
      </c>
      <c r="E680" s="290" t="s">
        <v>15</v>
      </c>
      <c r="F680" s="291" t="s">
        <v>71</v>
      </c>
      <c r="G680" s="289"/>
      <c r="H680" s="292">
        <v>308</v>
      </c>
      <c r="I680" s="138" t="s">
        <v>15</v>
      </c>
      <c r="J680" s="289"/>
      <c r="K680" s="289"/>
      <c r="L680" s="614"/>
      <c r="M680" s="138" t="s">
        <v>15</v>
      </c>
      <c r="N680" s="615"/>
      <c r="O680" s="614"/>
      <c r="P680" s="138" t="s">
        <v>15</v>
      </c>
      <c r="Q680" s="615"/>
      <c r="R680" s="614">
        <f aca="true" t="shared" si="9" ref="R680:R743">H680+L680+O680</f>
        <v>308</v>
      </c>
      <c r="S680" s="138" t="s">
        <v>15</v>
      </c>
      <c r="T680" s="615"/>
    </row>
    <row r="681" spans="2:20" s="280" customFormat="1" ht="22.5" customHeight="1" outlineLevel="2">
      <c r="B681" s="208"/>
      <c r="C681" s="180" t="s">
        <v>139</v>
      </c>
      <c r="D681" s="180" t="s">
        <v>67</v>
      </c>
      <c r="E681" s="181" t="s">
        <v>679</v>
      </c>
      <c r="F681" s="182" t="s">
        <v>680</v>
      </c>
      <c r="G681" s="183" t="s">
        <v>104</v>
      </c>
      <c r="H681" s="184">
        <v>1985.2</v>
      </c>
      <c r="I681" s="185">
        <v>39</v>
      </c>
      <c r="J681" s="186">
        <f aca="true" t="shared" si="10" ref="J681:J687">ROUND(I681*H681,2)</f>
        <v>77422.8</v>
      </c>
      <c r="K681" s="654" t="s">
        <v>191</v>
      </c>
      <c r="L681" s="317">
        <v>10.3</v>
      </c>
      <c r="M681" s="185">
        <v>39</v>
      </c>
      <c r="N681" s="318">
        <f aca="true" t="shared" si="11" ref="N681:N687">ROUND(M681*L681,2)</f>
        <v>401.7</v>
      </c>
      <c r="O681" s="317"/>
      <c r="P681" s="185">
        <v>39</v>
      </c>
      <c r="Q681" s="318">
        <f aca="true" t="shared" si="12" ref="Q681:Q687">ROUND(P681*O681,2)</f>
        <v>0</v>
      </c>
      <c r="R681" s="317">
        <f t="shared" si="9"/>
        <v>1995.5</v>
      </c>
      <c r="S681" s="185">
        <v>39</v>
      </c>
      <c r="T681" s="318">
        <f aca="true" t="shared" si="13" ref="T681:T687">ROUND(S681*R681,2)</f>
        <v>77824.5</v>
      </c>
    </row>
    <row r="682" spans="2:20" s="280" customFormat="1" ht="22.5" customHeight="1" outlineLevel="2">
      <c r="B682" s="208"/>
      <c r="C682" s="202" t="s">
        <v>140</v>
      </c>
      <c r="D682" s="202" t="s">
        <v>67</v>
      </c>
      <c r="E682" s="203" t="s">
        <v>681</v>
      </c>
      <c r="F682" s="204" t="s">
        <v>682</v>
      </c>
      <c r="G682" s="205" t="s">
        <v>187</v>
      </c>
      <c r="H682" s="206">
        <v>9</v>
      </c>
      <c r="I682" s="100">
        <v>557.3</v>
      </c>
      <c r="J682" s="207">
        <f t="shared" si="10"/>
        <v>5015.7</v>
      </c>
      <c r="K682" s="652" t="s">
        <v>191</v>
      </c>
      <c r="L682" s="606"/>
      <c r="M682" s="100">
        <v>557.3</v>
      </c>
      <c r="N682" s="607">
        <f t="shared" si="11"/>
        <v>0</v>
      </c>
      <c r="O682" s="606"/>
      <c r="P682" s="100">
        <v>557.3</v>
      </c>
      <c r="Q682" s="607">
        <f t="shared" si="12"/>
        <v>0</v>
      </c>
      <c r="R682" s="606">
        <f t="shared" si="9"/>
        <v>9</v>
      </c>
      <c r="S682" s="100">
        <v>557.3</v>
      </c>
      <c r="T682" s="607">
        <f t="shared" si="13"/>
        <v>5015.7</v>
      </c>
    </row>
    <row r="683" spans="2:20" s="280" customFormat="1" ht="22.5" customHeight="1" outlineLevel="2">
      <c r="B683" s="208"/>
      <c r="C683" s="202" t="s">
        <v>141</v>
      </c>
      <c r="D683" s="202" t="s">
        <v>67</v>
      </c>
      <c r="E683" s="203" t="s">
        <v>683</v>
      </c>
      <c r="F683" s="204" t="s">
        <v>684</v>
      </c>
      <c r="G683" s="205" t="s">
        <v>182</v>
      </c>
      <c r="H683" s="206">
        <v>134</v>
      </c>
      <c r="I683" s="100">
        <v>1114.6</v>
      </c>
      <c r="J683" s="207">
        <f t="shared" si="10"/>
        <v>149356.4</v>
      </c>
      <c r="K683" s="652" t="s">
        <v>191</v>
      </c>
      <c r="L683" s="606"/>
      <c r="M683" s="100">
        <v>1114.6</v>
      </c>
      <c r="N683" s="607">
        <f t="shared" si="11"/>
        <v>0</v>
      </c>
      <c r="O683" s="606"/>
      <c r="P683" s="100">
        <v>1114.6</v>
      </c>
      <c r="Q683" s="607">
        <f t="shared" si="12"/>
        <v>0</v>
      </c>
      <c r="R683" s="606">
        <f t="shared" si="9"/>
        <v>134</v>
      </c>
      <c r="S683" s="100">
        <v>1114.6</v>
      </c>
      <c r="T683" s="607">
        <f t="shared" si="13"/>
        <v>149356.4</v>
      </c>
    </row>
    <row r="684" spans="2:20" s="280" customFormat="1" ht="22.5" customHeight="1" outlineLevel="2">
      <c r="B684" s="208"/>
      <c r="C684" s="202" t="s">
        <v>142</v>
      </c>
      <c r="D684" s="202" t="s">
        <v>67</v>
      </c>
      <c r="E684" s="203" t="s">
        <v>685</v>
      </c>
      <c r="F684" s="204" t="s">
        <v>686</v>
      </c>
      <c r="G684" s="205" t="s">
        <v>182</v>
      </c>
      <c r="H684" s="206">
        <v>74</v>
      </c>
      <c r="I684" s="100">
        <v>4876.2</v>
      </c>
      <c r="J684" s="207">
        <f t="shared" si="10"/>
        <v>360838.8</v>
      </c>
      <c r="K684" s="652" t="s">
        <v>191</v>
      </c>
      <c r="L684" s="606"/>
      <c r="M684" s="100">
        <v>4876.2</v>
      </c>
      <c r="N684" s="607">
        <f t="shared" si="11"/>
        <v>0</v>
      </c>
      <c r="O684" s="606"/>
      <c r="P684" s="100">
        <v>4876.2</v>
      </c>
      <c r="Q684" s="607">
        <f t="shared" si="12"/>
        <v>0</v>
      </c>
      <c r="R684" s="606">
        <f t="shared" si="9"/>
        <v>74</v>
      </c>
      <c r="S684" s="100">
        <v>4876.2</v>
      </c>
      <c r="T684" s="607">
        <f t="shared" si="13"/>
        <v>360838.8</v>
      </c>
    </row>
    <row r="685" spans="2:20" s="280" customFormat="1" ht="22.5" customHeight="1" outlineLevel="2">
      <c r="B685" s="208"/>
      <c r="C685" s="202" t="s">
        <v>143</v>
      </c>
      <c r="D685" s="202" t="s">
        <v>67</v>
      </c>
      <c r="E685" s="203" t="s">
        <v>687</v>
      </c>
      <c r="F685" s="204" t="s">
        <v>688</v>
      </c>
      <c r="G685" s="205" t="s">
        <v>182</v>
      </c>
      <c r="H685" s="206">
        <v>1</v>
      </c>
      <c r="I685" s="100">
        <v>1114.6</v>
      </c>
      <c r="J685" s="207">
        <f t="shared" si="10"/>
        <v>1114.6</v>
      </c>
      <c r="K685" s="652" t="s">
        <v>191</v>
      </c>
      <c r="L685" s="606"/>
      <c r="M685" s="100">
        <v>1114.6</v>
      </c>
      <c r="N685" s="607">
        <f t="shared" si="11"/>
        <v>0</v>
      </c>
      <c r="O685" s="606"/>
      <c r="P685" s="100">
        <v>1114.6</v>
      </c>
      <c r="Q685" s="607">
        <f t="shared" si="12"/>
        <v>0</v>
      </c>
      <c r="R685" s="606">
        <f t="shared" si="9"/>
        <v>1</v>
      </c>
      <c r="S685" s="100">
        <v>1114.6</v>
      </c>
      <c r="T685" s="607">
        <f t="shared" si="13"/>
        <v>1114.6</v>
      </c>
    </row>
    <row r="686" spans="2:20" s="280" customFormat="1" ht="22.5" customHeight="1" outlineLevel="2">
      <c r="B686" s="208"/>
      <c r="C686" s="202" t="s">
        <v>144</v>
      </c>
      <c r="D686" s="202" t="s">
        <v>67</v>
      </c>
      <c r="E686" s="203" t="s">
        <v>689</v>
      </c>
      <c r="F686" s="204" t="s">
        <v>690</v>
      </c>
      <c r="G686" s="205" t="s">
        <v>182</v>
      </c>
      <c r="H686" s="206">
        <v>61</v>
      </c>
      <c r="I686" s="100">
        <v>835.9</v>
      </c>
      <c r="J686" s="207">
        <f t="shared" si="10"/>
        <v>50989.9</v>
      </c>
      <c r="K686" s="652" t="s">
        <v>191</v>
      </c>
      <c r="L686" s="606"/>
      <c r="M686" s="100">
        <v>835.9</v>
      </c>
      <c r="N686" s="607">
        <f t="shared" si="11"/>
        <v>0</v>
      </c>
      <c r="O686" s="606"/>
      <c r="P686" s="100">
        <v>835.9</v>
      </c>
      <c r="Q686" s="607">
        <f t="shared" si="12"/>
        <v>0</v>
      </c>
      <c r="R686" s="606">
        <f t="shared" si="9"/>
        <v>61</v>
      </c>
      <c r="S686" s="100">
        <v>835.9</v>
      </c>
      <c r="T686" s="607">
        <f t="shared" si="13"/>
        <v>50989.9</v>
      </c>
    </row>
    <row r="687" spans="2:20" s="280" customFormat="1" ht="22.5" customHeight="1" outlineLevel="2" collapsed="1">
      <c r="B687" s="208"/>
      <c r="C687" s="202" t="s">
        <v>145</v>
      </c>
      <c r="D687" s="202" t="s">
        <v>67</v>
      </c>
      <c r="E687" s="203" t="s">
        <v>691</v>
      </c>
      <c r="F687" s="204" t="s">
        <v>692</v>
      </c>
      <c r="G687" s="205" t="s">
        <v>182</v>
      </c>
      <c r="H687" s="206">
        <v>62</v>
      </c>
      <c r="I687" s="100">
        <v>557.3</v>
      </c>
      <c r="J687" s="207">
        <f t="shared" si="10"/>
        <v>34552.6</v>
      </c>
      <c r="K687" s="652" t="s">
        <v>191</v>
      </c>
      <c r="L687" s="606"/>
      <c r="M687" s="100">
        <v>557.3</v>
      </c>
      <c r="N687" s="607">
        <f t="shared" si="11"/>
        <v>0</v>
      </c>
      <c r="O687" s="606"/>
      <c r="P687" s="100">
        <v>557.3</v>
      </c>
      <c r="Q687" s="607">
        <f t="shared" si="12"/>
        <v>0</v>
      </c>
      <c r="R687" s="606">
        <f t="shared" si="9"/>
        <v>62</v>
      </c>
      <c r="S687" s="100">
        <v>557.3</v>
      </c>
      <c r="T687" s="607">
        <f t="shared" si="13"/>
        <v>34552.6</v>
      </c>
    </row>
    <row r="688" spans="2:20" s="287" customFormat="1" ht="13.5" hidden="1" outlineLevel="3">
      <c r="B688" s="281"/>
      <c r="C688" s="282"/>
      <c r="D688" s="283" t="s">
        <v>70</v>
      </c>
      <c r="E688" s="284" t="s">
        <v>15</v>
      </c>
      <c r="F688" s="285" t="s">
        <v>693</v>
      </c>
      <c r="G688" s="282"/>
      <c r="H688" s="286">
        <v>62</v>
      </c>
      <c r="I688" s="136" t="s">
        <v>15</v>
      </c>
      <c r="J688" s="282"/>
      <c r="K688" s="282"/>
      <c r="L688" s="610"/>
      <c r="M688" s="136" t="s">
        <v>15</v>
      </c>
      <c r="N688" s="611"/>
      <c r="O688" s="610"/>
      <c r="P688" s="136" t="s">
        <v>15</v>
      </c>
      <c r="Q688" s="611"/>
      <c r="R688" s="610">
        <f t="shared" si="9"/>
        <v>62</v>
      </c>
      <c r="S688" s="136" t="s">
        <v>15</v>
      </c>
      <c r="T688" s="611"/>
    </row>
    <row r="689" spans="2:20" s="293" customFormat="1" ht="13.5" hidden="1" outlineLevel="3">
      <c r="B689" s="288"/>
      <c r="C689" s="289"/>
      <c r="D689" s="283" t="s">
        <v>70</v>
      </c>
      <c r="E689" s="290" t="s">
        <v>15</v>
      </c>
      <c r="F689" s="291" t="s">
        <v>71</v>
      </c>
      <c r="G689" s="289"/>
      <c r="H689" s="292">
        <v>62</v>
      </c>
      <c r="I689" s="138" t="s">
        <v>15</v>
      </c>
      <c r="J689" s="289"/>
      <c r="K689" s="289"/>
      <c r="L689" s="614"/>
      <c r="M689" s="138" t="s">
        <v>15</v>
      </c>
      <c r="N689" s="615"/>
      <c r="O689" s="614"/>
      <c r="P689" s="138" t="s">
        <v>15</v>
      </c>
      <c r="Q689" s="615"/>
      <c r="R689" s="614">
        <f t="shared" si="9"/>
        <v>62</v>
      </c>
      <c r="S689" s="138" t="s">
        <v>15</v>
      </c>
      <c r="T689" s="615"/>
    </row>
    <row r="690" spans="2:20" s="280" customFormat="1" ht="22.5" customHeight="1" outlineLevel="2">
      <c r="B690" s="208"/>
      <c r="C690" s="202" t="s">
        <v>146</v>
      </c>
      <c r="D690" s="202" t="s">
        <v>67</v>
      </c>
      <c r="E690" s="203" t="s">
        <v>694</v>
      </c>
      <c r="F690" s="204" t="s">
        <v>695</v>
      </c>
      <c r="G690" s="205" t="s">
        <v>182</v>
      </c>
      <c r="H690" s="206">
        <v>74</v>
      </c>
      <c r="I690" s="100">
        <v>835.9</v>
      </c>
      <c r="J690" s="207">
        <f>ROUND(I690*H690,2)</f>
        <v>61856.6</v>
      </c>
      <c r="K690" s="652" t="s">
        <v>191</v>
      </c>
      <c r="L690" s="606"/>
      <c r="M690" s="100">
        <v>835.9</v>
      </c>
      <c r="N690" s="607">
        <f>ROUND(M690*L690,2)</f>
        <v>0</v>
      </c>
      <c r="O690" s="606"/>
      <c r="P690" s="100">
        <v>835.9</v>
      </c>
      <c r="Q690" s="607">
        <f>ROUND(P690*O690,2)</f>
        <v>0</v>
      </c>
      <c r="R690" s="606">
        <f t="shared" si="9"/>
        <v>74</v>
      </c>
      <c r="S690" s="100">
        <v>835.9</v>
      </c>
      <c r="T690" s="607">
        <f>ROUND(S690*R690,2)</f>
        <v>61856.6</v>
      </c>
    </row>
    <row r="691" spans="2:20" s="280" customFormat="1" ht="22.5" customHeight="1" outlineLevel="2" collapsed="1">
      <c r="B691" s="208"/>
      <c r="C691" s="209" t="s">
        <v>147</v>
      </c>
      <c r="D691" s="209" t="s">
        <v>90</v>
      </c>
      <c r="E691" s="210" t="s">
        <v>696</v>
      </c>
      <c r="F691" s="211" t="s">
        <v>697</v>
      </c>
      <c r="G691" s="212" t="s">
        <v>182</v>
      </c>
      <c r="H691" s="213">
        <v>86.7</v>
      </c>
      <c r="I691" s="101">
        <v>659</v>
      </c>
      <c r="J691" s="214">
        <f>ROUND(I691*H691,2)</f>
        <v>57135.3</v>
      </c>
      <c r="K691" s="653" t="s">
        <v>191</v>
      </c>
      <c r="L691" s="502"/>
      <c r="M691" s="101">
        <v>659</v>
      </c>
      <c r="N691" s="503">
        <f>ROUND(M691*L691,2)</f>
        <v>0</v>
      </c>
      <c r="O691" s="502"/>
      <c r="P691" s="101">
        <v>659</v>
      </c>
      <c r="Q691" s="503">
        <f>ROUND(P691*O691,2)</f>
        <v>0</v>
      </c>
      <c r="R691" s="502">
        <f t="shared" si="9"/>
        <v>86.7</v>
      </c>
      <c r="S691" s="101">
        <v>659</v>
      </c>
      <c r="T691" s="503">
        <f>ROUND(S691*R691,2)</f>
        <v>57135.3</v>
      </c>
    </row>
    <row r="692" spans="2:20" s="287" customFormat="1" ht="13.5" hidden="1" outlineLevel="3">
      <c r="B692" s="281"/>
      <c r="C692" s="282"/>
      <c r="D692" s="283" t="s">
        <v>70</v>
      </c>
      <c r="E692" s="284" t="s">
        <v>15</v>
      </c>
      <c r="F692" s="285" t="s">
        <v>698</v>
      </c>
      <c r="G692" s="282"/>
      <c r="H692" s="286">
        <v>86.7</v>
      </c>
      <c r="I692" s="136" t="s">
        <v>15</v>
      </c>
      <c r="J692" s="282"/>
      <c r="K692" s="282"/>
      <c r="L692" s="610"/>
      <c r="M692" s="136" t="s">
        <v>15</v>
      </c>
      <c r="N692" s="611"/>
      <c r="O692" s="610"/>
      <c r="P692" s="136" t="s">
        <v>15</v>
      </c>
      <c r="Q692" s="611"/>
      <c r="R692" s="610">
        <f t="shared" si="9"/>
        <v>86.7</v>
      </c>
      <c r="S692" s="136" t="s">
        <v>15</v>
      </c>
      <c r="T692" s="611"/>
    </row>
    <row r="693" spans="2:20" s="293" customFormat="1" ht="13.5" hidden="1" outlineLevel="3">
      <c r="B693" s="288"/>
      <c r="C693" s="289"/>
      <c r="D693" s="283" t="s">
        <v>70</v>
      </c>
      <c r="E693" s="290" t="s">
        <v>15</v>
      </c>
      <c r="F693" s="291" t="s">
        <v>71</v>
      </c>
      <c r="G693" s="289"/>
      <c r="H693" s="292">
        <v>86.7</v>
      </c>
      <c r="I693" s="138" t="s">
        <v>15</v>
      </c>
      <c r="J693" s="289"/>
      <c r="K693" s="289"/>
      <c r="L693" s="614"/>
      <c r="M693" s="138" t="s">
        <v>15</v>
      </c>
      <c r="N693" s="615"/>
      <c r="O693" s="614"/>
      <c r="P693" s="138" t="s">
        <v>15</v>
      </c>
      <c r="Q693" s="615"/>
      <c r="R693" s="614">
        <f t="shared" si="9"/>
        <v>86.7</v>
      </c>
      <c r="S693" s="138" t="s">
        <v>15</v>
      </c>
      <c r="T693" s="615"/>
    </row>
    <row r="694" spans="2:20" s="280" customFormat="1" ht="22.5" customHeight="1" outlineLevel="2" collapsed="1">
      <c r="B694" s="208"/>
      <c r="C694" s="209" t="s">
        <v>148</v>
      </c>
      <c r="D694" s="209" t="s">
        <v>90</v>
      </c>
      <c r="E694" s="210" t="s">
        <v>699</v>
      </c>
      <c r="F694" s="211" t="s">
        <v>700</v>
      </c>
      <c r="G694" s="212" t="s">
        <v>182</v>
      </c>
      <c r="H694" s="213">
        <v>18.197</v>
      </c>
      <c r="I694" s="101">
        <v>1057.5</v>
      </c>
      <c r="J694" s="214">
        <f>ROUND(I694*H694,2)</f>
        <v>19243.33</v>
      </c>
      <c r="K694" s="653" t="s">
        <v>191</v>
      </c>
      <c r="L694" s="502"/>
      <c r="M694" s="101">
        <v>1057.5</v>
      </c>
      <c r="N694" s="503">
        <f>ROUND(M694*L694,2)</f>
        <v>0</v>
      </c>
      <c r="O694" s="502"/>
      <c r="P694" s="101">
        <v>1057.5</v>
      </c>
      <c r="Q694" s="503">
        <f>ROUND(P694*O694,2)</f>
        <v>0</v>
      </c>
      <c r="R694" s="502">
        <f t="shared" si="9"/>
        <v>18.197</v>
      </c>
      <c r="S694" s="101">
        <v>1057.5</v>
      </c>
      <c r="T694" s="503">
        <f>ROUND(S694*R694,2)</f>
        <v>19243.33</v>
      </c>
    </row>
    <row r="695" spans="2:20" s="287" customFormat="1" ht="13.5" hidden="1" outlineLevel="3">
      <c r="B695" s="281"/>
      <c r="C695" s="282"/>
      <c r="D695" s="283" t="s">
        <v>70</v>
      </c>
      <c r="E695" s="284" t="s">
        <v>15</v>
      </c>
      <c r="F695" s="285" t="s">
        <v>701</v>
      </c>
      <c r="G695" s="282"/>
      <c r="H695" s="286">
        <v>18.197</v>
      </c>
      <c r="I695" s="136" t="s">
        <v>15</v>
      </c>
      <c r="J695" s="282"/>
      <c r="K695" s="282"/>
      <c r="L695" s="610"/>
      <c r="M695" s="136" t="s">
        <v>15</v>
      </c>
      <c r="N695" s="611"/>
      <c r="O695" s="610"/>
      <c r="P695" s="136" t="s">
        <v>15</v>
      </c>
      <c r="Q695" s="611"/>
      <c r="R695" s="610">
        <f t="shared" si="9"/>
        <v>18.197</v>
      </c>
      <c r="S695" s="136" t="s">
        <v>15</v>
      </c>
      <c r="T695" s="611"/>
    </row>
    <row r="696" spans="2:20" s="280" customFormat="1" ht="22.5" customHeight="1" outlineLevel="2" collapsed="1">
      <c r="B696" s="208"/>
      <c r="C696" s="194" t="s">
        <v>149</v>
      </c>
      <c r="D696" s="194" t="s">
        <v>90</v>
      </c>
      <c r="E696" s="195" t="s">
        <v>702</v>
      </c>
      <c r="F696" s="196" t="s">
        <v>703</v>
      </c>
      <c r="G696" s="197" t="s">
        <v>182</v>
      </c>
      <c r="H696" s="198">
        <v>340.793</v>
      </c>
      <c r="I696" s="199">
        <v>2917.4</v>
      </c>
      <c r="J696" s="200">
        <f>ROUND(I696*H696,2)</f>
        <v>994229.5</v>
      </c>
      <c r="K696" s="655" t="s">
        <v>191</v>
      </c>
      <c r="L696" s="320">
        <f>(10.3/6)*1.03</f>
        <v>1.7681666666666669</v>
      </c>
      <c r="M696" s="199">
        <v>2917.4</v>
      </c>
      <c r="N696" s="321">
        <f>ROUND(M696*L696,2)</f>
        <v>5158.45</v>
      </c>
      <c r="O696" s="320"/>
      <c r="P696" s="199">
        <v>2917.4</v>
      </c>
      <c r="Q696" s="321">
        <f>ROUND(P696*O696,2)</f>
        <v>0</v>
      </c>
      <c r="R696" s="320">
        <f t="shared" si="9"/>
        <v>342.5611666666667</v>
      </c>
      <c r="S696" s="199">
        <v>2917.4</v>
      </c>
      <c r="T696" s="321">
        <f>ROUND(S696*R696,2)</f>
        <v>999387.95</v>
      </c>
    </row>
    <row r="697" spans="2:20" s="299" customFormat="1" ht="13.5" hidden="1" outlineLevel="3">
      <c r="B697" s="294"/>
      <c r="C697" s="295"/>
      <c r="D697" s="283" t="s">
        <v>70</v>
      </c>
      <c r="E697" s="296" t="s">
        <v>15</v>
      </c>
      <c r="F697" s="297" t="s">
        <v>661</v>
      </c>
      <c r="G697" s="295"/>
      <c r="H697" s="298" t="s">
        <v>15</v>
      </c>
      <c r="I697" s="144" t="s">
        <v>15</v>
      </c>
      <c r="J697" s="295"/>
      <c r="K697" s="295"/>
      <c r="L697" s="608"/>
      <c r="M697" s="144" t="s">
        <v>15</v>
      </c>
      <c r="N697" s="609"/>
      <c r="O697" s="608"/>
      <c r="P697" s="144" t="s">
        <v>15</v>
      </c>
      <c r="Q697" s="609"/>
      <c r="R697" s="608" t="e">
        <f t="shared" si="9"/>
        <v>#VALUE!</v>
      </c>
      <c r="S697" s="144" t="s">
        <v>15</v>
      </c>
      <c r="T697" s="609"/>
    </row>
    <row r="698" spans="2:20" s="299" customFormat="1" ht="13.5" hidden="1" outlineLevel="3">
      <c r="B698" s="294"/>
      <c r="C698" s="295"/>
      <c r="D698" s="283" t="s">
        <v>70</v>
      </c>
      <c r="E698" s="296" t="s">
        <v>15</v>
      </c>
      <c r="F698" s="297" t="s">
        <v>704</v>
      </c>
      <c r="G698" s="295"/>
      <c r="H698" s="298" t="s">
        <v>15</v>
      </c>
      <c r="I698" s="144" t="s">
        <v>15</v>
      </c>
      <c r="J698" s="295"/>
      <c r="K698" s="295"/>
      <c r="L698" s="608"/>
      <c r="M698" s="144" t="s">
        <v>15</v>
      </c>
      <c r="N698" s="609"/>
      <c r="O698" s="608"/>
      <c r="P698" s="144" t="s">
        <v>15</v>
      </c>
      <c r="Q698" s="609"/>
      <c r="R698" s="608" t="e">
        <f t="shared" si="9"/>
        <v>#VALUE!</v>
      </c>
      <c r="S698" s="144" t="s">
        <v>15</v>
      </c>
      <c r="T698" s="609"/>
    </row>
    <row r="699" spans="2:20" s="299" customFormat="1" ht="13.5" hidden="1" outlineLevel="3">
      <c r="B699" s="294"/>
      <c r="C699" s="295"/>
      <c r="D699" s="283" t="s">
        <v>70</v>
      </c>
      <c r="E699" s="296" t="s">
        <v>15</v>
      </c>
      <c r="F699" s="297" t="s">
        <v>705</v>
      </c>
      <c r="G699" s="295"/>
      <c r="H699" s="298" t="s">
        <v>15</v>
      </c>
      <c r="I699" s="144" t="s">
        <v>15</v>
      </c>
      <c r="J699" s="295"/>
      <c r="K699" s="295"/>
      <c r="L699" s="608"/>
      <c r="M699" s="144" t="s">
        <v>15</v>
      </c>
      <c r="N699" s="609"/>
      <c r="O699" s="608"/>
      <c r="P699" s="144" t="s">
        <v>15</v>
      </c>
      <c r="Q699" s="609"/>
      <c r="R699" s="608" t="e">
        <f t="shared" si="9"/>
        <v>#VALUE!</v>
      </c>
      <c r="S699" s="144" t="s">
        <v>15</v>
      </c>
      <c r="T699" s="609"/>
    </row>
    <row r="700" spans="2:20" s="299" customFormat="1" ht="13.5" hidden="1" outlineLevel="3">
      <c r="B700" s="294"/>
      <c r="C700" s="295"/>
      <c r="D700" s="283" t="s">
        <v>70</v>
      </c>
      <c r="E700" s="296" t="s">
        <v>15</v>
      </c>
      <c r="F700" s="297" t="s">
        <v>706</v>
      </c>
      <c r="G700" s="295"/>
      <c r="H700" s="298" t="s">
        <v>15</v>
      </c>
      <c r="I700" s="144" t="s">
        <v>15</v>
      </c>
      <c r="J700" s="295"/>
      <c r="K700" s="295"/>
      <c r="L700" s="608"/>
      <c r="M700" s="144" t="s">
        <v>15</v>
      </c>
      <c r="N700" s="609"/>
      <c r="O700" s="608"/>
      <c r="P700" s="144" t="s">
        <v>15</v>
      </c>
      <c r="Q700" s="609"/>
      <c r="R700" s="608" t="e">
        <f t="shared" si="9"/>
        <v>#VALUE!</v>
      </c>
      <c r="S700" s="144" t="s">
        <v>15</v>
      </c>
      <c r="T700" s="609"/>
    </row>
    <row r="701" spans="2:20" s="299" customFormat="1" ht="13.5" hidden="1" outlineLevel="3">
      <c r="B701" s="294"/>
      <c r="C701" s="295"/>
      <c r="D701" s="283" t="s">
        <v>70</v>
      </c>
      <c r="E701" s="296" t="s">
        <v>15</v>
      </c>
      <c r="F701" s="297" t="s">
        <v>707</v>
      </c>
      <c r="G701" s="295"/>
      <c r="H701" s="298" t="s">
        <v>15</v>
      </c>
      <c r="I701" s="144" t="s">
        <v>15</v>
      </c>
      <c r="J701" s="295"/>
      <c r="K701" s="295"/>
      <c r="L701" s="608"/>
      <c r="M701" s="144" t="s">
        <v>15</v>
      </c>
      <c r="N701" s="609"/>
      <c r="O701" s="608"/>
      <c r="P701" s="144" t="s">
        <v>15</v>
      </c>
      <c r="Q701" s="609"/>
      <c r="R701" s="608" t="e">
        <f t="shared" si="9"/>
        <v>#VALUE!</v>
      </c>
      <c r="S701" s="144" t="s">
        <v>15</v>
      </c>
      <c r="T701" s="609"/>
    </row>
    <row r="702" spans="2:20" s="299" customFormat="1" ht="13.5" hidden="1" outlineLevel="3">
      <c r="B702" s="294"/>
      <c r="C702" s="295"/>
      <c r="D702" s="283" t="s">
        <v>70</v>
      </c>
      <c r="E702" s="296" t="s">
        <v>15</v>
      </c>
      <c r="F702" s="297" t="s">
        <v>708</v>
      </c>
      <c r="G702" s="295"/>
      <c r="H702" s="298" t="s">
        <v>15</v>
      </c>
      <c r="I702" s="144" t="s">
        <v>15</v>
      </c>
      <c r="J702" s="295"/>
      <c r="K702" s="295"/>
      <c r="L702" s="608"/>
      <c r="M702" s="144" t="s">
        <v>15</v>
      </c>
      <c r="N702" s="609"/>
      <c r="O702" s="608"/>
      <c r="P702" s="144" t="s">
        <v>15</v>
      </c>
      <c r="Q702" s="609"/>
      <c r="R702" s="608" t="e">
        <f t="shared" si="9"/>
        <v>#VALUE!</v>
      </c>
      <c r="S702" s="144" t="s">
        <v>15</v>
      </c>
      <c r="T702" s="609"/>
    </row>
    <row r="703" spans="2:20" s="299" customFormat="1" ht="13.5" hidden="1" outlineLevel="3">
      <c r="B703" s="294"/>
      <c r="C703" s="295"/>
      <c r="D703" s="283" t="s">
        <v>70</v>
      </c>
      <c r="E703" s="296" t="s">
        <v>15</v>
      </c>
      <c r="F703" s="297" t="s">
        <v>709</v>
      </c>
      <c r="G703" s="295"/>
      <c r="H703" s="298" t="s">
        <v>15</v>
      </c>
      <c r="I703" s="144" t="s">
        <v>15</v>
      </c>
      <c r="J703" s="295"/>
      <c r="K703" s="295"/>
      <c r="L703" s="608"/>
      <c r="M703" s="144" t="s">
        <v>15</v>
      </c>
      <c r="N703" s="609"/>
      <c r="O703" s="608"/>
      <c r="P703" s="144" t="s">
        <v>15</v>
      </c>
      <c r="Q703" s="609"/>
      <c r="R703" s="608" t="e">
        <f t="shared" si="9"/>
        <v>#VALUE!</v>
      </c>
      <c r="S703" s="144" t="s">
        <v>15</v>
      </c>
      <c r="T703" s="609"/>
    </row>
    <row r="704" spans="2:20" s="299" customFormat="1" ht="13.5" hidden="1" outlineLevel="3">
      <c r="B704" s="294"/>
      <c r="C704" s="295"/>
      <c r="D704" s="283" t="s">
        <v>70</v>
      </c>
      <c r="E704" s="296" t="s">
        <v>15</v>
      </c>
      <c r="F704" s="297" t="s">
        <v>710</v>
      </c>
      <c r="G704" s="295"/>
      <c r="H704" s="298" t="s">
        <v>15</v>
      </c>
      <c r="I704" s="144" t="s">
        <v>15</v>
      </c>
      <c r="J704" s="295"/>
      <c r="K704" s="295"/>
      <c r="L704" s="608"/>
      <c r="M704" s="144" t="s">
        <v>15</v>
      </c>
      <c r="N704" s="609"/>
      <c r="O704" s="608"/>
      <c r="P704" s="144" t="s">
        <v>15</v>
      </c>
      <c r="Q704" s="609"/>
      <c r="R704" s="608" t="e">
        <f t="shared" si="9"/>
        <v>#VALUE!</v>
      </c>
      <c r="S704" s="144" t="s">
        <v>15</v>
      </c>
      <c r="T704" s="609"/>
    </row>
    <row r="705" spans="2:20" s="287" customFormat="1" ht="13.5" hidden="1" outlineLevel="3">
      <c r="B705" s="281"/>
      <c r="C705" s="282"/>
      <c r="D705" s="283" t="s">
        <v>70</v>
      </c>
      <c r="E705" s="284" t="s">
        <v>15</v>
      </c>
      <c r="F705" s="285" t="s">
        <v>711</v>
      </c>
      <c r="G705" s="282"/>
      <c r="H705" s="286">
        <v>340.793</v>
      </c>
      <c r="I705" s="136" t="s">
        <v>15</v>
      </c>
      <c r="J705" s="282"/>
      <c r="K705" s="282"/>
      <c r="L705" s="610"/>
      <c r="M705" s="136" t="s">
        <v>15</v>
      </c>
      <c r="N705" s="611"/>
      <c r="O705" s="610"/>
      <c r="P705" s="136" t="s">
        <v>15</v>
      </c>
      <c r="Q705" s="611"/>
      <c r="R705" s="610">
        <f t="shared" si="9"/>
        <v>340.793</v>
      </c>
      <c r="S705" s="136" t="s">
        <v>15</v>
      </c>
      <c r="T705" s="611"/>
    </row>
    <row r="706" spans="2:20" s="293" customFormat="1" ht="13.5" hidden="1" outlineLevel="3">
      <c r="B706" s="288"/>
      <c r="C706" s="289"/>
      <c r="D706" s="283" t="s">
        <v>70</v>
      </c>
      <c r="E706" s="290" t="s">
        <v>15</v>
      </c>
      <c r="F706" s="291" t="s">
        <v>71</v>
      </c>
      <c r="G706" s="289"/>
      <c r="H706" s="292">
        <v>340.793</v>
      </c>
      <c r="I706" s="138" t="s">
        <v>15</v>
      </c>
      <c r="J706" s="289"/>
      <c r="K706" s="289"/>
      <c r="L706" s="614"/>
      <c r="M706" s="138" t="s">
        <v>15</v>
      </c>
      <c r="N706" s="615"/>
      <c r="O706" s="614"/>
      <c r="P706" s="138" t="s">
        <v>15</v>
      </c>
      <c r="Q706" s="615"/>
      <c r="R706" s="614">
        <f t="shared" si="9"/>
        <v>340.793</v>
      </c>
      <c r="S706" s="138" t="s">
        <v>15</v>
      </c>
      <c r="T706" s="615"/>
    </row>
    <row r="707" spans="2:20" s="280" customFormat="1" ht="22.5" customHeight="1" outlineLevel="2">
      <c r="B707" s="208"/>
      <c r="C707" s="209" t="s">
        <v>150</v>
      </c>
      <c r="D707" s="209" t="s">
        <v>90</v>
      </c>
      <c r="E707" s="210" t="s">
        <v>712</v>
      </c>
      <c r="F707" s="211" t="s">
        <v>713</v>
      </c>
      <c r="G707" s="212" t="s">
        <v>182</v>
      </c>
      <c r="H707" s="213">
        <v>60</v>
      </c>
      <c r="I707" s="101">
        <v>2096.8</v>
      </c>
      <c r="J707" s="214">
        <f aca="true" t="shared" si="14" ref="J707:J734">ROUND(I707*H707,2)</f>
        <v>125808</v>
      </c>
      <c r="K707" s="653" t="s">
        <v>191</v>
      </c>
      <c r="L707" s="502"/>
      <c r="M707" s="101">
        <v>2096.8</v>
      </c>
      <c r="N707" s="503">
        <f aca="true" t="shared" si="15" ref="N707:N734">ROUND(M707*L707,2)</f>
        <v>0</v>
      </c>
      <c r="O707" s="502"/>
      <c r="P707" s="101">
        <v>2096.8</v>
      </c>
      <c r="Q707" s="503">
        <f aca="true" t="shared" si="16" ref="Q707:Q734">ROUND(P707*O707,2)</f>
        <v>0</v>
      </c>
      <c r="R707" s="502">
        <f t="shared" si="9"/>
        <v>60</v>
      </c>
      <c r="S707" s="101">
        <v>2096.8</v>
      </c>
      <c r="T707" s="503">
        <f aca="true" t="shared" si="17" ref="T707:T734">ROUND(S707*R707,2)</f>
        <v>125808</v>
      </c>
    </row>
    <row r="708" spans="2:20" s="280" customFormat="1" ht="22.5" customHeight="1" outlineLevel="2">
      <c r="B708" s="208"/>
      <c r="C708" s="209" t="s">
        <v>151</v>
      </c>
      <c r="D708" s="209" t="s">
        <v>90</v>
      </c>
      <c r="E708" s="210" t="s">
        <v>714</v>
      </c>
      <c r="F708" s="211" t="s">
        <v>715</v>
      </c>
      <c r="G708" s="212" t="s">
        <v>182</v>
      </c>
      <c r="H708" s="213">
        <v>1</v>
      </c>
      <c r="I708" s="101">
        <v>3288</v>
      </c>
      <c r="J708" s="214">
        <f t="shared" si="14"/>
        <v>3288</v>
      </c>
      <c r="K708" s="653" t="s">
        <v>191</v>
      </c>
      <c r="L708" s="502"/>
      <c r="M708" s="101">
        <v>3288</v>
      </c>
      <c r="N708" s="503">
        <f t="shared" si="15"/>
        <v>0</v>
      </c>
      <c r="O708" s="502"/>
      <c r="P708" s="101">
        <v>3288</v>
      </c>
      <c r="Q708" s="503">
        <f t="shared" si="16"/>
        <v>0</v>
      </c>
      <c r="R708" s="502">
        <f t="shared" si="9"/>
        <v>1</v>
      </c>
      <c r="S708" s="101">
        <v>3288</v>
      </c>
      <c r="T708" s="503">
        <f t="shared" si="17"/>
        <v>3288</v>
      </c>
    </row>
    <row r="709" spans="2:20" s="280" customFormat="1" ht="22.5" customHeight="1" outlineLevel="2">
      <c r="B709" s="208"/>
      <c r="C709" s="209" t="s">
        <v>152</v>
      </c>
      <c r="D709" s="209" t="s">
        <v>90</v>
      </c>
      <c r="E709" s="210" t="s">
        <v>716</v>
      </c>
      <c r="F709" s="211" t="s">
        <v>717</v>
      </c>
      <c r="G709" s="212" t="s">
        <v>182</v>
      </c>
      <c r="H709" s="213">
        <v>60</v>
      </c>
      <c r="I709" s="101">
        <v>103.1</v>
      </c>
      <c r="J709" s="214">
        <f t="shared" si="14"/>
        <v>6186</v>
      </c>
      <c r="K709" s="653" t="s">
        <v>191</v>
      </c>
      <c r="L709" s="502"/>
      <c r="M709" s="101">
        <v>103.1</v>
      </c>
      <c r="N709" s="503">
        <f t="shared" si="15"/>
        <v>0</v>
      </c>
      <c r="O709" s="502"/>
      <c r="P709" s="101">
        <v>103.1</v>
      </c>
      <c r="Q709" s="503">
        <f t="shared" si="16"/>
        <v>0</v>
      </c>
      <c r="R709" s="502">
        <f t="shared" si="9"/>
        <v>60</v>
      </c>
      <c r="S709" s="101">
        <v>103.1</v>
      </c>
      <c r="T709" s="503">
        <f t="shared" si="17"/>
        <v>6186</v>
      </c>
    </row>
    <row r="710" spans="2:20" s="280" customFormat="1" ht="22.5" customHeight="1" outlineLevel="2">
      <c r="B710" s="208"/>
      <c r="C710" s="209" t="s">
        <v>153</v>
      </c>
      <c r="D710" s="209" t="s">
        <v>90</v>
      </c>
      <c r="E710" s="210" t="s">
        <v>718</v>
      </c>
      <c r="F710" s="211" t="s">
        <v>719</v>
      </c>
      <c r="G710" s="212" t="s">
        <v>182</v>
      </c>
      <c r="H710" s="213">
        <v>1</v>
      </c>
      <c r="I710" s="101">
        <v>217.3</v>
      </c>
      <c r="J710" s="214">
        <f t="shared" si="14"/>
        <v>217.3</v>
      </c>
      <c r="K710" s="653" t="s">
        <v>191</v>
      </c>
      <c r="L710" s="502"/>
      <c r="M710" s="101">
        <v>217.3</v>
      </c>
      <c r="N710" s="503">
        <f t="shared" si="15"/>
        <v>0</v>
      </c>
      <c r="O710" s="502"/>
      <c r="P710" s="101">
        <v>217.3</v>
      </c>
      <c r="Q710" s="503">
        <f t="shared" si="16"/>
        <v>0</v>
      </c>
      <c r="R710" s="502">
        <f t="shared" si="9"/>
        <v>1</v>
      </c>
      <c r="S710" s="101">
        <v>217.3</v>
      </c>
      <c r="T710" s="503">
        <f t="shared" si="17"/>
        <v>217.3</v>
      </c>
    </row>
    <row r="711" spans="2:20" s="280" customFormat="1" ht="22.5" customHeight="1" outlineLevel="2">
      <c r="B711" s="208"/>
      <c r="C711" s="209" t="s">
        <v>154</v>
      </c>
      <c r="D711" s="209" t="s">
        <v>90</v>
      </c>
      <c r="E711" s="210" t="s">
        <v>720</v>
      </c>
      <c r="F711" s="211" t="s">
        <v>721</v>
      </c>
      <c r="G711" s="212" t="s">
        <v>182</v>
      </c>
      <c r="H711" s="213">
        <v>61</v>
      </c>
      <c r="I711" s="101">
        <v>1495</v>
      </c>
      <c r="J711" s="214">
        <f t="shared" si="14"/>
        <v>91195</v>
      </c>
      <c r="K711" s="653" t="s">
        <v>191</v>
      </c>
      <c r="L711" s="502"/>
      <c r="M711" s="101">
        <v>1495</v>
      </c>
      <c r="N711" s="503">
        <f t="shared" si="15"/>
        <v>0</v>
      </c>
      <c r="O711" s="502"/>
      <c r="P711" s="101">
        <v>1495</v>
      </c>
      <c r="Q711" s="503">
        <f t="shared" si="16"/>
        <v>0</v>
      </c>
      <c r="R711" s="502">
        <f t="shared" si="9"/>
        <v>61</v>
      </c>
      <c r="S711" s="101">
        <v>1495</v>
      </c>
      <c r="T711" s="503">
        <f t="shared" si="17"/>
        <v>91195</v>
      </c>
    </row>
    <row r="712" spans="2:20" s="280" customFormat="1" ht="22.5" customHeight="1" outlineLevel="2">
      <c r="B712" s="208"/>
      <c r="C712" s="209" t="s">
        <v>155</v>
      </c>
      <c r="D712" s="209" t="s">
        <v>90</v>
      </c>
      <c r="E712" s="210" t="s">
        <v>722</v>
      </c>
      <c r="F712" s="211" t="s">
        <v>723</v>
      </c>
      <c r="G712" s="212" t="s">
        <v>182</v>
      </c>
      <c r="H712" s="213">
        <v>61</v>
      </c>
      <c r="I712" s="101">
        <v>691</v>
      </c>
      <c r="J712" s="214">
        <f t="shared" si="14"/>
        <v>42151</v>
      </c>
      <c r="K712" s="653" t="s">
        <v>191</v>
      </c>
      <c r="L712" s="502"/>
      <c r="M712" s="101">
        <v>691</v>
      </c>
      <c r="N712" s="503">
        <f t="shared" si="15"/>
        <v>0</v>
      </c>
      <c r="O712" s="502"/>
      <c r="P712" s="101">
        <v>691</v>
      </c>
      <c r="Q712" s="503">
        <f t="shared" si="16"/>
        <v>0</v>
      </c>
      <c r="R712" s="502">
        <f t="shared" si="9"/>
        <v>61</v>
      </c>
      <c r="S712" s="101">
        <v>691</v>
      </c>
      <c r="T712" s="503">
        <f t="shared" si="17"/>
        <v>42151</v>
      </c>
    </row>
    <row r="713" spans="2:20" s="280" customFormat="1" ht="22.5" customHeight="1" outlineLevel="2">
      <c r="B713" s="208"/>
      <c r="C713" s="209" t="s">
        <v>156</v>
      </c>
      <c r="D713" s="209" t="s">
        <v>90</v>
      </c>
      <c r="E713" s="210" t="s">
        <v>724</v>
      </c>
      <c r="F713" s="211" t="s">
        <v>725</v>
      </c>
      <c r="G713" s="212" t="s">
        <v>182</v>
      </c>
      <c r="H713" s="213">
        <v>1</v>
      </c>
      <c r="I713" s="101">
        <v>6063.2</v>
      </c>
      <c r="J713" s="214">
        <f t="shared" si="14"/>
        <v>6063.2</v>
      </c>
      <c r="K713" s="653" t="s">
        <v>191</v>
      </c>
      <c r="L713" s="502"/>
      <c r="M713" s="101">
        <v>6063.2</v>
      </c>
      <c r="N713" s="503">
        <f t="shared" si="15"/>
        <v>0</v>
      </c>
      <c r="O713" s="502"/>
      <c r="P713" s="101">
        <v>6063.2</v>
      </c>
      <c r="Q713" s="503">
        <f t="shared" si="16"/>
        <v>0</v>
      </c>
      <c r="R713" s="502">
        <f t="shared" si="9"/>
        <v>1</v>
      </c>
      <c r="S713" s="101">
        <v>6063.2</v>
      </c>
      <c r="T713" s="503">
        <f t="shared" si="17"/>
        <v>6063.2</v>
      </c>
    </row>
    <row r="714" spans="2:20" s="280" customFormat="1" ht="22.5" customHeight="1" outlineLevel="2">
      <c r="B714" s="208"/>
      <c r="C714" s="209" t="s">
        <v>157</v>
      </c>
      <c r="D714" s="209" t="s">
        <v>90</v>
      </c>
      <c r="E714" s="210" t="s">
        <v>726</v>
      </c>
      <c r="F714" s="211" t="s">
        <v>727</v>
      </c>
      <c r="G714" s="212" t="s">
        <v>182</v>
      </c>
      <c r="H714" s="213">
        <v>1</v>
      </c>
      <c r="I714" s="101">
        <v>3611.2</v>
      </c>
      <c r="J714" s="214">
        <f t="shared" si="14"/>
        <v>3611.2</v>
      </c>
      <c r="K714" s="653" t="s">
        <v>191</v>
      </c>
      <c r="L714" s="502"/>
      <c r="M714" s="101">
        <v>3611.2</v>
      </c>
      <c r="N714" s="503">
        <f t="shared" si="15"/>
        <v>0</v>
      </c>
      <c r="O714" s="502"/>
      <c r="P714" s="101">
        <v>3611.2</v>
      </c>
      <c r="Q714" s="503">
        <f t="shared" si="16"/>
        <v>0</v>
      </c>
      <c r="R714" s="502">
        <f t="shared" si="9"/>
        <v>1</v>
      </c>
      <c r="S714" s="101">
        <v>3611.2</v>
      </c>
      <c r="T714" s="503">
        <f t="shared" si="17"/>
        <v>3611.2</v>
      </c>
    </row>
    <row r="715" spans="2:20" s="280" customFormat="1" ht="22.5" customHeight="1" outlineLevel="2">
      <c r="B715" s="208"/>
      <c r="C715" s="209" t="s">
        <v>158</v>
      </c>
      <c r="D715" s="209" t="s">
        <v>90</v>
      </c>
      <c r="E715" s="210" t="s">
        <v>728</v>
      </c>
      <c r="F715" s="211" t="s">
        <v>729</v>
      </c>
      <c r="G715" s="212" t="s">
        <v>182</v>
      </c>
      <c r="H715" s="213">
        <v>1</v>
      </c>
      <c r="I715" s="101">
        <v>610.2</v>
      </c>
      <c r="J715" s="214">
        <f t="shared" si="14"/>
        <v>610.2</v>
      </c>
      <c r="K715" s="653" t="s">
        <v>191</v>
      </c>
      <c r="L715" s="502"/>
      <c r="M715" s="101">
        <v>610.2</v>
      </c>
      <c r="N715" s="503">
        <f t="shared" si="15"/>
        <v>0</v>
      </c>
      <c r="O715" s="502"/>
      <c r="P715" s="101">
        <v>610.2</v>
      </c>
      <c r="Q715" s="503">
        <f t="shared" si="16"/>
        <v>0</v>
      </c>
      <c r="R715" s="502">
        <f t="shared" si="9"/>
        <v>1</v>
      </c>
      <c r="S715" s="101">
        <v>610.2</v>
      </c>
      <c r="T715" s="503">
        <f t="shared" si="17"/>
        <v>610.2</v>
      </c>
    </row>
    <row r="716" spans="2:20" s="280" customFormat="1" ht="22.5" customHeight="1" outlineLevel="2">
      <c r="B716" s="208"/>
      <c r="C716" s="209" t="s">
        <v>159</v>
      </c>
      <c r="D716" s="209" t="s">
        <v>90</v>
      </c>
      <c r="E716" s="210" t="s">
        <v>730</v>
      </c>
      <c r="F716" s="211" t="s">
        <v>731</v>
      </c>
      <c r="G716" s="212" t="s">
        <v>182</v>
      </c>
      <c r="H716" s="213">
        <v>1</v>
      </c>
      <c r="I716" s="101">
        <v>1312.4</v>
      </c>
      <c r="J716" s="214">
        <f t="shared" si="14"/>
        <v>1312.4</v>
      </c>
      <c r="K716" s="653" t="s">
        <v>191</v>
      </c>
      <c r="L716" s="502"/>
      <c r="M716" s="101">
        <v>1312.4</v>
      </c>
      <c r="N716" s="503">
        <f t="shared" si="15"/>
        <v>0</v>
      </c>
      <c r="O716" s="502"/>
      <c r="P716" s="101">
        <v>1312.4</v>
      </c>
      <c r="Q716" s="503">
        <f t="shared" si="16"/>
        <v>0</v>
      </c>
      <c r="R716" s="502">
        <f t="shared" si="9"/>
        <v>1</v>
      </c>
      <c r="S716" s="101">
        <v>1312.4</v>
      </c>
      <c r="T716" s="503">
        <f t="shared" si="17"/>
        <v>1312.4</v>
      </c>
    </row>
    <row r="717" spans="2:20" s="280" customFormat="1" ht="22.5" customHeight="1" outlineLevel="2">
      <c r="B717" s="208"/>
      <c r="C717" s="209" t="s">
        <v>160</v>
      </c>
      <c r="D717" s="209" t="s">
        <v>90</v>
      </c>
      <c r="E717" s="210" t="s">
        <v>732</v>
      </c>
      <c r="F717" s="211" t="s">
        <v>733</v>
      </c>
      <c r="G717" s="212" t="s">
        <v>182</v>
      </c>
      <c r="H717" s="213">
        <v>1</v>
      </c>
      <c r="I717" s="101">
        <v>2746</v>
      </c>
      <c r="J717" s="214">
        <f t="shared" si="14"/>
        <v>2746</v>
      </c>
      <c r="K717" s="653" t="s">
        <v>191</v>
      </c>
      <c r="L717" s="502"/>
      <c r="M717" s="101">
        <v>2746</v>
      </c>
      <c r="N717" s="503">
        <f t="shared" si="15"/>
        <v>0</v>
      </c>
      <c r="O717" s="502"/>
      <c r="P717" s="101">
        <v>2746</v>
      </c>
      <c r="Q717" s="503">
        <f t="shared" si="16"/>
        <v>0</v>
      </c>
      <c r="R717" s="502">
        <f t="shared" si="9"/>
        <v>1</v>
      </c>
      <c r="S717" s="101">
        <v>2746</v>
      </c>
      <c r="T717" s="503">
        <f t="shared" si="17"/>
        <v>2746</v>
      </c>
    </row>
    <row r="718" spans="2:20" s="280" customFormat="1" ht="22.5" customHeight="1" outlineLevel="2">
      <c r="B718" s="208"/>
      <c r="C718" s="209" t="s">
        <v>161</v>
      </c>
      <c r="D718" s="209" t="s">
        <v>90</v>
      </c>
      <c r="E718" s="210" t="s">
        <v>734</v>
      </c>
      <c r="F718" s="211" t="s">
        <v>735</v>
      </c>
      <c r="G718" s="212" t="s">
        <v>182</v>
      </c>
      <c r="H718" s="213">
        <v>60</v>
      </c>
      <c r="I718" s="101">
        <v>3242</v>
      </c>
      <c r="J718" s="214">
        <f t="shared" si="14"/>
        <v>194520</v>
      </c>
      <c r="K718" s="653" t="s">
        <v>191</v>
      </c>
      <c r="L718" s="502"/>
      <c r="M718" s="101">
        <v>3242</v>
      </c>
      <c r="N718" s="503">
        <f t="shared" si="15"/>
        <v>0</v>
      </c>
      <c r="O718" s="502"/>
      <c r="P718" s="101">
        <v>3242</v>
      </c>
      <c r="Q718" s="503">
        <f t="shared" si="16"/>
        <v>0</v>
      </c>
      <c r="R718" s="502">
        <f t="shared" si="9"/>
        <v>60</v>
      </c>
      <c r="S718" s="101">
        <v>3242</v>
      </c>
      <c r="T718" s="503">
        <f t="shared" si="17"/>
        <v>194520</v>
      </c>
    </row>
    <row r="719" spans="2:20" s="280" customFormat="1" ht="22.5" customHeight="1" outlineLevel="2">
      <c r="B719" s="208"/>
      <c r="C719" s="209" t="s">
        <v>162</v>
      </c>
      <c r="D719" s="209" t="s">
        <v>90</v>
      </c>
      <c r="E719" s="210" t="s">
        <v>736</v>
      </c>
      <c r="F719" s="211" t="s">
        <v>737</v>
      </c>
      <c r="G719" s="212" t="s">
        <v>182</v>
      </c>
      <c r="H719" s="213">
        <v>1</v>
      </c>
      <c r="I719" s="101">
        <v>3637.7</v>
      </c>
      <c r="J719" s="214">
        <f t="shared" si="14"/>
        <v>3637.7</v>
      </c>
      <c r="K719" s="653" t="s">
        <v>191</v>
      </c>
      <c r="L719" s="502"/>
      <c r="M719" s="101">
        <v>3637.7</v>
      </c>
      <c r="N719" s="503">
        <f t="shared" si="15"/>
        <v>0</v>
      </c>
      <c r="O719" s="502"/>
      <c r="P719" s="101">
        <v>3637.7</v>
      </c>
      <c r="Q719" s="503">
        <f t="shared" si="16"/>
        <v>0</v>
      </c>
      <c r="R719" s="502">
        <f t="shared" si="9"/>
        <v>1</v>
      </c>
      <c r="S719" s="101">
        <v>3637.7</v>
      </c>
      <c r="T719" s="503">
        <f t="shared" si="17"/>
        <v>3637.7</v>
      </c>
    </row>
    <row r="720" spans="2:20" s="280" customFormat="1" ht="22.5" customHeight="1" outlineLevel="2">
      <c r="B720" s="208"/>
      <c r="C720" s="209" t="s">
        <v>163</v>
      </c>
      <c r="D720" s="209" t="s">
        <v>90</v>
      </c>
      <c r="E720" s="210" t="s">
        <v>738</v>
      </c>
      <c r="F720" s="211" t="s">
        <v>739</v>
      </c>
      <c r="G720" s="212" t="s">
        <v>182</v>
      </c>
      <c r="H720" s="213">
        <v>1</v>
      </c>
      <c r="I720" s="101">
        <v>2231.9</v>
      </c>
      <c r="J720" s="214">
        <f t="shared" si="14"/>
        <v>2231.9</v>
      </c>
      <c r="K720" s="653" t="s">
        <v>191</v>
      </c>
      <c r="L720" s="502"/>
      <c r="M720" s="101">
        <v>2231.9</v>
      </c>
      <c r="N720" s="503">
        <f t="shared" si="15"/>
        <v>0</v>
      </c>
      <c r="O720" s="502"/>
      <c r="P720" s="101">
        <v>2231.9</v>
      </c>
      <c r="Q720" s="503">
        <f t="shared" si="16"/>
        <v>0</v>
      </c>
      <c r="R720" s="502">
        <f t="shared" si="9"/>
        <v>1</v>
      </c>
      <c r="S720" s="101">
        <v>2231.9</v>
      </c>
      <c r="T720" s="503">
        <f t="shared" si="17"/>
        <v>2231.9</v>
      </c>
    </row>
    <row r="721" spans="2:20" s="280" customFormat="1" ht="22.5" customHeight="1" outlineLevel="2">
      <c r="B721" s="208"/>
      <c r="C721" s="209" t="s">
        <v>164</v>
      </c>
      <c r="D721" s="209" t="s">
        <v>90</v>
      </c>
      <c r="E721" s="210" t="s">
        <v>740</v>
      </c>
      <c r="F721" s="211" t="s">
        <v>741</v>
      </c>
      <c r="G721" s="212" t="s">
        <v>182</v>
      </c>
      <c r="H721" s="213">
        <v>61</v>
      </c>
      <c r="I721" s="101">
        <v>3254.5</v>
      </c>
      <c r="J721" s="214">
        <f t="shared" si="14"/>
        <v>198524.5</v>
      </c>
      <c r="K721" s="653" t="s">
        <v>191</v>
      </c>
      <c r="L721" s="502"/>
      <c r="M721" s="101">
        <v>3254.5</v>
      </c>
      <c r="N721" s="503">
        <f t="shared" si="15"/>
        <v>0</v>
      </c>
      <c r="O721" s="502"/>
      <c r="P721" s="101">
        <v>3254.5</v>
      </c>
      <c r="Q721" s="503">
        <f t="shared" si="16"/>
        <v>0</v>
      </c>
      <c r="R721" s="502">
        <f t="shared" si="9"/>
        <v>61</v>
      </c>
      <c r="S721" s="101">
        <v>3254.5</v>
      </c>
      <c r="T721" s="503">
        <f t="shared" si="17"/>
        <v>198524.5</v>
      </c>
    </row>
    <row r="722" spans="2:20" s="280" customFormat="1" ht="31.5" customHeight="1" outlineLevel="2">
      <c r="B722" s="208"/>
      <c r="C722" s="209" t="s">
        <v>165</v>
      </c>
      <c r="D722" s="209" t="s">
        <v>90</v>
      </c>
      <c r="E722" s="210" t="s">
        <v>742</v>
      </c>
      <c r="F722" s="211" t="s">
        <v>743</v>
      </c>
      <c r="G722" s="212" t="s">
        <v>182</v>
      </c>
      <c r="H722" s="213">
        <v>65</v>
      </c>
      <c r="I722" s="101">
        <v>2231.9</v>
      </c>
      <c r="J722" s="214">
        <f t="shared" si="14"/>
        <v>145073.5</v>
      </c>
      <c r="K722" s="653" t="s">
        <v>192</v>
      </c>
      <c r="L722" s="502"/>
      <c r="M722" s="101">
        <v>2231.9</v>
      </c>
      <c r="N722" s="503">
        <f t="shared" si="15"/>
        <v>0</v>
      </c>
      <c r="O722" s="502"/>
      <c r="P722" s="101">
        <v>2231.9</v>
      </c>
      <c r="Q722" s="503">
        <f t="shared" si="16"/>
        <v>0</v>
      </c>
      <c r="R722" s="502">
        <f t="shared" si="9"/>
        <v>65</v>
      </c>
      <c r="S722" s="101">
        <v>2231.9</v>
      </c>
      <c r="T722" s="503">
        <f t="shared" si="17"/>
        <v>145073.5</v>
      </c>
    </row>
    <row r="723" spans="2:20" s="280" customFormat="1" ht="31.5" customHeight="1" outlineLevel="2">
      <c r="B723" s="208"/>
      <c r="C723" s="209" t="s">
        <v>12</v>
      </c>
      <c r="D723" s="209" t="s">
        <v>90</v>
      </c>
      <c r="E723" s="210" t="s">
        <v>744</v>
      </c>
      <c r="F723" s="211" t="s">
        <v>745</v>
      </c>
      <c r="G723" s="212" t="s">
        <v>182</v>
      </c>
      <c r="H723" s="213">
        <v>9</v>
      </c>
      <c r="I723" s="101">
        <v>1811.2</v>
      </c>
      <c r="J723" s="214">
        <f t="shared" si="14"/>
        <v>16300.8</v>
      </c>
      <c r="K723" s="653" t="s">
        <v>192</v>
      </c>
      <c r="L723" s="502"/>
      <c r="M723" s="101">
        <v>1811.2</v>
      </c>
      <c r="N723" s="503">
        <f t="shared" si="15"/>
        <v>0</v>
      </c>
      <c r="O723" s="502"/>
      <c r="P723" s="101">
        <v>1811.2</v>
      </c>
      <c r="Q723" s="503">
        <f t="shared" si="16"/>
        <v>0</v>
      </c>
      <c r="R723" s="502">
        <f t="shared" si="9"/>
        <v>9</v>
      </c>
      <c r="S723" s="101">
        <v>1811.2</v>
      </c>
      <c r="T723" s="503">
        <f t="shared" si="17"/>
        <v>16300.8</v>
      </c>
    </row>
    <row r="724" spans="2:20" s="280" customFormat="1" ht="31.5" customHeight="1" outlineLevel="2">
      <c r="B724" s="208"/>
      <c r="C724" s="209" t="s">
        <v>166</v>
      </c>
      <c r="D724" s="209" t="s">
        <v>90</v>
      </c>
      <c r="E724" s="210" t="s">
        <v>746</v>
      </c>
      <c r="F724" s="211" t="s">
        <v>747</v>
      </c>
      <c r="G724" s="212" t="s">
        <v>182</v>
      </c>
      <c r="H724" s="213">
        <v>3</v>
      </c>
      <c r="I724" s="101">
        <v>167.2</v>
      </c>
      <c r="J724" s="214">
        <f t="shared" si="14"/>
        <v>501.6</v>
      </c>
      <c r="K724" s="653" t="s">
        <v>192</v>
      </c>
      <c r="L724" s="502"/>
      <c r="M724" s="101">
        <v>167.2</v>
      </c>
      <c r="N724" s="503">
        <f t="shared" si="15"/>
        <v>0</v>
      </c>
      <c r="O724" s="502"/>
      <c r="P724" s="101">
        <v>167.2</v>
      </c>
      <c r="Q724" s="503">
        <f t="shared" si="16"/>
        <v>0</v>
      </c>
      <c r="R724" s="502">
        <f t="shared" si="9"/>
        <v>3</v>
      </c>
      <c r="S724" s="101">
        <v>167.2</v>
      </c>
      <c r="T724" s="503">
        <f t="shared" si="17"/>
        <v>501.6</v>
      </c>
    </row>
    <row r="725" spans="2:20" s="280" customFormat="1" ht="22.5" customHeight="1" outlineLevel="2">
      <c r="B725" s="208"/>
      <c r="C725" s="209" t="s">
        <v>167</v>
      </c>
      <c r="D725" s="209" t="s">
        <v>90</v>
      </c>
      <c r="E725" s="210" t="s">
        <v>748</v>
      </c>
      <c r="F725" s="211" t="s">
        <v>749</v>
      </c>
      <c r="G725" s="212" t="s">
        <v>182</v>
      </c>
      <c r="H725" s="213">
        <v>26</v>
      </c>
      <c r="I725" s="101">
        <v>182.6</v>
      </c>
      <c r="J725" s="214">
        <f t="shared" si="14"/>
        <v>4747.6</v>
      </c>
      <c r="K725" s="653" t="s">
        <v>191</v>
      </c>
      <c r="L725" s="502"/>
      <c r="M725" s="101">
        <v>182.6</v>
      </c>
      <c r="N725" s="503">
        <f t="shared" si="15"/>
        <v>0</v>
      </c>
      <c r="O725" s="502"/>
      <c r="P725" s="101">
        <v>182.6</v>
      </c>
      <c r="Q725" s="503">
        <f t="shared" si="16"/>
        <v>0</v>
      </c>
      <c r="R725" s="502">
        <f t="shared" si="9"/>
        <v>26</v>
      </c>
      <c r="S725" s="101">
        <v>182.6</v>
      </c>
      <c r="T725" s="503">
        <f t="shared" si="17"/>
        <v>4747.6</v>
      </c>
    </row>
    <row r="726" spans="2:20" s="280" customFormat="1" ht="22.5" customHeight="1" outlineLevel="2">
      <c r="B726" s="208"/>
      <c r="C726" s="209" t="s">
        <v>168</v>
      </c>
      <c r="D726" s="209" t="s">
        <v>90</v>
      </c>
      <c r="E726" s="210" t="s">
        <v>750</v>
      </c>
      <c r="F726" s="211" t="s">
        <v>751</v>
      </c>
      <c r="G726" s="212" t="s">
        <v>182</v>
      </c>
      <c r="H726" s="213">
        <v>21</v>
      </c>
      <c r="I726" s="101">
        <v>204.9</v>
      </c>
      <c r="J726" s="214">
        <f t="shared" si="14"/>
        <v>4302.9</v>
      </c>
      <c r="K726" s="653" t="s">
        <v>191</v>
      </c>
      <c r="L726" s="502"/>
      <c r="M726" s="101">
        <v>204.9</v>
      </c>
      <c r="N726" s="503">
        <f t="shared" si="15"/>
        <v>0</v>
      </c>
      <c r="O726" s="502"/>
      <c r="P726" s="101">
        <v>204.9</v>
      </c>
      <c r="Q726" s="503">
        <f t="shared" si="16"/>
        <v>0</v>
      </c>
      <c r="R726" s="502">
        <f t="shared" si="9"/>
        <v>21</v>
      </c>
      <c r="S726" s="101">
        <v>204.9</v>
      </c>
      <c r="T726" s="503">
        <f t="shared" si="17"/>
        <v>4302.9</v>
      </c>
    </row>
    <row r="727" spans="2:20" s="280" customFormat="1" ht="22.5" customHeight="1" outlineLevel="2">
      <c r="B727" s="208"/>
      <c r="C727" s="209" t="s">
        <v>169</v>
      </c>
      <c r="D727" s="209" t="s">
        <v>90</v>
      </c>
      <c r="E727" s="210" t="s">
        <v>752</v>
      </c>
      <c r="F727" s="211" t="s">
        <v>753</v>
      </c>
      <c r="G727" s="212" t="s">
        <v>182</v>
      </c>
      <c r="H727" s="213">
        <v>34</v>
      </c>
      <c r="I727" s="101">
        <v>229.9</v>
      </c>
      <c r="J727" s="214">
        <f t="shared" si="14"/>
        <v>7816.6</v>
      </c>
      <c r="K727" s="653" t="s">
        <v>191</v>
      </c>
      <c r="L727" s="502"/>
      <c r="M727" s="101">
        <v>229.9</v>
      </c>
      <c r="N727" s="503">
        <f t="shared" si="15"/>
        <v>0</v>
      </c>
      <c r="O727" s="502"/>
      <c r="P727" s="101">
        <v>229.9</v>
      </c>
      <c r="Q727" s="503">
        <f t="shared" si="16"/>
        <v>0</v>
      </c>
      <c r="R727" s="502">
        <f t="shared" si="9"/>
        <v>34</v>
      </c>
      <c r="S727" s="101">
        <v>229.9</v>
      </c>
      <c r="T727" s="503">
        <f t="shared" si="17"/>
        <v>7816.6</v>
      </c>
    </row>
    <row r="728" spans="2:20" s="280" customFormat="1" ht="31.5" customHeight="1" outlineLevel="2">
      <c r="B728" s="208"/>
      <c r="C728" s="209" t="s">
        <v>170</v>
      </c>
      <c r="D728" s="209" t="s">
        <v>90</v>
      </c>
      <c r="E728" s="210" t="s">
        <v>754</v>
      </c>
      <c r="F728" s="211" t="s">
        <v>755</v>
      </c>
      <c r="G728" s="212" t="s">
        <v>182</v>
      </c>
      <c r="H728" s="213">
        <v>11</v>
      </c>
      <c r="I728" s="101">
        <v>253.6</v>
      </c>
      <c r="J728" s="214">
        <f t="shared" si="14"/>
        <v>2789.6</v>
      </c>
      <c r="K728" s="653" t="s">
        <v>192</v>
      </c>
      <c r="L728" s="502"/>
      <c r="M728" s="101">
        <v>253.6</v>
      </c>
      <c r="N728" s="503">
        <f t="shared" si="15"/>
        <v>0</v>
      </c>
      <c r="O728" s="502"/>
      <c r="P728" s="101">
        <v>253.6</v>
      </c>
      <c r="Q728" s="503">
        <f t="shared" si="16"/>
        <v>0</v>
      </c>
      <c r="R728" s="502">
        <f t="shared" si="9"/>
        <v>11</v>
      </c>
      <c r="S728" s="101">
        <v>253.6</v>
      </c>
      <c r="T728" s="503">
        <f t="shared" si="17"/>
        <v>2789.6</v>
      </c>
    </row>
    <row r="729" spans="2:20" s="280" customFormat="1" ht="22.5" customHeight="1" outlineLevel="2">
      <c r="B729" s="208"/>
      <c r="C729" s="209" t="s">
        <v>171</v>
      </c>
      <c r="D729" s="209" t="s">
        <v>90</v>
      </c>
      <c r="E729" s="210" t="s">
        <v>756</v>
      </c>
      <c r="F729" s="211" t="s">
        <v>757</v>
      </c>
      <c r="G729" s="212" t="s">
        <v>182</v>
      </c>
      <c r="H729" s="213">
        <v>74</v>
      </c>
      <c r="I729" s="101">
        <v>1018.5</v>
      </c>
      <c r="J729" s="214">
        <f t="shared" si="14"/>
        <v>75369</v>
      </c>
      <c r="K729" s="653" t="s">
        <v>191</v>
      </c>
      <c r="L729" s="502"/>
      <c r="M729" s="101">
        <v>1018.5</v>
      </c>
      <c r="N729" s="503">
        <f t="shared" si="15"/>
        <v>0</v>
      </c>
      <c r="O729" s="502"/>
      <c r="P729" s="101">
        <v>1018.5</v>
      </c>
      <c r="Q729" s="503">
        <f t="shared" si="16"/>
        <v>0</v>
      </c>
      <c r="R729" s="502">
        <f t="shared" si="9"/>
        <v>74</v>
      </c>
      <c r="S729" s="101">
        <v>1018.5</v>
      </c>
      <c r="T729" s="503">
        <f t="shared" si="17"/>
        <v>75369</v>
      </c>
    </row>
    <row r="730" spans="2:20" s="280" customFormat="1" ht="22.5" customHeight="1" outlineLevel="2">
      <c r="B730" s="208"/>
      <c r="C730" s="209" t="s">
        <v>172</v>
      </c>
      <c r="D730" s="209" t="s">
        <v>90</v>
      </c>
      <c r="E730" s="210" t="s">
        <v>758</v>
      </c>
      <c r="F730" s="211" t="s">
        <v>759</v>
      </c>
      <c r="G730" s="212" t="s">
        <v>182</v>
      </c>
      <c r="H730" s="213">
        <v>43</v>
      </c>
      <c r="I730" s="101">
        <v>650.7</v>
      </c>
      <c r="J730" s="214">
        <f t="shared" si="14"/>
        <v>27980.1</v>
      </c>
      <c r="K730" s="653" t="s">
        <v>191</v>
      </c>
      <c r="L730" s="502"/>
      <c r="M730" s="101">
        <v>650.7</v>
      </c>
      <c r="N730" s="503">
        <f t="shared" si="15"/>
        <v>0</v>
      </c>
      <c r="O730" s="502"/>
      <c r="P730" s="101">
        <v>650.7</v>
      </c>
      <c r="Q730" s="503">
        <f t="shared" si="16"/>
        <v>0</v>
      </c>
      <c r="R730" s="502">
        <f t="shared" si="9"/>
        <v>43</v>
      </c>
      <c r="S730" s="101">
        <v>650.7</v>
      </c>
      <c r="T730" s="503">
        <f t="shared" si="17"/>
        <v>27980.1</v>
      </c>
    </row>
    <row r="731" spans="2:20" s="280" customFormat="1" ht="22.5" customHeight="1" outlineLevel="2">
      <c r="B731" s="208"/>
      <c r="C731" s="209" t="s">
        <v>173</v>
      </c>
      <c r="D731" s="209" t="s">
        <v>90</v>
      </c>
      <c r="E731" s="210" t="s">
        <v>760</v>
      </c>
      <c r="F731" s="211" t="s">
        <v>761</v>
      </c>
      <c r="G731" s="212" t="s">
        <v>182</v>
      </c>
      <c r="H731" s="213">
        <v>59</v>
      </c>
      <c r="I731" s="101">
        <v>901.5</v>
      </c>
      <c r="J731" s="214">
        <f t="shared" si="14"/>
        <v>53188.5</v>
      </c>
      <c r="K731" s="653" t="s">
        <v>191</v>
      </c>
      <c r="L731" s="502"/>
      <c r="M731" s="101">
        <v>901.5</v>
      </c>
      <c r="N731" s="503">
        <f t="shared" si="15"/>
        <v>0</v>
      </c>
      <c r="O731" s="502"/>
      <c r="P731" s="101">
        <v>901.5</v>
      </c>
      <c r="Q731" s="503">
        <f t="shared" si="16"/>
        <v>0</v>
      </c>
      <c r="R731" s="502">
        <f t="shared" si="9"/>
        <v>59</v>
      </c>
      <c r="S731" s="101">
        <v>901.5</v>
      </c>
      <c r="T731" s="503">
        <f t="shared" si="17"/>
        <v>53188.5</v>
      </c>
    </row>
    <row r="732" spans="2:20" s="280" customFormat="1" ht="22.5" customHeight="1" outlineLevel="2">
      <c r="B732" s="208"/>
      <c r="C732" s="209" t="s">
        <v>174</v>
      </c>
      <c r="D732" s="209" t="s">
        <v>90</v>
      </c>
      <c r="E732" s="210" t="s">
        <v>762</v>
      </c>
      <c r="F732" s="211" t="s">
        <v>763</v>
      </c>
      <c r="G732" s="212" t="s">
        <v>182</v>
      </c>
      <c r="H732" s="213">
        <v>24</v>
      </c>
      <c r="I732" s="101">
        <v>1462.9</v>
      </c>
      <c r="J732" s="214">
        <f t="shared" si="14"/>
        <v>35109.6</v>
      </c>
      <c r="K732" s="653" t="s">
        <v>191</v>
      </c>
      <c r="L732" s="502"/>
      <c r="M732" s="101">
        <v>1462.9</v>
      </c>
      <c r="N732" s="503">
        <f t="shared" si="15"/>
        <v>0</v>
      </c>
      <c r="O732" s="502"/>
      <c r="P732" s="101">
        <v>1462.9</v>
      </c>
      <c r="Q732" s="503">
        <f t="shared" si="16"/>
        <v>0</v>
      </c>
      <c r="R732" s="502">
        <f t="shared" si="9"/>
        <v>24</v>
      </c>
      <c r="S732" s="101">
        <v>1462.9</v>
      </c>
      <c r="T732" s="503">
        <f t="shared" si="17"/>
        <v>35109.6</v>
      </c>
    </row>
    <row r="733" spans="2:20" s="280" customFormat="1" ht="22.5" customHeight="1" outlineLevel="2">
      <c r="B733" s="208"/>
      <c r="C733" s="209" t="s">
        <v>175</v>
      </c>
      <c r="D733" s="209" t="s">
        <v>90</v>
      </c>
      <c r="E733" s="210" t="s">
        <v>764</v>
      </c>
      <c r="F733" s="211" t="s">
        <v>765</v>
      </c>
      <c r="G733" s="212" t="s">
        <v>182</v>
      </c>
      <c r="H733" s="213">
        <v>71</v>
      </c>
      <c r="I733" s="101">
        <v>4876.2</v>
      </c>
      <c r="J733" s="214">
        <f t="shared" si="14"/>
        <v>346210.2</v>
      </c>
      <c r="K733" s="653" t="s">
        <v>191</v>
      </c>
      <c r="L733" s="502"/>
      <c r="M733" s="101">
        <v>4876.2</v>
      </c>
      <c r="N733" s="503">
        <f t="shared" si="15"/>
        <v>0</v>
      </c>
      <c r="O733" s="502"/>
      <c r="P733" s="101">
        <v>4876.2</v>
      </c>
      <c r="Q733" s="503">
        <f t="shared" si="16"/>
        <v>0</v>
      </c>
      <c r="R733" s="502">
        <f t="shared" si="9"/>
        <v>71</v>
      </c>
      <c r="S733" s="101">
        <v>4876.2</v>
      </c>
      <c r="T733" s="503">
        <f t="shared" si="17"/>
        <v>346210.2</v>
      </c>
    </row>
    <row r="734" spans="2:20" s="1" customFormat="1" ht="22.5" customHeight="1" outlineLevel="2">
      <c r="B734" s="115"/>
      <c r="C734" s="86" t="s">
        <v>176</v>
      </c>
      <c r="D734" s="86" t="s">
        <v>90</v>
      </c>
      <c r="E734" s="87" t="s">
        <v>766</v>
      </c>
      <c r="F734" s="88" t="s">
        <v>767</v>
      </c>
      <c r="G734" s="89" t="s">
        <v>182</v>
      </c>
      <c r="H734" s="90">
        <v>3</v>
      </c>
      <c r="I734" s="101">
        <v>5433.5</v>
      </c>
      <c r="J734" s="91">
        <f t="shared" si="14"/>
        <v>16300.5</v>
      </c>
      <c r="K734" s="656" t="s">
        <v>191</v>
      </c>
      <c r="L734" s="246"/>
      <c r="M734" s="101">
        <v>5433.5</v>
      </c>
      <c r="N734" s="247">
        <f t="shared" si="15"/>
        <v>0</v>
      </c>
      <c r="O734" s="246"/>
      <c r="P734" s="101">
        <v>5433.5</v>
      </c>
      <c r="Q734" s="247">
        <f t="shared" si="16"/>
        <v>0</v>
      </c>
      <c r="R734" s="246">
        <f t="shared" si="9"/>
        <v>3</v>
      </c>
      <c r="S734" s="101">
        <v>5433.5</v>
      </c>
      <c r="T734" s="247">
        <f t="shared" si="17"/>
        <v>16300.5</v>
      </c>
    </row>
    <row r="735" spans="2:20" s="6" customFormat="1" ht="29.85" customHeight="1" outlineLevel="1" collapsed="1">
      <c r="B735" s="131"/>
      <c r="C735" s="66"/>
      <c r="D735" s="67" t="s">
        <v>36</v>
      </c>
      <c r="E735" s="68" t="s">
        <v>165</v>
      </c>
      <c r="F735" s="68" t="s">
        <v>768</v>
      </c>
      <c r="G735" s="66"/>
      <c r="H735" s="66"/>
      <c r="I735" s="132" t="s">
        <v>15</v>
      </c>
      <c r="J735" s="69">
        <f>J736</f>
        <v>327971.92</v>
      </c>
      <c r="K735" s="66"/>
      <c r="L735" s="131"/>
      <c r="M735" s="132" t="s">
        <v>15</v>
      </c>
      <c r="N735" s="233">
        <f>N736</f>
        <v>0</v>
      </c>
      <c r="O735" s="131"/>
      <c r="P735" s="132" t="s">
        <v>15</v>
      </c>
      <c r="Q735" s="233">
        <f>Q736</f>
        <v>0</v>
      </c>
      <c r="R735" s="131"/>
      <c r="S735" s="132" t="s">
        <v>15</v>
      </c>
      <c r="T735" s="233">
        <f>T736</f>
        <v>327971.92</v>
      </c>
    </row>
    <row r="736" spans="2:20" s="1" customFormat="1" ht="22.5" customHeight="1" hidden="1" outlineLevel="2">
      <c r="B736" s="115"/>
      <c r="C736" s="70" t="s">
        <v>177</v>
      </c>
      <c r="D736" s="70" t="s">
        <v>67</v>
      </c>
      <c r="E736" s="71" t="s">
        <v>769</v>
      </c>
      <c r="F736" s="72" t="s">
        <v>770</v>
      </c>
      <c r="G736" s="73" t="s">
        <v>82</v>
      </c>
      <c r="H736" s="74">
        <v>6720.736</v>
      </c>
      <c r="I736" s="100">
        <v>48.8</v>
      </c>
      <c r="J736" s="75">
        <f>ROUND(I736*H736,2)</f>
        <v>327971.92</v>
      </c>
      <c r="K736" s="657" t="s">
        <v>191</v>
      </c>
      <c r="L736" s="235"/>
      <c r="M736" s="100">
        <v>48.8</v>
      </c>
      <c r="N736" s="236">
        <f>ROUND(M736*L736,2)</f>
        <v>0</v>
      </c>
      <c r="O736" s="235"/>
      <c r="P736" s="100">
        <v>48.8</v>
      </c>
      <c r="Q736" s="236">
        <f>ROUND(P736*O736,2)</f>
        <v>0</v>
      </c>
      <c r="R736" s="235">
        <f t="shared" si="9"/>
        <v>6720.736</v>
      </c>
      <c r="S736" s="100">
        <v>48.8</v>
      </c>
      <c r="T736" s="236">
        <f>ROUND(S736*R736,2)</f>
        <v>327971.92</v>
      </c>
    </row>
    <row r="737" spans="2:20" s="6" customFormat="1" ht="37.35" customHeight="1" collapsed="1">
      <c r="B737" s="131"/>
      <c r="C737" s="66"/>
      <c r="D737" s="67" t="s">
        <v>36</v>
      </c>
      <c r="E737" s="92" t="s">
        <v>90</v>
      </c>
      <c r="F737" s="92" t="s">
        <v>186</v>
      </c>
      <c r="G737" s="66"/>
      <c r="H737" s="66"/>
      <c r="I737" s="132" t="s">
        <v>15</v>
      </c>
      <c r="J737" s="93">
        <f>J738</f>
        <v>51826.8</v>
      </c>
      <c r="K737" s="66"/>
      <c r="L737" s="131"/>
      <c r="M737" s="132" t="s">
        <v>15</v>
      </c>
      <c r="N737" s="232">
        <f>N738</f>
        <v>0</v>
      </c>
      <c r="O737" s="131"/>
      <c r="P737" s="132" t="s">
        <v>15</v>
      </c>
      <c r="Q737" s="232">
        <f>Q738</f>
        <v>0</v>
      </c>
      <c r="R737" s="131"/>
      <c r="S737" s="132" t="s">
        <v>15</v>
      </c>
      <c r="T737" s="232">
        <f>T738</f>
        <v>51826.8</v>
      </c>
    </row>
    <row r="738" spans="2:20" s="6" customFormat="1" ht="19.95" customHeight="1" hidden="1" outlineLevel="1" collapsed="1">
      <c r="B738" s="131"/>
      <c r="C738" s="66"/>
      <c r="D738" s="67" t="s">
        <v>36</v>
      </c>
      <c r="E738" s="68" t="s">
        <v>771</v>
      </c>
      <c r="F738" s="68" t="s">
        <v>772</v>
      </c>
      <c r="G738" s="66"/>
      <c r="H738" s="66"/>
      <c r="I738" s="132" t="s">
        <v>15</v>
      </c>
      <c r="J738" s="69">
        <f>SUM(J739:J744)</f>
        <v>51826.8</v>
      </c>
      <c r="K738" s="66"/>
      <c r="L738" s="131"/>
      <c r="M738" s="132" t="s">
        <v>15</v>
      </c>
      <c r="N738" s="233">
        <f>SUM(N739:N744)</f>
        <v>0</v>
      </c>
      <c r="O738" s="131"/>
      <c r="P738" s="132" t="s">
        <v>15</v>
      </c>
      <c r="Q738" s="233">
        <f>SUM(Q739:Q744)</f>
        <v>0</v>
      </c>
      <c r="R738" s="131"/>
      <c r="S738" s="132" t="s">
        <v>15</v>
      </c>
      <c r="T738" s="233">
        <f>SUM(T739:T744)</f>
        <v>51826.8</v>
      </c>
    </row>
    <row r="739" spans="2:20" s="1" customFormat="1" ht="22.5" customHeight="1" hidden="1" outlineLevel="2">
      <c r="B739" s="115"/>
      <c r="C739" s="70" t="s">
        <v>178</v>
      </c>
      <c r="D739" s="70" t="s">
        <v>67</v>
      </c>
      <c r="E739" s="71" t="s">
        <v>773</v>
      </c>
      <c r="F739" s="72" t="s">
        <v>774</v>
      </c>
      <c r="G739" s="73" t="s">
        <v>104</v>
      </c>
      <c r="H739" s="74">
        <v>12</v>
      </c>
      <c r="I739" s="100">
        <v>348.3</v>
      </c>
      <c r="J739" s="75">
        <f>ROUND(I739*H739,2)</f>
        <v>4179.6</v>
      </c>
      <c r="K739" s="657" t="s">
        <v>191</v>
      </c>
      <c r="L739" s="235"/>
      <c r="M739" s="100">
        <v>348.3</v>
      </c>
      <c r="N739" s="236">
        <f>ROUND(M739*L739,2)</f>
        <v>0</v>
      </c>
      <c r="O739" s="235"/>
      <c r="P739" s="100">
        <v>348.3</v>
      </c>
      <c r="Q739" s="236">
        <f>ROUND(P739*O739,2)</f>
        <v>0</v>
      </c>
      <c r="R739" s="235">
        <f t="shared" si="9"/>
        <v>12</v>
      </c>
      <c r="S739" s="100">
        <v>348.3</v>
      </c>
      <c r="T739" s="236">
        <f>ROUND(S739*R739,2)</f>
        <v>4179.6</v>
      </c>
    </row>
    <row r="740" spans="2:20" s="1" customFormat="1" ht="22.5" customHeight="1" hidden="1" outlineLevel="2" collapsed="1">
      <c r="B740" s="115"/>
      <c r="C740" s="70" t="s">
        <v>179</v>
      </c>
      <c r="D740" s="70" t="s">
        <v>67</v>
      </c>
      <c r="E740" s="71" t="s">
        <v>775</v>
      </c>
      <c r="F740" s="72" t="s">
        <v>776</v>
      </c>
      <c r="G740" s="73" t="s">
        <v>104</v>
      </c>
      <c r="H740" s="74">
        <v>12</v>
      </c>
      <c r="I740" s="100">
        <v>626.9</v>
      </c>
      <c r="J740" s="75">
        <f>ROUND(I740*H740,2)</f>
        <v>7522.8</v>
      </c>
      <c r="K740" s="657" t="s">
        <v>191</v>
      </c>
      <c r="L740" s="235"/>
      <c r="M740" s="100">
        <v>626.9</v>
      </c>
      <c r="N740" s="236">
        <f>ROUND(M740*L740,2)</f>
        <v>0</v>
      </c>
      <c r="O740" s="235"/>
      <c r="P740" s="100">
        <v>626.9</v>
      </c>
      <c r="Q740" s="236">
        <f>ROUND(P740*O740,2)</f>
        <v>0</v>
      </c>
      <c r="R740" s="235">
        <f t="shared" si="9"/>
        <v>12</v>
      </c>
      <c r="S740" s="100">
        <v>626.9</v>
      </c>
      <c r="T740" s="236">
        <f>ROUND(S740*R740,2)</f>
        <v>7522.8</v>
      </c>
    </row>
    <row r="741" spans="2:20" s="7" customFormat="1" ht="24" hidden="1" outlineLevel="3">
      <c r="B741" s="140"/>
      <c r="C741" s="76"/>
      <c r="D741" s="79" t="s">
        <v>70</v>
      </c>
      <c r="E741" s="141" t="s">
        <v>15</v>
      </c>
      <c r="F741" s="142" t="s">
        <v>777</v>
      </c>
      <c r="G741" s="76"/>
      <c r="H741" s="143" t="s">
        <v>15</v>
      </c>
      <c r="I741" s="144" t="s">
        <v>15</v>
      </c>
      <c r="J741" s="76"/>
      <c r="K741" s="76"/>
      <c r="L741" s="237"/>
      <c r="M741" s="144" t="s">
        <v>15</v>
      </c>
      <c r="N741" s="238"/>
      <c r="O741" s="237"/>
      <c r="P741" s="144" t="s">
        <v>15</v>
      </c>
      <c r="Q741" s="238"/>
      <c r="R741" s="237" t="e">
        <f t="shared" si="9"/>
        <v>#VALUE!</v>
      </c>
      <c r="S741" s="144" t="s">
        <v>15</v>
      </c>
      <c r="T741" s="238"/>
    </row>
    <row r="742" spans="2:20" s="8" customFormat="1" ht="13.5" hidden="1" outlineLevel="3">
      <c r="B742" s="135"/>
      <c r="C742" s="77"/>
      <c r="D742" s="79" t="s">
        <v>70</v>
      </c>
      <c r="E742" s="83" t="s">
        <v>15</v>
      </c>
      <c r="F742" s="84" t="s">
        <v>78</v>
      </c>
      <c r="G742" s="77"/>
      <c r="H742" s="85">
        <v>12</v>
      </c>
      <c r="I742" s="136" t="s">
        <v>15</v>
      </c>
      <c r="J742" s="77"/>
      <c r="K742" s="77"/>
      <c r="L742" s="239"/>
      <c r="M742" s="136" t="s">
        <v>15</v>
      </c>
      <c r="N742" s="240"/>
      <c r="O742" s="239"/>
      <c r="P742" s="136" t="s">
        <v>15</v>
      </c>
      <c r="Q742" s="240"/>
      <c r="R742" s="239">
        <f t="shared" si="9"/>
        <v>12</v>
      </c>
      <c r="S742" s="136" t="s">
        <v>15</v>
      </c>
      <c r="T742" s="240"/>
    </row>
    <row r="743" spans="2:20" s="9" customFormat="1" ht="13.5" hidden="1" outlineLevel="3">
      <c r="B743" s="137"/>
      <c r="C743" s="78"/>
      <c r="D743" s="79" t="s">
        <v>70</v>
      </c>
      <c r="E743" s="80" t="s">
        <v>15</v>
      </c>
      <c r="F743" s="81" t="s">
        <v>71</v>
      </c>
      <c r="G743" s="78"/>
      <c r="H743" s="82">
        <v>12</v>
      </c>
      <c r="I743" s="138" t="s">
        <v>15</v>
      </c>
      <c r="J743" s="78"/>
      <c r="K743" s="78"/>
      <c r="L743" s="243"/>
      <c r="M743" s="138" t="s">
        <v>15</v>
      </c>
      <c r="N743" s="244"/>
      <c r="O743" s="243"/>
      <c r="P743" s="138" t="s">
        <v>15</v>
      </c>
      <c r="Q743" s="244"/>
      <c r="R743" s="243">
        <f t="shared" si="9"/>
        <v>12</v>
      </c>
      <c r="S743" s="138" t="s">
        <v>15</v>
      </c>
      <c r="T743" s="244"/>
    </row>
    <row r="744" spans="2:20" s="1" customFormat="1" ht="22.5" customHeight="1" hidden="1" outlineLevel="2">
      <c r="B744" s="115"/>
      <c r="C744" s="86" t="s">
        <v>180</v>
      </c>
      <c r="D744" s="86" t="s">
        <v>90</v>
      </c>
      <c r="E744" s="87" t="s">
        <v>778</v>
      </c>
      <c r="F744" s="88" t="s">
        <v>779</v>
      </c>
      <c r="G744" s="89" t="s">
        <v>104</v>
      </c>
      <c r="H744" s="90">
        <v>12</v>
      </c>
      <c r="I744" s="101">
        <v>3343.7</v>
      </c>
      <c r="J744" s="91">
        <f>ROUND(I744*H744,2)</f>
        <v>40124.4</v>
      </c>
      <c r="K744" s="656" t="s">
        <v>192</v>
      </c>
      <c r="L744" s="246"/>
      <c r="M744" s="101">
        <v>3343.7</v>
      </c>
      <c r="N744" s="247">
        <f>ROUND(M744*L744,2)</f>
        <v>0</v>
      </c>
      <c r="O744" s="246"/>
      <c r="P744" s="101">
        <v>3343.7</v>
      </c>
      <c r="Q744" s="247">
        <f>ROUND(P744*O744,2)</f>
        <v>0</v>
      </c>
      <c r="R744" s="246">
        <f aca="true" t="shared" si="18" ref="R744">H744+L744+O744</f>
        <v>12</v>
      </c>
      <c r="S744" s="101">
        <v>3343.7</v>
      </c>
      <c r="T744" s="247">
        <f>ROUND(S744*R744,2)</f>
        <v>40124.4</v>
      </c>
    </row>
    <row r="745" spans="2:20" s="1" customFormat="1" ht="6.9" customHeight="1">
      <c r="B745" s="133"/>
      <c r="C745" s="134"/>
      <c r="D745" s="134"/>
      <c r="E745" s="134"/>
      <c r="F745" s="134"/>
      <c r="G745" s="134"/>
      <c r="H745" s="134"/>
      <c r="I745" s="139"/>
      <c r="J745" s="134"/>
      <c r="K745" s="134"/>
      <c r="L745" s="133"/>
      <c r="M745" s="139"/>
      <c r="N745" s="272"/>
      <c r="O745" s="133"/>
      <c r="P745" s="139"/>
      <c r="Q745" s="272"/>
      <c r="R745" s="133"/>
      <c r="S745" s="139"/>
      <c r="T745" s="272"/>
    </row>
    <row r="746" ht="13.5">
      <c r="I746" s="102"/>
    </row>
    <row r="747" spans="3:9" ht="13.5">
      <c r="C747" s="187" t="s">
        <v>812</v>
      </c>
      <c r="D747" s="193"/>
      <c r="E747" s="193"/>
      <c r="I747" s="102"/>
    </row>
    <row r="748" spans="3:9" ht="13.5">
      <c r="C748" s="188"/>
      <c r="D748" s="193" t="s">
        <v>813</v>
      </c>
      <c r="E748" s="193"/>
      <c r="I748" s="102"/>
    </row>
    <row r="749" spans="3:5" ht="13.5">
      <c r="C749" s="189"/>
      <c r="D749" s="193" t="s">
        <v>814</v>
      </c>
      <c r="E749" s="193"/>
    </row>
    <row r="750" spans="3:5" ht="13.5">
      <c r="C750" s="190"/>
      <c r="D750" s="193" t="s">
        <v>815</v>
      </c>
      <c r="E750" s="193"/>
    </row>
    <row r="751" spans="3:5" ht="13.5">
      <c r="C751" s="191"/>
      <c r="D751" s="193" t="s">
        <v>816</v>
      </c>
      <c r="E751" s="193"/>
    </row>
    <row r="752" spans="3:5" ht="13.5">
      <c r="C752" s="192"/>
      <c r="D752" s="193" t="s">
        <v>817</v>
      </c>
      <c r="E752" s="193"/>
    </row>
  </sheetData>
  <sheetProtection formatColumns="0" formatRows="0" sort="0" autoFilter="0"/>
  <autoFilter ref="C97:K744"/>
  <mergeCells count="18">
    <mergeCell ref="H96:J96"/>
    <mergeCell ref="L96:N96"/>
    <mergeCell ref="O96:Q96"/>
    <mergeCell ref="R96:T96"/>
    <mergeCell ref="E88:H88"/>
    <mergeCell ref="E86:H86"/>
    <mergeCell ref="E90:H90"/>
    <mergeCell ref="G1:H1"/>
    <mergeCell ref="E49:H49"/>
    <mergeCell ref="E53:H53"/>
    <mergeCell ref="E51:H51"/>
    <mergeCell ref="E55:H55"/>
    <mergeCell ref="E84:H84"/>
    <mergeCell ref="E7:H7"/>
    <mergeCell ref="E11:H11"/>
    <mergeCell ref="E9:H9"/>
    <mergeCell ref="E13:H13"/>
    <mergeCell ref="E28:H28"/>
  </mergeCells>
  <hyperlinks>
    <hyperlink ref="F1:G1" location="C2" tooltip="Krycí list soupisu" display="1) Krycí list soupisu"/>
    <hyperlink ref="G1:H1" location="C62" tooltip="Rekapitulace" display="2) Rekapitulace"/>
    <hyperlink ref="J1" location="C97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8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S421"/>
  <sheetViews>
    <sheetView showGridLines="0" workbookViewId="0" topLeftCell="B1">
      <pane ySplit="1" topLeftCell="A79" activePane="bottomLeft" state="frozen"/>
      <selection pane="bottomLeft" activeCell="M85" sqref="M85"/>
    </sheetView>
  </sheetViews>
  <sheetFormatPr defaultColWidth="9.33203125" defaultRowHeight="13.5" outlineLevelRow="3"/>
  <cols>
    <col min="1" max="1" width="8.33203125" style="94" customWidth="1"/>
    <col min="2" max="2" width="1.66796875" style="94" customWidth="1"/>
    <col min="3" max="3" width="4.16015625" style="94" customWidth="1"/>
    <col min="4" max="4" width="4.33203125" style="94" customWidth="1"/>
    <col min="5" max="5" width="17.16015625" style="94" customWidth="1"/>
    <col min="6" max="6" width="75" style="94" customWidth="1"/>
    <col min="7" max="7" width="8.66015625" style="94" customWidth="1"/>
    <col min="8" max="8" width="11.16015625" style="94" customWidth="1"/>
    <col min="9" max="9" width="12.66015625" style="23" customWidth="1"/>
    <col min="10" max="10" width="23.5" style="94" customWidth="1"/>
    <col min="11" max="11" width="11" style="94" customWidth="1"/>
    <col min="12" max="12" width="11.66015625" style="94" hidden="1" customWidth="1"/>
    <col min="13" max="13" width="18" style="94" customWidth="1"/>
    <col min="14" max="14" width="10.5" style="94" customWidth="1"/>
    <col min="15" max="15" width="9.16015625" style="94" hidden="1" customWidth="1"/>
    <col min="16" max="16" width="17.16015625" style="94" customWidth="1"/>
    <col min="17" max="17" width="11" style="94" customWidth="1"/>
    <col min="18" max="18" width="9.16015625" style="94" hidden="1" customWidth="1"/>
    <col min="19" max="19" width="21" style="94" customWidth="1"/>
    <col min="20" max="16384" width="9.16015625" style="94" customWidth="1"/>
  </cols>
  <sheetData>
    <row r="1" spans="1:19" ht="21.75" customHeight="1" hidden="1">
      <c r="A1" s="10"/>
      <c r="B1" s="103"/>
      <c r="C1" s="104"/>
      <c r="D1" s="105" t="s">
        <v>0</v>
      </c>
      <c r="E1" s="104"/>
      <c r="F1" s="221" t="s">
        <v>780</v>
      </c>
      <c r="G1" s="671" t="s">
        <v>781</v>
      </c>
      <c r="H1" s="671"/>
      <c r="I1" s="107"/>
      <c r="J1" s="221" t="s">
        <v>782</v>
      </c>
      <c r="K1" s="223"/>
      <c r="L1" s="223"/>
      <c r="M1" s="223"/>
      <c r="N1" s="223"/>
      <c r="O1" s="223"/>
      <c r="P1" s="223"/>
      <c r="Q1" s="223"/>
      <c r="R1" s="223"/>
      <c r="S1" s="223"/>
    </row>
    <row r="2" spans="2:19" ht="36.9" customHeight="1" hidden="1">
      <c r="B2" s="109"/>
      <c r="C2" s="110"/>
      <c r="D2" s="110"/>
      <c r="E2" s="110"/>
      <c r="F2" s="110"/>
      <c r="G2" s="110"/>
      <c r="H2" s="110"/>
      <c r="I2" s="25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2:19" ht="6.9" customHeight="1" hidden="1">
      <c r="B3" s="112"/>
      <c r="C3" s="11"/>
      <c r="D3" s="11"/>
      <c r="E3" s="11"/>
      <c r="F3" s="11"/>
      <c r="G3" s="11"/>
      <c r="H3" s="11"/>
      <c r="I3" s="24"/>
      <c r="J3" s="11"/>
      <c r="K3" s="110"/>
      <c r="L3" s="110"/>
      <c r="M3" s="110"/>
      <c r="N3" s="110"/>
      <c r="O3" s="110"/>
      <c r="P3" s="110"/>
      <c r="Q3" s="110"/>
      <c r="R3" s="110"/>
      <c r="S3" s="110"/>
    </row>
    <row r="4" spans="2:19" ht="36.9" customHeight="1" hidden="1">
      <c r="B4" s="114"/>
      <c r="C4" s="220"/>
      <c r="D4" s="13" t="s">
        <v>41</v>
      </c>
      <c r="E4" s="220"/>
      <c r="F4" s="220"/>
      <c r="G4" s="220"/>
      <c r="H4" s="220"/>
      <c r="I4" s="25"/>
      <c r="J4" s="220"/>
      <c r="K4" s="110"/>
      <c r="L4" s="110"/>
      <c r="M4" s="110"/>
      <c r="N4" s="110"/>
      <c r="O4" s="110"/>
      <c r="P4" s="110"/>
      <c r="Q4" s="110"/>
      <c r="R4" s="110"/>
      <c r="S4" s="110"/>
    </row>
    <row r="5" spans="2:19" ht="6.9" customHeight="1" hidden="1">
      <c r="B5" s="114"/>
      <c r="C5" s="220"/>
      <c r="D5" s="220"/>
      <c r="E5" s="220"/>
      <c r="F5" s="220"/>
      <c r="G5" s="220"/>
      <c r="H5" s="220"/>
      <c r="I5" s="25"/>
      <c r="J5" s="220"/>
      <c r="K5" s="110"/>
      <c r="L5" s="110"/>
      <c r="M5" s="110"/>
      <c r="N5" s="110"/>
      <c r="O5" s="110"/>
      <c r="P5" s="110"/>
      <c r="Q5" s="110"/>
      <c r="R5" s="110"/>
      <c r="S5" s="110"/>
    </row>
    <row r="6" spans="2:19" ht="13.2" hidden="1">
      <c r="B6" s="114"/>
      <c r="C6" s="220"/>
      <c r="D6" s="16" t="s">
        <v>3</v>
      </c>
      <c r="E6" s="220"/>
      <c r="F6" s="220"/>
      <c r="G6" s="220"/>
      <c r="H6" s="220"/>
      <c r="I6" s="25"/>
      <c r="J6" s="220"/>
      <c r="K6" s="110"/>
      <c r="L6" s="110"/>
      <c r="M6" s="110"/>
      <c r="N6" s="110"/>
      <c r="O6" s="110"/>
      <c r="P6" s="110"/>
      <c r="Q6" s="110"/>
      <c r="R6" s="110"/>
      <c r="S6" s="110"/>
    </row>
    <row r="7" spans="2:19" ht="22.5" customHeight="1" hidden="1">
      <c r="B7" s="114"/>
      <c r="C7" s="220"/>
      <c r="D7" s="220"/>
      <c r="E7" s="687" t="e">
        <f>#REF!</f>
        <v>#REF!</v>
      </c>
      <c r="F7" s="688"/>
      <c r="G7" s="688"/>
      <c r="H7" s="688"/>
      <c r="I7" s="25"/>
      <c r="J7" s="220"/>
      <c r="K7" s="110"/>
      <c r="L7" s="110"/>
      <c r="M7" s="110"/>
      <c r="N7" s="110"/>
      <c r="O7" s="110"/>
      <c r="P7" s="110"/>
      <c r="Q7" s="110"/>
      <c r="R7" s="110"/>
      <c r="S7" s="110"/>
    </row>
    <row r="8" spans="2:19" ht="13.2" hidden="1">
      <c r="B8" s="114"/>
      <c r="C8" s="220"/>
      <c r="D8" s="16" t="s">
        <v>42</v>
      </c>
      <c r="E8" s="220"/>
      <c r="F8" s="220"/>
      <c r="G8" s="220"/>
      <c r="H8" s="220"/>
      <c r="I8" s="25"/>
      <c r="J8" s="220"/>
      <c r="K8" s="110"/>
      <c r="L8" s="110"/>
      <c r="M8" s="110"/>
      <c r="N8" s="110"/>
      <c r="O8" s="110"/>
      <c r="P8" s="110"/>
      <c r="Q8" s="110"/>
      <c r="R8" s="110"/>
      <c r="S8" s="110"/>
    </row>
    <row r="9" spans="2:19" ht="22.5" customHeight="1" hidden="1">
      <c r="B9" s="114"/>
      <c r="C9" s="220"/>
      <c r="D9" s="220"/>
      <c r="E9" s="687" t="s">
        <v>821</v>
      </c>
      <c r="F9" s="688"/>
      <c r="G9" s="688"/>
      <c r="H9" s="688"/>
      <c r="I9" s="25"/>
      <c r="J9" s="220"/>
      <c r="K9" s="110"/>
      <c r="L9" s="110"/>
      <c r="M9" s="110"/>
      <c r="N9" s="110"/>
      <c r="O9" s="110"/>
      <c r="P9" s="110"/>
      <c r="Q9" s="110"/>
      <c r="R9" s="110"/>
      <c r="S9" s="110"/>
    </row>
    <row r="10" spans="2:19" ht="13.2" hidden="1">
      <c r="B10" s="114"/>
      <c r="C10" s="220"/>
      <c r="D10" s="16" t="s">
        <v>43</v>
      </c>
      <c r="E10" s="220"/>
      <c r="F10" s="220"/>
      <c r="G10" s="220"/>
      <c r="H10" s="220"/>
      <c r="I10" s="25"/>
      <c r="J10" s="220"/>
      <c r="K10" s="110"/>
      <c r="L10" s="110"/>
      <c r="M10" s="110"/>
      <c r="N10" s="110"/>
      <c r="O10" s="110"/>
      <c r="P10" s="110"/>
      <c r="Q10" s="110"/>
      <c r="R10" s="110"/>
      <c r="S10" s="110"/>
    </row>
    <row r="11" spans="2:19" s="1" customFormat="1" ht="22.5" customHeight="1" hidden="1">
      <c r="B11" s="115"/>
      <c r="C11" s="219"/>
      <c r="D11" s="219"/>
      <c r="E11" s="689" t="s">
        <v>193</v>
      </c>
      <c r="F11" s="690"/>
      <c r="G11" s="690"/>
      <c r="H11" s="690"/>
      <c r="I11" s="26"/>
      <c r="J11" s="219"/>
      <c r="K11" s="224"/>
      <c r="L11" s="224"/>
      <c r="M11" s="224"/>
      <c r="N11" s="224"/>
      <c r="O11" s="224"/>
      <c r="P11" s="224"/>
      <c r="Q11" s="224"/>
      <c r="R11" s="224"/>
      <c r="S11" s="224"/>
    </row>
    <row r="12" spans="2:19" s="1" customFormat="1" ht="13.2" hidden="1">
      <c r="B12" s="115"/>
      <c r="C12" s="219"/>
      <c r="D12" s="16" t="s">
        <v>44</v>
      </c>
      <c r="E12" s="219"/>
      <c r="F12" s="219"/>
      <c r="G12" s="219"/>
      <c r="H12" s="219"/>
      <c r="I12" s="26"/>
      <c r="J12" s="219"/>
      <c r="K12" s="224"/>
      <c r="L12" s="224"/>
      <c r="M12" s="224"/>
      <c r="N12" s="224"/>
      <c r="O12" s="224"/>
      <c r="P12" s="224"/>
      <c r="Q12" s="224"/>
      <c r="R12" s="224"/>
      <c r="S12" s="224"/>
    </row>
    <row r="13" spans="2:19" s="1" customFormat="1" ht="36.9" customHeight="1" hidden="1">
      <c r="B13" s="115"/>
      <c r="C13" s="219"/>
      <c r="D13" s="219"/>
      <c r="E13" s="691" t="s">
        <v>194</v>
      </c>
      <c r="F13" s="690"/>
      <c r="G13" s="690"/>
      <c r="H13" s="690"/>
      <c r="I13" s="26"/>
      <c r="J13" s="219"/>
      <c r="K13" s="224"/>
      <c r="L13" s="224"/>
      <c r="M13" s="224"/>
      <c r="N13" s="224"/>
      <c r="O13" s="224"/>
      <c r="P13" s="224"/>
      <c r="Q13" s="224"/>
      <c r="R13" s="224"/>
      <c r="S13" s="224"/>
    </row>
    <row r="14" spans="2:19" s="1" customFormat="1" ht="13.5" hidden="1">
      <c r="B14" s="115"/>
      <c r="C14" s="219"/>
      <c r="D14" s="219"/>
      <c r="E14" s="219"/>
      <c r="F14" s="219"/>
      <c r="G14" s="219"/>
      <c r="H14" s="219"/>
      <c r="I14" s="26"/>
      <c r="J14" s="219"/>
      <c r="K14" s="224"/>
      <c r="L14" s="224"/>
      <c r="M14" s="224"/>
      <c r="N14" s="224"/>
      <c r="O14" s="224"/>
      <c r="P14" s="224"/>
      <c r="Q14" s="224"/>
      <c r="R14" s="224"/>
      <c r="S14" s="224"/>
    </row>
    <row r="15" spans="2:19" s="1" customFormat="1" ht="14.4" customHeight="1" hidden="1">
      <c r="B15" s="115"/>
      <c r="C15" s="219"/>
      <c r="D15" s="16" t="s">
        <v>5</v>
      </c>
      <c r="E15" s="219"/>
      <c r="F15" s="15" t="s">
        <v>39</v>
      </c>
      <c r="G15" s="219"/>
      <c r="H15" s="219"/>
      <c r="I15" s="27" t="s">
        <v>6</v>
      </c>
      <c r="J15" s="15" t="s">
        <v>15</v>
      </c>
      <c r="K15" s="224"/>
      <c r="L15" s="224"/>
      <c r="M15" s="224"/>
      <c r="N15" s="224"/>
      <c r="O15" s="224"/>
      <c r="P15" s="224"/>
      <c r="Q15" s="224"/>
      <c r="R15" s="224"/>
      <c r="S15" s="224"/>
    </row>
    <row r="16" spans="2:19" s="1" customFormat="1" ht="14.4" customHeight="1" hidden="1">
      <c r="B16" s="115"/>
      <c r="C16" s="219"/>
      <c r="D16" s="16" t="s">
        <v>8</v>
      </c>
      <c r="E16" s="219"/>
      <c r="F16" s="15" t="s">
        <v>9</v>
      </c>
      <c r="G16" s="219"/>
      <c r="H16" s="219"/>
      <c r="I16" s="27" t="s">
        <v>10</v>
      </c>
      <c r="J16" s="28" t="e">
        <f>#REF!</f>
        <v>#REF!</v>
      </c>
      <c r="K16" s="224"/>
      <c r="L16" s="224"/>
      <c r="M16" s="224"/>
      <c r="N16" s="224"/>
      <c r="O16" s="224"/>
      <c r="P16" s="224"/>
      <c r="Q16" s="224"/>
      <c r="R16" s="224"/>
      <c r="S16" s="224"/>
    </row>
    <row r="17" spans="2:19" s="1" customFormat="1" ht="10.95" customHeight="1" hidden="1">
      <c r="B17" s="115"/>
      <c r="C17" s="219"/>
      <c r="D17" s="219"/>
      <c r="E17" s="219"/>
      <c r="F17" s="219"/>
      <c r="G17" s="219"/>
      <c r="H17" s="219"/>
      <c r="I17" s="26"/>
      <c r="J17" s="219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2:19" s="1" customFormat="1" ht="14.4" customHeight="1" hidden="1">
      <c r="B18" s="115"/>
      <c r="C18" s="219"/>
      <c r="D18" s="16" t="s">
        <v>13</v>
      </c>
      <c r="E18" s="219"/>
      <c r="F18" s="219"/>
      <c r="G18" s="219"/>
      <c r="H18" s="219"/>
      <c r="I18" s="27" t="s">
        <v>14</v>
      </c>
      <c r="J18" s="15" t="s">
        <v>15</v>
      </c>
      <c r="K18" s="224"/>
      <c r="L18" s="224"/>
      <c r="M18" s="224"/>
      <c r="N18" s="224"/>
      <c r="O18" s="224"/>
      <c r="P18" s="224"/>
      <c r="Q18" s="224"/>
      <c r="R18" s="224"/>
      <c r="S18" s="224"/>
    </row>
    <row r="19" spans="2:19" s="1" customFormat="1" ht="18" customHeight="1" hidden="1">
      <c r="B19" s="115"/>
      <c r="C19" s="219"/>
      <c r="D19" s="219"/>
      <c r="E19" s="15" t="s">
        <v>16</v>
      </c>
      <c r="F19" s="219"/>
      <c r="G19" s="219"/>
      <c r="H19" s="219"/>
      <c r="I19" s="27" t="s">
        <v>17</v>
      </c>
      <c r="J19" s="15" t="s">
        <v>15</v>
      </c>
      <c r="K19" s="224"/>
      <c r="L19" s="224"/>
      <c r="M19" s="224"/>
      <c r="N19" s="224"/>
      <c r="O19" s="224"/>
      <c r="P19" s="224"/>
      <c r="Q19" s="224"/>
      <c r="R19" s="224"/>
      <c r="S19" s="224"/>
    </row>
    <row r="20" spans="2:19" s="1" customFormat="1" ht="6.9" customHeight="1" hidden="1">
      <c r="B20" s="115"/>
      <c r="C20" s="219"/>
      <c r="D20" s="219"/>
      <c r="E20" s="219"/>
      <c r="F20" s="219"/>
      <c r="G20" s="219"/>
      <c r="H20" s="219"/>
      <c r="I20" s="26"/>
      <c r="J20" s="219"/>
      <c r="K20" s="224"/>
      <c r="L20" s="224"/>
      <c r="M20" s="224"/>
      <c r="N20" s="224"/>
      <c r="O20" s="224"/>
      <c r="P20" s="224"/>
      <c r="Q20" s="224"/>
      <c r="R20" s="224"/>
      <c r="S20" s="224"/>
    </row>
    <row r="21" spans="2:19" s="1" customFormat="1" ht="14.4" customHeight="1" hidden="1">
      <c r="B21" s="115"/>
      <c r="C21" s="219"/>
      <c r="D21" s="16" t="s">
        <v>18</v>
      </c>
      <c r="E21" s="219"/>
      <c r="F21" s="219"/>
      <c r="G21" s="219"/>
      <c r="H21" s="219"/>
      <c r="I21" s="27" t="s">
        <v>14</v>
      </c>
      <c r="J21" s="15" t="e">
        <f>IF(#REF!="Vyplň údaj","",IF(#REF!="","",#REF!))</f>
        <v>#REF!</v>
      </c>
      <c r="K21" s="224"/>
      <c r="L21" s="224"/>
      <c r="M21" s="224"/>
      <c r="N21" s="224"/>
      <c r="O21" s="224"/>
      <c r="P21" s="224"/>
      <c r="Q21" s="224"/>
      <c r="R21" s="224"/>
      <c r="S21" s="224"/>
    </row>
    <row r="22" spans="2:19" s="1" customFormat="1" ht="18" customHeight="1" hidden="1">
      <c r="B22" s="115"/>
      <c r="C22" s="219"/>
      <c r="D22" s="219"/>
      <c r="E22" s="15" t="e">
        <f>IF(#REF!="Vyplň údaj","",IF(#REF!="","",#REF!))</f>
        <v>#REF!</v>
      </c>
      <c r="F22" s="219"/>
      <c r="G22" s="219"/>
      <c r="H22" s="219"/>
      <c r="I22" s="27" t="s">
        <v>17</v>
      </c>
      <c r="J22" s="15" t="e">
        <f>IF(#REF!="Vyplň údaj","",IF(#REF!="","",#REF!))</f>
        <v>#REF!</v>
      </c>
      <c r="K22" s="224"/>
      <c r="L22" s="224"/>
      <c r="M22" s="224"/>
      <c r="N22" s="224"/>
      <c r="O22" s="224"/>
      <c r="P22" s="224"/>
      <c r="Q22" s="224"/>
      <c r="R22" s="224"/>
      <c r="S22" s="224"/>
    </row>
    <row r="23" spans="2:19" s="1" customFormat="1" ht="6.9" customHeight="1" hidden="1">
      <c r="B23" s="115"/>
      <c r="C23" s="219"/>
      <c r="D23" s="219"/>
      <c r="E23" s="219"/>
      <c r="F23" s="219"/>
      <c r="G23" s="219"/>
      <c r="H23" s="219"/>
      <c r="I23" s="26"/>
      <c r="J23" s="219"/>
      <c r="K23" s="224"/>
      <c r="L23" s="224"/>
      <c r="M23" s="224"/>
      <c r="N23" s="224"/>
      <c r="O23" s="224"/>
      <c r="P23" s="224"/>
      <c r="Q23" s="224"/>
      <c r="R23" s="224"/>
      <c r="S23" s="224"/>
    </row>
    <row r="24" spans="2:19" s="1" customFormat="1" ht="14.4" customHeight="1" hidden="1">
      <c r="B24" s="115"/>
      <c r="C24" s="219"/>
      <c r="D24" s="16" t="s">
        <v>19</v>
      </c>
      <c r="E24" s="219"/>
      <c r="F24" s="219"/>
      <c r="G24" s="219"/>
      <c r="H24" s="219"/>
      <c r="I24" s="27" t="s">
        <v>14</v>
      </c>
      <c r="J24" s="15" t="s">
        <v>15</v>
      </c>
      <c r="K24" s="224"/>
      <c r="L24" s="224"/>
      <c r="M24" s="224"/>
      <c r="N24" s="224"/>
      <c r="O24" s="224"/>
      <c r="P24" s="224"/>
      <c r="Q24" s="224"/>
      <c r="R24" s="224"/>
      <c r="S24" s="224"/>
    </row>
    <row r="25" spans="2:19" s="1" customFormat="1" ht="18" customHeight="1" hidden="1">
      <c r="B25" s="115"/>
      <c r="C25" s="219"/>
      <c r="D25" s="219"/>
      <c r="E25" s="15" t="s">
        <v>190</v>
      </c>
      <c r="F25" s="219"/>
      <c r="G25" s="219"/>
      <c r="H25" s="219"/>
      <c r="I25" s="27" t="s">
        <v>17</v>
      </c>
      <c r="J25" s="15" t="s">
        <v>15</v>
      </c>
      <c r="K25" s="224"/>
      <c r="L25" s="224"/>
      <c r="M25" s="224"/>
      <c r="N25" s="224"/>
      <c r="O25" s="224"/>
      <c r="P25" s="224"/>
      <c r="Q25" s="224"/>
      <c r="R25" s="224"/>
      <c r="S25" s="224"/>
    </row>
    <row r="26" spans="2:19" s="1" customFormat="1" ht="6.9" customHeight="1" hidden="1">
      <c r="B26" s="115"/>
      <c r="C26" s="219"/>
      <c r="D26" s="219"/>
      <c r="E26" s="219"/>
      <c r="F26" s="219"/>
      <c r="G26" s="219"/>
      <c r="H26" s="219"/>
      <c r="I26" s="26"/>
      <c r="J26" s="219"/>
      <c r="K26" s="224"/>
      <c r="L26" s="224"/>
      <c r="M26" s="224"/>
      <c r="N26" s="224"/>
      <c r="O26" s="224"/>
      <c r="P26" s="224"/>
      <c r="Q26" s="224"/>
      <c r="R26" s="224"/>
      <c r="S26" s="224"/>
    </row>
    <row r="27" spans="2:19" s="1" customFormat="1" ht="14.4" customHeight="1" hidden="1">
      <c r="B27" s="115"/>
      <c r="C27" s="219"/>
      <c r="D27" s="16" t="s">
        <v>20</v>
      </c>
      <c r="E27" s="219"/>
      <c r="F27" s="219"/>
      <c r="G27" s="219"/>
      <c r="H27" s="219"/>
      <c r="I27" s="26"/>
      <c r="J27" s="219"/>
      <c r="K27" s="224"/>
      <c r="L27" s="224"/>
      <c r="M27" s="224"/>
      <c r="N27" s="224"/>
      <c r="O27" s="224"/>
      <c r="P27" s="224"/>
      <c r="Q27" s="224"/>
      <c r="R27" s="224"/>
      <c r="S27" s="224"/>
    </row>
    <row r="28" spans="2:19" s="2" customFormat="1" ht="22.5" customHeight="1" hidden="1">
      <c r="B28" s="117"/>
      <c r="C28" s="222"/>
      <c r="D28" s="222"/>
      <c r="E28" s="685" t="s">
        <v>15</v>
      </c>
      <c r="F28" s="686"/>
      <c r="G28" s="686"/>
      <c r="H28" s="686"/>
      <c r="I28" s="29"/>
      <c r="J28" s="222"/>
      <c r="K28" s="225"/>
      <c r="L28" s="225"/>
      <c r="M28" s="225"/>
      <c r="N28" s="225"/>
      <c r="O28" s="225"/>
      <c r="P28" s="225"/>
      <c r="Q28" s="225"/>
      <c r="R28" s="225"/>
      <c r="S28" s="225"/>
    </row>
    <row r="29" spans="2:19" s="1" customFormat="1" ht="6.9" customHeight="1" hidden="1">
      <c r="B29" s="115"/>
      <c r="C29" s="219"/>
      <c r="D29" s="219"/>
      <c r="E29" s="219"/>
      <c r="F29" s="219"/>
      <c r="G29" s="219"/>
      <c r="H29" s="219"/>
      <c r="I29" s="26"/>
      <c r="J29" s="219"/>
      <c r="K29" s="224"/>
      <c r="L29" s="224"/>
      <c r="M29" s="224"/>
      <c r="N29" s="224"/>
      <c r="O29" s="224"/>
      <c r="P29" s="224"/>
      <c r="Q29" s="224"/>
      <c r="R29" s="224"/>
      <c r="S29" s="224"/>
    </row>
    <row r="30" spans="2:19" s="1" customFormat="1" ht="6.9" customHeight="1" hidden="1">
      <c r="B30" s="115"/>
      <c r="C30" s="219"/>
      <c r="D30" s="22"/>
      <c r="E30" s="22"/>
      <c r="F30" s="22"/>
      <c r="G30" s="22"/>
      <c r="H30" s="22"/>
      <c r="I30" s="31"/>
      <c r="J30" s="22"/>
      <c r="K30" s="224"/>
      <c r="L30" s="224"/>
      <c r="M30" s="224"/>
      <c r="N30" s="224"/>
      <c r="O30" s="224"/>
      <c r="P30" s="224"/>
      <c r="Q30" s="224"/>
      <c r="R30" s="224"/>
      <c r="S30" s="224"/>
    </row>
    <row r="31" spans="2:19" s="1" customFormat="1" ht="25.35" customHeight="1" hidden="1">
      <c r="B31" s="115"/>
      <c r="C31" s="219"/>
      <c r="D31" s="33" t="s">
        <v>21</v>
      </c>
      <c r="E31" s="219"/>
      <c r="F31" s="219"/>
      <c r="G31" s="219"/>
      <c r="H31" s="219"/>
      <c r="I31" s="26"/>
      <c r="J31" s="34">
        <f>ROUND(J97,2)</f>
        <v>2061076.47</v>
      </c>
      <c r="K31" s="224"/>
      <c r="L31" s="224"/>
      <c r="M31" s="224"/>
      <c r="N31" s="224"/>
      <c r="O31" s="224"/>
      <c r="P31" s="224"/>
      <c r="Q31" s="224"/>
      <c r="R31" s="224"/>
      <c r="S31" s="224"/>
    </row>
    <row r="32" spans="2:19" s="1" customFormat="1" ht="6.9" customHeight="1" hidden="1">
      <c r="B32" s="115"/>
      <c r="C32" s="219"/>
      <c r="D32" s="22"/>
      <c r="E32" s="22"/>
      <c r="F32" s="22"/>
      <c r="G32" s="22"/>
      <c r="H32" s="22"/>
      <c r="I32" s="31"/>
      <c r="J32" s="22"/>
      <c r="K32" s="224"/>
      <c r="L32" s="224"/>
      <c r="M32" s="224"/>
      <c r="N32" s="224"/>
      <c r="O32" s="224"/>
      <c r="P32" s="224"/>
      <c r="Q32" s="224"/>
      <c r="R32" s="224"/>
      <c r="S32" s="224"/>
    </row>
    <row r="33" spans="2:19" s="1" customFormat="1" ht="14.4" customHeight="1" hidden="1">
      <c r="B33" s="115"/>
      <c r="C33" s="219"/>
      <c r="D33" s="219"/>
      <c r="E33" s="219"/>
      <c r="F33" s="18" t="s">
        <v>23</v>
      </c>
      <c r="G33" s="219"/>
      <c r="H33" s="219"/>
      <c r="I33" s="35" t="s">
        <v>22</v>
      </c>
      <c r="J33" s="18" t="s">
        <v>24</v>
      </c>
      <c r="K33" s="224"/>
      <c r="L33" s="224"/>
      <c r="M33" s="224"/>
      <c r="N33" s="224"/>
      <c r="O33" s="224"/>
      <c r="P33" s="224"/>
      <c r="Q33" s="224"/>
      <c r="R33" s="224"/>
      <c r="S33" s="224"/>
    </row>
    <row r="34" spans="2:19" s="1" customFormat="1" ht="14.4" customHeight="1" hidden="1">
      <c r="B34" s="115"/>
      <c r="C34" s="219"/>
      <c r="D34" s="218" t="s">
        <v>25</v>
      </c>
      <c r="E34" s="218" t="s">
        <v>26</v>
      </c>
      <c r="F34" s="36" t="e">
        <f>ROUND(SUM(#REF!),2)</f>
        <v>#REF!</v>
      </c>
      <c r="G34" s="219"/>
      <c r="H34" s="219"/>
      <c r="I34" s="37">
        <v>0.21</v>
      </c>
      <c r="J34" s="36" t="e">
        <f>ROUND(ROUND((SUM(#REF!)),2)*I34,2)</f>
        <v>#REF!</v>
      </c>
      <c r="K34" s="224"/>
      <c r="L34" s="224"/>
      <c r="M34" s="224"/>
      <c r="N34" s="224"/>
      <c r="O34" s="224"/>
      <c r="P34" s="224"/>
      <c r="Q34" s="224"/>
      <c r="R34" s="224"/>
      <c r="S34" s="224"/>
    </row>
    <row r="35" spans="2:19" s="1" customFormat="1" ht="14.4" customHeight="1" hidden="1">
      <c r="B35" s="115"/>
      <c r="C35" s="219"/>
      <c r="D35" s="219"/>
      <c r="E35" s="218" t="s">
        <v>27</v>
      </c>
      <c r="F35" s="36" t="e">
        <f>ROUND(SUM(#REF!),2)</f>
        <v>#REF!</v>
      </c>
      <c r="G35" s="219"/>
      <c r="H35" s="219"/>
      <c r="I35" s="37">
        <v>0.15</v>
      </c>
      <c r="J35" s="36" t="e">
        <f>ROUND(ROUND((SUM(#REF!)),2)*I35,2)</f>
        <v>#REF!</v>
      </c>
      <c r="K35" s="224"/>
      <c r="L35" s="224"/>
      <c r="M35" s="224"/>
      <c r="N35" s="224"/>
      <c r="O35" s="224"/>
      <c r="P35" s="224"/>
      <c r="Q35" s="224"/>
      <c r="R35" s="224"/>
      <c r="S35" s="224"/>
    </row>
    <row r="36" spans="2:19" s="1" customFormat="1" ht="14.4" customHeight="1" hidden="1">
      <c r="B36" s="115"/>
      <c r="C36" s="219"/>
      <c r="D36" s="219"/>
      <c r="E36" s="218" t="s">
        <v>28</v>
      </c>
      <c r="F36" s="36" t="e">
        <f>ROUND(SUM(#REF!),2)</f>
        <v>#REF!</v>
      </c>
      <c r="G36" s="219"/>
      <c r="H36" s="219"/>
      <c r="I36" s="37">
        <v>0.21</v>
      </c>
      <c r="J36" s="36">
        <v>0</v>
      </c>
      <c r="K36" s="224"/>
      <c r="L36" s="224"/>
      <c r="M36" s="224"/>
      <c r="N36" s="224"/>
      <c r="O36" s="224"/>
      <c r="P36" s="224"/>
      <c r="Q36" s="224"/>
      <c r="R36" s="224"/>
      <c r="S36" s="224"/>
    </row>
    <row r="37" spans="2:19" s="1" customFormat="1" ht="14.4" customHeight="1" hidden="1">
      <c r="B37" s="115"/>
      <c r="C37" s="219"/>
      <c r="D37" s="219"/>
      <c r="E37" s="218" t="s">
        <v>29</v>
      </c>
      <c r="F37" s="36" t="e">
        <f>ROUND(SUM(#REF!),2)</f>
        <v>#REF!</v>
      </c>
      <c r="G37" s="219"/>
      <c r="H37" s="219"/>
      <c r="I37" s="37">
        <v>0.15</v>
      </c>
      <c r="J37" s="36">
        <v>0</v>
      </c>
      <c r="K37" s="224"/>
      <c r="L37" s="224"/>
      <c r="M37" s="224"/>
      <c r="N37" s="224"/>
      <c r="O37" s="224"/>
      <c r="P37" s="224"/>
      <c r="Q37" s="224"/>
      <c r="R37" s="224"/>
      <c r="S37" s="224"/>
    </row>
    <row r="38" spans="2:19" s="1" customFormat="1" ht="14.4" customHeight="1" hidden="1">
      <c r="B38" s="115"/>
      <c r="C38" s="219"/>
      <c r="D38" s="219"/>
      <c r="E38" s="218" t="s">
        <v>30</v>
      </c>
      <c r="F38" s="36" t="e">
        <f>ROUND(SUM(#REF!),2)</f>
        <v>#REF!</v>
      </c>
      <c r="G38" s="219"/>
      <c r="H38" s="219"/>
      <c r="I38" s="37">
        <v>0</v>
      </c>
      <c r="J38" s="36">
        <v>0</v>
      </c>
      <c r="K38" s="224"/>
      <c r="L38" s="224"/>
      <c r="M38" s="224"/>
      <c r="N38" s="224"/>
      <c r="O38" s="224"/>
      <c r="P38" s="224"/>
      <c r="Q38" s="224"/>
      <c r="R38" s="224"/>
      <c r="S38" s="224"/>
    </row>
    <row r="39" spans="2:19" s="1" customFormat="1" ht="6.9" customHeight="1" hidden="1">
      <c r="B39" s="115"/>
      <c r="C39" s="219"/>
      <c r="D39" s="219"/>
      <c r="E39" s="219"/>
      <c r="F39" s="219"/>
      <c r="G39" s="219"/>
      <c r="H39" s="219"/>
      <c r="I39" s="26"/>
      <c r="J39" s="219"/>
      <c r="K39" s="224"/>
      <c r="L39" s="224"/>
      <c r="M39" s="224"/>
      <c r="N39" s="224"/>
      <c r="O39" s="224"/>
      <c r="P39" s="224"/>
      <c r="Q39" s="224"/>
      <c r="R39" s="224"/>
      <c r="S39" s="224"/>
    </row>
    <row r="40" spans="2:19" s="1" customFormat="1" ht="25.35" customHeight="1" hidden="1">
      <c r="B40" s="115"/>
      <c r="C40" s="38"/>
      <c r="D40" s="39" t="s">
        <v>31</v>
      </c>
      <c r="E40" s="96"/>
      <c r="F40" s="96"/>
      <c r="G40" s="40" t="s">
        <v>32</v>
      </c>
      <c r="H40" s="41" t="s">
        <v>33</v>
      </c>
      <c r="I40" s="42"/>
      <c r="J40" s="43" t="e">
        <f>SUM(J31:J38)</f>
        <v>#REF!</v>
      </c>
      <c r="K40" s="224"/>
      <c r="L40" s="224"/>
      <c r="M40" s="224"/>
      <c r="N40" s="224"/>
      <c r="O40" s="224"/>
      <c r="P40" s="224"/>
      <c r="Q40" s="224"/>
      <c r="R40" s="224"/>
      <c r="S40" s="224"/>
    </row>
    <row r="41" spans="2:19" s="1" customFormat="1" ht="14.4" customHeight="1" hidden="1">
      <c r="B41" s="120"/>
      <c r="C41" s="19"/>
      <c r="D41" s="19"/>
      <c r="E41" s="19"/>
      <c r="F41" s="19"/>
      <c r="G41" s="19"/>
      <c r="H41" s="19"/>
      <c r="I41" s="45"/>
      <c r="J41" s="19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2:19" ht="13.5" hidden="1">
      <c r="B42" s="109"/>
      <c r="C42" s="110"/>
      <c r="D42" s="110"/>
      <c r="E42" s="110"/>
      <c r="F42" s="110"/>
      <c r="G42" s="110"/>
      <c r="H42" s="110"/>
      <c r="I42" s="25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2:19" ht="13.5" hidden="1">
      <c r="B43" s="109"/>
      <c r="C43" s="110"/>
      <c r="D43" s="110"/>
      <c r="E43" s="110"/>
      <c r="F43" s="110"/>
      <c r="G43" s="110"/>
      <c r="H43" s="110"/>
      <c r="I43" s="25"/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  <row r="44" spans="2:19" ht="13.5" hidden="1">
      <c r="B44" s="109"/>
      <c r="C44" s="110"/>
      <c r="D44" s="110"/>
      <c r="E44" s="110"/>
      <c r="F44" s="110"/>
      <c r="G44" s="110"/>
      <c r="H44" s="110"/>
      <c r="I44" s="25"/>
      <c r="J44" s="110"/>
      <c r="K44" s="110"/>
      <c r="L44" s="110"/>
      <c r="M44" s="110"/>
      <c r="N44" s="110"/>
      <c r="O44" s="110"/>
      <c r="P44" s="110"/>
      <c r="Q44" s="110"/>
      <c r="R44" s="110"/>
      <c r="S44" s="110"/>
    </row>
    <row r="45" spans="2:19" s="1" customFormat="1" ht="6.9" customHeight="1" hidden="1">
      <c r="B45" s="121"/>
      <c r="C45" s="46"/>
      <c r="D45" s="46"/>
      <c r="E45" s="46"/>
      <c r="F45" s="46"/>
      <c r="G45" s="46"/>
      <c r="H45" s="46"/>
      <c r="I45" s="47"/>
      <c r="J45" s="46"/>
      <c r="K45" s="224"/>
      <c r="L45" s="224"/>
      <c r="M45" s="224"/>
      <c r="N45" s="224"/>
      <c r="O45" s="224"/>
      <c r="P45" s="224"/>
      <c r="Q45" s="224"/>
      <c r="R45" s="224"/>
      <c r="S45" s="224"/>
    </row>
    <row r="46" spans="2:19" s="1" customFormat="1" ht="36.9" customHeight="1" hidden="1">
      <c r="B46" s="115"/>
      <c r="C46" s="13" t="s">
        <v>47</v>
      </c>
      <c r="D46" s="219"/>
      <c r="E46" s="219"/>
      <c r="F46" s="219"/>
      <c r="G46" s="219"/>
      <c r="H46" s="219"/>
      <c r="I46" s="26"/>
      <c r="J46" s="219"/>
      <c r="K46" s="224"/>
      <c r="L46" s="224"/>
      <c r="M46" s="224"/>
      <c r="N46" s="224"/>
      <c r="O46" s="224"/>
      <c r="P46" s="224"/>
      <c r="Q46" s="224"/>
      <c r="R46" s="224"/>
      <c r="S46" s="224"/>
    </row>
    <row r="47" spans="2:19" s="1" customFormat="1" ht="6.9" customHeight="1" hidden="1">
      <c r="B47" s="115"/>
      <c r="C47" s="219"/>
      <c r="D47" s="219"/>
      <c r="E47" s="219"/>
      <c r="F47" s="219"/>
      <c r="G47" s="219"/>
      <c r="H47" s="219"/>
      <c r="I47" s="26"/>
      <c r="J47" s="219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2:19" s="1" customFormat="1" ht="14.4" customHeight="1" hidden="1">
      <c r="B48" s="115"/>
      <c r="C48" s="16" t="s">
        <v>3</v>
      </c>
      <c r="D48" s="219"/>
      <c r="E48" s="219"/>
      <c r="F48" s="219"/>
      <c r="G48" s="219"/>
      <c r="H48" s="219"/>
      <c r="I48" s="26"/>
      <c r="J48" s="219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2:19" s="1" customFormat="1" ht="22.5" customHeight="1" hidden="1">
      <c r="B49" s="115"/>
      <c r="C49" s="219"/>
      <c r="D49" s="219"/>
      <c r="E49" s="687" t="e">
        <f>E7</f>
        <v>#REF!</v>
      </c>
      <c r="F49" s="690"/>
      <c r="G49" s="690"/>
      <c r="H49" s="690"/>
      <c r="I49" s="26"/>
      <c r="J49" s="219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2:19" ht="13.2" hidden="1">
      <c r="B50" s="114"/>
      <c r="C50" s="16" t="s">
        <v>42</v>
      </c>
      <c r="D50" s="220"/>
      <c r="E50" s="220"/>
      <c r="F50" s="220"/>
      <c r="G50" s="220"/>
      <c r="H50" s="220"/>
      <c r="I50" s="25"/>
      <c r="J50" s="220"/>
      <c r="K50" s="110"/>
      <c r="L50" s="110"/>
      <c r="M50" s="110"/>
      <c r="N50" s="110"/>
      <c r="O50" s="110"/>
      <c r="P50" s="110"/>
      <c r="Q50" s="110"/>
      <c r="R50" s="110"/>
      <c r="S50" s="110"/>
    </row>
    <row r="51" spans="2:19" ht="22.5" customHeight="1" hidden="1">
      <c r="B51" s="114"/>
      <c r="C51" s="220"/>
      <c r="D51" s="220"/>
      <c r="E51" s="687" t="s">
        <v>821</v>
      </c>
      <c r="F51" s="688"/>
      <c r="G51" s="688"/>
      <c r="H51" s="688"/>
      <c r="I51" s="25"/>
      <c r="J51" s="220"/>
      <c r="K51" s="110"/>
      <c r="L51" s="110"/>
      <c r="M51" s="110"/>
      <c r="N51" s="110"/>
      <c r="O51" s="110"/>
      <c r="P51" s="110"/>
      <c r="Q51" s="110"/>
      <c r="R51" s="110"/>
      <c r="S51" s="110"/>
    </row>
    <row r="52" spans="2:19" ht="13.2" hidden="1">
      <c r="B52" s="114"/>
      <c r="C52" s="16" t="s">
        <v>43</v>
      </c>
      <c r="D52" s="220"/>
      <c r="E52" s="220"/>
      <c r="F52" s="220"/>
      <c r="G52" s="220"/>
      <c r="H52" s="220"/>
      <c r="I52" s="25"/>
      <c r="J52" s="220"/>
      <c r="K52" s="110"/>
      <c r="L52" s="110"/>
      <c r="M52" s="110"/>
      <c r="N52" s="110"/>
      <c r="O52" s="110"/>
      <c r="P52" s="110"/>
      <c r="Q52" s="110"/>
      <c r="R52" s="110"/>
      <c r="S52" s="110"/>
    </row>
    <row r="53" spans="2:19" s="1" customFormat="1" ht="22.5" customHeight="1" hidden="1">
      <c r="B53" s="115"/>
      <c r="C53" s="219"/>
      <c r="D53" s="219"/>
      <c r="E53" s="689" t="s">
        <v>193</v>
      </c>
      <c r="F53" s="690"/>
      <c r="G53" s="690"/>
      <c r="H53" s="690"/>
      <c r="I53" s="26"/>
      <c r="J53" s="219"/>
      <c r="K53" s="224"/>
      <c r="L53" s="224"/>
      <c r="M53" s="224"/>
      <c r="N53" s="224"/>
      <c r="O53" s="224"/>
      <c r="P53" s="224"/>
      <c r="Q53" s="224"/>
      <c r="R53" s="224"/>
      <c r="S53" s="224"/>
    </row>
    <row r="54" spans="2:19" s="1" customFormat="1" ht="14.4" customHeight="1" hidden="1">
      <c r="B54" s="115"/>
      <c r="C54" s="16" t="s">
        <v>44</v>
      </c>
      <c r="D54" s="219"/>
      <c r="E54" s="219"/>
      <c r="F54" s="219"/>
      <c r="G54" s="219"/>
      <c r="H54" s="219"/>
      <c r="I54" s="26"/>
      <c r="J54" s="219"/>
      <c r="K54" s="224"/>
      <c r="L54" s="224"/>
      <c r="M54" s="224"/>
      <c r="N54" s="224"/>
      <c r="O54" s="224"/>
      <c r="P54" s="224"/>
      <c r="Q54" s="224"/>
      <c r="R54" s="224"/>
      <c r="S54" s="224"/>
    </row>
    <row r="55" spans="2:19" s="1" customFormat="1" ht="23.25" customHeight="1" hidden="1">
      <c r="B55" s="115"/>
      <c r="C55" s="219"/>
      <c r="D55" s="219"/>
      <c r="E55" s="691" t="str">
        <f>E13</f>
        <v>SO 01.1 - splašková kanalizace - gravitační stoky</v>
      </c>
      <c r="F55" s="690"/>
      <c r="G55" s="690"/>
      <c r="H55" s="690"/>
      <c r="I55" s="26"/>
      <c r="J55" s="219"/>
      <c r="K55" s="224"/>
      <c r="L55" s="224"/>
      <c r="M55" s="224"/>
      <c r="N55" s="224"/>
      <c r="O55" s="224"/>
      <c r="P55" s="224"/>
      <c r="Q55" s="224"/>
      <c r="R55" s="224"/>
      <c r="S55" s="224"/>
    </row>
    <row r="56" spans="2:19" s="1" customFormat="1" ht="6.9" customHeight="1" hidden="1">
      <c r="B56" s="115"/>
      <c r="C56" s="219"/>
      <c r="D56" s="219"/>
      <c r="E56" s="219"/>
      <c r="F56" s="219"/>
      <c r="G56" s="219"/>
      <c r="H56" s="219"/>
      <c r="I56" s="26"/>
      <c r="J56" s="219"/>
      <c r="K56" s="224"/>
      <c r="L56" s="224"/>
      <c r="M56" s="224"/>
      <c r="N56" s="224"/>
      <c r="O56" s="224"/>
      <c r="P56" s="224"/>
      <c r="Q56" s="224"/>
      <c r="R56" s="224"/>
      <c r="S56" s="224"/>
    </row>
    <row r="57" spans="2:19" s="1" customFormat="1" ht="18" customHeight="1" hidden="1">
      <c r="B57" s="115"/>
      <c r="C57" s="16" t="s">
        <v>8</v>
      </c>
      <c r="D57" s="219"/>
      <c r="E57" s="219"/>
      <c r="F57" s="15" t="str">
        <f>F16</f>
        <v>HRANICE - DRAHOTUŠE</v>
      </c>
      <c r="G57" s="219"/>
      <c r="H57" s="219"/>
      <c r="I57" s="27" t="s">
        <v>10</v>
      </c>
      <c r="J57" s="28" t="e">
        <f>IF(J16="","",J16)</f>
        <v>#REF!</v>
      </c>
      <c r="K57" s="224"/>
      <c r="L57" s="224"/>
      <c r="M57" s="224"/>
      <c r="N57" s="224"/>
      <c r="O57" s="224"/>
      <c r="P57" s="224"/>
      <c r="Q57" s="224"/>
      <c r="R57" s="224"/>
      <c r="S57" s="224"/>
    </row>
    <row r="58" spans="2:19" s="1" customFormat="1" ht="6.9" customHeight="1" hidden="1">
      <c r="B58" s="115"/>
      <c r="C58" s="219"/>
      <c r="D58" s="219"/>
      <c r="E58" s="219"/>
      <c r="F58" s="219"/>
      <c r="G58" s="219"/>
      <c r="H58" s="219"/>
      <c r="I58" s="26"/>
      <c r="J58" s="219"/>
      <c r="K58" s="224"/>
      <c r="L58" s="224"/>
      <c r="M58" s="224"/>
      <c r="N58" s="224"/>
      <c r="O58" s="224"/>
      <c r="P58" s="224"/>
      <c r="Q58" s="224"/>
      <c r="R58" s="224"/>
      <c r="S58" s="224"/>
    </row>
    <row r="59" spans="2:19" s="1" customFormat="1" ht="13.2" hidden="1">
      <c r="B59" s="115"/>
      <c r="C59" s="16" t="s">
        <v>13</v>
      </c>
      <c r="D59" s="219"/>
      <c r="E59" s="219"/>
      <c r="F59" s="15" t="str">
        <f>E19</f>
        <v>VODOVODY A KANALIZACE PŘEROV a.s.</v>
      </c>
      <c r="G59" s="219"/>
      <c r="H59" s="219"/>
      <c r="I59" s="27" t="s">
        <v>19</v>
      </c>
      <c r="J59" s="15" t="str">
        <f>E25</f>
        <v>PROJEKTY VODAM s.r.o.   HRANICE</v>
      </c>
      <c r="K59" s="224"/>
      <c r="L59" s="224"/>
      <c r="M59" s="224"/>
      <c r="N59" s="224"/>
      <c r="O59" s="224"/>
      <c r="P59" s="224"/>
      <c r="Q59" s="224"/>
      <c r="R59" s="224"/>
      <c r="S59" s="224"/>
    </row>
    <row r="60" spans="2:19" s="1" customFormat="1" ht="14.4" customHeight="1" hidden="1">
      <c r="B60" s="115"/>
      <c r="C60" s="16" t="s">
        <v>18</v>
      </c>
      <c r="D60" s="219"/>
      <c r="E60" s="219"/>
      <c r="F60" s="15" t="e">
        <f>IF(E22="","",E22)</f>
        <v>#REF!</v>
      </c>
      <c r="G60" s="219"/>
      <c r="H60" s="219"/>
      <c r="I60" s="26"/>
      <c r="J60" s="219"/>
      <c r="K60" s="224"/>
      <c r="L60" s="224"/>
      <c r="M60" s="224"/>
      <c r="N60" s="224"/>
      <c r="O60" s="224"/>
      <c r="P60" s="224"/>
      <c r="Q60" s="224"/>
      <c r="R60" s="224"/>
      <c r="S60" s="224"/>
    </row>
    <row r="61" spans="2:19" s="1" customFormat="1" ht="10.35" customHeight="1" hidden="1">
      <c r="B61" s="115"/>
      <c r="C61" s="219"/>
      <c r="D61" s="219"/>
      <c r="E61" s="219"/>
      <c r="F61" s="219"/>
      <c r="G61" s="219"/>
      <c r="H61" s="219"/>
      <c r="I61" s="26"/>
      <c r="J61" s="219"/>
      <c r="K61" s="224"/>
      <c r="L61" s="224"/>
      <c r="M61" s="224"/>
      <c r="N61" s="224"/>
      <c r="O61" s="224"/>
      <c r="P61" s="224"/>
      <c r="Q61" s="224"/>
      <c r="R61" s="224"/>
      <c r="S61" s="224"/>
    </row>
    <row r="62" spans="2:19" s="1" customFormat="1" ht="29.25" customHeight="1" hidden="1">
      <c r="B62" s="115"/>
      <c r="C62" s="49" t="s">
        <v>49</v>
      </c>
      <c r="D62" s="38"/>
      <c r="E62" s="38"/>
      <c r="F62" s="38"/>
      <c r="G62" s="38"/>
      <c r="H62" s="38"/>
      <c r="I62" s="50"/>
      <c r="J62" s="51" t="s">
        <v>50</v>
      </c>
      <c r="K62" s="224"/>
      <c r="L62" s="224"/>
      <c r="M62" s="224"/>
      <c r="N62" s="224"/>
      <c r="O62" s="224"/>
      <c r="P62" s="224"/>
      <c r="Q62" s="224"/>
      <c r="R62" s="224"/>
      <c r="S62" s="224"/>
    </row>
    <row r="63" spans="2:19" s="1" customFormat="1" ht="10.35" customHeight="1" hidden="1">
      <c r="B63" s="115"/>
      <c r="C63" s="219"/>
      <c r="D63" s="219"/>
      <c r="E63" s="219"/>
      <c r="F63" s="219"/>
      <c r="G63" s="219"/>
      <c r="H63" s="219"/>
      <c r="I63" s="26"/>
      <c r="J63" s="219"/>
      <c r="K63" s="224"/>
      <c r="L63" s="224"/>
      <c r="M63" s="224"/>
      <c r="N63" s="224"/>
      <c r="O63" s="224"/>
      <c r="P63" s="224"/>
      <c r="Q63" s="224"/>
      <c r="R63" s="224"/>
      <c r="S63" s="224"/>
    </row>
    <row r="64" spans="2:19" s="1" customFormat="1" ht="29.25" customHeight="1" hidden="1">
      <c r="B64" s="115"/>
      <c r="C64" s="53" t="s">
        <v>51</v>
      </c>
      <c r="D64" s="219"/>
      <c r="E64" s="219"/>
      <c r="F64" s="219"/>
      <c r="G64" s="219"/>
      <c r="H64" s="219"/>
      <c r="I64" s="26"/>
      <c r="J64" s="34">
        <f>J97</f>
        <v>2061076.4700000002</v>
      </c>
      <c r="K64" s="224"/>
      <c r="L64" s="224"/>
      <c r="M64" s="224"/>
      <c r="N64" s="224"/>
      <c r="O64" s="224"/>
      <c r="P64" s="224"/>
      <c r="Q64" s="224"/>
      <c r="R64" s="224"/>
      <c r="S64" s="224"/>
    </row>
    <row r="65" spans="2:19" s="3" customFormat="1" ht="24.9" customHeight="1" hidden="1">
      <c r="B65" s="123"/>
      <c r="C65" s="54"/>
      <c r="D65" s="55" t="s">
        <v>52</v>
      </c>
      <c r="E65" s="56"/>
      <c r="F65" s="56"/>
      <c r="G65" s="56"/>
      <c r="H65" s="56"/>
      <c r="I65" s="57"/>
      <c r="J65" s="58">
        <f>J98</f>
        <v>2061076.4700000002</v>
      </c>
      <c r="K65" s="226"/>
      <c r="L65" s="226"/>
      <c r="M65" s="226"/>
      <c r="N65" s="226"/>
      <c r="O65" s="226"/>
      <c r="P65" s="226"/>
      <c r="Q65" s="226"/>
      <c r="R65" s="226"/>
      <c r="S65" s="226"/>
    </row>
    <row r="66" spans="2:19" s="4" customFormat="1" ht="19.95" customHeight="1" hidden="1">
      <c r="B66" s="125"/>
      <c r="C66" s="60"/>
      <c r="D66" s="61" t="s">
        <v>53</v>
      </c>
      <c r="E66" s="62"/>
      <c r="F66" s="62"/>
      <c r="G66" s="62"/>
      <c r="H66" s="62"/>
      <c r="I66" s="63"/>
      <c r="J66" s="64">
        <f>J99</f>
        <v>621488.5200000001</v>
      </c>
      <c r="K66" s="227"/>
      <c r="L66" s="227"/>
      <c r="M66" s="227"/>
      <c r="N66" s="227"/>
      <c r="O66" s="227"/>
      <c r="P66" s="227"/>
      <c r="Q66" s="227"/>
      <c r="R66" s="227"/>
      <c r="S66" s="227"/>
    </row>
    <row r="67" spans="2:19" s="4" customFormat="1" ht="19.95" customHeight="1" hidden="1">
      <c r="B67" s="125"/>
      <c r="C67" s="60"/>
      <c r="D67" s="61" t="s">
        <v>195</v>
      </c>
      <c r="E67" s="62"/>
      <c r="F67" s="62"/>
      <c r="G67" s="62"/>
      <c r="H67" s="62"/>
      <c r="I67" s="63"/>
      <c r="J67" s="64">
        <f>J246</f>
        <v>360283.68</v>
      </c>
      <c r="K67" s="227"/>
      <c r="L67" s="227"/>
      <c r="M67" s="227"/>
      <c r="N67" s="227"/>
      <c r="O67" s="227"/>
      <c r="P67" s="227"/>
      <c r="Q67" s="227"/>
      <c r="R67" s="227"/>
      <c r="S67" s="227"/>
    </row>
    <row r="68" spans="2:19" s="4" customFormat="1" ht="19.95" customHeight="1" hidden="1">
      <c r="B68" s="125"/>
      <c r="C68" s="60"/>
      <c r="D68" s="61" t="s">
        <v>196</v>
      </c>
      <c r="E68" s="62"/>
      <c r="F68" s="62"/>
      <c r="G68" s="62"/>
      <c r="H68" s="62"/>
      <c r="I68" s="63"/>
      <c r="J68" s="64">
        <f>J294</f>
        <v>21736</v>
      </c>
      <c r="K68" s="227"/>
      <c r="L68" s="227"/>
      <c r="M68" s="227"/>
      <c r="N68" s="227"/>
      <c r="O68" s="227"/>
      <c r="P68" s="227"/>
      <c r="Q68" s="227"/>
      <c r="R68" s="227"/>
      <c r="S68" s="227"/>
    </row>
    <row r="69" spans="2:19" s="4" customFormat="1" ht="19.95" customHeight="1" hidden="1">
      <c r="B69" s="125"/>
      <c r="C69" s="60"/>
      <c r="D69" s="61" t="s">
        <v>54</v>
      </c>
      <c r="E69" s="62"/>
      <c r="F69" s="62"/>
      <c r="G69" s="62"/>
      <c r="H69" s="62"/>
      <c r="I69" s="63"/>
      <c r="J69" s="64">
        <f>J300</f>
        <v>41892.770000000004</v>
      </c>
      <c r="K69" s="227"/>
      <c r="L69" s="227"/>
      <c r="M69" s="227"/>
      <c r="N69" s="227"/>
      <c r="O69" s="227"/>
      <c r="P69" s="227"/>
      <c r="Q69" s="227"/>
      <c r="R69" s="227"/>
      <c r="S69" s="227"/>
    </row>
    <row r="70" spans="2:19" s="4" customFormat="1" ht="19.95" customHeight="1" hidden="1">
      <c r="B70" s="125"/>
      <c r="C70" s="60"/>
      <c r="D70" s="61" t="s">
        <v>55</v>
      </c>
      <c r="E70" s="62"/>
      <c r="F70" s="62"/>
      <c r="G70" s="62"/>
      <c r="H70" s="62"/>
      <c r="I70" s="63"/>
      <c r="J70" s="64">
        <f>J313</f>
        <v>615022.0599999999</v>
      </c>
      <c r="K70" s="227"/>
      <c r="L70" s="227"/>
      <c r="M70" s="227"/>
      <c r="N70" s="227"/>
      <c r="O70" s="227"/>
      <c r="P70" s="227"/>
      <c r="Q70" s="227"/>
      <c r="R70" s="227"/>
      <c r="S70" s="227"/>
    </row>
    <row r="71" spans="2:19" s="4" customFormat="1" ht="19.95" customHeight="1" hidden="1">
      <c r="B71" s="125"/>
      <c r="C71" s="60"/>
      <c r="D71" s="61" t="s">
        <v>56</v>
      </c>
      <c r="E71" s="62"/>
      <c r="F71" s="62"/>
      <c r="G71" s="62"/>
      <c r="H71" s="62"/>
      <c r="I71" s="63"/>
      <c r="J71" s="64">
        <f>J361</f>
        <v>331102.73</v>
      </c>
      <c r="K71" s="227"/>
      <c r="L71" s="227"/>
      <c r="M71" s="227"/>
      <c r="N71" s="227"/>
      <c r="O71" s="227"/>
      <c r="P71" s="227"/>
      <c r="Q71" s="227"/>
      <c r="R71" s="227"/>
      <c r="S71" s="227"/>
    </row>
    <row r="72" spans="2:19" s="4" customFormat="1" ht="19.95" customHeight="1" hidden="1">
      <c r="B72" s="125"/>
      <c r="C72" s="60"/>
      <c r="D72" s="61" t="s">
        <v>822</v>
      </c>
      <c r="E72" s="62"/>
      <c r="F72" s="62"/>
      <c r="G72" s="62"/>
      <c r="H72" s="62"/>
      <c r="I72" s="63"/>
      <c r="J72" s="64">
        <f>J403</f>
        <v>24049</v>
      </c>
      <c r="K72" s="227"/>
      <c r="L72" s="227"/>
      <c r="M72" s="227"/>
      <c r="N72" s="227"/>
      <c r="O72" s="227"/>
      <c r="P72" s="227"/>
      <c r="Q72" s="227"/>
      <c r="R72" s="227"/>
      <c r="S72" s="227"/>
    </row>
    <row r="73" spans="2:19" s="4" customFormat="1" ht="19.95" customHeight="1" hidden="1">
      <c r="B73" s="125"/>
      <c r="C73" s="60"/>
      <c r="D73" s="61" t="s">
        <v>197</v>
      </c>
      <c r="E73" s="62"/>
      <c r="F73" s="62"/>
      <c r="G73" s="62"/>
      <c r="H73" s="62"/>
      <c r="I73" s="63"/>
      <c r="J73" s="64">
        <f>J412</f>
        <v>45501.71</v>
      </c>
      <c r="K73" s="227"/>
      <c r="L73" s="227"/>
      <c r="M73" s="227"/>
      <c r="N73" s="227"/>
      <c r="O73" s="227"/>
      <c r="P73" s="227"/>
      <c r="Q73" s="227"/>
      <c r="R73" s="227"/>
      <c r="S73" s="227"/>
    </row>
    <row r="74" spans="2:19" s="1" customFormat="1" ht="21.75" customHeight="1" hidden="1">
      <c r="B74" s="115"/>
      <c r="C74" s="219"/>
      <c r="D74" s="219"/>
      <c r="E74" s="219"/>
      <c r="F74" s="219"/>
      <c r="G74" s="219"/>
      <c r="H74" s="219"/>
      <c r="I74" s="26"/>
      <c r="J74" s="219"/>
      <c r="K74" s="224"/>
      <c r="L74" s="224"/>
      <c r="M74" s="224"/>
      <c r="N74" s="224"/>
      <c r="O74" s="224"/>
      <c r="P74" s="224"/>
      <c r="Q74" s="224"/>
      <c r="R74" s="224"/>
      <c r="S74" s="224"/>
    </row>
    <row r="75" spans="2:19" s="1" customFormat="1" ht="6.9" customHeight="1" hidden="1">
      <c r="B75" s="120"/>
      <c r="C75" s="19"/>
      <c r="D75" s="19"/>
      <c r="E75" s="19"/>
      <c r="F75" s="19"/>
      <c r="G75" s="19"/>
      <c r="H75" s="19"/>
      <c r="I75" s="45"/>
      <c r="J75" s="19"/>
      <c r="K75" s="224"/>
      <c r="L75" s="224"/>
      <c r="M75" s="224"/>
      <c r="N75" s="224"/>
      <c r="O75" s="224"/>
      <c r="P75" s="224"/>
      <c r="Q75" s="224"/>
      <c r="R75" s="224"/>
      <c r="S75" s="224"/>
    </row>
    <row r="76" spans="2:19" ht="13.5" hidden="1">
      <c r="B76" s="109"/>
      <c r="C76" s="110"/>
      <c r="D76" s="110"/>
      <c r="E76" s="110"/>
      <c r="F76" s="110"/>
      <c r="G76" s="110"/>
      <c r="H76" s="110"/>
      <c r="I76" s="25"/>
      <c r="J76" s="110"/>
      <c r="K76" s="110"/>
      <c r="L76" s="110"/>
      <c r="M76" s="110"/>
      <c r="N76" s="110"/>
      <c r="O76" s="110"/>
      <c r="P76" s="110"/>
      <c r="Q76" s="110"/>
      <c r="R76" s="110"/>
      <c r="S76" s="110"/>
    </row>
    <row r="77" spans="2:19" ht="13.5" hidden="1">
      <c r="B77" s="109"/>
      <c r="C77" s="110"/>
      <c r="D77" s="110"/>
      <c r="E77" s="110"/>
      <c r="F77" s="110"/>
      <c r="G77" s="110"/>
      <c r="H77" s="110"/>
      <c r="I77" s="25"/>
      <c r="J77" s="110"/>
      <c r="K77" s="110"/>
      <c r="L77" s="110"/>
      <c r="M77" s="110"/>
      <c r="N77" s="110"/>
      <c r="O77" s="110"/>
      <c r="P77" s="110"/>
      <c r="Q77" s="110"/>
      <c r="R77" s="110"/>
      <c r="S77" s="110"/>
    </row>
    <row r="78" spans="2:19" ht="13.5" hidden="1">
      <c r="B78" s="109"/>
      <c r="C78" s="110"/>
      <c r="D78" s="110"/>
      <c r="E78" s="110"/>
      <c r="F78" s="110"/>
      <c r="G78" s="110"/>
      <c r="H78" s="110"/>
      <c r="I78" s="25"/>
      <c r="J78" s="110"/>
      <c r="K78" s="110"/>
      <c r="L78" s="110"/>
      <c r="M78" s="110"/>
      <c r="N78" s="110"/>
      <c r="O78" s="110"/>
      <c r="P78" s="110"/>
      <c r="Q78" s="110"/>
      <c r="R78" s="110"/>
      <c r="S78" s="110"/>
    </row>
    <row r="79" spans="2:19" s="1" customFormat="1" ht="6.9" customHeight="1">
      <c r="B79" s="228"/>
      <c r="C79" s="229"/>
      <c r="D79" s="229"/>
      <c r="E79" s="229"/>
      <c r="F79" s="229"/>
      <c r="G79" s="229"/>
      <c r="H79" s="229"/>
      <c r="I79" s="230"/>
      <c r="J79" s="229"/>
      <c r="K79" s="224"/>
      <c r="L79" s="224"/>
      <c r="M79" s="224"/>
      <c r="N79" s="224"/>
      <c r="O79" s="224"/>
      <c r="P79" s="224"/>
      <c r="Q79" s="224"/>
      <c r="R79" s="224"/>
      <c r="S79" s="224"/>
    </row>
    <row r="80" spans="2:19" s="1" customFormat="1" ht="36.9" customHeight="1">
      <c r="B80" s="115"/>
      <c r="C80" s="148" t="s">
        <v>818</v>
      </c>
      <c r="D80" s="219"/>
      <c r="E80" s="219"/>
      <c r="F80" s="219"/>
      <c r="G80" s="219"/>
      <c r="H80" s="219"/>
      <c r="I80" s="26"/>
      <c r="J80" s="219"/>
      <c r="K80" s="224"/>
      <c r="L80" s="224"/>
      <c r="M80" s="224"/>
      <c r="N80" s="224"/>
      <c r="O80" s="224"/>
      <c r="P80" s="224"/>
      <c r="Q80" s="224"/>
      <c r="R80" s="224"/>
      <c r="S80" s="224"/>
    </row>
    <row r="81" spans="2:19" s="1" customFormat="1" ht="6.9" customHeight="1">
      <c r="B81" s="115"/>
      <c r="C81" s="219"/>
      <c r="D81" s="219"/>
      <c r="E81" s="219"/>
      <c r="F81" s="219"/>
      <c r="G81" s="219"/>
      <c r="H81" s="219"/>
      <c r="I81" s="26"/>
      <c r="J81" s="219"/>
      <c r="K81" s="224"/>
      <c r="L81" s="224"/>
      <c r="M81" s="224"/>
      <c r="N81" s="224"/>
      <c r="O81" s="224"/>
      <c r="P81" s="224"/>
      <c r="Q81" s="224"/>
      <c r="R81" s="224"/>
      <c r="S81" s="224"/>
    </row>
    <row r="82" spans="2:19" s="1" customFormat="1" ht="14.4" customHeight="1">
      <c r="B82" s="115"/>
      <c r="C82" s="16" t="s">
        <v>3</v>
      </c>
      <c r="D82" s="219"/>
      <c r="E82" s="219"/>
      <c r="F82" s="219"/>
      <c r="G82" s="219"/>
      <c r="H82" s="219"/>
      <c r="I82" s="26"/>
      <c r="J82" s="219"/>
      <c r="K82" s="224"/>
      <c r="L82" s="224"/>
      <c r="M82" s="224"/>
      <c r="N82" s="224"/>
      <c r="O82" s="224"/>
      <c r="P82" s="224"/>
      <c r="Q82" s="224"/>
      <c r="R82" s="224"/>
      <c r="S82" s="224"/>
    </row>
    <row r="83" spans="2:19" s="1" customFormat="1" ht="22.5" customHeight="1">
      <c r="B83" s="115"/>
      <c r="C83" s="219"/>
      <c r="D83" s="219"/>
      <c r="E83" s="687" t="s">
        <v>4</v>
      </c>
      <c r="F83" s="690"/>
      <c r="G83" s="690"/>
      <c r="H83" s="690"/>
      <c r="I83" s="26"/>
      <c r="J83" s="219"/>
      <c r="K83" s="224"/>
      <c r="L83" s="224"/>
      <c r="M83" s="224"/>
      <c r="N83" s="224"/>
      <c r="O83" s="224"/>
      <c r="P83" s="224"/>
      <c r="Q83" s="224"/>
      <c r="R83" s="224"/>
      <c r="S83" s="224"/>
    </row>
    <row r="84" spans="2:19" ht="13.2">
      <c r="B84" s="114"/>
      <c r="C84" s="16" t="s">
        <v>42</v>
      </c>
      <c r="D84" s="220"/>
      <c r="E84" s="220"/>
      <c r="F84" s="220"/>
      <c r="G84" s="220"/>
      <c r="H84" s="220"/>
      <c r="I84" s="25"/>
      <c r="J84" s="220"/>
      <c r="K84" s="110"/>
      <c r="L84" s="110"/>
      <c r="M84" s="110"/>
      <c r="N84" s="110"/>
      <c r="O84" s="110"/>
      <c r="P84" s="110"/>
      <c r="Q84" s="110"/>
      <c r="R84" s="110"/>
      <c r="S84" s="110"/>
    </row>
    <row r="85" spans="2:19" ht="22.5" customHeight="1">
      <c r="B85" s="114"/>
      <c r="C85" s="220"/>
      <c r="D85" s="220"/>
      <c r="E85" s="687" t="s">
        <v>821</v>
      </c>
      <c r="F85" s="688"/>
      <c r="G85" s="688"/>
      <c r="H85" s="688"/>
      <c r="I85" s="25"/>
      <c r="J85" s="220"/>
      <c r="K85" s="110"/>
      <c r="L85" s="110"/>
      <c r="M85" s="110"/>
      <c r="N85" s="110"/>
      <c r="O85" s="110"/>
      <c r="P85" s="110"/>
      <c r="Q85" s="110"/>
      <c r="R85" s="110"/>
      <c r="S85" s="110"/>
    </row>
    <row r="86" spans="2:19" ht="13.2">
      <c r="B86" s="114"/>
      <c r="C86" s="16" t="s">
        <v>43</v>
      </c>
      <c r="D86" s="220"/>
      <c r="E86" s="220"/>
      <c r="F86" s="220"/>
      <c r="G86" s="220"/>
      <c r="H86" s="220"/>
      <c r="I86" s="25"/>
      <c r="J86" s="220"/>
      <c r="K86" s="110"/>
      <c r="L86" s="110"/>
      <c r="M86" s="110"/>
      <c r="N86" s="110"/>
      <c r="O86" s="110"/>
      <c r="P86" s="110"/>
      <c r="Q86" s="110"/>
      <c r="R86" s="110"/>
      <c r="S86" s="110"/>
    </row>
    <row r="87" spans="2:19" s="1" customFormat="1" ht="22.5" customHeight="1">
      <c r="B87" s="115"/>
      <c r="C87" s="219"/>
      <c r="D87" s="219"/>
      <c r="E87" s="689" t="s">
        <v>193</v>
      </c>
      <c r="F87" s="690"/>
      <c r="G87" s="690"/>
      <c r="H87" s="690"/>
      <c r="I87" s="26"/>
      <c r="J87" s="219"/>
      <c r="K87" s="224"/>
      <c r="L87" s="224"/>
      <c r="M87" s="224"/>
      <c r="N87" s="224"/>
      <c r="O87" s="224"/>
      <c r="P87" s="224"/>
      <c r="Q87" s="224"/>
      <c r="R87" s="224"/>
      <c r="S87" s="224"/>
    </row>
    <row r="88" spans="2:19" s="1" customFormat="1" ht="14.4" customHeight="1">
      <c r="B88" s="115"/>
      <c r="C88" s="16" t="s">
        <v>44</v>
      </c>
      <c r="D88" s="219"/>
      <c r="E88" s="219"/>
      <c r="F88" s="219"/>
      <c r="G88" s="219"/>
      <c r="H88" s="219"/>
      <c r="I88" s="26"/>
      <c r="J88" s="219"/>
      <c r="K88" s="224"/>
      <c r="L88" s="224"/>
      <c r="M88" s="224"/>
      <c r="N88" s="224"/>
      <c r="O88" s="224"/>
      <c r="P88" s="224"/>
      <c r="Q88" s="224"/>
      <c r="R88" s="224"/>
      <c r="S88" s="224"/>
    </row>
    <row r="89" spans="2:19" s="1" customFormat="1" ht="23.25" customHeight="1">
      <c r="B89" s="115"/>
      <c r="C89" s="219"/>
      <c r="D89" s="219"/>
      <c r="E89" s="691" t="str">
        <f>E13</f>
        <v>SO 01.1 - splašková kanalizace - gravitační stoky</v>
      </c>
      <c r="F89" s="690"/>
      <c r="G89" s="690"/>
      <c r="H89" s="690"/>
      <c r="I89" s="26"/>
      <c r="J89" s="219"/>
      <c r="K89" s="224"/>
      <c r="L89" s="224"/>
      <c r="M89" s="224"/>
      <c r="N89" s="224"/>
      <c r="O89" s="224"/>
      <c r="P89" s="224"/>
      <c r="Q89" s="224"/>
      <c r="R89" s="224"/>
      <c r="S89" s="224"/>
    </row>
    <row r="90" spans="2:19" s="1" customFormat="1" ht="6.9" customHeight="1">
      <c r="B90" s="115"/>
      <c r="C90" s="219"/>
      <c r="D90" s="219"/>
      <c r="E90" s="219"/>
      <c r="F90" s="219"/>
      <c r="G90" s="219"/>
      <c r="H90" s="219"/>
      <c r="I90" s="26"/>
      <c r="J90" s="219"/>
      <c r="K90" s="224"/>
      <c r="L90" s="224"/>
      <c r="M90" s="224"/>
      <c r="N90" s="224"/>
      <c r="O90" s="224"/>
      <c r="P90" s="224"/>
      <c r="Q90" s="224"/>
      <c r="R90" s="224"/>
      <c r="S90" s="224"/>
    </row>
    <row r="91" spans="2:19" s="1" customFormat="1" ht="18" customHeight="1">
      <c r="B91" s="115"/>
      <c r="C91" s="16" t="s">
        <v>8</v>
      </c>
      <c r="D91" s="219"/>
      <c r="E91" s="219"/>
      <c r="F91" s="15" t="str">
        <f>F16</f>
        <v>HRANICE - DRAHOTUŠE</v>
      </c>
      <c r="G91" s="219"/>
      <c r="H91" s="219"/>
      <c r="I91" s="27"/>
      <c r="J91" s="28"/>
      <c r="K91" s="224"/>
      <c r="L91" s="224"/>
      <c r="M91" s="224"/>
      <c r="N91" s="224"/>
      <c r="O91" s="224"/>
      <c r="P91" s="224"/>
      <c r="Q91" s="224"/>
      <c r="R91" s="224"/>
      <c r="S91" s="224"/>
    </row>
    <row r="92" spans="2:19" s="1" customFormat="1" ht="6.9" customHeight="1">
      <c r="B92" s="115"/>
      <c r="C92" s="219"/>
      <c r="D92" s="219"/>
      <c r="E92" s="219"/>
      <c r="F92" s="219"/>
      <c r="G92" s="219"/>
      <c r="H92" s="219"/>
      <c r="I92" s="26"/>
      <c r="J92" s="219"/>
      <c r="K92" s="224"/>
      <c r="L92" s="224"/>
      <c r="M92" s="224"/>
      <c r="N92" s="224"/>
      <c r="O92" s="224"/>
      <c r="P92" s="224"/>
      <c r="Q92" s="224"/>
      <c r="R92" s="224"/>
      <c r="S92" s="224"/>
    </row>
    <row r="93" spans="2:19" s="1" customFormat="1" ht="13.2">
      <c r="B93" s="115"/>
      <c r="C93" s="16" t="s">
        <v>13</v>
      </c>
      <c r="D93" s="219"/>
      <c r="E93" s="219"/>
      <c r="F93" s="15" t="str">
        <f>E19</f>
        <v>VODOVODY A KANALIZACE PŘEROV a.s.</v>
      </c>
      <c r="G93" s="219"/>
      <c r="H93" s="219"/>
      <c r="I93" s="27" t="s">
        <v>19</v>
      </c>
      <c r="J93" s="15" t="str">
        <f>E25</f>
        <v>PROJEKTY VODAM s.r.o.   HRANICE</v>
      </c>
      <c r="K93" s="224"/>
      <c r="L93" s="224"/>
      <c r="M93" s="224"/>
      <c r="N93" s="224"/>
      <c r="O93" s="224"/>
      <c r="P93" s="224"/>
      <c r="Q93" s="224"/>
      <c r="R93" s="224"/>
      <c r="S93" s="224"/>
    </row>
    <row r="94" spans="2:19" s="1" customFormat="1" ht="14.4" customHeight="1">
      <c r="B94" s="115"/>
      <c r="C94" s="16" t="s">
        <v>18</v>
      </c>
      <c r="D94" s="219"/>
      <c r="E94" s="219"/>
      <c r="F94" s="15" t="s">
        <v>783</v>
      </c>
      <c r="G94" s="219"/>
      <c r="H94" s="219"/>
      <c r="I94" s="26"/>
      <c r="J94" s="219"/>
      <c r="K94" s="224"/>
      <c r="L94" s="224"/>
      <c r="M94" s="224"/>
      <c r="N94" s="224"/>
      <c r="O94" s="224"/>
      <c r="P94" s="224"/>
      <c r="Q94" s="224"/>
      <c r="R94" s="224"/>
      <c r="S94" s="224"/>
    </row>
    <row r="95" spans="2:19" s="1" customFormat="1" ht="19.8" customHeight="1">
      <c r="B95" s="115"/>
      <c r="C95" s="219"/>
      <c r="D95" s="219"/>
      <c r="E95" s="219"/>
      <c r="F95" s="219"/>
      <c r="G95" s="219"/>
      <c r="H95" s="683" t="s">
        <v>808</v>
      </c>
      <c r="I95" s="684"/>
      <c r="J95" s="684"/>
      <c r="K95" s="683" t="s">
        <v>809</v>
      </c>
      <c r="L95" s="684"/>
      <c r="M95" s="692"/>
      <c r="N95" s="683" t="s">
        <v>810</v>
      </c>
      <c r="O95" s="684"/>
      <c r="P95" s="692"/>
      <c r="Q95" s="683" t="s">
        <v>811</v>
      </c>
      <c r="R95" s="684"/>
      <c r="S95" s="692"/>
    </row>
    <row r="96" spans="2:19" s="5" customFormat="1" ht="29.25" customHeight="1">
      <c r="B96" s="128"/>
      <c r="C96" s="504" t="s">
        <v>58</v>
      </c>
      <c r="D96" s="505" t="s">
        <v>35</v>
      </c>
      <c r="E96" s="505" t="s">
        <v>34</v>
      </c>
      <c r="F96" s="505" t="s">
        <v>59</v>
      </c>
      <c r="G96" s="505" t="s">
        <v>60</v>
      </c>
      <c r="H96" s="659" t="s">
        <v>61</v>
      </c>
      <c r="I96" s="507" t="s">
        <v>62</v>
      </c>
      <c r="J96" s="659" t="s">
        <v>50</v>
      </c>
      <c r="K96" s="506" t="s">
        <v>61</v>
      </c>
      <c r="L96" s="507" t="s">
        <v>62</v>
      </c>
      <c r="M96" s="508" t="s">
        <v>50</v>
      </c>
      <c r="N96" s="506" t="s">
        <v>61</v>
      </c>
      <c r="O96" s="507" t="s">
        <v>62</v>
      </c>
      <c r="P96" s="508" t="s">
        <v>50</v>
      </c>
      <c r="Q96" s="506" t="s">
        <v>61</v>
      </c>
      <c r="R96" s="507" t="s">
        <v>62</v>
      </c>
      <c r="S96" s="508" t="s">
        <v>50</v>
      </c>
    </row>
    <row r="97" spans="2:19" s="1" customFormat="1" ht="29.25" customHeight="1">
      <c r="B97" s="115"/>
      <c r="C97" s="129" t="s">
        <v>51</v>
      </c>
      <c r="D97" s="219"/>
      <c r="E97" s="219"/>
      <c r="F97" s="219"/>
      <c r="G97" s="219"/>
      <c r="H97" s="219"/>
      <c r="I97" s="145"/>
      <c r="J97" s="130">
        <f>J98</f>
        <v>2061076.4700000002</v>
      </c>
      <c r="K97" s="115"/>
      <c r="L97" s="145"/>
      <c r="M97" s="231">
        <f>M98</f>
        <v>0</v>
      </c>
      <c r="N97" s="115"/>
      <c r="O97" s="145"/>
      <c r="P97" s="231">
        <f>P98</f>
        <v>-33801.94</v>
      </c>
      <c r="Q97" s="115"/>
      <c r="R97" s="145"/>
      <c r="S97" s="231">
        <f>S98</f>
        <v>2061076.4700000002</v>
      </c>
    </row>
    <row r="98" spans="2:19" s="6" customFormat="1" ht="37.35" customHeight="1">
      <c r="B98" s="131"/>
      <c r="C98" s="66"/>
      <c r="D98" s="67" t="s">
        <v>36</v>
      </c>
      <c r="E98" s="92" t="s">
        <v>63</v>
      </c>
      <c r="F98" s="92" t="s">
        <v>64</v>
      </c>
      <c r="G98" s="66"/>
      <c r="H98" s="66"/>
      <c r="I98" s="132"/>
      <c r="J98" s="93">
        <f>J99+J246+J294+J300+J313+J361+J403+J412</f>
        <v>2061076.4700000002</v>
      </c>
      <c r="K98" s="131"/>
      <c r="L98" s="132"/>
      <c r="M98" s="93">
        <f>M99+M246+M294+M300+M313+M361+M403+M412</f>
        <v>0</v>
      </c>
      <c r="N98" s="131"/>
      <c r="O98" s="132"/>
      <c r="P98" s="93">
        <f>P99+P246+P294+P300+P313+P361+P403+P412</f>
        <v>-33801.94</v>
      </c>
      <c r="Q98" s="131"/>
      <c r="R98" s="132"/>
      <c r="S98" s="232">
        <f>S99+S246+S294+S300+S313+S361+S403+S412</f>
        <v>2061076.4700000002</v>
      </c>
    </row>
    <row r="99" spans="2:19" s="6" customFormat="1" ht="28.8" customHeight="1" outlineLevel="1" collapsed="1">
      <c r="B99" s="131"/>
      <c r="C99" s="66"/>
      <c r="D99" s="67" t="s">
        <v>36</v>
      </c>
      <c r="E99" s="68" t="s">
        <v>7</v>
      </c>
      <c r="F99" s="68" t="s">
        <v>65</v>
      </c>
      <c r="G99" s="66"/>
      <c r="H99" s="66"/>
      <c r="I99" s="132"/>
      <c r="J99" s="69">
        <f>SUM(J100:J243)</f>
        <v>621488.5200000001</v>
      </c>
      <c r="K99" s="131"/>
      <c r="L99" s="132"/>
      <c r="M99" s="233">
        <f>SUM(M100:M243)</f>
        <v>0</v>
      </c>
      <c r="N99" s="131"/>
      <c r="O99" s="132"/>
      <c r="P99" s="233">
        <f>SUM(P100:P243)</f>
        <v>0</v>
      </c>
      <c r="Q99" s="131"/>
      <c r="R99" s="132"/>
      <c r="S99" s="233">
        <f>SUM(S100:S243)</f>
        <v>621488.5200000001</v>
      </c>
    </row>
    <row r="100" spans="2:19" s="1" customFormat="1" ht="22.5" customHeight="1" hidden="1" outlineLevel="2">
      <c r="B100" s="115"/>
      <c r="C100" s="70" t="s">
        <v>7</v>
      </c>
      <c r="D100" s="70" t="s">
        <v>67</v>
      </c>
      <c r="E100" s="71" t="s">
        <v>199</v>
      </c>
      <c r="F100" s="72" t="s">
        <v>823</v>
      </c>
      <c r="G100" s="73" t="s">
        <v>824</v>
      </c>
      <c r="H100" s="74">
        <v>31</v>
      </c>
      <c r="I100" s="100">
        <v>39</v>
      </c>
      <c r="J100" s="234">
        <f>ROUND(I100*H100,2)</f>
        <v>1209</v>
      </c>
      <c r="K100" s="235"/>
      <c r="L100" s="100">
        <v>39</v>
      </c>
      <c r="M100" s="236">
        <f>ROUND(L100*K100,2)</f>
        <v>0</v>
      </c>
      <c r="N100" s="235"/>
      <c r="O100" s="100">
        <v>39</v>
      </c>
      <c r="P100" s="236">
        <f>ROUND(O100*N100,2)</f>
        <v>0</v>
      </c>
      <c r="Q100" s="235">
        <v>31</v>
      </c>
      <c r="R100" s="100">
        <v>39</v>
      </c>
      <c r="S100" s="236">
        <f>ROUND(R100*Q100,2)</f>
        <v>1209</v>
      </c>
    </row>
    <row r="101" spans="2:19" s="1" customFormat="1" ht="22.5" customHeight="1" hidden="1" outlineLevel="2">
      <c r="B101" s="115"/>
      <c r="C101" s="70" t="s">
        <v>37</v>
      </c>
      <c r="D101" s="70" t="s">
        <v>67</v>
      </c>
      <c r="E101" s="71" t="s">
        <v>825</v>
      </c>
      <c r="F101" s="72" t="s">
        <v>826</v>
      </c>
      <c r="G101" s="73" t="s">
        <v>181</v>
      </c>
      <c r="H101" s="74">
        <v>6</v>
      </c>
      <c r="I101" s="100">
        <v>69.7</v>
      </c>
      <c r="J101" s="234">
        <f>ROUND(I101*H101,2)</f>
        <v>418.2</v>
      </c>
      <c r="K101" s="235"/>
      <c r="L101" s="100">
        <v>69.7</v>
      </c>
      <c r="M101" s="236">
        <f>ROUND(L101*K101,2)</f>
        <v>0</v>
      </c>
      <c r="N101" s="235"/>
      <c r="O101" s="100">
        <v>69.7</v>
      </c>
      <c r="P101" s="236">
        <f>ROUND(O101*N101,2)</f>
        <v>0</v>
      </c>
      <c r="Q101" s="235">
        <v>6</v>
      </c>
      <c r="R101" s="100">
        <v>69.7</v>
      </c>
      <c r="S101" s="236">
        <f>ROUND(R101*Q101,2)</f>
        <v>418.2</v>
      </c>
    </row>
    <row r="102" spans="2:19" s="1" customFormat="1" ht="22.5" customHeight="1" hidden="1" outlineLevel="2" collapsed="1">
      <c r="B102" s="115"/>
      <c r="C102" s="70" t="s">
        <v>38</v>
      </c>
      <c r="D102" s="70" t="s">
        <v>67</v>
      </c>
      <c r="E102" s="71" t="s">
        <v>827</v>
      </c>
      <c r="F102" s="72" t="s">
        <v>828</v>
      </c>
      <c r="G102" s="73" t="s">
        <v>104</v>
      </c>
      <c r="H102" s="74">
        <v>15</v>
      </c>
      <c r="I102" s="100">
        <v>132.4</v>
      </c>
      <c r="J102" s="234">
        <f>ROUND(I102*H102,2)</f>
        <v>1986</v>
      </c>
      <c r="K102" s="235"/>
      <c r="L102" s="100">
        <v>132.4</v>
      </c>
      <c r="M102" s="236">
        <f>ROUND(L102*K102,2)</f>
        <v>0</v>
      </c>
      <c r="N102" s="235"/>
      <c r="O102" s="100">
        <v>132.4</v>
      </c>
      <c r="P102" s="236">
        <f>ROUND(O102*N102,2)</f>
        <v>0</v>
      </c>
      <c r="Q102" s="235">
        <v>15</v>
      </c>
      <c r="R102" s="100">
        <v>132.4</v>
      </c>
      <c r="S102" s="236">
        <f>ROUND(R102*Q102,2)</f>
        <v>1986</v>
      </c>
    </row>
    <row r="103" spans="2:19" s="7" customFormat="1" ht="13.5" hidden="1" outlineLevel="3">
      <c r="B103" s="140"/>
      <c r="C103" s="76"/>
      <c r="D103" s="79" t="s">
        <v>70</v>
      </c>
      <c r="E103" s="143" t="s">
        <v>15</v>
      </c>
      <c r="F103" s="201" t="s">
        <v>829</v>
      </c>
      <c r="G103" s="76"/>
      <c r="H103" s="143" t="s">
        <v>15</v>
      </c>
      <c r="I103" s="144" t="s">
        <v>15</v>
      </c>
      <c r="J103" s="76"/>
      <c r="K103" s="237"/>
      <c r="L103" s="144" t="s">
        <v>15</v>
      </c>
      <c r="M103" s="238"/>
      <c r="N103" s="237"/>
      <c r="O103" s="144" t="s">
        <v>15</v>
      </c>
      <c r="P103" s="238"/>
      <c r="Q103" s="237" t="s">
        <v>15</v>
      </c>
      <c r="R103" s="144" t="s">
        <v>15</v>
      </c>
      <c r="S103" s="238"/>
    </row>
    <row r="104" spans="2:19" s="7" customFormat="1" ht="13.5" hidden="1" outlineLevel="3">
      <c r="B104" s="140"/>
      <c r="C104" s="76"/>
      <c r="D104" s="79" t="s">
        <v>70</v>
      </c>
      <c r="E104" s="143" t="s">
        <v>15</v>
      </c>
      <c r="F104" s="201" t="s">
        <v>830</v>
      </c>
      <c r="G104" s="76"/>
      <c r="H104" s="143" t="s">
        <v>15</v>
      </c>
      <c r="I104" s="144" t="s">
        <v>15</v>
      </c>
      <c r="J104" s="76"/>
      <c r="K104" s="237"/>
      <c r="L104" s="144" t="s">
        <v>15</v>
      </c>
      <c r="M104" s="238"/>
      <c r="N104" s="237"/>
      <c r="O104" s="144" t="s">
        <v>15</v>
      </c>
      <c r="P104" s="238"/>
      <c r="Q104" s="237" t="s">
        <v>15</v>
      </c>
      <c r="R104" s="144" t="s">
        <v>15</v>
      </c>
      <c r="S104" s="238"/>
    </row>
    <row r="105" spans="2:19" s="7" customFormat="1" ht="13.5" hidden="1" outlineLevel="3">
      <c r="B105" s="140"/>
      <c r="C105" s="76"/>
      <c r="D105" s="79" t="s">
        <v>70</v>
      </c>
      <c r="E105" s="143" t="s">
        <v>15</v>
      </c>
      <c r="F105" s="201" t="s">
        <v>831</v>
      </c>
      <c r="G105" s="76"/>
      <c r="H105" s="143" t="s">
        <v>15</v>
      </c>
      <c r="I105" s="144" t="s">
        <v>15</v>
      </c>
      <c r="J105" s="76"/>
      <c r="K105" s="237"/>
      <c r="L105" s="144" t="s">
        <v>15</v>
      </c>
      <c r="M105" s="238"/>
      <c r="N105" s="237"/>
      <c r="O105" s="144" t="s">
        <v>15</v>
      </c>
      <c r="P105" s="238"/>
      <c r="Q105" s="237" t="s">
        <v>15</v>
      </c>
      <c r="R105" s="144" t="s">
        <v>15</v>
      </c>
      <c r="S105" s="238"/>
    </row>
    <row r="106" spans="2:19" s="7" customFormat="1" ht="13.5" hidden="1" outlineLevel="3">
      <c r="B106" s="140"/>
      <c r="C106" s="76"/>
      <c r="D106" s="79" t="s">
        <v>70</v>
      </c>
      <c r="E106" s="143" t="s">
        <v>15</v>
      </c>
      <c r="F106" s="201" t="s">
        <v>832</v>
      </c>
      <c r="G106" s="76"/>
      <c r="H106" s="143" t="s">
        <v>15</v>
      </c>
      <c r="I106" s="144" t="s">
        <v>15</v>
      </c>
      <c r="J106" s="76"/>
      <c r="K106" s="237"/>
      <c r="L106" s="144" t="s">
        <v>15</v>
      </c>
      <c r="M106" s="238"/>
      <c r="N106" s="237"/>
      <c r="O106" s="144" t="s">
        <v>15</v>
      </c>
      <c r="P106" s="238"/>
      <c r="Q106" s="237" t="s">
        <v>15</v>
      </c>
      <c r="R106" s="144" t="s">
        <v>15</v>
      </c>
      <c r="S106" s="238"/>
    </row>
    <row r="107" spans="2:19" s="7" customFormat="1" ht="13.5" hidden="1" outlineLevel="3">
      <c r="B107" s="140"/>
      <c r="C107" s="76"/>
      <c r="D107" s="79" t="s">
        <v>70</v>
      </c>
      <c r="E107" s="143" t="s">
        <v>15</v>
      </c>
      <c r="F107" s="201" t="s">
        <v>833</v>
      </c>
      <c r="G107" s="76"/>
      <c r="H107" s="143" t="s">
        <v>15</v>
      </c>
      <c r="I107" s="144" t="s">
        <v>15</v>
      </c>
      <c r="J107" s="76"/>
      <c r="K107" s="237"/>
      <c r="L107" s="144" t="s">
        <v>15</v>
      </c>
      <c r="M107" s="238"/>
      <c r="N107" s="237"/>
      <c r="O107" s="144" t="s">
        <v>15</v>
      </c>
      <c r="P107" s="238"/>
      <c r="Q107" s="237" t="s">
        <v>15</v>
      </c>
      <c r="R107" s="144" t="s">
        <v>15</v>
      </c>
      <c r="S107" s="238"/>
    </row>
    <row r="108" spans="2:19" s="7" customFormat="1" ht="13.5" hidden="1" outlineLevel="3">
      <c r="B108" s="140"/>
      <c r="C108" s="76"/>
      <c r="D108" s="79" t="s">
        <v>70</v>
      </c>
      <c r="E108" s="143" t="s">
        <v>15</v>
      </c>
      <c r="F108" s="201" t="s">
        <v>831</v>
      </c>
      <c r="G108" s="76"/>
      <c r="H108" s="143" t="s">
        <v>15</v>
      </c>
      <c r="I108" s="144" t="s">
        <v>15</v>
      </c>
      <c r="J108" s="76"/>
      <c r="K108" s="237"/>
      <c r="L108" s="144" t="s">
        <v>15</v>
      </c>
      <c r="M108" s="238"/>
      <c r="N108" s="237"/>
      <c r="O108" s="144" t="s">
        <v>15</v>
      </c>
      <c r="P108" s="238"/>
      <c r="Q108" s="237" t="s">
        <v>15</v>
      </c>
      <c r="R108" s="144" t="s">
        <v>15</v>
      </c>
      <c r="S108" s="238"/>
    </row>
    <row r="109" spans="2:19" s="8" customFormat="1" ht="13.5" hidden="1" outlineLevel="3">
      <c r="B109" s="135"/>
      <c r="C109" s="77"/>
      <c r="D109" s="79" t="s">
        <v>70</v>
      </c>
      <c r="E109" s="83" t="s">
        <v>15</v>
      </c>
      <c r="F109" s="84" t="s">
        <v>2</v>
      </c>
      <c r="G109" s="77"/>
      <c r="H109" s="85">
        <v>15</v>
      </c>
      <c r="I109" s="136" t="s">
        <v>15</v>
      </c>
      <c r="J109" s="77"/>
      <c r="K109" s="239"/>
      <c r="L109" s="136" t="s">
        <v>15</v>
      </c>
      <c r="M109" s="240"/>
      <c r="N109" s="239"/>
      <c r="O109" s="136" t="s">
        <v>15</v>
      </c>
      <c r="P109" s="240"/>
      <c r="Q109" s="239">
        <v>15</v>
      </c>
      <c r="R109" s="136" t="s">
        <v>15</v>
      </c>
      <c r="S109" s="240"/>
    </row>
    <row r="110" spans="2:19" s="9" customFormat="1" ht="13.5" hidden="1" outlineLevel="3">
      <c r="B110" s="137"/>
      <c r="C110" s="78"/>
      <c r="D110" s="79" t="s">
        <v>70</v>
      </c>
      <c r="E110" s="241" t="s">
        <v>15</v>
      </c>
      <c r="F110" s="242" t="s">
        <v>71</v>
      </c>
      <c r="G110" s="78"/>
      <c r="H110" s="82">
        <v>15</v>
      </c>
      <c r="I110" s="138" t="s">
        <v>15</v>
      </c>
      <c r="J110" s="78"/>
      <c r="K110" s="243"/>
      <c r="L110" s="138" t="s">
        <v>15</v>
      </c>
      <c r="M110" s="244"/>
      <c r="N110" s="243"/>
      <c r="O110" s="138" t="s">
        <v>15</v>
      </c>
      <c r="P110" s="244"/>
      <c r="Q110" s="243">
        <v>15</v>
      </c>
      <c r="R110" s="138" t="s">
        <v>15</v>
      </c>
      <c r="S110" s="244"/>
    </row>
    <row r="111" spans="2:19" s="1" customFormat="1" ht="22.5" customHeight="1" hidden="1" outlineLevel="2" collapsed="1">
      <c r="B111" s="115"/>
      <c r="C111" s="70" t="s">
        <v>69</v>
      </c>
      <c r="D111" s="70" t="s">
        <v>67</v>
      </c>
      <c r="E111" s="71" t="s">
        <v>834</v>
      </c>
      <c r="F111" s="72" t="s">
        <v>835</v>
      </c>
      <c r="G111" s="73" t="s">
        <v>104</v>
      </c>
      <c r="H111" s="74">
        <v>9</v>
      </c>
      <c r="I111" s="100">
        <v>348.3</v>
      </c>
      <c r="J111" s="234">
        <f>ROUND(I111*H111,2)</f>
        <v>3134.7</v>
      </c>
      <c r="K111" s="235"/>
      <c r="L111" s="100">
        <v>348.3</v>
      </c>
      <c r="M111" s="236">
        <f>ROUND(L111*K111,2)</f>
        <v>0</v>
      </c>
      <c r="N111" s="235"/>
      <c r="O111" s="100">
        <v>348.3</v>
      </c>
      <c r="P111" s="236">
        <f>ROUND(O111*N111,2)</f>
        <v>0</v>
      </c>
      <c r="Q111" s="235">
        <v>9</v>
      </c>
      <c r="R111" s="100">
        <v>348.3</v>
      </c>
      <c r="S111" s="236">
        <f>ROUND(R111*Q111,2)</f>
        <v>3134.7</v>
      </c>
    </row>
    <row r="112" spans="2:19" s="7" customFormat="1" ht="13.5" hidden="1" outlineLevel="3">
      <c r="B112" s="140"/>
      <c r="C112" s="76"/>
      <c r="D112" s="79" t="s">
        <v>70</v>
      </c>
      <c r="E112" s="143" t="s">
        <v>15</v>
      </c>
      <c r="F112" s="201" t="s">
        <v>836</v>
      </c>
      <c r="G112" s="76"/>
      <c r="H112" s="143" t="s">
        <v>15</v>
      </c>
      <c r="I112" s="144" t="s">
        <v>15</v>
      </c>
      <c r="J112" s="76"/>
      <c r="K112" s="237"/>
      <c r="L112" s="144" t="s">
        <v>15</v>
      </c>
      <c r="M112" s="238"/>
      <c r="N112" s="237"/>
      <c r="O112" s="144" t="s">
        <v>15</v>
      </c>
      <c r="P112" s="238"/>
      <c r="Q112" s="237" t="s">
        <v>15</v>
      </c>
      <c r="R112" s="144" t="s">
        <v>15</v>
      </c>
      <c r="S112" s="238"/>
    </row>
    <row r="113" spans="2:19" s="7" customFormat="1" ht="13.5" hidden="1" outlineLevel="3">
      <c r="B113" s="140"/>
      <c r="C113" s="76"/>
      <c r="D113" s="79" t="s">
        <v>70</v>
      </c>
      <c r="E113" s="143" t="s">
        <v>15</v>
      </c>
      <c r="F113" s="201" t="s">
        <v>837</v>
      </c>
      <c r="G113" s="76"/>
      <c r="H113" s="143" t="s">
        <v>15</v>
      </c>
      <c r="I113" s="144" t="s">
        <v>15</v>
      </c>
      <c r="J113" s="76"/>
      <c r="K113" s="237"/>
      <c r="L113" s="144" t="s">
        <v>15</v>
      </c>
      <c r="M113" s="238"/>
      <c r="N113" s="237"/>
      <c r="O113" s="144" t="s">
        <v>15</v>
      </c>
      <c r="P113" s="238"/>
      <c r="Q113" s="237" t="s">
        <v>15</v>
      </c>
      <c r="R113" s="144" t="s">
        <v>15</v>
      </c>
      <c r="S113" s="238"/>
    </row>
    <row r="114" spans="2:19" s="7" customFormat="1" ht="13.5" hidden="1" outlineLevel="3">
      <c r="B114" s="140"/>
      <c r="C114" s="76"/>
      <c r="D114" s="79" t="s">
        <v>70</v>
      </c>
      <c r="E114" s="143" t="s">
        <v>15</v>
      </c>
      <c r="F114" s="201" t="s">
        <v>838</v>
      </c>
      <c r="G114" s="76"/>
      <c r="H114" s="143" t="s">
        <v>15</v>
      </c>
      <c r="I114" s="144" t="s">
        <v>15</v>
      </c>
      <c r="J114" s="76"/>
      <c r="K114" s="237"/>
      <c r="L114" s="144" t="s">
        <v>15</v>
      </c>
      <c r="M114" s="238"/>
      <c r="N114" s="237"/>
      <c r="O114" s="144" t="s">
        <v>15</v>
      </c>
      <c r="P114" s="238"/>
      <c r="Q114" s="237" t="s">
        <v>15</v>
      </c>
      <c r="R114" s="144" t="s">
        <v>15</v>
      </c>
      <c r="S114" s="238"/>
    </row>
    <row r="115" spans="2:19" s="8" customFormat="1" ht="13.5" hidden="1" outlineLevel="3">
      <c r="B115" s="135"/>
      <c r="C115" s="77"/>
      <c r="D115" s="79" t="s">
        <v>70</v>
      </c>
      <c r="E115" s="83" t="s">
        <v>15</v>
      </c>
      <c r="F115" s="84" t="s">
        <v>76</v>
      </c>
      <c r="G115" s="77"/>
      <c r="H115" s="85">
        <v>9</v>
      </c>
      <c r="I115" s="136" t="s">
        <v>15</v>
      </c>
      <c r="J115" s="77"/>
      <c r="K115" s="239"/>
      <c r="L115" s="136" t="s">
        <v>15</v>
      </c>
      <c r="M115" s="240"/>
      <c r="N115" s="239"/>
      <c r="O115" s="136" t="s">
        <v>15</v>
      </c>
      <c r="P115" s="240"/>
      <c r="Q115" s="239">
        <v>9</v>
      </c>
      <c r="R115" s="136" t="s">
        <v>15</v>
      </c>
      <c r="S115" s="240"/>
    </row>
    <row r="116" spans="2:19" s="9" customFormat="1" ht="13.5" hidden="1" outlineLevel="3">
      <c r="B116" s="137"/>
      <c r="C116" s="78"/>
      <c r="D116" s="79" t="s">
        <v>70</v>
      </c>
      <c r="E116" s="241" t="s">
        <v>15</v>
      </c>
      <c r="F116" s="242" t="s">
        <v>71</v>
      </c>
      <c r="G116" s="78"/>
      <c r="H116" s="82">
        <v>9</v>
      </c>
      <c r="I116" s="138" t="s">
        <v>15</v>
      </c>
      <c r="J116" s="78"/>
      <c r="K116" s="243"/>
      <c r="L116" s="138" t="s">
        <v>15</v>
      </c>
      <c r="M116" s="244"/>
      <c r="N116" s="243"/>
      <c r="O116" s="138" t="s">
        <v>15</v>
      </c>
      <c r="P116" s="244"/>
      <c r="Q116" s="243">
        <v>9</v>
      </c>
      <c r="R116" s="138" t="s">
        <v>15</v>
      </c>
      <c r="S116" s="244"/>
    </row>
    <row r="117" spans="2:19" s="1" customFormat="1" ht="22.5" customHeight="1" hidden="1" outlineLevel="2" collapsed="1">
      <c r="B117" s="115"/>
      <c r="C117" s="70" t="s">
        <v>72</v>
      </c>
      <c r="D117" s="70" t="s">
        <v>67</v>
      </c>
      <c r="E117" s="71" t="s">
        <v>213</v>
      </c>
      <c r="F117" s="72" t="s">
        <v>214</v>
      </c>
      <c r="G117" s="73" t="s">
        <v>104</v>
      </c>
      <c r="H117" s="74">
        <v>24</v>
      </c>
      <c r="I117" s="100">
        <v>69.7</v>
      </c>
      <c r="J117" s="234">
        <f>ROUND(I117*H117,2)</f>
        <v>1672.8</v>
      </c>
      <c r="K117" s="235"/>
      <c r="L117" s="100">
        <v>69.7</v>
      </c>
      <c r="M117" s="236">
        <f>ROUND(L117*K117,2)</f>
        <v>0</v>
      </c>
      <c r="N117" s="235"/>
      <c r="O117" s="100">
        <v>69.7</v>
      </c>
      <c r="P117" s="236">
        <f>ROUND(O117*N117,2)</f>
        <v>0</v>
      </c>
      <c r="Q117" s="235">
        <v>24</v>
      </c>
      <c r="R117" s="100">
        <v>69.7</v>
      </c>
      <c r="S117" s="236">
        <f>ROUND(R117*Q117,2)</f>
        <v>1672.8</v>
      </c>
    </row>
    <row r="118" spans="2:19" s="7" customFormat="1" ht="13.5" hidden="1" outlineLevel="3">
      <c r="B118" s="140"/>
      <c r="C118" s="76"/>
      <c r="D118" s="79" t="s">
        <v>70</v>
      </c>
      <c r="E118" s="143" t="s">
        <v>15</v>
      </c>
      <c r="F118" s="201" t="s">
        <v>839</v>
      </c>
      <c r="G118" s="76"/>
      <c r="H118" s="143" t="s">
        <v>15</v>
      </c>
      <c r="I118" s="144" t="s">
        <v>15</v>
      </c>
      <c r="J118" s="76"/>
      <c r="K118" s="237"/>
      <c r="L118" s="144" t="s">
        <v>15</v>
      </c>
      <c r="M118" s="238"/>
      <c r="N118" s="237"/>
      <c r="O118" s="144" t="s">
        <v>15</v>
      </c>
      <c r="P118" s="238"/>
      <c r="Q118" s="237" t="s">
        <v>15</v>
      </c>
      <c r="R118" s="144" t="s">
        <v>15</v>
      </c>
      <c r="S118" s="238"/>
    </row>
    <row r="119" spans="2:19" s="7" customFormat="1" ht="13.5" hidden="1" outlineLevel="3">
      <c r="B119" s="140"/>
      <c r="C119" s="76"/>
      <c r="D119" s="79" t="s">
        <v>70</v>
      </c>
      <c r="E119" s="143" t="s">
        <v>15</v>
      </c>
      <c r="F119" s="201" t="s">
        <v>840</v>
      </c>
      <c r="G119" s="76"/>
      <c r="H119" s="143" t="s">
        <v>15</v>
      </c>
      <c r="I119" s="144" t="s">
        <v>15</v>
      </c>
      <c r="J119" s="76"/>
      <c r="K119" s="237"/>
      <c r="L119" s="144" t="s">
        <v>15</v>
      </c>
      <c r="M119" s="238"/>
      <c r="N119" s="237"/>
      <c r="O119" s="144" t="s">
        <v>15</v>
      </c>
      <c r="P119" s="238"/>
      <c r="Q119" s="237" t="s">
        <v>15</v>
      </c>
      <c r="R119" s="144" t="s">
        <v>15</v>
      </c>
      <c r="S119" s="238"/>
    </row>
    <row r="120" spans="2:19" s="7" customFormat="1" ht="13.5" hidden="1" outlineLevel="3">
      <c r="B120" s="140"/>
      <c r="C120" s="76"/>
      <c r="D120" s="79" t="s">
        <v>70</v>
      </c>
      <c r="E120" s="143" t="s">
        <v>15</v>
      </c>
      <c r="F120" s="201" t="s">
        <v>841</v>
      </c>
      <c r="G120" s="76"/>
      <c r="H120" s="143" t="s">
        <v>15</v>
      </c>
      <c r="I120" s="144" t="s">
        <v>15</v>
      </c>
      <c r="J120" s="76"/>
      <c r="K120" s="237"/>
      <c r="L120" s="144" t="s">
        <v>15</v>
      </c>
      <c r="M120" s="238"/>
      <c r="N120" s="237"/>
      <c r="O120" s="144" t="s">
        <v>15</v>
      </c>
      <c r="P120" s="238"/>
      <c r="Q120" s="237" t="s">
        <v>15</v>
      </c>
      <c r="R120" s="144" t="s">
        <v>15</v>
      </c>
      <c r="S120" s="238"/>
    </row>
    <row r="121" spans="2:19" s="7" customFormat="1" ht="13.5" hidden="1" outlineLevel="3">
      <c r="B121" s="140"/>
      <c r="C121" s="76"/>
      <c r="D121" s="79" t="s">
        <v>70</v>
      </c>
      <c r="E121" s="143" t="s">
        <v>15</v>
      </c>
      <c r="F121" s="201" t="s">
        <v>833</v>
      </c>
      <c r="G121" s="76"/>
      <c r="H121" s="143" t="s">
        <v>15</v>
      </c>
      <c r="I121" s="144" t="s">
        <v>15</v>
      </c>
      <c r="J121" s="76"/>
      <c r="K121" s="237"/>
      <c r="L121" s="144" t="s">
        <v>15</v>
      </c>
      <c r="M121" s="238"/>
      <c r="N121" s="237"/>
      <c r="O121" s="144" t="s">
        <v>15</v>
      </c>
      <c r="P121" s="238"/>
      <c r="Q121" s="237" t="s">
        <v>15</v>
      </c>
      <c r="R121" s="144" t="s">
        <v>15</v>
      </c>
      <c r="S121" s="238"/>
    </row>
    <row r="122" spans="2:19" s="8" customFormat="1" ht="13.5" hidden="1" outlineLevel="3">
      <c r="B122" s="135"/>
      <c r="C122" s="77"/>
      <c r="D122" s="79" t="s">
        <v>70</v>
      </c>
      <c r="E122" s="83" t="s">
        <v>15</v>
      </c>
      <c r="F122" s="84" t="s">
        <v>88</v>
      </c>
      <c r="G122" s="77"/>
      <c r="H122" s="85">
        <v>24</v>
      </c>
      <c r="I122" s="136" t="s">
        <v>15</v>
      </c>
      <c r="J122" s="77"/>
      <c r="K122" s="239"/>
      <c r="L122" s="136" t="s">
        <v>15</v>
      </c>
      <c r="M122" s="240"/>
      <c r="N122" s="239"/>
      <c r="O122" s="136" t="s">
        <v>15</v>
      </c>
      <c r="P122" s="240"/>
      <c r="Q122" s="239">
        <v>24</v>
      </c>
      <c r="R122" s="136" t="s">
        <v>15</v>
      </c>
      <c r="S122" s="240"/>
    </row>
    <row r="123" spans="2:19" s="9" customFormat="1" ht="13.5" hidden="1" outlineLevel="3">
      <c r="B123" s="137"/>
      <c r="C123" s="78"/>
      <c r="D123" s="79" t="s">
        <v>70</v>
      </c>
      <c r="E123" s="241" t="s">
        <v>15</v>
      </c>
      <c r="F123" s="242" t="s">
        <v>71</v>
      </c>
      <c r="G123" s="78"/>
      <c r="H123" s="82">
        <v>24</v>
      </c>
      <c r="I123" s="138" t="s">
        <v>15</v>
      </c>
      <c r="J123" s="78"/>
      <c r="K123" s="243"/>
      <c r="L123" s="138" t="s">
        <v>15</v>
      </c>
      <c r="M123" s="244"/>
      <c r="N123" s="243"/>
      <c r="O123" s="138" t="s">
        <v>15</v>
      </c>
      <c r="P123" s="244"/>
      <c r="Q123" s="243">
        <v>24</v>
      </c>
      <c r="R123" s="138" t="s">
        <v>15</v>
      </c>
      <c r="S123" s="244"/>
    </row>
    <row r="124" spans="2:19" s="1" customFormat="1" ht="22.5" customHeight="1" hidden="1" outlineLevel="2" collapsed="1">
      <c r="B124" s="115"/>
      <c r="C124" s="70" t="s">
        <v>73</v>
      </c>
      <c r="D124" s="70" t="s">
        <v>67</v>
      </c>
      <c r="E124" s="71" t="s">
        <v>218</v>
      </c>
      <c r="F124" s="72" t="s">
        <v>219</v>
      </c>
      <c r="G124" s="73" t="s">
        <v>68</v>
      </c>
      <c r="H124" s="74">
        <v>75.9</v>
      </c>
      <c r="I124" s="100">
        <v>111.5</v>
      </c>
      <c r="J124" s="234">
        <f>ROUND(I124*H124,2)</f>
        <v>8462.85</v>
      </c>
      <c r="K124" s="235"/>
      <c r="L124" s="100">
        <v>111.5</v>
      </c>
      <c r="M124" s="236">
        <f>ROUND(L124*K124,2)</f>
        <v>0</v>
      </c>
      <c r="N124" s="235"/>
      <c r="O124" s="100">
        <v>111.5</v>
      </c>
      <c r="P124" s="236">
        <f>ROUND(O124*N124,2)</f>
        <v>0</v>
      </c>
      <c r="Q124" s="235">
        <v>75.9</v>
      </c>
      <c r="R124" s="100">
        <v>111.5</v>
      </c>
      <c r="S124" s="236">
        <f>ROUND(R124*Q124,2)</f>
        <v>8462.85</v>
      </c>
    </row>
    <row r="125" spans="2:19" s="7" customFormat="1" ht="13.5" hidden="1" outlineLevel="3">
      <c r="B125" s="140"/>
      <c r="C125" s="76"/>
      <c r="D125" s="79" t="s">
        <v>70</v>
      </c>
      <c r="E125" s="143" t="s">
        <v>15</v>
      </c>
      <c r="F125" s="201" t="s">
        <v>829</v>
      </c>
      <c r="G125" s="76"/>
      <c r="H125" s="143" t="s">
        <v>15</v>
      </c>
      <c r="I125" s="144" t="s">
        <v>15</v>
      </c>
      <c r="J125" s="76"/>
      <c r="K125" s="237"/>
      <c r="L125" s="144" t="s">
        <v>15</v>
      </c>
      <c r="M125" s="238"/>
      <c r="N125" s="237"/>
      <c r="O125" s="144" t="s">
        <v>15</v>
      </c>
      <c r="P125" s="238"/>
      <c r="Q125" s="237" t="s">
        <v>15</v>
      </c>
      <c r="R125" s="144" t="s">
        <v>15</v>
      </c>
      <c r="S125" s="238"/>
    </row>
    <row r="126" spans="2:19" s="7" customFormat="1" ht="13.5" hidden="1" outlineLevel="3">
      <c r="B126" s="140"/>
      <c r="C126" s="76"/>
      <c r="D126" s="79" t="s">
        <v>70</v>
      </c>
      <c r="E126" s="143" t="s">
        <v>15</v>
      </c>
      <c r="F126" s="201" t="s">
        <v>842</v>
      </c>
      <c r="G126" s="76"/>
      <c r="H126" s="143" t="s">
        <v>15</v>
      </c>
      <c r="I126" s="144" t="s">
        <v>15</v>
      </c>
      <c r="J126" s="76"/>
      <c r="K126" s="237"/>
      <c r="L126" s="144" t="s">
        <v>15</v>
      </c>
      <c r="M126" s="238"/>
      <c r="N126" s="237"/>
      <c r="O126" s="144" t="s">
        <v>15</v>
      </c>
      <c r="P126" s="238"/>
      <c r="Q126" s="237" t="s">
        <v>15</v>
      </c>
      <c r="R126" s="144" t="s">
        <v>15</v>
      </c>
      <c r="S126" s="238"/>
    </row>
    <row r="127" spans="2:19" s="7" customFormat="1" ht="13.5" hidden="1" outlineLevel="3">
      <c r="B127" s="140"/>
      <c r="C127" s="76"/>
      <c r="D127" s="79" t="s">
        <v>70</v>
      </c>
      <c r="E127" s="143" t="s">
        <v>15</v>
      </c>
      <c r="F127" s="201" t="s">
        <v>843</v>
      </c>
      <c r="G127" s="76"/>
      <c r="H127" s="143" t="s">
        <v>15</v>
      </c>
      <c r="I127" s="144" t="s">
        <v>15</v>
      </c>
      <c r="J127" s="76"/>
      <c r="K127" s="237"/>
      <c r="L127" s="144" t="s">
        <v>15</v>
      </c>
      <c r="M127" s="238"/>
      <c r="N127" s="237"/>
      <c r="O127" s="144" t="s">
        <v>15</v>
      </c>
      <c r="P127" s="238"/>
      <c r="Q127" s="237" t="s">
        <v>15</v>
      </c>
      <c r="R127" s="144" t="s">
        <v>15</v>
      </c>
      <c r="S127" s="238"/>
    </row>
    <row r="128" spans="2:19" s="7" customFormat="1" ht="13.5" hidden="1" outlineLevel="3">
      <c r="B128" s="140"/>
      <c r="C128" s="76"/>
      <c r="D128" s="79" t="s">
        <v>70</v>
      </c>
      <c r="E128" s="143" t="s">
        <v>15</v>
      </c>
      <c r="F128" s="201" t="s">
        <v>832</v>
      </c>
      <c r="G128" s="76"/>
      <c r="H128" s="143" t="s">
        <v>15</v>
      </c>
      <c r="I128" s="144" t="s">
        <v>15</v>
      </c>
      <c r="J128" s="76"/>
      <c r="K128" s="237"/>
      <c r="L128" s="144" t="s">
        <v>15</v>
      </c>
      <c r="M128" s="238"/>
      <c r="N128" s="237"/>
      <c r="O128" s="144" t="s">
        <v>15</v>
      </c>
      <c r="P128" s="238"/>
      <c r="Q128" s="237" t="s">
        <v>15</v>
      </c>
      <c r="R128" s="144" t="s">
        <v>15</v>
      </c>
      <c r="S128" s="238"/>
    </row>
    <row r="129" spans="2:19" s="7" customFormat="1" ht="13.5" hidden="1" outlineLevel="3">
      <c r="B129" s="140"/>
      <c r="C129" s="76"/>
      <c r="D129" s="79" t="s">
        <v>70</v>
      </c>
      <c r="E129" s="143" t="s">
        <v>15</v>
      </c>
      <c r="F129" s="201" t="s">
        <v>844</v>
      </c>
      <c r="G129" s="76"/>
      <c r="H129" s="143" t="s">
        <v>15</v>
      </c>
      <c r="I129" s="144" t="s">
        <v>15</v>
      </c>
      <c r="J129" s="76"/>
      <c r="K129" s="237"/>
      <c r="L129" s="144" t="s">
        <v>15</v>
      </c>
      <c r="M129" s="238"/>
      <c r="N129" s="237"/>
      <c r="O129" s="144" t="s">
        <v>15</v>
      </c>
      <c r="P129" s="238"/>
      <c r="Q129" s="237" t="s">
        <v>15</v>
      </c>
      <c r="R129" s="144" t="s">
        <v>15</v>
      </c>
      <c r="S129" s="238"/>
    </row>
    <row r="130" spans="2:19" s="7" customFormat="1" ht="13.5" hidden="1" outlineLevel="3">
      <c r="B130" s="140"/>
      <c r="C130" s="76"/>
      <c r="D130" s="79" t="s">
        <v>70</v>
      </c>
      <c r="E130" s="143" t="s">
        <v>15</v>
      </c>
      <c r="F130" s="201" t="s">
        <v>845</v>
      </c>
      <c r="G130" s="76"/>
      <c r="H130" s="143" t="s">
        <v>15</v>
      </c>
      <c r="I130" s="144" t="s">
        <v>15</v>
      </c>
      <c r="J130" s="76"/>
      <c r="K130" s="237"/>
      <c r="L130" s="144" t="s">
        <v>15</v>
      </c>
      <c r="M130" s="238"/>
      <c r="N130" s="237"/>
      <c r="O130" s="144" t="s">
        <v>15</v>
      </c>
      <c r="P130" s="238"/>
      <c r="Q130" s="237" t="s">
        <v>15</v>
      </c>
      <c r="R130" s="144" t="s">
        <v>15</v>
      </c>
      <c r="S130" s="238"/>
    </row>
    <row r="131" spans="2:19" s="7" customFormat="1" ht="13.5" hidden="1" outlineLevel="3">
      <c r="B131" s="140"/>
      <c r="C131" s="76"/>
      <c r="D131" s="79" t="s">
        <v>70</v>
      </c>
      <c r="E131" s="143" t="s">
        <v>15</v>
      </c>
      <c r="F131" s="201" t="s">
        <v>846</v>
      </c>
      <c r="G131" s="76"/>
      <c r="H131" s="143" t="s">
        <v>15</v>
      </c>
      <c r="I131" s="144" t="s">
        <v>15</v>
      </c>
      <c r="J131" s="76"/>
      <c r="K131" s="237"/>
      <c r="L131" s="144" t="s">
        <v>15</v>
      </c>
      <c r="M131" s="238"/>
      <c r="N131" s="237"/>
      <c r="O131" s="144" t="s">
        <v>15</v>
      </c>
      <c r="P131" s="238"/>
      <c r="Q131" s="237" t="s">
        <v>15</v>
      </c>
      <c r="R131" s="144" t="s">
        <v>15</v>
      </c>
      <c r="S131" s="238"/>
    </row>
    <row r="132" spans="2:19" s="7" customFormat="1" ht="13.5" hidden="1" outlineLevel="3">
      <c r="B132" s="140"/>
      <c r="C132" s="76"/>
      <c r="D132" s="79" t="s">
        <v>70</v>
      </c>
      <c r="E132" s="143" t="s">
        <v>15</v>
      </c>
      <c r="F132" s="201" t="s">
        <v>837</v>
      </c>
      <c r="G132" s="76"/>
      <c r="H132" s="143" t="s">
        <v>15</v>
      </c>
      <c r="I132" s="144" t="s">
        <v>15</v>
      </c>
      <c r="J132" s="76"/>
      <c r="K132" s="237"/>
      <c r="L132" s="144" t="s">
        <v>15</v>
      </c>
      <c r="M132" s="238"/>
      <c r="N132" s="237"/>
      <c r="O132" s="144" t="s">
        <v>15</v>
      </c>
      <c r="P132" s="238"/>
      <c r="Q132" s="237" t="s">
        <v>15</v>
      </c>
      <c r="R132" s="144" t="s">
        <v>15</v>
      </c>
      <c r="S132" s="238"/>
    </row>
    <row r="133" spans="2:19" s="7" customFormat="1" ht="13.5" hidden="1" outlineLevel="3">
      <c r="B133" s="140"/>
      <c r="C133" s="76"/>
      <c r="D133" s="79" t="s">
        <v>70</v>
      </c>
      <c r="E133" s="143" t="s">
        <v>15</v>
      </c>
      <c r="F133" s="201" t="s">
        <v>847</v>
      </c>
      <c r="G133" s="76"/>
      <c r="H133" s="143" t="s">
        <v>15</v>
      </c>
      <c r="I133" s="144" t="s">
        <v>15</v>
      </c>
      <c r="J133" s="76"/>
      <c r="K133" s="237"/>
      <c r="L133" s="144" t="s">
        <v>15</v>
      </c>
      <c r="M133" s="238"/>
      <c r="N133" s="237"/>
      <c r="O133" s="144" t="s">
        <v>15</v>
      </c>
      <c r="P133" s="238"/>
      <c r="Q133" s="237" t="s">
        <v>15</v>
      </c>
      <c r="R133" s="144" t="s">
        <v>15</v>
      </c>
      <c r="S133" s="238"/>
    </row>
    <row r="134" spans="2:19" s="7" customFormat="1" ht="13.5" hidden="1" outlineLevel="3">
      <c r="B134" s="140"/>
      <c r="C134" s="76"/>
      <c r="D134" s="79" t="s">
        <v>70</v>
      </c>
      <c r="E134" s="143" t="s">
        <v>15</v>
      </c>
      <c r="F134" s="201" t="s">
        <v>839</v>
      </c>
      <c r="G134" s="76"/>
      <c r="H134" s="143" t="s">
        <v>15</v>
      </c>
      <c r="I134" s="144" t="s">
        <v>15</v>
      </c>
      <c r="J134" s="76"/>
      <c r="K134" s="237"/>
      <c r="L134" s="144" t="s">
        <v>15</v>
      </c>
      <c r="M134" s="238"/>
      <c r="N134" s="237"/>
      <c r="O134" s="144" t="s">
        <v>15</v>
      </c>
      <c r="P134" s="238"/>
      <c r="Q134" s="237" t="s">
        <v>15</v>
      </c>
      <c r="R134" s="144" t="s">
        <v>15</v>
      </c>
      <c r="S134" s="238"/>
    </row>
    <row r="135" spans="2:19" s="7" customFormat="1" ht="13.5" hidden="1" outlineLevel="3">
      <c r="B135" s="140"/>
      <c r="C135" s="76"/>
      <c r="D135" s="79" t="s">
        <v>70</v>
      </c>
      <c r="E135" s="143" t="s">
        <v>15</v>
      </c>
      <c r="F135" s="201" t="s">
        <v>848</v>
      </c>
      <c r="G135" s="76"/>
      <c r="H135" s="143" t="s">
        <v>15</v>
      </c>
      <c r="I135" s="144" t="s">
        <v>15</v>
      </c>
      <c r="J135" s="76"/>
      <c r="K135" s="237"/>
      <c r="L135" s="144" t="s">
        <v>15</v>
      </c>
      <c r="M135" s="238"/>
      <c r="N135" s="237"/>
      <c r="O135" s="144" t="s">
        <v>15</v>
      </c>
      <c r="P135" s="238"/>
      <c r="Q135" s="237" t="s">
        <v>15</v>
      </c>
      <c r="R135" s="144" t="s">
        <v>15</v>
      </c>
      <c r="S135" s="238"/>
    </row>
    <row r="136" spans="2:19" s="7" customFormat="1" ht="13.5" hidden="1" outlineLevel="3">
      <c r="B136" s="140"/>
      <c r="C136" s="76"/>
      <c r="D136" s="79" t="s">
        <v>70</v>
      </c>
      <c r="E136" s="143" t="s">
        <v>15</v>
      </c>
      <c r="F136" s="201" t="s">
        <v>841</v>
      </c>
      <c r="G136" s="76"/>
      <c r="H136" s="143" t="s">
        <v>15</v>
      </c>
      <c r="I136" s="144" t="s">
        <v>15</v>
      </c>
      <c r="J136" s="76"/>
      <c r="K136" s="237"/>
      <c r="L136" s="144" t="s">
        <v>15</v>
      </c>
      <c r="M136" s="238"/>
      <c r="N136" s="237"/>
      <c r="O136" s="144" t="s">
        <v>15</v>
      </c>
      <c r="P136" s="238"/>
      <c r="Q136" s="237" t="s">
        <v>15</v>
      </c>
      <c r="R136" s="144" t="s">
        <v>15</v>
      </c>
      <c r="S136" s="238"/>
    </row>
    <row r="137" spans="2:19" s="7" customFormat="1" ht="13.5" hidden="1" outlineLevel="3">
      <c r="B137" s="140"/>
      <c r="C137" s="76"/>
      <c r="D137" s="79" t="s">
        <v>70</v>
      </c>
      <c r="E137" s="143" t="s">
        <v>15</v>
      </c>
      <c r="F137" s="201" t="s">
        <v>849</v>
      </c>
      <c r="G137" s="76"/>
      <c r="H137" s="143" t="s">
        <v>15</v>
      </c>
      <c r="I137" s="144" t="s">
        <v>15</v>
      </c>
      <c r="J137" s="76"/>
      <c r="K137" s="237"/>
      <c r="L137" s="144" t="s">
        <v>15</v>
      </c>
      <c r="M137" s="238"/>
      <c r="N137" s="237"/>
      <c r="O137" s="144" t="s">
        <v>15</v>
      </c>
      <c r="P137" s="238"/>
      <c r="Q137" s="237" t="s">
        <v>15</v>
      </c>
      <c r="R137" s="144" t="s">
        <v>15</v>
      </c>
      <c r="S137" s="238"/>
    </row>
    <row r="138" spans="2:19" s="8" customFormat="1" ht="13.5" hidden="1" outlineLevel="3">
      <c r="B138" s="135"/>
      <c r="C138" s="77"/>
      <c r="D138" s="79" t="s">
        <v>70</v>
      </c>
      <c r="E138" s="83" t="s">
        <v>15</v>
      </c>
      <c r="F138" s="84" t="s">
        <v>850</v>
      </c>
      <c r="G138" s="77"/>
      <c r="H138" s="85">
        <v>75.9</v>
      </c>
      <c r="I138" s="136" t="s">
        <v>15</v>
      </c>
      <c r="J138" s="77"/>
      <c r="K138" s="239"/>
      <c r="L138" s="136" t="s">
        <v>15</v>
      </c>
      <c r="M138" s="240"/>
      <c r="N138" s="239"/>
      <c r="O138" s="136" t="s">
        <v>15</v>
      </c>
      <c r="P138" s="240"/>
      <c r="Q138" s="239">
        <v>75.9</v>
      </c>
      <c r="R138" s="136" t="s">
        <v>15</v>
      </c>
      <c r="S138" s="240"/>
    </row>
    <row r="139" spans="2:19" s="9" customFormat="1" ht="13.5" hidden="1" outlineLevel="3">
      <c r="B139" s="137"/>
      <c r="C139" s="78"/>
      <c r="D139" s="79" t="s">
        <v>70</v>
      </c>
      <c r="E139" s="241" t="s">
        <v>15</v>
      </c>
      <c r="F139" s="242" t="s">
        <v>71</v>
      </c>
      <c r="G139" s="78"/>
      <c r="H139" s="82">
        <v>75.9</v>
      </c>
      <c r="I139" s="138" t="s">
        <v>15</v>
      </c>
      <c r="J139" s="78"/>
      <c r="K139" s="243"/>
      <c r="L139" s="138" t="s">
        <v>15</v>
      </c>
      <c r="M139" s="244"/>
      <c r="N139" s="243"/>
      <c r="O139" s="138" t="s">
        <v>15</v>
      </c>
      <c r="P139" s="244"/>
      <c r="Q139" s="243">
        <v>75.9</v>
      </c>
      <c r="R139" s="138" t="s">
        <v>15</v>
      </c>
      <c r="S139" s="244"/>
    </row>
    <row r="140" spans="2:19" s="1" customFormat="1" ht="22.5" customHeight="1" hidden="1" outlineLevel="2" collapsed="1">
      <c r="B140" s="115"/>
      <c r="C140" s="70" t="s">
        <v>74</v>
      </c>
      <c r="D140" s="70" t="s">
        <v>67</v>
      </c>
      <c r="E140" s="71" t="s">
        <v>851</v>
      </c>
      <c r="F140" s="72" t="s">
        <v>852</v>
      </c>
      <c r="G140" s="73" t="s">
        <v>68</v>
      </c>
      <c r="H140" s="74">
        <v>1.29</v>
      </c>
      <c r="I140" s="100">
        <v>64.1</v>
      </c>
      <c r="J140" s="234">
        <f>ROUND(I140*H140,2)</f>
        <v>82.69</v>
      </c>
      <c r="K140" s="235"/>
      <c r="L140" s="100">
        <v>64.1</v>
      </c>
      <c r="M140" s="236">
        <f>ROUND(L140*K140,2)</f>
        <v>0</v>
      </c>
      <c r="N140" s="235"/>
      <c r="O140" s="100">
        <v>64.1</v>
      </c>
      <c r="P140" s="236">
        <f>ROUND(O140*N140,2)</f>
        <v>0</v>
      </c>
      <c r="Q140" s="235">
        <v>1.29</v>
      </c>
      <c r="R140" s="100">
        <v>64.1</v>
      </c>
      <c r="S140" s="236">
        <f>ROUND(R140*Q140,2)</f>
        <v>82.69</v>
      </c>
    </row>
    <row r="141" spans="2:19" s="7" customFormat="1" ht="13.5" hidden="1" outlineLevel="3">
      <c r="B141" s="140"/>
      <c r="C141" s="76"/>
      <c r="D141" s="79" t="s">
        <v>70</v>
      </c>
      <c r="E141" s="143" t="s">
        <v>15</v>
      </c>
      <c r="F141" s="201" t="s">
        <v>853</v>
      </c>
      <c r="G141" s="76"/>
      <c r="H141" s="143" t="s">
        <v>15</v>
      </c>
      <c r="I141" s="144" t="s">
        <v>15</v>
      </c>
      <c r="J141" s="76"/>
      <c r="K141" s="237"/>
      <c r="L141" s="144" t="s">
        <v>15</v>
      </c>
      <c r="M141" s="238"/>
      <c r="N141" s="237"/>
      <c r="O141" s="144" t="s">
        <v>15</v>
      </c>
      <c r="P141" s="238"/>
      <c r="Q141" s="237" t="s">
        <v>15</v>
      </c>
      <c r="R141" s="144" t="s">
        <v>15</v>
      </c>
      <c r="S141" s="238"/>
    </row>
    <row r="142" spans="2:19" s="7" customFormat="1" ht="13.5" hidden="1" outlineLevel="3">
      <c r="B142" s="140"/>
      <c r="C142" s="76"/>
      <c r="D142" s="79" t="s">
        <v>70</v>
      </c>
      <c r="E142" s="143" t="s">
        <v>15</v>
      </c>
      <c r="F142" s="201" t="s">
        <v>854</v>
      </c>
      <c r="G142" s="76"/>
      <c r="H142" s="143" t="s">
        <v>15</v>
      </c>
      <c r="I142" s="144" t="s">
        <v>15</v>
      </c>
      <c r="J142" s="76"/>
      <c r="K142" s="237"/>
      <c r="L142" s="144" t="s">
        <v>15</v>
      </c>
      <c r="M142" s="238"/>
      <c r="N142" s="237"/>
      <c r="O142" s="144" t="s">
        <v>15</v>
      </c>
      <c r="P142" s="238"/>
      <c r="Q142" s="237" t="s">
        <v>15</v>
      </c>
      <c r="R142" s="144" t="s">
        <v>15</v>
      </c>
      <c r="S142" s="238"/>
    </row>
    <row r="143" spans="2:19" s="7" customFormat="1" ht="13.5" hidden="1" outlineLevel="3">
      <c r="B143" s="140"/>
      <c r="C143" s="76"/>
      <c r="D143" s="79" t="s">
        <v>70</v>
      </c>
      <c r="E143" s="143" t="s">
        <v>15</v>
      </c>
      <c r="F143" s="201" t="s">
        <v>855</v>
      </c>
      <c r="G143" s="76"/>
      <c r="H143" s="143" t="s">
        <v>15</v>
      </c>
      <c r="I143" s="144" t="s">
        <v>15</v>
      </c>
      <c r="J143" s="76"/>
      <c r="K143" s="237"/>
      <c r="L143" s="144" t="s">
        <v>15</v>
      </c>
      <c r="M143" s="238"/>
      <c r="N143" s="237"/>
      <c r="O143" s="144" t="s">
        <v>15</v>
      </c>
      <c r="P143" s="238"/>
      <c r="Q143" s="237" t="s">
        <v>15</v>
      </c>
      <c r="R143" s="144" t="s">
        <v>15</v>
      </c>
      <c r="S143" s="238"/>
    </row>
    <row r="144" spans="2:19" s="8" customFormat="1" ht="13.5" hidden="1" outlineLevel="3">
      <c r="B144" s="135"/>
      <c r="C144" s="77"/>
      <c r="D144" s="79" t="s">
        <v>70</v>
      </c>
      <c r="E144" s="83" t="s">
        <v>15</v>
      </c>
      <c r="F144" s="84" t="s">
        <v>856</v>
      </c>
      <c r="G144" s="77"/>
      <c r="H144" s="85">
        <v>1.29</v>
      </c>
      <c r="I144" s="136" t="s">
        <v>15</v>
      </c>
      <c r="J144" s="77"/>
      <c r="K144" s="239"/>
      <c r="L144" s="136" t="s">
        <v>15</v>
      </c>
      <c r="M144" s="240"/>
      <c r="N144" s="239"/>
      <c r="O144" s="136" t="s">
        <v>15</v>
      </c>
      <c r="P144" s="240"/>
      <c r="Q144" s="239">
        <v>1.29</v>
      </c>
      <c r="R144" s="136" t="s">
        <v>15</v>
      </c>
      <c r="S144" s="240"/>
    </row>
    <row r="145" spans="2:19" s="9" customFormat="1" ht="13.5" hidden="1" outlineLevel="3">
      <c r="B145" s="137"/>
      <c r="C145" s="78"/>
      <c r="D145" s="79" t="s">
        <v>70</v>
      </c>
      <c r="E145" s="241" t="s">
        <v>15</v>
      </c>
      <c r="F145" s="242" t="s">
        <v>71</v>
      </c>
      <c r="G145" s="78"/>
      <c r="H145" s="82">
        <v>1.29</v>
      </c>
      <c r="I145" s="138" t="s">
        <v>15</v>
      </c>
      <c r="J145" s="78"/>
      <c r="K145" s="243"/>
      <c r="L145" s="138" t="s">
        <v>15</v>
      </c>
      <c r="M145" s="244"/>
      <c r="N145" s="243"/>
      <c r="O145" s="138" t="s">
        <v>15</v>
      </c>
      <c r="P145" s="244"/>
      <c r="Q145" s="243">
        <v>1.29</v>
      </c>
      <c r="R145" s="138" t="s">
        <v>15</v>
      </c>
      <c r="S145" s="244"/>
    </row>
    <row r="146" spans="2:19" s="1" customFormat="1" ht="22.5" customHeight="1" hidden="1" outlineLevel="2" collapsed="1">
      <c r="B146" s="115"/>
      <c r="C146" s="70" t="s">
        <v>75</v>
      </c>
      <c r="D146" s="70" t="s">
        <v>67</v>
      </c>
      <c r="E146" s="71" t="s">
        <v>293</v>
      </c>
      <c r="F146" s="72" t="s">
        <v>294</v>
      </c>
      <c r="G146" s="73" t="s">
        <v>68</v>
      </c>
      <c r="H146" s="74">
        <v>643.513</v>
      </c>
      <c r="I146" s="100">
        <v>250.8</v>
      </c>
      <c r="J146" s="234">
        <f>ROUND(I146*H146,2)</f>
        <v>161393.06</v>
      </c>
      <c r="K146" s="235"/>
      <c r="L146" s="100">
        <v>250.8</v>
      </c>
      <c r="M146" s="236">
        <f>ROUND(L146*K146,2)</f>
        <v>0</v>
      </c>
      <c r="N146" s="235"/>
      <c r="O146" s="100">
        <v>250.8</v>
      </c>
      <c r="P146" s="236">
        <f>ROUND(O146*N146,2)</f>
        <v>0</v>
      </c>
      <c r="Q146" s="235">
        <v>643.513</v>
      </c>
      <c r="R146" s="100">
        <v>250.8</v>
      </c>
      <c r="S146" s="236">
        <f>ROUND(R146*Q146,2)</f>
        <v>161393.06</v>
      </c>
    </row>
    <row r="147" spans="2:19" s="7" customFormat="1" ht="13.5" hidden="1" outlineLevel="3">
      <c r="B147" s="140"/>
      <c r="C147" s="76"/>
      <c r="D147" s="79" t="s">
        <v>70</v>
      </c>
      <c r="E147" s="143" t="s">
        <v>15</v>
      </c>
      <c r="F147" s="201" t="s">
        <v>853</v>
      </c>
      <c r="G147" s="76"/>
      <c r="H147" s="143" t="s">
        <v>15</v>
      </c>
      <c r="I147" s="144" t="s">
        <v>15</v>
      </c>
      <c r="J147" s="76"/>
      <c r="K147" s="237"/>
      <c r="L147" s="144" t="s">
        <v>15</v>
      </c>
      <c r="M147" s="238"/>
      <c r="N147" s="237"/>
      <c r="O147" s="144" t="s">
        <v>15</v>
      </c>
      <c r="P147" s="238"/>
      <c r="Q147" s="237" t="s">
        <v>15</v>
      </c>
      <c r="R147" s="144" t="s">
        <v>15</v>
      </c>
      <c r="S147" s="238"/>
    </row>
    <row r="148" spans="2:19" s="7" customFormat="1" ht="13.5" hidden="1" outlineLevel="3">
      <c r="B148" s="140"/>
      <c r="C148" s="76"/>
      <c r="D148" s="79" t="s">
        <v>70</v>
      </c>
      <c r="E148" s="143" t="s">
        <v>15</v>
      </c>
      <c r="F148" s="201" t="s">
        <v>857</v>
      </c>
      <c r="G148" s="76"/>
      <c r="H148" s="143" t="s">
        <v>15</v>
      </c>
      <c r="I148" s="144" t="s">
        <v>15</v>
      </c>
      <c r="J148" s="76"/>
      <c r="K148" s="237"/>
      <c r="L148" s="144" t="s">
        <v>15</v>
      </c>
      <c r="M148" s="238"/>
      <c r="N148" s="237"/>
      <c r="O148" s="144" t="s">
        <v>15</v>
      </c>
      <c r="P148" s="238"/>
      <c r="Q148" s="237" t="s">
        <v>15</v>
      </c>
      <c r="R148" s="144" t="s">
        <v>15</v>
      </c>
      <c r="S148" s="238"/>
    </row>
    <row r="149" spans="2:19" s="7" customFormat="1" ht="13.5" hidden="1" outlineLevel="3">
      <c r="B149" s="140"/>
      <c r="C149" s="76"/>
      <c r="D149" s="79" t="s">
        <v>70</v>
      </c>
      <c r="E149" s="143" t="s">
        <v>15</v>
      </c>
      <c r="F149" s="201" t="s">
        <v>858</v>
      </c>
      <c r="G149" s="76"/>
      <c r="H149" s="143" t="s">
        <v>15</v>
      </c>
      <c r="I149" s="144" t="s">
        <v>15</v>
      </c>
      <c r="J149" s="76"/>
      <c r="K149" s="237"/>
      <c r="L149" s="144" t="s">
        <v>15</v>
      </c>
      <c r="M149" s="238"/>
      <c r="N149" s="237"/>
      <c r="O149" s="144" t="s">
        <v>15</v>
      </c>
      <c r="P149" s="238"/>
      <c r="Q149" s="237" t="s">
        <v>15</v>
      </c>
      <c r="R149" s="144" t="s">
        <v>15</v>
      </c>
      <c r="S149" s="238"/>
    </row>
    <row r="150" spans="2:19" s="7" customFormat="1" ht="13.5" hidden="1" outlineLevel="3">
      <c r="B150" s="140"/>
      <c r="C150" s="76"/>
      <c r="D150" s="79" t="s">
        <v>70</v>
      </c>
      <c r="E150" s="143" t="s">
        <v>15</v>
      </c>
      <c r="F150" s="201" t="s">
        <v>859</v>
      </c>
      <c r="G150" s="76"/>
      <c r="H150" s="143" t="s">
        <v>15</v>
      </c>
      <c r="I150" s="144" t="s">
        <v>15</v>
      </c>
      <c r="J150" s="76"/>
      <c r="K150" s="237"/>
      <c r="L150" s="144" t="s">
        <v>15</v>
      </c>
      <c r="M150" s="238"/>
      <c r="N150" s="237"/>
      <c r="O150" s="144" t="s">
        <v>15</v>
      </c>
      <c r="P150" s="238"/>
      <c r="Q150" s="237" t="s">
        <v>15</v>
      </c>
      <c r="R150" s="144" t="s">
        <v>15</v>
      </c>
      <c r="S150" s="238"/>
    </row>
    <row r="151" spans="2:19" s="7" customFormat="1" ht="13.5" hidden="1" outlineLevel="3">
      <c r="B151" s="140"/>
      <c r="C151" s="76"/>
      <c r="D151" s="79" t="s">
        <v>70</v>
      </c>
      <c r="E151" s="143" t="s">
        <v>15</v>
      </c>
      <c r="F151" s="201" t="s">
        <v>860</v>
      </c>
      <c r="G151" s="76"/>
      <c r="H151" s="143" t="s">
        <v>15</v>
      </c>
      <c r="I151" s="144" t="s">
        <v>15</v>
      </c>
      <c r="J151" s="76"/>
      <c r="K151" s="237"/>
      <c r="L151" s="144" t="s">
        <v>15</v>
      </c>
      <c r="M151" s="238"/>
      <c r="N151" s="237"/>
      <c r="O151" s="144" t="s">
        <v>15</v>
      </c>
      <c r="P151" s="238"/>
      <c r="Q151" s="237" t="s">
        <v>15</v>
      </c>
      <c r="R151" s="144" t="s">
        <v>15</v>
      </c>
      <c r="S151" s="238"/>
    </row>
    <row r="152" spans="2:19" s="7" customFormat="1" ht="13.5" hidden="1" outlineLevel="3">
      <c r="B152" s="140"/>
      <c r="C152" s="76"/>
      <c r="D152" s="79" t="s">
        <v>70</v>
      </c>
      <c r="E152" s="143" t="s">
        <v>15</v>
      </c>
      <c r="F152" s="201" t="s">
        <v>861</v>
      </c>
      <c r="G152" s="76"/>
      <c r="H152" s="143" t="s">
        <v>15</v>
      </c>
      <c r="I152" s="144" t="s">
        <v>15</v>
      </c>
      <c r="J152" s="76"/>
      <c r="K152" s="237"/>
      <c r="L152" s="144" t="s">
        <v>15</v>
      </c>
      <c r="M152" s="238"/>
      <c r="N152" s="237"/>
      <c r="O152" s="144" t="s">
        <v>15</v>
      </c>
      <c r="P152" s="238"/>
      <c r="Q152" s="237" t="s">
        <v>15</v>
      </c>
      <c r="R152" s="144" t="s">
        <v>15</v>
      </c>
      <c r="S152" s="238"/>
    </row>
    <row r="153" spans="2:19" s="7" customFormat="1" ht="13.5" hidden="1" outlineLevel="3">
      <c r="B153" s="140"/>
      <c r="C153" s="76"/>
      <c r="D153" s="79" t="s">
        <v>70</v>
      </c>
      <c r="E153" s="143" t="s">
        <v>15</v>
      </c>
      <c r="F153" s="201" t="s">
        <v>862</v>
      </c>
      <c r="G153" s="76"/>
      <c r="H153" s="143" t="s">
        <v>15</v>
      </c>
      <c r="I153" s="144" t="s">
        <v>15</v>
      </c>
      <c r="J153" s="76"/>
      <c r="K153" s="237"/>
      <c r="L153" s="144" t="s">
        <v>15</v>
      </c>
      <c r="M153" s="238"/>
      <c r="N153" s="237"/>
      <c r="O153" s="144" t="s">
        <v>15</v>
      </c>
      <c r="P153" s="238"/>
      <c r="Q153" s="237" t="s">
        <v>15</v>
      </c>
      <c r="R153" s="144" t="s">
        <v>15</v>
      </c>
      <c r="S153" s="238"/>
    </row>
    <row r="154" spans="2:19" s="7" customFormat="1" ht="13.5" hidden="1" outlineLevel="3">
      <c r="B154" s="140"/>
      <c r="C154" s="76"/>
      <c r="D154" s="79" t="s">
        <v>70</v>
      </c>
      <c r="E154" s="143" t="s">
        <v>15</v>
      </c>
      <c r="F154" s="201" t="s">
        <v>863</v>
      </c>
      <c r="G154" s="76"/>
      <c r="H154" s="143" t="s">
        <v>15</v>
      </c>
      <c r="I154" s="144" t="s">
        <v>15</v>
      </c>
      <c r="J154" s="76"/>
      <c r="K154" s="237"/>
      <c r="L154" s="144" t="s">
        <v>15</v>
      </c>
      <c r="M154" s="238"/>
      <c r="N154" s="237"/>
      <c r="O154" s="144" t="s">
        <v>15</v>
      </c>
      <c r="P154" s="238"/>
      <c r="Q154" s="237" t="s">
        <v>15</v>
      </c>
      <c r="R154" s="144" t="s">
        <v>15</v>
      </c>
      <c r="S154" s="238"/>
    </row>
    <row r="155" spans="2:19" s="7" customFormat="1" ht="13.5" hidden="1" outlineLevel="3">
      <c r="B155" s="140"/>
      <c r="C155" s="76"/>
      <c r="D155" s="79" t="s">
        <v>70</v>
      </c>
      <c r="E155" s="143" t="s">
        <v>15</v>
      </c>
      <c r="F155" s="201" t="s">
        <v>864</v>
      </c>
      <c r="G155" s="76"/>
      <c r="H155" s="143" t="s">
        <v>15</v>
      </c>
      <c r="I155" s="144" t="s">
        <v>15</v>
      </c>
      <c r="J155" s="76"/>
      <c r="K155" s="237"/>
      <c r="L155" s="144" t="s">
        <v>15</v>
      </c>
      <c r="M155" s="238"/>
      <c r="N155" s="237"/>
      <c r="O155" s="144" t="s">
        <v>15</v>
      </c>
      <c r="P155" s="238"/>
      <c r="Q155" s="237" t="s">
        <v>15</v>
      </c>
      <c r="R155" s="144" t="s">
        <v>15</v>
      </c>
      <c r="S155" s="238"/>
    </row>
    <row r="156" spans="2:19" s="7" customFormat="1" ht="13.5" hidden="1" outlineLevel="3">
      <c r="B156" s="140"/>
      <c r="C156" s="76"/>
      <c r="D156" s="79" t="s">
        <v>70</v>
      </c>
      <c r="E156" s="143" t="s">
        <v>15</v>
      </c>
      <c r="F156" s="201" t="s">
        <v>865</v>
      </c>
      <c r="G156" s="76"/>
      <c r="H156" s="143" t="s">
        <v>15</v>
      </c>
      <c r="I156" s="144" t="s">
        <v>15</v>
      </c>
      <c r="J156" s="76"/>
      <c r="K156" s="237"/>
      <c r="L156" s="144" t="s">
        <v>15</v>
      </c>
      <c r="M156" s="238"/>
      <c r="N156" s="237"/>
      <c r="O156" s="144" t="s">
        <v>15</v>
      </c>
      <c r="P156" s="238"/>
      <c r="Q156" s="237" t="s">
        <v>15</v>
      </c>
      <c r="R156" s="144" t="s">
        <v>15</v>
      </c>
      <c r="S156" s="238"/>
    </row>
    <row r="157" spans="2:19" s="7" customFormat="1" ht="13.5" hidden="1" outlineLevel="3">
      <c r="B157" s="140"/>
      <c r="C157" s="76"/>
      <c r="D157" s="79" t="s">
        <v>70</v>
      </c>
      <c r="E157" s="143" t="s">
        <v>15</v>
      </c>
      <c r="F157" s="201" t="s">
        <v>866</v>
      </c>
      <c r="G157" s="76"/>
      <c r="H157" s="143" t="s">
        <v>15</v>
      </c>
      <c r="I157" s="144" t="s">
        <v>15</v>
      </c>
      <c r="J157" s="76"/>
      <c r="K157" s="237"/>
      <c r="L157" s="144" t="s">
        <v>15</v>
      </c>
      <c r="M157" s="238"/>
      <c r="N157" s="237"/>
      <c r="O157" s="144" t="s">
        <v>15</v>
      </c>
      <c r="P157" s="238"/>
      <c r="Q157" s="237" t="s">
        <v>15</v>
      </c>
      <c r="R157" s="144" t="s">
        <v>15</v>
      </c>
      <c r="S157" s="238"/>
    </row>
    <row r="158" spans="2:19" s="8" customFormat="1" ht="13.5" hidden="1" outlineLevel="3">
      <c r="B158" s="135"/>
      <c r="C158" s="77"/>
      <c r="D158" s="79" t="s">
        <v>70</v>
      </c>
      <c r="E158" s="83" t="s">
        <v>15</v>
      </c>
      <c r="F158" s="84" t="s">
        <v>867</v>
      </c>
      <c r="G158" s="77"/>
      <c r="H158" s="85">
        <v>643.513</v>
      </c>
      <c r="I158" s="136" t="s">
        <v>15</v>
      </c>
      <c r="J158" s="77"/>
      <c r="K158" s="239"/>
      <c r="L158" s="136" t="s">
        <v>15</v>
      </c>
      <c r="M158" s="240"/>
      <c r="N158" s="239"/>
      <c r="O158" s="136" t="s">
        <v>15</v>
      </c>
      <c r="P158" s="240"/>
      <c r="Q158" s="239">
        <v>643.513</v>
      </c>
      <c r="R158" s="136" t="s">
        <v>15</v>
      </c>
      <c r="S158" s="240"/>
    </row>
    <row r="159" spans="2:19" s="9" customFormat="1" ht="13.5" hidden="1" outlineLevel="3">
      <c r="B159" s="137"/>
      <c r="C159" s="78"/>
      <c r="D159" s="79" t="s">
        <v>70</v>
      </c>
      <c r="E159" s="241" t="s">
        <v>15</v>
      </c>
      <c r="F159" s="242" t="s">
        <v>71</v>
      </c>
      <c r="G159" s="78"/>
      <c r="H159" s="82">
        <v>643.513</v>
      </c>
      <c r="I159" s="138" t="s">
        <v>15</v>
      </c>
      <c r="J159" s="78"/>
      <c r="K159" s="243"/>
      <c r="L159" s="138" t="s">
        <v>15</v>
      </c>
      <c r="M159" s="244"/>
      <c r="N159" s="243"/>
      <c r="O159" s="138" t="s">
        <v>15</v>
      </c>
      <c r="P159" s="244"/>
      <c r="Q159" s="243">
        <v>643.513</v>
      </c>
      <c r="R159" s="138" t="s">
        <v>15</v>
      </c>
      <c r="S159" s="244"/>
    </row>
    <row r="160" spans="2:19" s="1" customFormat="1" ht="22.5" customHeight="1" hidden="1" outlineLevel="2" collapsed="1">
      <c r="B160" s="115"/>
      <c r="C160" s="70" t="s">
        <v>76</v>
      </c>
      <c r="D160" s="70" t="s">
        <v>67</v>
      </c>
      <c r="E160" s="71" t="s">
        <v>325</v>
      </c>
      <c r="F160" s="72" t="s">
        <v>326</v>
      </c>
      <c r="G160" s="73" t="s">
        <v>68</v>
      </c>
      <c r="H160" s="74">
        <v>193.054</v>
      </c>
      <c r="I160" s="100">
        <v>5.6</v>
      </c>
      <c r="J160" s="234">
        <f>ROUND(I160*H160,2)</f>
        <v>1081.1</v>
      </c>
      <c r="K160" s="235"/>
      <c r="L160" s="100">
        <v>5.6</v>
      </c>
      <c r="M160" s="236">
        <f>ROUND(L160*K160,2)</f>
        <v>0</v>
      </c>
      <c r="N160" s="235"/>
      <c r="O160" s="100">
        <v>5.6</v>
      </c>
      <c r="P160" s="236">
        <f>ROUND(O160*N160,2)</f>
        <v>0</v>
      </c>
      <c r="Q160" s="235">
        <v>193.054</v>
      </c>
      <c r="R160" s="100">
        <v>5.6</v>
      </c>
      <c r="S160" s="236">
        <f>ROUND(R160*Q160,2)</f>
        <v>1081.1</v>
      </c>
    </row>
    <row r="161" spans="2:19" s="8" customFormat="1" ht="13.5" hidden="1" outlineLevel="3">
      <c r="B161" s="135"/>
      <c r="C161" s="77"/>
      <c r="D161" s="79" t="s">
        <v>70</v>
      </c>
      <c r="E161" s="83" t="s">
        <v>15</v>
      </c>
      <c r="F161" s="84" t="s">
        <v>868</v>
      </c>
      <c r="G161" s="77"/>
      <c r="H161" s="85">
        <v>193.054</v>
      </c>
      <c r="I161" s="136" t="s">
        <v>15</v>
      </c>
      <c r="J161" s="77"/>
      <c r="K161" s="239"/>
      <c r="L161" s="136" t="s">
        <v>15</v>
      </c>
      <c r="M161" s="240"/>
      <c r="N161" s="239"/>
      <c r="O161" s="136" t="s">
        <v>15</v>
      </c>
      <c r="P161" s="240"/>
      <c r="Q161" s="239">
        <v>193.054</v>
      </c>
      <c r="R161" s="136" t="s">
        <v>15</v>
      </c>
      <c r="S161" s="240"/>
    </row>
    <row r="162" spans="2:19" s="9" customFormat="1" ht="13.5" hidden="1" outlineLevel="3">
      <c r="B162" s="137"/>
      <c r="C162" s="78"/>
      <c r="D162" s="79" t="s">
        <v>70</v>
      </c>
      <c r="E162" s="241" t="s">
        <v>15</v>
      </c>
      <c r="F162" s="242" t="s">
        <v>71</v>
      </c>
      <c r="G162" s="78"/>
      <c r="H162" s="82">
        <v>193.054</v>
      </c>
      <c r="I162" s="138" t="s">
        <v>15</v>
      </c>
      <c r="J162" s="78"/>
      <c r="K162" s="243"/>
      <c r="L162" s="138" t="s">
        <v>15</v>
      </c>
      <c r="M162" s="244"/>
      <c r="N162" s="243"/>
      <c r="O162" s="138" t="s">
        <v>15</v>
      </c>
      <c r="P162" s="244"/>
      <c r="Q162" s="243">
        <v>193.054</v>
      </c>
      <c r="R162" s="138" t="s">
        <v>15</v>
      </c>
      <c r="S162" s="244"/>
    </row>
    <row r="163" spans="2:19" s="1" customFormat="1" ht="22.5" customHeight="1" hidden="1" outlineLevel="2" collapsed="1">
      <c r="B163" s="115"/>
      <c r="C163" s="70" t="s">
        <v>11</v>
      </c>
      <c r="D163" s="70" t="s">
        <v>67</v>
      </c>
      <c r="E163" s="71" t="s">
        <v>869</v>
      </c>
      <c r="F163" s="72" t="s">
        <v>870</v>
      </c>
      <c r="G163" s="73" t="s">
        <v>77</v>
      </c>
      <c r="H163" s="74">
        <v>643.8</v>
      </c>
      <c r="I163" s="100">
        <v>97.5</v>
      </c>
      <c r="J163" s="234">
        <f>ROUND(I163*H163,2)</f>
        <v>62770.5</v>
      </c>
      <c r="K163" s="235"/>
      <c r="L163" s="100">
        <v>97.5</v>
      </c>
      <c r="M163" s="236">
        <f>ROUND(L163*K163,2)</f>
        <v>0</v>
      </c>
      <c r="N163" s="235"/>
      <c r="O163" s="100">
        <v>97.5</v>
      </c>
      <c r="P163" s="236">
        <f>ROUND(O163*N163,2)</f>
        <v>0</v>
      </c>
      <c r="Q163" s="235">
        <v>643.8</v>
      </c>
      <c r="R163" s="100">
        <v>97.5</v>
      </c>
      <c r="S163" s="236">
        <f>ROUND(R163*Q163,2)</f>
        <v>62770.5</v>
      </c>
    </row>
    <row r="164" spans="2:19" s="8" customFormat="1" ht="13.5" hidden="1" outlineLevel="3">
      <c r="B164" s="135"/>
      <c r="C164" s="77"/>
      <c r="D164" s="79" t="s">
        <v>70</v>
      </c>
      <c r="E164" s="83" t="s">
        <v>15</v>
      </c>
      <c r="F164" s="84" t="s">
        <v>871</v>
      </c>
      <c r="G164" s="77"/>
      <c r="H164" s="85">
        <v>21.25</v>
      </c>
      <c r="I164" s="136" t="s">
        <v>15</v>
      </c>
      <c r="J164" s="77"/>
      <c r="K164" s="239"/>
      <c r="L164" s="136" t="s">
        <v>15</v>
      </c>
      <c r="M164" s="240"/>
      <c r="N164" s="239"/>
      <c r="O164" s="136" t="s">
        <v>15</v>
      </c>
      <c r="P164" s="240"/>
      <c r="Q164" s="239">
        <v>21.25</v>
      </c>
      <c r="R164" s="136" t="s">
        <v>15</v>
      </c>
      <c r="S164" s="240"/>
    </row>
    <row r="165" spans="2:19" s="8" customFormat="1" ht="13.5" hidden="1" outlineLevel="3">
      <c r="B165" s="135"/>
      <c r="C165" s="77"/>
      <c r="D165" s="79" t="s">
        <v>70</v>
      </c>
      <c r="E165" s="83" t="s">
        <v>15</v>
      </c>
      <c r="F165" s="84" t="s">
        <v>872</v>
      </c>
      <c r="G165" s="77"/>
      <c r="H165" s="85">
        <v>551.25</v>
      </c>
      <c r="I165" s="136" t="s">
        <v>15</v>
      </c>
      <c r="J165" s="77"/>
      <c r="K165" s="239"/>
      <c r="L165" s="136" t="s">
        <v>15</v>
      </c>
      <c r="M165" s="240"/>
      <c r="N165" s="239"/>
      <c r="O165" s="136" t="s">
        <v>15</v>
      </c>
      <c r="P165" s="240"/>
      <c r="Q165" s="239">
        <v>551.25</v>
      </c>
      <c r="R165" s="136" t="s">
        <v>15</v>
      </c>
      <c r="S165" s="240"/>
    </row>
    <row r="166" spans="2:19" s="8" customFormat="1" ht="13.5" hidden="1" outlineLevel="3">
      <c r="B166" s="135"/>
      <c r="C166" s="77"/>
      <c r="D166" s="79" t="s">
        <v>70</v>
      </c>
      <c r="E166" s="83" t="s">
        <v>15</v>
      </c>
      <c r="F166" s="84" t="s">
        <v>873</v>
      </c>
      <c r="G166" s="77"/>
      <c r="H166" s="85">
        <v>71.3</v>
      </c>
      <c r="I166" s="136" t="s">
        <v>15</v>
      </c>
      <c r="J166" s="77"/>
      <c r="K166" s="239"/>
      <c r="L166" s="136" t="s">
        <v>15</v>
      </c>
      <c r="M166" s="240"/>
      <c r="N166" s="239"/>
      <c r="O166" s="136" t="s">
        <v>15</v>
      </c>
      <c r="P166" s="240"/>
      <c r="Q166" s="239">
        <v>71.3</v>
      </c>
      <c r="R166" s="136" t="s">
        <v>15</v>
      </c>
      <c r="S166" s="240"/>
    </row>
    <row r="167" spans="2:19" s="9" customFormat="1" ht="13.5" hidden="1" outlineLevel="3">
      <c r="B167" s="137"/>
      <c r="C167" s="78"/>
      <c r="D167" s="79" t="s">
        <v>70</v>
      </c>
      <c r="E167" s="241" t="s">
        <v>15</v>
      </c>
      <c r="F167" s="242" t="s">
        <v>71</v>
      </c>
      <c r="G167" s="78"/>
      <c r="H167" s="82">
        <v>643.8</v>
      </c>
      <c r="I167" s="138" t="s">
        <v>15</v>
      </c>
      <c r="J167" s="78"/>
      <c r="K167" s="243"/>
      <c r="L167" s="138" t="s">
        <v>15</v>
      </c>
      <c r="M167" s="244"/>
      <c r="N167" s="243"/>
      <c r="O167" s="138" t="s">
        <v>15</v>
      </c>
      <c r="P167" s="244"/>
      <c r="Q167" s="243">
        <v>643.8</v>
      </c>
      <c r="R167" s="138" t="s">
        <v>15</v>
      </c>
      <c r="S167" s="244"/>
    </row>
    <row r="168" spans="2:19" s="1" customFormat="1" ht="22.5" customHeight="1" hidden="1" outlineLevel="2">
      <c r="B168" s="115"/>
      <c r="C168" s="70" t="s">
        <v>66</v>
      </c>
      <c r="D168" s="70" t="s">
        <v>67</v>
      </c>
      <c r="E168" s="71" t="s">
        <v>874</v>
      </c>
      <c r="F168" s="72" t="s">
        <v>875</v>
      </c>
      <c r="G168" s="73" t="s">
        <v>77</v>
      </c>
      <c r="H168" s="74">
        <v>643.8</v>
      </c>
      <c r="I168" s="100">
        <v>27.9</v>
      </c>
      <c r="J168" s="234">
        <f>ROUND(I168*H168,2)</f>
        <v>17962.02</v>
      </c>
      <c r="K168" s="235"/>
      <c r="L168" s="100">
        <v>27.9</v>
      </c>
      <c r="M168" s="236">
        <f>ROUND(L168*K168,2)</f>
        <v>0</v>
      </c>
      <c r="N168" s="235"/>
      <c r="O168" s="100">
        <v>27.9</v>
      </c>
      <c r="P168" s="236">
        <f>ROUND(O168*N168,2)</f>
        <v>0</v>
      </c>
      <c r="Q168" s="235">
        <v>643.8</v>
      </c>
      <c r="R168" s="100">
        <v>27.9</v>
      </c>
      <c r="S168" s="236">
        <f>ROUND(R168*Q168,2)</f>
        <v>17962.02</v>
      </c>
    </row>
    <row r="169" spans="2:19" s="1" customFormat="1" ht="22.5" customHeight="1" hidden="1" outlineLevel="2" collapsed="1">
      <c r="B169" s="115"/>
      <c r="C169" s="70" t="s">
        <v>78</v>
      </c>
      <c r="D169" s="70" t="s">
        <v>67</v>
      </c>
      <c r="E169" s="71" t="s">
        <v>336</v>
      </c>
      <c r="F169" s="72" t="s">
        <v>337</v>
      </c>
      <c r="G169" s="73" t="s">
        <v>68</v>
      </c>
      <c r="H169" s="74">
        <v>321.757</v>
      </c>
      <c r="I169" s="100">
        <v>15.5</v>
      </c>
      <c r="J169" s="234">
        <f>ROUND(I169*H169,2)</f>
        <v>4987.23</v>
      </c>
      <c r="K169" s="235"/>
      <c r="L169" s="100">
        <v>15.5</v>
      </c>
      <c r="M169" s="236">
        <f>ROUND(L169*K169,2)</f>
        <v>0</v>
      </c>
      <c r="N169" s="235"/>
      <c r="O169" s="100">
        <v>15.5</v>
      </c>
      <c r="P169" s="236">
        <f>ROUND(O169*N169,2)</f>
        <v>0</v>
      </c>
      <c r="Q169" s="235">
        <v>321.757</v>
      </c>
      <c r="R169" s="100">
        <v>15.5</v>
      </c>
      <c r="S169" s="236">
        <f>ROUND(R169*Q169,2)</f>
        <v>4987.23</v>
      </c>
    </row>
    <row r="170" spans="2:19" s="8" customFormat="1" ht="13.5" hidden="1" outlineLevel="3">
      <c r="B170" s="135"/>
      <c r="C170" s="77"/>
      <c r="D170" s="79" t="s">
        <v>70</v>
      </c>
      <c r="E170" s="83" t="s">
        <v>15</v>
      </c>
      <c r="F170" s="84" t="s">
        <v>876</v>
      </c>
      <c r="G170" s="77"/>
      <c r="H170" s="85">
        <v>321.757</v>
      </c>
      <c r="I170" s="136" t="s">
        <v>15</v>
      </c>
      <c r="J170" s="77"/>
      <c r="K170" s="239"/>
      <c r="L170" s="136" t="s">
        <v>15</v>
      </c>
      <c r="M170" s="240"/>
      <c r="N170" s="239"/>
      <c r="O170" s="136" t="s">
        <v>15</v>
      </c>
      <c r="P170" s="240"/>
      <c r="Q170" s="239">
        <v>321.757</v>
      </c>
      <c r="R170" s="136" t="s">
        <v>15</v>
      </c>
      <c r="S170" s="240"/>
    </row>
    <row r="171" spans="2:19" s="9" customFormat="1" ht="13.5" hidden="1" outlineLevel="3">
      <c r="B171" s="137"/>
      <c r="C171" s="78"/>
      <c r="D171" s="79" t="s">
        <v>70</v>
      </c>
      <c r="E171" s="241" t="s">
        <v>15</v>
      </c>
      <c r="F171" s="242" t="s">
        <v>71</v>
      </c>
      <c r="G171" s="78"/>
      <c r="H171" s="82">
        <v>321.757</v>
      </c>
      <c r="I171" s="138" t="s">
        <v>15</v>
      </c>
      <c r="J171" s="78"/>
      <c r="K171" s="243"/>
      <c r="L171" s="138" t="s">
        <v>15</v>
      </c>
      <c r="M171" s="244"/>
      <c r="N171" s="243"/>
      <c r="O171" s="138" t="s">
        <v>15</v>
      </c>
      <c r="P171" s="244"/>
      <c r="Q171" s="243">
        <v>321.757</v>
      </c>
      <c r="R171" s="138" t="s">
        <v>15</v>
      </c>
      <c r="S171" s="244"/>
    </row>
    <row r="172" spans="2:19" s="1" customFormat="1" ht="22.5" customHeight="1" hidden="1" outlineLevel="2" collapsed="1">
      <c r="B172" s="115"/>
      <c r="C172" s="70" t="s">
        <v>48</v>
      </c>
      <c r="D172" s="70" t="s">
        <v>67</v>
      </c>
      <c r="E172" s="71" t="s">
        <v>877</v>
      </c>
      <c r="F172" s="72" t="s">
        <v>878</v>
      </c>
      <c r="G172" s="73" t="s">
        <v>68</v>
      </c>
      <c r="H172" s="74">
        <v>40.12</v>
      </c>
      <c r="I172" s="100">
        <v>37.2</v>
      </c>
      <c r="J172" s="234">
        <f>ROUND(I172*H172,2)</f>
        <v>1492.46</v>
      </c>
      <c r="K172" s="235"/>
      <c r="L172" s="100">
        <v>37.2</v>
      </c>
      <c r="M172" s="236">
        <f>ROUND(L172*K172,2)</f>
        <v>0</v>
      </c>
      <c r="N172" s="235"/>
      <c r="O172" s="100">
        <v>37.2</v>
      </c>
      <c r="P172" s="236">
        <f>ROUND(O172*N172,2)</f>
        <v>0</v>
      </c>
      <c r="Q172" s="235">
        <v>40.12</v>
      </c>
      <c r="R172" s="100">
        <v>37.2</v>
      </c>
      <c r="S172" s="236">
        <f>ROUND(R172*Q172,2)</f>
        <v>1492.46</v>
      </c>
    </row>
    <row r="173" spans="2:19" s="7" customFormat="1" ht="13.5" hidden="1" outlineLevel="3">
      <c r="B173" s="140"/>
      <c r="C173" s="76"/>
      <c r="D173" s="79" t="s">
        <v>70</v>
      </c>
      <c r="E173" s="143" t="s">
        <v>15</v>
      </c>
      <c r="F173" s="201" t="s">
        <v>879</v>
      </c>
      <c r="G173" s="76"/>
      <c r="H173" s="143" t="s">
        <v>15</v>
      </c>
      <c r="I173" s="144" t="s">
        <v>15</v>
      </c>
      <c r="J173" s="76"/>
      <c r="K173" s="237"/>
      <c r="L173" s="144" t="s">
        <v>15</v>
      </c>
      <c r="M173" s="238"/>
      <c r="N173" s="237"/>
      <c r="O173" s="144" t="s">
        <v>15</v>
      </c>
      <c r="P173" s="238"/>
      <c r="Q173" s="237" t="s">
        <v>15</v>
      </c>
      <c r="R173" s="144" t="s">
        <v>15</v>
      </c>
      <c r="S173" s="238"/>
    </row>
    <row r="174" spans="2:19" s="7" customFormat="1" ht="13.5" hidden="1" outlineLevel="3">
      <c r="B174" s="140"/>
      <c r="C174" s="76"/>
      <c r="D174" s="79" t="s">
        <v>70</v>
      </c>
      <c r="E174" s="143" t="s">
        <v>15</v>
      </c>
      <c r="F174" s="201" t="s">
        <v>880</v>
      </c>
      <c r="G174" s="76"/>
      <c r="H174" s="143" t="s">
        <v>15</v>
      </c>
      <c r="I174" s="144" t="s">
        <v>15</v>
      </c>
      <c r="J174" s="76"/>
      <c r="K174" s="237"/>
      <c r="L174" s="144" t="s">
        <v>15</v>
      </c>
      <c r="M174" s="238"/>
      <c r="N174" s="237"/>
      <c r="O174" s="144" t="s">
        <v>15</v>
      </c>
      <c r="P174" s="238"/>
      <c r="Q174" s="237" t="s">
        <v>15</v>
      </c>
      <c r="R174" s="144" t="s">
        <v>15</v>
      </c>
      <c r="S174" s="238"/>
    </row>
    <row r="175" spans="2:19" s="7" customFormat="1" ht="13.5" hidden="1" outlineLevel="3">
      <c r="B175" s="140"/>
      <c r="C175" s="76"/>
      <c r="D175" s="79" t="s">
        <v>70</v>
      </c>
      <c r="E175" s="143" t="s">
        <v>15</v>
      </c>
      <c r="F175" s="201" t="s">
        <v>881</v>
      </c>
      <c r="G175" s="76"/>
      <c r="H175" s="143" t="s">
        <v>15</v>
      </c>
      <c r="I175" s="144" t="s">
        <v>15</v>
      </c>
      <c r="J175" s="76"/>
      <c r="K175" s="237"/>
      <c r="L175" s="144" t="s">
        <v>15</v>
      </c>
      <c r="M175" s="238"/>
      <c r="N175" s="237"/>
      <c r="O175" s="144" t="s">
        <v>15</v>
      </c>
      <c r="P175" s="238"/>
      <c r="Q175" s="237" t="s">
        <v>15</v>
      </c>
      <c r="R175" s="144" t="s">
        <v>15</v>
      </c>
      <c r="S175" s="238"/>
    </row>
    <row r="176" spans="2:19" s="8" customFormat="1" ht="13.5" hidden="1" outlineLevel="3">
      <c r="B176" s="135"/>
      <c r="C176" s="77"/>
      <c r="D176" s="79" t="s">
        <v>70</v>
      </c>
      <c r="E176" s="83" t="s">
        <v>15</v>
      </c>
      <c r="F176" s="84" t="s">
        <v>882</v>
      </c>
      <c r="G176" s="77"/>
      <c r="H176" s="85">
        <v>40.12</v>
      </c>
      <c r="I176" s="136" t="s">
        <v>15</v>
      </c>
      <c r="J176" s="77"/>
      <c r="K176" s="239"/>
      <c r="L176" s="136" t="s">
        <v>15</v>
      </c>
      <c r="M176" s="240"/>
      <c r="N176" s="239"/>
      <c r="O176" s="136" t="s">
        <v>15</v>
      </c>
      <c r="P176" s="240"/>
      <c r="Q176" s="239">
        <v>40.12</v>
      </c>
      <c r="R176" s="136" t="s">
        <v>15</v>
      </c>
      <c r="S176" s="240"/>
    </row>
    <row r="177" spans="2:19" s="9" customFormat="1" ht="13.5" hidden="1" outlineLevel="3">
      <c r="B177" s="137"/>
      <c r="C177" s="78"/>
      <c r="D177" s="79" t="s">
        <v>70</v>
      </c>
      <c r="E177" s="241" t="s">
        <v>15</v>
      </c>
      <c r="F177" s="242" t="s">
        <v>71</v>
      </c>
      <c r="G177" s="78"/>
      <c r="H177" s="82">
        <v>40.12</v>
      </c>
      <c r="I177" s="138" t="s">
        <v>15</v>
      </c>
      <c r="J177" s="78"/>
      <c r="K177" s="243"/>
      <c r="L177" s="138" t="s">
        <v>15</v>
      </c>
      <c r="M177" s="244"/>
      <c r="N177" s="243"/>
      <c r="O177" s="138" t="s">
        <v>15</v>
      </c>
      <c r="P177" s="244"/>
      <c r="Q177" s="243">
        <v>40.12</v>
      </c>
      <c r="R177" s="138" t="s">
        <v>15</v>
      </c>
      <c r="S177" s="244"/>
    </row>
    <row r="178" spans="2:19" s="1" customFormat="1" ht="22.5" customHeight="1" hidden="1" outlineLevel="2" collapsed="1">
      <c r="B178" s="115"/>
      <c r="C178" s="70" t="s">
        <v>79</v>
      </c>
      <c r="D178" s="70" t="s">
        <v>67</v>
      </c>
      <c r="E178" s="71" t="s">
        <v>380</v>
      </c>
      <c r="F178" s="72" t="s">
        <v>381</v>
      </c>
      <c r="G178" s="73" t="s">
        <v>68</v>
      </c>
      <c r="H178" s="74">
        <v>624.098</v>
      </c>
      <c r="I178" s="100">
        <v>181.1</v>
      </c>
      <c r="J178" s="234">
        <f>ROUND(I178*H178,2)</f>
        <v>113024.15</v>
      </c>
      <c r="K178" s="235"/>
      <c r="L178" s="100">
        <v>181.1</v>
      </c>
      <c r="M178" s="236">
        <f>ROUND(L178*K178,2)</f>
        <v>0</v>
      </c>
      <c r="N178" s="235"/>
      <c r="O178" s="100">
        <v>181.1</v>
      </c>
      <c r="P178" s="236">
        <f>ROUND(O178*N178,2)</f>
        <v>0</v>
      </c>
      <c r="Q178" s="235">
        <v>624.098</v>
      </c>
      <c r="R178" s="100">
        <v>181.1</v>
      </c>
      <c r="S178" s="236">
        <f>ROUND(R178*Q178,2)</f>
        <v>113024.15</v>
      </c>
    </row>
    <row r="179" spans="2:19" s="7" customFormat="1" ht="13.5" hidden="1" outlineLevel="3">
      <c r="B179" s="140"/>
      <c r="C179" s="76"/>
      <c r="D179" s="79" t="s">
        <v>70</v>
      </c>
      <c r="E179" s="143" t="s">
        <v>15</v>
      </c>
      <c r="F179" s="201" t="s">
        <v>382</v>
      </c>
      <c r="G179" s="76"/>
      <c r="H179" s="143" t="s">
        <v>15</v>
      </c>
      <c r="I179" s="144" t="s">
        <v>15</v>
      </c>
      <c r="J179" s="76"/>
      <c r="K179" s="237"/>
      <c r="L179" s="144" t="s">
        <v>15</v>
      </c>
      <c r="M179" s="238"/>
      <c r="N179" s="237"/>
      <c r="O179" s="144" t="s">
        <v>15</v>
      </c>
      <c r="P179" s="238"/>
      <c r="Q179" s="237" t="s">
        <v>15</v>
      </c>
      <c r="R179" s="144" t="s">
        <v>15</v>
      </c>
      <c r="S179" s="238"/>
    </row>
    <row r="180" spans="2:19" s="8" customFormat="1" ht="13.5" hidden="1" outlineLevel="3">
      <c r="B180" s="135"/>
      <c r="C180" s="77"/>
      <c r="D180" s="79" t="s">
        <v>70</v>
      </c>
      <c r="E180" s="83" t="s">
        <v>15</v>
      </c>
      <c r="F180" s="84" t="s">
        <v>883</v>
      </c>
      <c r="G180" s="77"/>
      <c r="H180" s="85">
        <v>624.098</v>
      </c>
      <c r="I180" s="136" t="s">
        <v>15</v>
      </c>
      <c r="J180" s="77"/>
      <c r="K180" s="239"/>
      <c r="L180" s="136" t="s">
        <v>15</v>
      </c>
      <c r="M180" s="240"/>
      <c r="N180" s="239"/>
      <c r="O180" s="136" t="s">
        <v>15</v>
      </c>
      <c r="P180" s="240"/>
      <c r="Q180" s="239">
        <v>624.098</v>
      </c>
      <c r="R180" s="136" t="s">
        <v>15</v>
      </c>
      <c r="S180" s="240"/>
    </row>
    <row r="181" spans="2:19" s="9" customFormat="1" ht="13.5" hidden="1" outlineLevel="3">
      <c r="B181" s="137"/>
      <c r="C181" s="78"/>
      <c r="D181" s="79" t="s">
        <v>70</v>
      </c>
      <c r="E181" s="241" t="s">
        <v>15</v>
      </c>
      <c r="F181" s="242" t="s">
        <v>71</v>
      </c>
      <c r="G181" s="78"/>
      <c r="H181" s="82">
        <v>624.098</v>
      </c>
      <c r="I181" s="138" t="s">
        <v>15</v>
      </c>
      <c r="J181" s="78"/>
      <c r="K181" s="243"/>
      <c r="L181" s="138" t="s">
        <v>15</v>
      </c>
      <c r="M181" s="244"/>
      <c r="N181" s="243"/>
      <c r="O181" s="138" t="s">
        <v>15</v>
      </c>
      <c r="P181" s="244"/>
      <c r="Q181" s="243">
        <v>624.098</v>
      </c>
      <c r="R181" s="138" t="s">
        <v>15</v>
      </c>
      <c r="S181" s="244"/>
    </row>
    <row r="182" spans="2:19" s="1" customFormat="1" ht="22.5" customHeight="1" hidden="1" outlineLevel="2" collapsed="1">
      <c r="B182" s="115"/>
      <c r="C182" s="70" t="s">
        <v>2</v>
      </c>
      <c r="D182" s="70" t="s">
        <v>67</v>
      </c>
      <c r="E182" s="71" t="s">
        <v>384</v>
      </c>
      <c r="F182" s="72" t="s">
        <v>385</v>
      </c>
      <c r="G182" s="73" t="s">
        <v>68</v>
      </c>
      <c r="H182" s="74">
        <v>1248.197</v>
      </c>
      <c r="I182" s="100">
        <v>6.2</v>
      </c>
      <c r="J182" s="234">
        <f>ROUND(I182*H182,2)</f>
        <v>7738.82</v>
      </c>
      <c r="K182" s="235"/>
      <c r="L182" s="100">
        <v>6.2</v>
      </c>
      <c r="M182" s="236">
        <f>ROUND(L182*K182,2)</f>
        <v>0</v>
      </c>
      <c r="N182" s="235"/>
      <c r="O182" s="100">
        <v>6.2</v>
      </c>
      <c r="P182" s="236">
        <f>ROUND(O182*N182,2)</f>
        <v>0</v>
      </c>
      <c r="Q182" s="235">
        <v>1248.197</v>
      </c>
      <c r="R182" s="100">
        <v>6.2</v>
      </c>
      <c r="S182" s="236">
        <f>ROUND(R182*Q182,2)</f>
        <v>7738.82</v>
      </c>
    </row>
    <row r="183" spans="2:19" s="8" customFormat="1" ht="13.5" hidden="1" outlineLevel="3">
      <c r="B183" s="135"/>
      <c r="C183" s="77"/>
      <c r="D183" s="79" t="s">
        <v>70</v>
      </c>
      <c r="E183" s="83" t="s">
        <v>15</v>
      </c>
      <c r="F183" s="84" t="s">
        <v>884</v>
      </c>
      <c r="G183" s="77"/>
      <c r="H183" s="85">
        <v>1248.197</v>
      </c>
      <c r="I183" s="136" t="s">
        <v>15</v>
      </c>
      <c r="J183" s="77"/>
      <c r="K183" s="239"/>
      <c r="L183" s="136" t="s">
        <v>15</v>
      </c>
      <c r="M183" s="240"/>
      <c r="N183" s="239"/>
      <c r="O183" s="136" t="s">
        <v>15</v>
      </c>
      <c r="P183" s="240"/>
      <c r="Q183" s="239">
        <v>1248.197</v>
      </c>
      <c r="R183" s="136" t="s">
        <v>15</v>
      </c>
      <c r="S183" s="240"/>
    </row>
    <row r="184" spans="2:19" s="9" customFormat="1" ht="13.5" hidden="1" outlineLevel="3">
      <c r="B184" s="137"/>
      <c r="C184" s="78"/>
      <c r="D184" s="79" t="s">
        <v>70</v>
      </c>
      <c r="E184" s="241" t="s">
        <v>15</v>
      </c>
      <c r="F184" s="242" t="s">
        <v>71</v>
      </c>
      <c r="G184" s="78"/>
      <c r="H184" s="82">
        <v>1248.197</v>
      </c>
      <c r="I184" s="138" t="s">
        <v>15</v>
      </c>
      <c r="J184" s="78"/>
      <c r="K184" s="243"/>
      <c r="L184" s="138" t="s">
        <v>15</v>
      </c>
      <c r="M184" s="244"/>
      <c r="N184" s="243"/>
      <c r="O184" s="138" t="s">
        <v>15</v>
      </c>
      <c r="P184" s="244"/>
      <c r="Q184" s="243">
        <v>1248.197</v>
      </c>
      <c r="R184" s="138" t="s">
        <v>15</v>
      </c>
      <c r="S184" s="244"/>
    </row>
    <row r="185" spans="2:19" s="1" customFormat="1" ht="22.5" customHeight="1" hidden="1" outlineLevel="2" collapsed="1">
      <c r="B185" s="115"/>
      <c r="C185" s="70" t="s">
        <v>80</v>
      </c>
      <c r="D185" s="70" t="s">
        <v>67</v>
      </c>
      <c r="E185" s="71" t="s">
        <v>387</v>
      </c>
      <c r="F185" s="72" t="s">
        <v>388</v>
      </c>
      <c r="G185" s="73" t="s">
        <v>68</v>
      </c>
      <c r="H185" s="74">
        <v>20.705</v>
      </c>
      <c r="I185" s="100">
        <v>36.1</v>
      </c>
      <c r="J185" s="234">
        <f>ROUND(I185*H185,2)</f>
        <v>747.45</v>
      </c>
      <c r="K185" s="235"/>
      <c r="L185" s="100">
        <v>36.1</v>
      </c>
      <c r="M185" s="236">
        <f>ROUND(L185*K185,2)</f>
        <v>0</v>
      </c>
      <c r="N185" s="235"/>
      <c r="O185" s="100">
        <v>36.1</v>
      </c>
      <c r="P185" s="236">
        <f>ROUND(O185*N185,2)</f>
        <v>0</v>
      </c>
      <c r="Q185" s="235">
        <v>20.705</v>
      </c>
      <c r="R185" s="100">
        <v>36.1</v>
      </c>
      <c r="S185" s="236">
        <f>ROUND(R185*Q185,2)</f>
        <v>747.45</v>
      </c>
    </row>
    <row r="186" spans="2:19" s="7" customFormat="1" ht="13.5" hidden="1" outlineLevel="3">
      <c r="B186" s="140"/>
      <c r="C186" s="76"/>
      <c r="D186" s="79" t="s">
        <v>70</v>
      </c>
      <c r="E186" s="143" t="s">
        <v>15</v>
      </c>
      <c r="F186" s="201" t="s">
        <v>885</v>
      </c>
      <c r="G186" s="76"/>
      <c r="H186" s="143" t="s">
        <v>15</v>
      </c>
      <c r="I186" s="144" t="s">
        <v>15</v>
      </c>
      <c r="J186" s="76"/>
      <c r="K186" s="237"/>
      <c r="L186" s="144" t="s">
        <v>15</v>
      </c>
      <c r="M186" s="238"/>
      <c r="N186" s="237"/>
      <c r="O186" s="144" t="s">
        <v>15</v>
      </c>
      <c r="P186" s="238"/>
      <c r="Q186" s="237" t="s">
        <v>15</v>
      </c>
      <c r="R186" s="144" t="s">
        <v>15</v>
      </c>
      <c r="S186" s="238"/>
    </row>
    <row r="187" spans="2:19" s="7" customFormat="1" ht="13.5" hidden="1" outlineLevel="3">
      <c r="B187" s="140"/>
      <c r="C187" s="76"/>
      <c r="D187" s="79" t="s">
        <v>70</v>
      </c>
      <c r="E187" s="143" t="s">
        <v>15</v>
      </c>
      <c r="F187" s="201" t="s">
        <v>881</v>
      </c>
      <c r="G187" s="76"/>
      <c r="H187" s="143" t="s">
        <v>15</v>
      </c>
      <c r="I187" s="144" t="s">
        <v>15</v>
      </c>
      <c r="J187" s="76"/>
      <c r="K187" s="237"/>
      <c r="L187" s="144" t="s">
        <v>15</v>
      </c>
      <c r="M187" s="238"/>
      <c r="N187" s="237"/>
      <c r="O187" s="144" t="s">
        <v>15</v>
      </c>
      <c r="P187" s="238"/>
      <c r="Q187" s="237" t="s">
        <v>15</v>
      </c>
      <c r="R187" s="144" t="s">
        <v>15</v>
      </c>
      <c r="S187" s="238"/>
    </row>
    <row r="188" spans="2:19" s="8" customFormat="1" ht="13.5" hidden="1" outlineLevel="3">
      <c r="B188" s="135"/>
      <c r="C188" s="77"/>
      <c r="D188" s="79" t="s">
        <v>70</v>
      </c>
      <c r="E188" s="83" t="s">
        <v>15</v>
      </c>
      <c r="F188" s="84" t="s">
        <v>886</v>
      </c>
      <c r="G188" s="77"/>
      <c r="H188" s="85">
        <v>20.705</v>
      </c>
      <c r="I188" s="136" t="s">
        <v>15</v>
      </c>
      <c r="J188" s="77"/>
      <c r="K188" s="239"/>
      <c r="L188" s="136" t="s">
        <v>15</v>
      </c>
      <c r="M188" s="240"/>
      <c r="N188" s="239"/>
      <c r="O188" s="136" t="s">
        <v>15</v>
      </c>
      <c r="P188" s="240"/>
      <c r="Q188" s="239">
        <v>20.705</v>
      </c>
      <c r="R188" s="136" t="s">
        <v>15</v>
      </c>
      <c r="S188" s="240"/>
    </row>
    <row r="189" spans="2:19" s="9" customFormat="1" ht="13.5" hidden="1" outlineLevel="3">
      <c r="B189" s="137"/>
      <c r="C189" s="78"/>
      <c r="D189" s="79" t="s">
        <v>70</v>
      </c>
      <c r="E189" s="241" t="s">
        <v>15</v>
      </c>
      <c r="F189" s="242" t="s">
        <v>71</v>
      </c>
      <c r="G189" s="78"/>
      <c r="H189" s="82">
        <v>20.705</v>
      </c>
      <c r="I189" s="138" t="s">
        <v>15</v>
      </c>
      <c r="J189" s="78"/>
      <c r="K189" s="243"/>
      <c r="L189" s="138" t="s">
        <v>15</v>
      </c>
      <c r="M189" s="244"/>
      <c r="N189" s="243"/>
      <c r="O189" s="138" t="s">
        <v>15</v>
      </c>
      <c r="P189" s="244"/>
      <c r="Q189" s="243">
        <v>20.705</v>
      </c>
      <c r="R189" s="138" t="s">
        <v>15</v>
      </c>
      <c r="S189" s="244"/>
    </row>
    <row r="190" spans="2:19" s="1" customFormat="1" ht="22.5" customHeight="1" hidden="1" outlineLevel="2" collapsed="1">
      <c r="B190" s="115"/>
      <c r="C190" s="70" t="s">
        <v>81</v>
      </c>
      <c r="D190" s="70" t="s">
        <v>67</v>
      </c>
      <c r="E190" s="71" t="s">
        <v>391</v>
      </c>
      <c r="F190" s="72" t="s">
        <v>887</v>
      </c>
      <c r="G190" s="73" t="s">
        <v>68</v>
      </c>
      <c r="H190" s="74">
        <v>9.708</v>
      </c>
      <c r="I190" s="100">
        <v>94.7</v>
      </c>
      <c r="J190" s="234">
        <f>ROUND(I190*H190,2)</f>
        <v>919.35</v>
      </c>
      <c r="K190" s="235"/>
      <c r="L190" s="100">
        <v>94.7</v>
      </c>
      <c r="M190" s="236">
        <f>ROUND(L190*K190,2)</f>
        <v>0</v>
      </c>
      <c r="N190" s="235"/>
      <c r="O190" s="100">
        <v>94.7</v>
      </c>
      <c r="P190" s="236">
        <f>ROUND(O190*N190,2)</f>
        <v>0</v>
      </c>
      <c r="Q190" s="235">
        <v>9.708</v>
      </c>
      <c r="R190" s="100">
        <v>94.7</v>
      </c>
      <c r="S190" s="236">
        <f>ROUND(R190*Q190,2)</f>
        <v>919.35</v>
      </c>
    </row>
    <row r="191" spans="2:19" s="8" customFormat="1" ht="13.5" hidden="1" outlineLevel="3">
      <c r="B191" s="135"/>
      <c r="C191" s="77"/>
      <c r="D191" s="79" t="s">
        <v>70</v>
      </c>
      <c r="E191" s="83" t="s">
        <v>15</v>
      </c>
      <c r="F191" s="84" t="s">
        <v>888</v>
      </c>
      <c r="G191" s="77"/>
      <c r="H191" s="85">
        <v>9.708</v>
      </c>
      <c r="I191" s="136" t="s">
        <v>15</v>
      </c>
      <c r="J191" s="77"/>
      <c r="K191" s="239"/>
      <c r="L191" s="136" t="s">
        <v>15</v>
      </c>
      <c r="M191" s="240"/>
      <c r="N191" s="239"/>
      <c r="O191" s="136" t="s">
        <v>15</v>
      </c>
      <c r="P191" s="240"/>
      <c r="Q191" s="239">
        <v>9.708</v>
      </c>
      <c r="R191" s="136" t="s">
        <v>15</v>
      </c>
      <c r="S191" s="240"/>
    </row>
    <row r="192" spans="2:19" s="9" customFormat="1" ht="13.5" hidden="1" outlineLevel="3">
      <c r="B192" s="137"/>
      <c r="C192" s="78"/>
      <c r="D192" s="79" t="s">
        <v>70</v>
      </c>
      <c r="E192" s="241" t="s">
        <v>15</v>
      </c>
      <c r="F192" s="242" t="s">
        <v>71</v>
      </c>
      <c r="G192" s="78"/>
      <c r="H192" s="82">
        <v>9.708</v>
      </c>
      <c r="I192" s="138" t="s">
        <v>15</v>
      </c>
      <c r="J192" s="78"/>
      <c r="K192" s="243"/>
      <c r="L192" s="138" t="s">
        <v>15</v>
      </c>
      <c r="M192" s="244"/>
      <c r="N192" s="243"/>
      <c r="O192" s="138" t="s">
        <v>15</v>
      </c>
      <c r="P192" s="244"/>
      <c r="Q192" s="243">
        <v>9.708</v>
      </c>
      <c r="R192" s="138" t="s">
        <v>15</v>
      </c>
      <c r="S192" s="244"/>
    </row>
    <row r="193" spans="2:19" s="1" customFormat="1" ht="22.5" customHeight="1" hidden="1" outlineLevel="2" collapsed="1">
      <c r="B193" s="115"/>
      <c r="C193" s="70" t="s">
        <v>83</v>
      </c>
      <c r="D193" s="70" t="s">
        <v>67</v>
      </c>
      <c r="E193" s="71" t="s">
        <v>395</v>
      </c>
      <c r="F193" s="72" t="s">
        <v>396</v>
      </c>
      <c r="G193" s="73" t="s">
        <v>68</v>
      </c>
      <c r="H193" s="74">
        <v>19.415</v>
      </c>
      <c r="I193" s="100">
        <v>75.2</v>
      </c>
      <c r="J193" s="234">
        <f>ROUND(I193*H193,2)</f>
        <v>1460.01</v>
      </c>
      <c r="K193" s="235"/>
      <c r="L193" s="100">
        <v>75.2</v>
      </c>
      <c r="M193" s="236">
        <f>ROUND(L193*K193,2)</f>
        <v>0</v>
      </c>
      <c r="N193" s="235"/>
      <c r="O193" s="100">
        <v>75.2</v>
      </c>
      <c r="P193" s="236">
        <f>ROUND(O193*N193,2)</f>
        <v>0</v>
      </c>
      <c r="Q193" s="235">
        <v>19.415</v>
      </c>
      <c r="R193" s="100">
        <v>75.2</v>
      </c>
      <c r="S193" s="236">
        <f>ROUND(R193*Q193,2)</f>
        <v>1460.01</v>
      </c>
    </row>
    <row r="194" spans="2:19" s="7" customFormat="1" ht="13.5" hidden="1" outlineLevel="3">
      <c r="B194" s="140"/>
      <c r="C194" s="76"/>
      <c r="D194" s="79" t="s">
        <v>70</v>
      </c>
      <c r="E194" s="143" t="s">
        <v>15</v>
      </c>
      <c r="F194" s="201" t="s">
        <v>853</v>
      </c>
      <c r="G194" s="76"/>
      <c r="H194" s="143" t="s">
        <v>15</v>
      </c>
      <c r="I194" s="144" t="s">
        <v>15</v>
      </c>
      <c r="J194" s="76"/>
      <c r="K194" s="237"/>
      <c r="L194" s="144" t="s">
        <v>15</v>
      </c>
      <c r="M194" s="238"/>
      <c r="N194" s="237"/>
      <c r="O194" s="144" t="s">
        <v>15</v>
      </c>
      <c r="P194" s="238"/>
      <c r="Q194" s="237" t="s">
        <v>15</v>
      </c>
      <c r="R194" s="144" t="s">
        <v>15</v>
      </c>
      <c r="S194" s="238"/>
    </row>
    <row r="195" spans="2:19" s="7" customFormat="1" ht="13.5" hidden="1" outlineLevel="3">
      <c r="B195" s="140"/>
      <c r="C195" s="76"/>
      <c r="D195" s="79" t="s">
        <v>70</v>
      </c>
      <c r="E195" s="143" t="s">
        <v>15</v>
      </c>
      <c r="F195" s="201" t="s">
        <v>889</v>
      </c>
      <c r="G195" s="76"/>
      <c r="H195" s="143" t="s">
        <v>15</v>
      </c>
      <c r="I195" s="144" t="s">
        <v>15</v>
      </c>
      <c r="J195" s="76"/>
      <c r="K195" s="237"/>
      <c r="L195" s="144" t="s">
        <v>15</v>
      </c>
      <c r="M195" s="238"/>
      <c r="N195" s="237"/>
      <c r="O195" s="144" t="s">
        <v>15</v>
      </c>
      <c r="P195" s="238"/>
      <c r="Q195" s="237" t="s">
        <v>15</v>
      </c>
      <c r="R195" s="144" t="s">
        <v>15</v>
      </c>
      <c r="S195" s="238"/>
    </row>
    <row r="196" spans="2:19" s="7" customFormat="1" ht="13.5" hidden="1" outlineLevel="3">
      <c r="B196" s="140"/>
      <c r="C196" s="76"/>
      <c r="D196" s="79" t="s">
        <v>70</v>
      </c>
      <c r="E196" s="143" t="s">
        <v>15</v>
      </c>
      <c r="F196" s="201" t="s">
        <v>860</v>
      </c>
      <c r="G196" s="76"/>
      <c r="H196" s="143" t="s">
        <v>15</v>
      </c>
      <c r="I196" s="144" t="s">
        <v>15</v>
      </c>
      <c r="J196" s="76"/>
      <c r="K196" s="237"/>
      <c r="L196" s="144" t="s">
        <v>15</v>
      </c>
      <c r="M196" s="238"/>
      <c r="N196" s="237"/>
      <c r="O196" s="144" t="s">
        <v>15</v>
      </c>
      <c r="P196" s="238"/>
      <c r="Q196" s="237" t="s">
        <v>15</v>
      </c>
      <c r="R196" s="144" t="s">
        <v>15</v>
      </c>
      <c r="S196" s="238"/>
    </row>
    <row r="197" spans="2:19" s="8" customFormat="1" ht="13.5" hidden="1" outlineLevel="3">
      <c r="B197" s="135"/>
      <c r="C197" s="77"/>
      <c r="D197" s="79" t="s">
        <v>70</v>
      </c>
      <c r="E197" s="83" t="s">
        <v>15</v>
      </c>
      <c r="F197" s="84" t="s">
        <v>890</v>
      </c>
      <c r="G197" s="77"/>
      <c r="H197" s="85">
        <v>19.415</v>
      </c>
      <c r="I197" s="136" t="s">
        <v>15</v>
      </c>
      <c r="J197" s="77"/>
      <c r="K197" s="239"/>
      <c r="L197" s="136" t="s">
        <v>15</v>
      </c>
      <c r="M197" s="240"/>
      <c r="N197" s="239"/>
      <c r="O197" s="136" t="s">
        <v>15</v>
      </c>
      <c r="P197" s="240"/>
      <c r="Q197" s="239">
        <v>19.415</v>
      </c>
      <c r="R197" s="136" t="s">
        <v>15</v>
      </c>
      <c r="S197" s="240"/>
    </row>
    <row r="198" spans="2:19" s="9" customFormat="1" ht="13.5" hidden="1" outlineLevel="3">
      <c r="B198" s="137"/>
      <c r="C198" s="78"/>
      <c r="D198" s="79" t="s">
        <v>70</v>
      </c>
      <c r="E198" s="241" t="s">
        <v>15</v>
      </c>
      <c r="F198" s="242" t="s">
        <v>71</v>
      </c>
      <c r="G198" s="78"/>
      <c r="H198" s="82">
        <v>19.415</v>
      </c>
      <c r="I198" s="138" t="s">
        <v>15</v>
      </c>
      <c r="J198" s="78"/>
      <c r="K198" s="243"/>
      <c r="L198" s="138" t="s">
        <v>15</v>
      </c>
      <c r="M198" s="244"/>
      <c r="N198" s="243"/>
      <c r="O198" s="138" t="s">
        <v>15</v>
      </c>
      <c r="P198" s="244"/>
      <c r="Q198" s="243">
        <v>19.415</v>
      </c>
      <c r="R198" s="138" t="s">
        <v>15</v>
      </c>
      <c r="S198" s="244"/>
    </row>
    <row r="199" spans="2:19" s="1" customFormat="1" ht="22.5" customHeight="1" hidden="1" outlineLevel="2" collapsed="1">
      <c r="B199" s="115"/>
      <c r="C199" s="70" t="s">
        <v>84</v>
      </c>
      <c r="D199" s="70" t="s">
        <v>67</v>
      </c>
      <c r="E199" s="71" t="s">
        <v>432</v>
      </c>
      <c r="F199" s="72" t="s">
        <v>433</v>
      </c>
      <c r="G199" s="73" t="s">
        <v>68</v>
      </c>
      <c r="H199" s="74">
        <v>151.899</v>
      </c>
      <c r="I199" s="100">
        <v>250.8</v>
      </c>
      <c r="J199" s="234">
        <f>ROUND(I199*H199,2)</f>
        <v>38096.27</v>
      </c>
      <c r="K199" s="235"/>
      <c r="L199" s="100">
        <v>250.8</v>
      </c>
      <c r="M199" s="236">
        <f>ROUND(L199*K199,2)</f>
        <v>0</v>
      </c>
      <c r="N199" s="235"/>
      <c r="O199" s="100">
        <v>250.8</v>
      </c>
      <c r="P199" s="236">
        <f>ROUND(O199*N199,2)</f>
        <v>0</v>
      </c>
      <c r="Q199" s="235">
        <v>151.899</v>
      </c>
      <c r="R199" s="100">
        <v>250.8</v>
      </c>
      <c r="S199" s="236">
        <f>ROUND(R199*Q199,2)</f>
        <v>38096.27</v>
      </c>
    </row>
    <row r="200" spans="2:19" s="7" customFormat="1" ht="13.5" hidden="1" outlineLevel="3">
      <c r="B200" s="140"/>
      <c r="C200" s="76"/>
      <c r="D200" s="79" t="s">
        <v>70</v>
      </c>
      <c r="E200" s="143" t="s">
        <v>15</v>
      </c>
      <c r="F200" s="201" t="s">
        <v>853</v>
      </c>
      <c r="G200" s="76"/>
      <c r="H200" s="143" t="s">
        <v>15</v>
      </c>
      <c r="I200" s="144" t="s">
        <v>15</v>
      </c>
      <c r="J200" s="76"/>
      <c r="K200" s="237"/>
      <c r="L200" s="144" t="s">
        <v>15</v>
      </c>
      <c r="M200" s="238"/>
      <c r="N200" s="237"/>
      <c r="O200" s="144" t="s">
        <v>15</v>
      </c>
      <c r="P200" s="238"/>
      <c r="Q200" s="237" t="s">
        <v>15</v>
      </c>
      <c r="R200" s="144" t="s">
        <v>15</v>
      </c>
      <c r="S200" s="238"/>
    </row>
    <row r="201" spans="2:19" s="7" customFormat="1" ht="13.5" hidden="1" outlineLevel="3">
      <c r="B201" s="140"/>
      <c r="C201" s="76"/>
      <c r="D201" s="79" t="s">
        <v>70</v>
      </c>
      <c r="E201" s="143" t="s">
        <v>15</v>
      </c>
      <c r="F201" s="201" t="s">
        <v>891</v>
      </c>
      <c r="G201" s="76"/>
      <c r="H201" s="143" t="s">
        <v>15</v>
      </c>
      <c r="I201" s="144" t="s">
        <v>15</v>
      </c>
      <c r="J201" s="76"/>
      <c r="K201" s="237"/>
      <c r="L201" s="144" t="s">
        <v>15</v>
      </c>
      <c r="M201" s="238"/>
      <c r="N201" s="237"/>
      <c r="O201" s="144" t="s">
        <v>15</v>
      </c>
      <c r="P201" s="238"/>
      <c r="Q201" s="237" t="s">
        <v>15</v>
      </c>
      <c r="R201" s="144" t="s">
        <v>15</v>
      </c>
      <c r="S201" s="238"/>
    </row>
    <row r="202" spans="2:19" s="7" customFormat="1" ht="13.5" hidden="1" outlineLevel="3">
      <c r="B202" s="140"/>
      <c r="C202" s="76"/>
      <c r="D202" s="79" t="s">
        <v>70</v>
      </c>
      <c r="E202" s="143" t="s">
        <v>15</v>
      </c>
      <c r="F202" s="201" t="s">
        <v>892</v>
      </c>
      <c r="G202" s="76"/>
      <c r="H202" s="143" t="s">
        <v>15</v>
      </c>
      <c r="I202" s="144" t="s">
        <v>15</v>
      </c>
      <c r="J202" s="76"/>
      <c r="K202" s="237"/>
      <c r="L202" s="144" t="s">
        <v>15</v>
      </c>
      <c r="M202" s="238"/>
      <c r="N202" s="237"/>
      <c r="O202" s="144" t="s">
        <v>15</v>
      </c>
      <c r="P202" s="238"/>
      <c r="Q202" s="237" t="s">
        <v>15</v>
      </c>
      <c r="R202" s="144" t="s">
        <v>15</v>
      </c>
      <c r="S202" s="238"/>
    </row>
    <row r="203" spans="2:19" s="7" customFormat="1" ht="13.5" hidden="1" outlineLevel="3">
      <c r="B203" s="140"/>
      <c r="C203" s="76"/>
      <c r="D203" s="79" t="s">
        <v>70</v>
      </c>
      <c r="E203" s="143" t="s">
        <v>15</v>
      </c>
      <c r="F203" s="201" t="s">
        <v>893</v>
      </c>
      <c r="G203" s="76"/>
      <c r="H203" s="143" t="s">
        <v>15</v>
      </c>
      <c r="I203" s="144" t="s">
        <v>15</v>
      </c>
      <c r="J203" s="76"/>
      <c r="K203" s="237"/>
      <c r="L203" s="144" t="s">
        <v>15</v>
      </c>
      <c r="M203" s="238"/>
      <c r="N203" s="237"/>
      <c r="O203" s="144" t="s">
        <v>15</v>
      </c>
      <c r="P203" s="238"/>
      <c r="Q203" s="237" t="s">
        <v>15</v>
      </c>
      <c r="R203" s="144" t="s">
        <v>15</v>
      </c>
      <c r="S203" s="238"/>
    </row>
    <row r="204" spans="2:19" s="7" customFormat="1" ht="13.5" hidden="1" outlineLevel="3">
      <c r="B204" s="140"/>
      <c r="C204" s="76"/>
      <c r="D204" s="79" t="s">
        <v>70</v>
      </c>
      <c r="E204" s="143" t="s">
        <v>15</v>
      </c>
      <c r="F204" s="201" t="s">
        <v>894</v>
      </c>
      <c r="G204" s="76"/>
      <c r="H204" s="143" t="s">
        <v>15</v>
      </c>
      <c r="I204" s="144" t="s">
        <v>15</v>
      </c>
      <c r="J204" s="76"/>
      <c r="K204" s="237"/>
      <c r="L204" s="144" t="s">
        <v>15</v>
      </c>
      <c r="M204" s="238"/>
      <c r="N204" s="237"/>
      <c r="O204" s="144" t="s">
        <v>15</v>
      </c>
      <c r="P204" s="238"/>
      <c r="Q204" s="237" t="s">
        <v>15</v>
      </c>
      <c r="R204" s="144" t="s">
        <v>15</v>
      </c>
      <c r="S204" s="238"/>
    </row>
    <row r="205" spans="2:19" s="7" customFormat="1" ht="13.5" hidden="1" outlineLevel="3">
      <c r="B205" s="140"/>
      <c r="C205" s="76"/>
      <c r="D205" s="79" t="s">
        <v>70</v>
      </c>
      <c r="E205" s="143" t="s">
        <v>15</v>
      </c>
      <c r="F205" s="201" t="s">
        <v>895</v>
      </c>
      <c r="G205" s="76"/>
      <c r="H205" s="143" t="s">
        <v>15</v>
      </c>
      <c r="I205" s="144" t="s">
        <v>15</v>
      </c>
      <c r="J205" s="76"/>
      <c r="K205" s="237"/>
      <c r="L205" s="144" t="s">
        <v>15</v>
      </c>
      <c r="M205" s="238"/>
      <c r="N205" s="237"/>
      <c r="O205" s="144" t="s">
        <v>15</v>
      </c>
      <c r="P205" s="238"/>
      <c r="Q205" s="237" t="s">
        <v>15</v>
      </c>
      <c r="R205" s="144" t="s">
        <v>15</v>
      </c>
      <c r="S205" s="238"/>
    </row>
    <row r="206" spans="2:19" s="7" customFormat="1" ht="13.5" hidden="1" outlineLevel="3">
      <c r="B206" s="140"/>
      <c r="C206" s="76"/>
      <c r="D206" s="79" t="s">
        <v>70</v>
      </c>
      <c r="E206" s="143" t="s">
        <v>15</v>
      </c>
      <c r="F206" s="201" t="s">
        <v>896</v>
      </c>
      <c r="G206" s="76"/>
      <c r="H206" s="143" t="s">
        <v>15</v>
      </c>
      <c r="I206" s="144" t="s">
        <v>15</v>
      </c>
      <c r="J206" s="76"/>
      <c r="K206" s="237"/>
      <c r="L206" s="144" t="s">
        <v>15</v>
      </c>
      <c r="M206" s="238"/>
      <c r="N206" s="237"/>
      <c r="O206" s="144" t="s">
        <v>15</v>
      </c>
      <c r="P206" s="238"/>
      <c r="Q206" s="237" t="s">
        <v>15</v>
      </c>
      <c r="R206" s="144" t="s">
        <v>15</v>
      </c>
      <c r="S206" s="238"/>
    </row>
    <row r="207" spans="2:19" s="8" customFormat="1" ht="13.5" hidden="1" outlineLevel="3">
      <c r="B207" s="135"/>
      <c r="C207" s="77"/>
      <c r="D207" s="79" t="s">
        <v>70</v>
      </c>
      <c r="E207" s="83" t="s">
        <v>15</v>
      </c>
      <c r="F207" s="84" t="s">
        <v>897</v>
      </c>
      <c r="G207" s="77"/>
      <c r="H207" s="85">
        <v>151.899</v>
      </c>
      <c r="I207" s="136" t="s">
        <v>15</v>
      </c>
      <c r="J207" s="77"/>
      <c r="K207" s="239"/>
      <c r="L207" s="136" t="s">
        <v>15</v>
      </c>
      <c r="M207" s="240"/>
      <c r="N207" s="239"/>
      <c r="O207" s="136" t="s">
        <v>15</v>
      </c>
      <c r="P207" s="240"/>
      <c r="Q207" s="239">
        <v>151.899</v>
      </c>
      <c r="R207" s="136" t="s">
        <v>15</v>
      </c>
      <c r="S207" s="240"/>
    </row>
    <row r="208" spans="2:19" s="9" customFormat="1" ht="13.5" hidden="1" outlineLevel="3">
      <c r="B208" s="137"/>
      <c r="C208" s="78"/>
      <c r="D208" s="79" t="s">
        <v>70</v>
      </c>
      <c r="E208" s="241" t="s">
        <v>15</v>
      </c>
      <c r="F208" s="242" t="s">
        <v>71</v>
      </c>
      <c r="G208" s="78"/>
      <c r="H208" s="82">
        <v>151.899</v>
      </c>
      <c r="I208" s="138" t="s">
        <v>15</v>
      </c>
      <c r="J208" s="78"/>
      <c r="K208" s="243"/>
      <c r="L208" s="138" t="s">
        <v>15</v>
      </c>
      <c r="M208" s="244"/>
      <c r="N208" s="243"/>
      <c r="O208" s="138" t="s">
        <v>15</v>
      </c>
      <c r="P208" s="244"/>
      <c r="Q208" s="243">
        <v>151.899</v>
      </c>
      <c r="R208" s="138" t="s">
        <v>15</v>
      </c>
      <c r="S208" s="244"/>
    </row>
    <row r="209" spans="2:19" s="1" customFormat="1" ht="22.5" customHeight="1" hidden="1" outlineLevel="2" collapsed="1">
      <c r="B209" s="115"/>
      <c r="C209" s="70" t="s">
        <v>85</v>
      </c>
      <c r="D209" s="70" t="s">
        <v>67</v>
      </c>
      <c r="E209" s="71" t="s">
        <v>452</v>
      </c>
      <c r="F209" s="72" t="s">
        <v>453</v>
      </c>
      <c r="G209" s="73" t="s">
        <v>77</v>
      </c>
      <c r="H209" s="74">
        <v>8.6</v>
      </c>
      <c r="I209" s="100">
        <v>13.9</v>
      </c>
      <c r="J209" s="234">
        <f>ROUND(I209*H209,2)</f>
        <v>119.54</v>
      </c>
      <c r="K209" s="235"/>
      <c r="L209" s="100">
        <v>13.9</v>
      </c>
      <c r="M209" s="236">
        <f>ROUND(L209*K209,2)</f>
        <v>0</v>
      </c>
      <c r="N209" s="235"/>
      <c r="O209" s="100">
        <v>13.9</v>
      </c>
      <c r="P209" s="236">
        <f>ROUND(O209*N209,2)</f>
        <v>0</v>
      </c>
      <c r="Q209" s="235">
        <v>8.6</v>
      </c>
      <c r="R209" s="100">
        <v>13.9</v>
      </c>
      <c r="S209" s="236">
        <f>ROUND(R209*Q209,2)</f>
        <v>119.54</v>
      </c>
    </row>
    <row r="210" spans="2:19" s="7" customFormat="1" ht="13.5" hidden="1" outlineLevel="3">
      <c r="B210" s="140"/>
      <c r="C210" s="76"/>
      <c r="D210" s="79" t="s">
        <v>70</v>
      </c>
      <c r="E210" s="143" t="s">
        <v>15</v>
      </c>
      <c r="F210" s="201" t="s">
        <v>853</v>
      </c>
      <c r="G210" s="76"/>
      <c r="H210" s="143" t="s">
        <v>15</v>
      </c>
      <c r="I210" s="144" t="s">
        <v>15</v>
      </c>
      <c r="J210" s="76"/>
      <c r="K210" s="237"/>
      <c r="L210" s="144" t="s">
        <v>15</v>
      </c>
      <c r="M210" s="238"/>
      <c r="N210" s="237"/>
      <c r="O210" s="144" t="s">
        <v>15</v>
      </c>
      <c r="P210" s="238"/>
      <c r="Q210" s="237" t="s">
        <v>15</v>
      </c>
      <c r="R210" s="144" t="s">
        <v>15</v>
      </c>
      <c r="S210" s="238"/>
    </row>
    <row r="211" spans="2:19" s="7" customFormat="1" ht="13.5" hidden="1" outlineLevel="3">
      <c r="B211" s="140"/>
      <c r="C211" s="76"/>
      <c r="D211" s="79" t="s">
        <v>70</v>
      </c>
      <c r="E211" s="143" t="s">
        <v>15</v>
      </c>
      <c r="F211" s="201" t="s">
        <v>898</v>
      </c>
      <c r="G211" s="76"/>
      <c r="H211" s="143" t="s">
        <v>15</v>
      </c>
      <c r="I211" s="144" t="s">
        <v>15</v>
      </c>
      <c r="J211" s="76"/>
      <c r="K211" s="237"/>
      <c r="L211" s="144" t="s">
        <v>15</v>
      </c>
      <c r="M211" s="238"/>
      <c r="N211" s="237"/>
      <c r="O211" s="144" t="s">
        <v>15</v>
      </c>
      <c r="P211" s="238"/>
      <c r="Q211" s="237" t="s">
        <v>15</v>
      </c>
      <c r="R211" s="144" t="s">
        <v>15</v>
      </c>
      <c r="S211" s="238"/>
    </row>
    <row r="212" spans="2:19" s="7" customFormat="1" ht="13.5" hidden="1" outlineLevel="3">
      <c r="B212" s="140"/>
      <c r="C212" s="76"/>
      <c r="D212" s="79" t="s">
        <v>70</v>
      </c>
      <c r="E212" s="143" t="s">
        <v>15</v>
      </c>
      <c r="F212" s="201" t="s">
        <v>899</v>
      </c>
      <c r="G212" s="76"/>
      <c r="H212" s="143" t="s">
        <v>15</v>
      </c>
      <c r="I212" s="144" t="s">
        <v>15</v>
      </c>
      <c r="J212" s="76"/>
      <c r="K212" s="237"/>
      <c r="L212" s="144" t="s">
        <v>15</v>
      </c>
      <c r="M212" s="238"/>
      <c r="N212" s="237"/>
      <c r="O212" s="144" t="s">
        <v>15</v>
      </c>
      <c r="P212" s="238"/>
      <c r="Q212" s="237" t="s">
        <v>15</v>
      </c>
      <c r="R212" s="144" t="s">
        <v>15</v>
      </c>
      <c r="S212" s="238"/>
    </row>
    <row r="213" spans="2:19" s="8" customFormat="1" ht="13.5" hidden="1" outlineLevel="3">
      <c r="B213" s="135"/>
      <c r="C213" s="77"/>
      <c r="D213" s="79" t="s">
        <v>70</v>
      </c>
      <c r="E213" s="83" t="s">
        <v>15</v>
      </c>
      <c r="F213" s="84" t="s">
        <v>900</v>
      </c>
      <c r="G213" s="77"/>
      <c r="H213" s="85">
        <v>8.6</v>
      </c>
      <c r="I213" s="136" t="s">
        <v>15</v>
      </c>
      <c r="J213" s="77"/>
      <c r="K213" s="239"/>
      <c r="L213" s="136" t="s">
        <v>15</v>
      </c>
      <c r="M213" s="240"/>
      <c r="N213" s="239"/>
      <c r="O213" s="136" t="s">
        <v>15</v>
      </c>
      <c r="P213" s="240"/>
      <c r="Q213" s="239">
        <v>8.6</v>
      </c>
      <c r="R213" s="136" t="s">
        <v>15</v>
      </c>
      <c r="S213" s="240"/>
    </row>
    <row r="214" spans="2:19" s="9" customFormat="1" ht="13.5" hidden="1" outlineLevel="3">
      <c r="B214" s="137"/>
      <c r="C214" s="78"/>
      <c r="D214" s="79" t="s">
        <v>70</v>
      </c>
      <c r="E214" s="241" t="s">
        <v>15</v>
      </c>
      <c r="F214" s="242" t="s">
        <v>71</v>
      </c>
      <c r="G214" s="78"/>
      <c r="H214" s="82">
        <v>8.6</v>
      </c>
      <c r="I214" s="138" t="s">
        <v>15</v>
      </c>
      <c r="J214" s="78"/>
      <c r="K214" s="243"/>
      <c r="L214" s="138" t="s">
        <v>15</v>
      </c>
      <c r="M214" s="244"/>
      <c r="N214" s="243"/>
      <c r="O214" s="138" t="s">
        <v>15</v>
      </c>
      <c r="P214" s="244"/>
      <c r="Q214" s="243">
        <v>8.6</v>
      </c>
      <c r="R214" s="138" t="s">
        <v>15</v>
      </c>
      <c r="S214" s="244"/>
    </row>
    <row r="215" spans="2:19" s="1" customFormat="1" ht="22.5" customHeight="1" hidden="1" outlineLevel="2">
      <c r="B215" s="115"/>
      <c r="C215" s="70" t="s">
        <v>1</v>
      </c>
      <c r="D215" s="70" t="s">
        <v>67</v>
      </c>
      <c r="E215" s="71" t="s">
        <v>901</v>
      </c>
      <c r="F215" s="72" t="s">
        <v>902</v>
      </c>
      <c r="G215" s="73" t="s">
        <v>77</v>
      </c>
      <c r="H215" s="74">
        <v>8.6</v>
      </c>
      <c r="I215" s="100">
        <v>27.9</v>
      </c>
      <c r="J215" s="234">
        <f>ROUND(I215*H215,2)</f>
        <v>239.94</v>
      </c>
      <c r="K215" s="235"/>
      <c r="L215" s="100">
        <v>27.9</v>
      </c>
      <c r="M215" s="236">
        <f>ROUND(L215*K215,2)</f>
        <v>0</v>
      </c>
      <c r="N215" s="235"/>
      <c r="O215" s="100">
        <v>27.9</v>
      </c>
      <c r="P215" s="236">
        <f>ROUND(O215*N215,2)</f>
        <v>0</v>
      </c>
      <c r="Q215" s="235">
        <v>8.6</v>
      </c>
      <c r="R215" s="100">
        <v>27.9</v>
      </c>
      <c r="S215" s="236">
        <f>ROUND(R215*Q215,2)</f>
        <v>239.94</v>
      </c>
    </row>
    <row r="216" spans="2:19" s="1" customFormat="1" ht="22.5" customHeight="1" hidden="1" outlineLevel="2">
      <c r="B216" s="115"/>
      <c r="C216" s="70" t="s">
        <v>86</v>
      </c>
      <c r="D216" s="70" t="s">
        <v>67</v>
      </c>
      <c r="E216" s="71" t="s">
        <v>468</v>
      </c>
      <c r="F216" s="72" t="s">
        <v>469</v>
      </c>
      <c r="G216" s="73" t="s">
        <v>68</v>
      </c>
      <c r="H216" s="74">
        <v>624.098</v>
      </c>
      <c r="I216" s="100">
        <v>167.2</v>
      </c>
      <c r="J216" s="234">
        <f>ROUND(I216*H216,2)</f>
        <v>104349.19</v>
      </c>
      <c r="K216" s="235"/>
      <c r="L216" s="100">
        <v>167.2</v>
      </c>
      <c r="M216" s="236">
        <f>ROUND(L216*K216,2)</f>
        <v>0</v>
      </c>
      <c r="N216" s="235"/>
      <c r="O216" s="100">
        <v>167.2</v>
      </c>
      <c r="P216" s="236">
        <f>ROUND(O216*N216,2)</f>
        <v>0</v>
      </c>
      <c r="Q216" s="235">
        <v>624.098</v>
      </c>
      <c r="R216" s="100">
        <v>167.2</v>
      </c>
      <c r="S216" s="236">
        <f>ROUND(R216*Q216,2)</f>
        <v>104349.19</v>
      </c>
    </row>
    <row r="217" spans="2:19" s="1" customFormat="1" ht="22.5" customHeight="1" hidden="1" outlineLevel="2" collapsed="1">
      <c r="B217" s="115"/>
      <c r="C217" s="70" t="s">
        <v>87</v>
      </c>
      <c r="D217" s="70" t="s">
        <v>67</v>
      </c>
      <c r="E217" s="71" t="s">
        <v>903</v>
      </c>
      <c r="F217" s="72" t="s">
        <v>904</v>
      </c>
      <c r="G217" s="73" t="s">
        <v>68</v>
      </c>
      <c r="H217" s="74">
        <v>163.498</v>
      </c>
      <c r="I217" s="100">
        <v>94.7</v>
      </c>
      <c r="J217" s="234">
        <f>ROUND(I217*H217,2)</f>
        <v>15483.26</v>
      </c>
      <c r="K217" s="235"/>
      <c r="L217" s="100">
        <v>94.7</v>
      </c>
      <c r="M217" s="236">
        <f>ROUND(L217*K217,2)</f>
        <v>0</v>
      </c>
      <c r="N217" s="235"/>
      <c r="O217" s="100">
        <v>94.7</v>
      </c>
      <c r="P217" s="236">
        <f>ROUND(O217*N217,2)</f>
        <v>0</v>
      </c>
      <c r="Q217" s="235">
        <v>163.498</v>
      </c>
      <c r="R217" s="100">
        <v>94.7</v>
      </c>
      <c r="S217" s="236">
        <f>ROUND(R217*Q217,2)</f>
        <v>15483.26</v>
      </c>
    </row>
    <row r="218" spans="2:19" s="7" customFormat="1" ht="13.5" hidden="1" outlineLevel="3">
      <c r="B218" s="140"/>
      <c r="C218" s="76"/>
      <c r="D218" s="79" t="s">
        <v>70</v>
      </c>
      <c r="E218" s="143" t="s">
        <v>15</v>
      </c>
      <c r="F218" s="201" t="s">
        <v>905</v>
      </c>
      <c r="G218" s="76"/>
      <c r="H218" s="143" t="s">
        <v>15</v>
      </c>
      <c r="I218" s="144" t="s">
        <v>15</v>
      </c>
      <c r="J218" s="76"/>
      <c r="K218" s="237"/>
      <c r="L218" s="144" t="s">
        <v>15</v>
      </c>
      <c r="M218" s="238"/>
      <c r="N218" s="237"/>
      <c r="O218" s="144" t="s">
        <v>15</v>
      </c>
      <c r="P218" s="238"/>
      <c r="Q218" s="237" t="s">
        <v>15</v>
      </c>
      <c r="R218" s="144" t="s">
        <v>15</v>
      </c>
      <c r="S218" s="238"/>
    </row>
    <row r="219" spans="2:19" s="7" customFormat="1" ht="24" hidden="1" outlineLevel="3">
      <c r="B219" s="140"/>
      <c r="C219" s="76"/>
      <c r="D219" s="79" t="s">
        <v>70</v>
      </c>
      <c r="E219" s="143" t="s">
        <v>15</v>
      </c>
      <c r="F219" s="201" t="s">
        <v>398</v>
      </c>
      <c r="G219" s="76"/>
      <c r="H219" s="143" t="s">
        <v>15</v>
      </c>
      <c r="I219" s="144" t="s">
        <v>15</v>
      </c>
      <c r="J219" s="76"/>
      <c r="K219" s="237"/>
      <c r="L219" s="144" t="s">
        <v>15</v>
      </c>
      <c r="M219" s="238"/>
      <c r="N219" s="237"/>
      <c r="O219" s="144" t="s">
        <v>15</v>
      </c>
      <c r="P219" s="238"/>
      <c r="Q219" s="237" t="s">
        <v>15</v>
      </c>
      <c r="R219" s="144" t="s">
        <v>15</v>
      </c>
      <c r="S219" s="238"/>
    </row>
    <row r="220" spans="2:19" s="7" customFormat="1" ht="13.5" hidden="1" outlineLevel="3">
      <c r="B220" s="140"/>
      <c r="C220" s="76"/>
      <c r="D220" s="79" t="s">
        <v>70</v>
      </c>
      <c r="E220" s="143" t="s">
        <v>15</v>
      </c>
      <c r="F220" s="201" t="s">
        <v>853</v>
      </c>
      <c r="G220" s="76"/>
      <c r="H220" s="143" t="s">
        <v>15</v>
      </c>
      <c r="I220" s="144" t="s">
        <v>15</v>
      </c>
      <c r="J220" s="76"/>
      <c r="K220" s="237"/>
      <c r="L220" s="144" t="s">
        <v>15</v>
      </c>
      <c r="M220" s="238"/>
      <c r="N220" s="237"/>
      <c r="O220" s="144" t="s">
        <v>15</v>
      </c>
      <c r="P220" s="238"/>
      <c r="Q220" s="237" t="s">
        <v>15</v>
      </c>
      <c r="R220" s="144" t="s">
        <v>15</v>
      </c>
      <c r="S220" s="238"/>
    </row>
    <row r="221" spans="2:19" s="7" customFormat="1" ht="13.5" hidden="1" outlineLevel="3">
      <c r="B221" s="140"/>
      <c r="C221" s="76"/>
      <c r="D221" s="79" t="s">
        <v>70</v>
      </c>
      <c r="E221" s="143" t="s">
        <v>15</v>
      </c>
      <c r="F221" s="201" t="s">
        <v>906</v>
      </c>
      <c r="G221" s="76"/>
      <c r="H221" s="143" t="s">
        <v>15</v>
      </c>
      <c r="I221" s="144" t="s">
        <v>15</v>
      </c>
      <c r="J221" s="76"/>
      <c r="K221" s="237"/>
      <c r="L221" s="144" t="s">
        <v>15</v>
      </c>
      <c r="M221" s="238"/>
      <c r="N221" s="237"/>
      <c r="O221" s="144" t="s">
        <v>15</v>
      </c>
      <c r="P221" s="238"/>
      <c r="Q221" s="237" t="s">
        <v>15</v>
      </c>
      <c r="R221" s="144" t="s">
        <v>15</v>
      </c>
      <c r="S221" s="238"/>
    </row>
    <row r="222" spans="2:19" s="7" customFormat="1" ht="13.5" hidden="1" outlineLevel="3">
      <c r="B222" s="140"/>
      <c r="C222" s="76"/>
      <c r="D222" s="79" t="s">
        <v>70</v>
      </c>
      <c r="E222" s="143" t="s">
        <v>15</v>
      </c>
      <c r="F222" s="201" t="s">
        <v>907</v>
      </c>
      <c r="G222" s="76"/>
      <c r="H222" s="143" t="s">
        <v>15</v>
      </c>
      <c r="I222" s="144" t="s">
        <v>15</v>
      </c>
      <c r="J222" s="76"/>
      <c r="K222" s="237"/>
      <c r="L222" s="144" t="s">
        <v>15</v>
      </c>
      <c r="M222" s="238"/>
      <c r="N222" s="237"/>
      <c r="O222" s="144" t="s">
        <v>15</v>
      </c>
      <c r="P222" s="238"/>
      <c r="Q222" s="237" t="s">
        <v>15</v>
      </c>
      <c r="R222" s="144" t="s">
        <v>15</v>
      </c>
      <c r="S222" s="238"/>
    </row>
    <row r="223" spans="2:19" s="7" customFormat="1" ht="13.5" hidden="1" outlineLevel="3">
      <c r="B223" s="140"/>
      <c r="C223" s="76"/>
      <c r="D223" s="79" t="s">
        <v>70</v>
      </c>
      <c r="E223" s="143" t="s">
        <v>15</v>
      </c>
      <c r="F223" s="201" t="s">
        <v>908</v>
      </c>
      <c r="G223" s="76"/>
      <c r="H223" s="143" t="s">
        <v>15</v>
      </c>
      <c r="I223" s="144" t="s">
        <v>15</v>
      </c>
      <c r="J223" s="76"/>
      <c r="K223" s="237"/>
      <c r="L223" s="144" t="s">
        <v>15</v>
      </c>
      <c r="M223" s="238"/>
      <c r="N223" s="237"/>
      <c r="O223" s="144" t="s">
        <v>15</v>
      </c>
      <c r="P223" s="238"/>
      <c r="Q223" s="237" t="s">
        <v>15</v>
      </c>
      <c r="R223" s="144" t="s">
        <v>15</v>
      </c>
      <c r="S223" s="238"/>
    </row>
    <row r="224" spans="2:19" s="7" customFormat="1" ht="13.5" hidden="1" outlineLevel="3">
      <c r="B224" s="140"/>
      <c r="C224" s="76"/>
      <c r="D224" s="79" t="s">
        <v>70</v>
      </c>
      <c r="E224" s="143" t="s">
        <v>15</v>
      </c>
      <c r="F224" s="201" t="s">
        <v>909</v>
      </c>
      <c r="G224" s="76"/>
      <c r="H224" s="143" t="s">
        <v>15</v>
      </c>
      <c r="I224" s="144" t="s">
        <v>15</v>
      </c>
      <c r="J224" s="76"/>
      <c r="K224" s="237"/>
      <c r="L224" s="144" t="s">
        <v>15</v>
      </c>
      <c r="M224" s="238"/>
      <c r="N224" s="237"/>
      <c r="O224" s="144" t="s">
        <v>15</v>
      </c>
      <c r="P224" s="238"/>
      <c r="Q224" s="237" t="s">
        <v>15</v>
      </c>
      <c r="R224" s="144" t="s">
        <v>15</v>
      </c>
      <c r="S224" s="238"/>
    </row>
    <row r="225" spans="2:19" s="7" customFormat="1" ht="13.5" hidden="1" outlineLevel="3">
      <c r="B225" s="140"/>
      <c r="C225" s="76"/>
      <c r="D225" s="79" t="s">
        <v>70</v>
      </c>
      <c r="E225" s="143" t="s">
        <v>15</v>
      </c>
      <c r="F225" s="201" t="s">
        <v>863</v>
      </c>
      <c r="G225" s="76"/>
      <c r="H225" s="143" t="s">
        <v>15</v>
      </c>
      <c r="I225" s="144" t="s">
        <v>15</v>
      </c>
      <c r="J225" s="76"/>
      <c r="K225" s="237"/>
      <c r="L225" s="144" t="s">
        <v>15</v>
      </c>
      <c r="M225" s="238"/>
      <c r="N225" s="237"/>
      <c r="O225" s="144" t="s">
        <v>15</v>
      </c>
      <c r="P225" s="238"/>
      <c r="Q225" s="237" t="s">
        <v>15</v>
      </c>
      <c r="R225" s="144" t="s">
        <v>15</v>
      </c>
      <c r="S225" s="238"/>
    </row>
    <row r="226" spans="2:19" s="7" customFormat="1" ht="13.5" hidden="1" outlineLevel="3">
      <c r="B226" s="140"/>
      <c r="C226" s="76"/>
      <c r="D226" s="79" t="s">
        <v>70</v>
      </c>
      <c r="E226" s="143" t="s">
        <v>15</v>
      </c>
      <c r="F226" s="201" t="s">
        <v>910</v>
      </c>
      <c r="G226" s="76"/>
      <c r="H226" s="143" t="s">
        <v>15</v>
      </c>
      <c r="I226" s="144" t="s">
        <v>15</v>
      </c>
      <c r="J226" s="76"/>
      <c r="K226" s="237"/>
      <c r="L226" s="144" t="s">
        <v>15</v>
      </c>
      <c r="M226" s="238"/>
      <c r="N226" s="237"/>
      <c r="O226" s="144" t="s">
        <v>15</v>
      </c>
      <c r="P226" s="238"/>
      <c r="Q226" s="237" t="s">
        <v>15</v>
      </c>
      <c r="R226" s="144" t="s">
        <v>15</v>
      </c>
      <c r="S226" s="238"/>
    </row>
    <row r="227" spans="2:19" s="7" customFormat="1" ht="13.5" hidden="1" outlineLevel="3">
      <c r="B227" s="140"/>
      <c r="C227" s="76"/>
      <c r="D227" s="79" t="s">
        <v>70</v>
      </c>
      <c r="E227" s="143" t="s">
        <v>15</v>
      </c>
      <c r="F227" s="201" t="s">
        <v>911</v>
      </c>
      <c r="G227" s="76"/>
      <c r="H227" s="143" t="s">
        <v>15</v>
      </c>
      <c r="I227" s="144" t="s">
        <v>15</v>
      </c>
      <c r="J227" s="76"/>
      <c r="K227" s="237"/>
      <c r="L227" s="144" t="s">
        <v>15</v>
      </c>
      <c r="M227" s="238"/>
      <c r="N227" s="237"/>
      <c r="O227" s="144" t="s">
        <v>15</v>
      </c>
      <c r="P227" s="238"/>
      <c r="Q227" s="237" t="s">
        <v>15</v>
      </c>
      <c r="R227" s="144" t="s">
        <v>15</v>
      </c>
      <c r="S227" s="238"/>
    </row>
    <row r="228" spans="2:19" s="7" customFormat="1" ht="13.5" hidden="1" outlineLevel="3">
      <c r="B228" s="140"/>
      <c r="C228" s="76"/>
      <c r="D228" s="79" t="s">
        <v>70</v>
      </c>
      <c r="E228" s="143" t="s">
        <v>15</v>
      </c>
      <c r="F228" s="201" t="s">
        <v>912</v>
      </c>
      <c r="G228" s="76"/>
      <c r="H228" s="143" t="s">
        <v>15</v>
      </c>
      <c r="I228" s="144" t="s">
        <v>15</v>
      </c>
      <c r="J228" s="76"/>
      <c r="K228" s="237"/>
      <c r="L228" s="144" t="s">
        <v>15</v>
      </c>
      <c r="M228" s="238"/>
      <c r="N228" s="237"/>
      <c r="O228" s="144" t="s">
        <v>15</v>
      </c>
      <c r="P228" s="238"/>
      <c r="Q228" s="237" t="s">
        <v>15</v>
      </c>
      <c r="R228" s="144" t="s">
        <v>15</v>
      </c>
      <c r="S228" s="238"/>
    </row>
    <row r="229" spans="2:19" s="8" customFormat="1" ht="13.5" hidden="1" outlineLevel="3">
      <c r="B229" s="135"/>
      <c r="C229" s="77"/>
      <c r="D229" s="79" t="s">
        <v>70</v>
      </c>
      <c r="E229" s="83" t="s">
        <v>15</v>
      </c>
      <c r="F229" s="84" t="s">
        <v>913</v>
      </c>
      <c r="G229" s="77"/>
      <c r="H229" s="85">
        <v>163.498</v>
      </c>
      <c r="I229" s="136" t="s">
        <v>15</v>
      </c>
      <c r="J229" s="77"/>
      <c r="K229" s="239"/>
      <c r="L229" s="136" t="s">
        <v>15</v>
      </c>
      <c r="M229" s="240"/>
      <c r="N229" s="239"/>
      <c r="O229" s="136" t="s">
        <v>15</v>
      </c>
      <c r="P229" s="240"/>
      <c r="Q229" s="239">
        <v>163.498</v>
      </c>
      <c r="R229" s="136" t="s">
        <v>15</v>
      </c>
      <c r="S229" s="240"/>
    </row>
    <row r="230" spans="2:19" s="9" customFormat="1" ht="13.5" hidden="1" outlineLevel="3">
      <c r="B230" s="137"/>
      <c r="C230" s="78"/>
      <c r="D230" s="79" t="s">
        <v>70</v>
      </c>
      <c r="E230" s="241" t="s">
        <v>15</v>
      </c>
      <c r="F230" s="242" t="s">
        <v>71</v>
      </c>
      <c r="G230" s="78"/>
      <c r="H230" s="82">
        <v>163.498</v>
      </c>
      <c r="I230" s="138" t="s">
        <v>15</v>
      </c>
      <c r="J230" s="78"/>
      <c r="K230" s="243"/>
      <c r="L230" s="138" t="s">
        <v>15</v>
      </c>
      <c r="M230" s="244"/>
      <c r="N230" s="243"/>
      <c r="O230" s="138" t="s">
        <v>15</v>
      </c>
      <c r="P230" s="244"/>
      <c r="Q230" s="243">
        <v>163.498</v>
      </c>
      <c r="R230" s="138" t="s">
        <v>15</v>
      </c>
      <c r="S230" s="244"/>
    </row>
    <row r="231" spans="2:19" s="1" customFormat="1" ht="22.5" customHeight="1" hidden="1" outlineLevel="2">
      <c r="B231" s="115"/>
      <c r="C231" s="70" t="s">
        <v>88</v>
      </c>
      <c r="D231" s="70" t="s">
        <v>67</v>
      </c>
      <c r="E231" s="71" t="s">
        <v>914</v>
      </c>
      <c r="F231" s="72" t="s">
        <v>915</v>
      </c>
      <c r="G231" s="73" t="s">
        <v>104</v>
      </c>
      <c r="H231" s="74">
        <v>24</v>
      </c>
      <c r="I231" s="100">
        <v>62.7</v>
      </c>
      <c r="J231" s="234">
        <f>ROUND(I231*H231,2)</f>
        <v>1504.8</v>
      </c>
      <c r="K231" s="235"/>
      <c r="L231" s="100">
        <v>62.7</v>
      </c>
      <c r="M231" s="236">
        <f>ROUND(L231*K231,2)</f>
        <v>0</v>
      </c>
      <c r="N231" s="235"/>
      <c r="O231" s="100">
        <v>62.7</v>
      </c>
      <c r="P231" s="236">
        <f>ROUND(O231*N231,2)</f>
        <v>0</v>
      </c>
      <c r="Q231" s="235">
        <v>24</v>
      </c>
      <c r="R231" s="100">
        <v>62.7</v>
      </c>
      <c r="S231" s="236">
        <f>ROUND(R231*Q231,2)</f>
        <v>1504.8</v>
      </c>
    </row>
    <row r="232" spans="2:19" s="1" customFormat="1" ht="22.5" customHeight="1" hidden="1" outlineLevel="2" collapsed="1">
      <c r="B232" s="115"/>
      <c r="C232" s="86" t="s">
        <v>89</v>
      </c>
      <c r="D232" s="86" t="s">
        <v>90</v>
      </c>
      <c r="E232" s="87" t="s">
        <v>493</v>
      </c>
      <c r="F232" s="88" t="s">
        <v>494</v>
      </c>
      <c r="G232" s="89" t="s">
        <v>91</v>
      </c>
      <c r="H232" s="90">
        <v>0.172</v>
      </c>
      <c r="I232" s="101">
        <v>111.5</v>
      </c>
      <c r="J232" s="245">
        <f>ROUND(I232*H232,2)</f>
        <v>19.18</v>
      </c>
      <c r="K232" s="246"/>
      <c r="L232" s="101">
        <v>111.5</v>
      </c>
      <c r="M232" s="247">
        <f>ROUND(L232*K232,2)</f>
        <v>0</v>
      </c>
      <c r="N232" s="246"/>
      <c r="O232" s="101">
        <v>111.5</v>
      </c>
      <c r="P232" s="247">
        <f>ROUND(O232*N232,2)</f>
        <v>0</v>
      </c>
      <c r="Q232" s="246">
        <v>0.172</v>
      </c>
      <c r="R232" s="101">
        <v>111.5</v>
      </c>
      <c r="S232" s="247">
        <f>ROUND(R232*Q232,2)</f>
        <v>19.18</v>
      </c>
    </row>
    <row r="233" spans="2:19" s="8" customFormat="1" ht="13.5" hidden="1" outlineLevel="3">
      <c r="B233" s="135"/>
      <c r="C233" s="77"/>
      <c r="D233" s="79" t="s">
        <v>70</v>
      </c>
      <c r="E233" s="83" t="s">
        <v>15</v>
      </c>
      <c r="F233" s="84" t="s">
        <v>916</v>
      </c>
      <c r="G233" s="77"/>
      <c r="H233" s="85">
        <v>0.172</v>
      </c>
      <c r="I233" s="136" t="s">
        <v>15</v>
      </c>
      <c r="J233" s="77"/>
      <c r="K233" s="239"/>
      <c r="L233" s="136" t="s">
        <v>15</v>
      </c>
      <c r="M233" s="240"/>
      <c r="N233" s="239"/>
      <c r="O233" s="136" t="s">
        <v>15</v>
      </c>
      <c r="P233" s="240"/>
      <c r="Q233" s="239">
        <v>0.172</v>
      </c>
      <c r="R233" s="136" t="s">
        <v>15</v>
      </c>
      <c r="S233" s="240"/>
    </row>
    <row r="234" spans="2:19" s="9" customFormat="1" ht="13.5" hidden="1" outlineLevel="3">
      <c r="B234" s="137"/>
      <c r="C234" s="78"/>
      <c r="D234" s="79" t="s">
        <v>70</v>
      </c>
      <c r="E234" s="241" t="s">
        <v>15</v>
      </c>
      <c r="F234" s="242" t="s">
        <v>71</v>
      </c>
      <c r="G234" s="78"/>
      <c r="H234" s="82">
        <v>0.172</v>
      </c>
      <c r="I234" s="138" t="s">
        <v>15</v>
      </c>
      <c r="J234" s="78"/>
      <c r="K234" s="243"/>
      <c r="L234" s="138" t="s">
        <v>15</v>
      </c>
      <c r="M234" s="244"/>
      <c r="N234" s="243"/>
      <c r="O234" s="138" t="s">
        <v>15</v>
      </c>
      <c r="P234" s="244"/>
      <c r="Q234" s="243">
        <v>0.172</v>
      </c>
      <c r="R234" s="138" t="s">
        <v>15</v>
      </c>
      <c r="S234" s="244"/>
    </row>
    <row r="235" spans="2:19" s="1" customFormat="1" ht="22.5" customHeight="1" hidden="1" outlineLevel="2" collapsed="1">
      <c r="B235" s="115"/>
      <c r="C235" s="86" t="s">
        <v>92</v>
      </c>
      <c r="D235" s="86" t="s">
        <v>90</v>
      </c>
      <c r="E235" s="87" t="s">
        <v>917</v>
      </c>
      <c r="F235" s="88" t="s">
        <v>918</v>
      </c>
      <c r="G235" s="89" t="s">
        <v>188</v>
      </c>
      <c r="H235" s="90">
        <v>24</v>
      </c>
      <c r="I235" s="101">
        <v>171.4</v>
      </c>
      <c r="J235" s="245">
        <f>ROUND(I235*H235,2)</f>
        <v>4113.6</v>
      </c>
      <c r="K235" s="246"/>
      <c r="L235" s="101">
        <v>171.4</v>
      </c>
      <c r="M235" s="247">
        <f>ROUND(L235*K235,2)</f>
        <v>0</v>
      </c>
      <c r="N235" s="246"/>
      <c r="O235" s="101">
        <v>171.4</v>
      </c>
      <c r="P235" s="247">
        <f>ROUND(O235*N235,2)</f>
        <v>0</v>
      </c>
      <c r="Q235" s="246">
        <v>24</v>
      </c>
      <c r="R235" s="101">
        <v>171.4</v>
      </c>
      <c r="S235" s="247">
        <f>ROUND(R235*Q235,2)</f>
        <v>4113.6</v>
      </c>
    </row>
    <row r="236" spans="2:19" s="7" customFormat="1" ht="13.5" hidden="1" outlineLevel="3">
      <c r="B236" s="140"/>
      <c r="C236" s="76"/>
      <c r="D236" s="79" t="s">
        <v>70</v>
      </c>
      <c r="E236" s="143" t="s">
        <v>15</v>
      </c>
      <c r="F236" s="201" t="s">
        <v>919</v>
      </c>
      <c r="G236" s="76"/>
      <c r="H236" s="143" t="s">
        <v>15</v>
      </c>
      <c r="I236" s="144" t="s">
        <v>15</v>
      </c>
      <c r="J236" s="76"/>
      <c r="K236" s="237"/>
      <c r="L236" s="144" t="s">
        <v>15</v>
      </c>
      <c r="M236" s="238"/>
      <c r="N236" s="237"/>
      <c r="O236" s="144" t="s">
        <v>15</v>
      </c>
      <c r="P236" s="238"/>
      <c r="Q236" s="237" t="s">
        <v>15</v>
      </c>
      <c r="R236" s="144" t="s">
        <v>15</v>
      </c>
      <c r="S236" s="238"/>
    </row>
    <row r="237" spans="2:19" s="8" customFormat="1" ht="13.5" hidden="1" outlineLevel="3">
      <c r="B237" s="135"/>
      <c r="C237" s="77"/>
      <c r="D237" s="79" t="s">
        <v>70</v>
      </c>
      <c r="E237" s="83" t="s">
        <v>15</v>
      </c>
      <c r="F237" s="84" t="s">
        <v>88</v>
      </c>
      <c r="G237" s="77"/>
      <c r="H237" s="85">
        <v>24</v>
      </c>
      <c r="I237" s="136" t="s">
        <v>15</v>
      </c>
      <c r="J237" s="77"/>
      <c r="K237" s="239"/>
      <c r="L237" s="136" t="s">
        <v>15</v>
      </c>
      <c r="M237" s="240"/>
      <c r="N237" s="239"/>
      <c r="O237" s="136" t="s">
        <v>15</v>
      </c>
      <c r="P237" s="240"/>
      <c r="Q237" s="239">
        <v>24</v>
      </c>
      <c r="R237" s="136" t="s">
        <v>15</v>
      </c>
      <c r="S237" s="240"/>
    </row>
    <row r="238" spans="2:19" s="9" customFormat="1" ht="13.5" hidden="1" outlineLevel="3">
      <c r="B238" s="137"/>
      <c r="C238" s="78"/>
      <c r="D238" s="79" t="s">
        <v>70</v>
      </c>
      <c r="E238" s="241" t="s">
        <v>15</v>
      </c>
      <c r="F238" s="242" t="s">
        <v>71</v>
      </c>
      <c r="G238" s="78"/>
      <c r="H238" s="82">
        <v>24</v>
      </c>
      <c r="I238" s="138" t="s">
        <v>15</v>
      </c>
      <c r="J238" s="78"/>
      <c r="K238" s="243"/>
      <c r="L238" s="138" t="s">
        <v>15</v>
      </c>
      <c r="M238" s="244"/>
      <c r="N238" s="243"/>
      <c r="O238" s="138" t="s">
        <v>15</v>
      </c>
      <c r="P238" s="244"/>
      <c r="Q238" s="243">
        <v>24</v>
      </c>
      <c r="R238" s="138" t="s">
        <v>15</v>
      </c>
      <c r="S238" s="244"/>
    </row>
    <row r="239" spans="2:19" s="1" customFormat="1" ht="22.5" customHeight="1" hidden="1" outlineLevel="2" collapsed="1">
      <c r="B239" s="115"/>
      <c r="C239" s="86" t="s">
        <v>93</v>
      </c>
      <c r="D239" s="86" t="s">
        <v>90</v>
      </c>
      <c r="E239" s="87" t="s">
        <v>920</v>
      </c>
      <c r="F239" s="88" t="s">
        <v>921</v>
      </c>
      <c r="G239" s="89" t="s">
        <v>188</v>
      </c>
      <c r="H239" s="90">
        <v>48</v>
      </c>
      <c r="I239" s="101">
        <v>47.4</v>
      </c>
      <c r="J239" s="245">
        <f>ROUND(I239*H239,2)</f>
        <v>2275.2</v>
      </c>
      <c r="K239" s="246"/>
      <c r="L239" s="101">
        <v>47.4</v>
      </c>
      <c r="M239" s="247">
        <f>ROUND(L239*K239,2)</f>
        <v>0</v>
      </c>
      <c r="N239" s="246"/>
      <c r="O239" s="101">
        <v>47.4</v>
      </c>
      <c r="P239" s="247">
        <f>ROUND(O239*N239,2)</f>
        <v>0</v>
      </c>
      <c r="Q239" s="246">
        <v>48</v>
      </c>
      <c r="R239" s="101">
        <v>47.4</v>
      </c>
      <c r="S239" s="247">
        <f>ROUND(R239*Q239,2)</f>
        <v>2275.2</v>
      </c>
    </row>
    <row r="240" spans="2:19" s="7" customFormat="1" ht="13.5" hidden="1" outlineLevel="3">
      <c r="B240" s="140"/>
      <c r="C240" s="76"/>
      <c r="D240" s="79" t="s">
        <v>70</v>
      </c>
      <c r="E240" s="143" t="s">
        <v>15</v>
      </c>
      <c r="F240" s="201" t="s">
        <v>922</v>
      </c>
      <c r="G240" s="76"/>
      <c r="H240" s="143" t="s">
        <v>15</v>
      </c>
      <c r="I240" s="144" t="s">
        <v>15</v>
      </c>
      <c r="J240" s="76"/>
      <c r="K240" s="237"/>
      <c r="L240" s="144" t="s">
        <v>15</v>
      </c>
      <c r="M240" s="238"/>
      <c r="N240" s="237"/>
      <c r="O240" s="144" t="s">
        <v>15</v>
      </c>
      <c r="P240" s="238"/>
      <c r="Q240" s="237" t="s">
        <v>15</v>
      </c>
      <c r="R240" s="144" t="s">
        <v>15</v>
      </c>
      <c r="S240" s="238"/>
    </row>
    <row r="241" spans="2:19" s="8" customFormat="1" ht="13.5" hidden="1" outlineLevel="3">
      <c r="B241" s="135"/>
      <c r="C241" s="77"/>
      <c r="D241" s="79" t="s">
        <v>70</v>
      </c>
      <c r="E241" s="83" t="s">
        <v>15</v>
      </c>
      <c r="F241" s="84" t="s">
        <v>923</v>
      </c>
      <c r="G241" s="77"/>
      <c r="H241" s="85">
        <v>48</v>
      </c>
      <c r="I241" s="136" t="s">
        <v>15</v>
      </c>
      <c r="J241" s="77"/>
      <c r="K241" s="239"/>
      <c r="L241" s="136" t="s">
        <v>15</v>
      </c>
      <c r="M241" s="240"/>
      <c r="N241" s="239"/>
      <c r="O241" s="136" t="s">
        <v>15</v>
      </c>
      <c r="P241" s="240"/>
      <c r="Q241" s="239">
        <v>48</v>
      </c>
      <c r="R241" s="136" t="s">
        <v>15</v>
      </c>
      <c r="S241" s="240"/>
    </row>
    <row r="242" spans="2:19" s="9" customFormat="1" ht="13.5" hidden="1" outlineLevel="3">
      <c r="B242" s="137"/>
      <c r="C242" s="78"/>
      <c r="D242" s="79" t="s">
        <v>70</v>
      </c>
      <c r="E242" s="241" t="s">
        <v>15</v>
      </c>
      <c r="F242" s="242" t="s">
        <v>71</v>
      </c>
      <c r="G242" s="78"/>
      <c r="H242" s="82">
        <v>48</v>
      </c>
      <c r="I242" s="138" t="s">
        <v>15</v>
      </c>
      <c r="J242" s="78"/>
      <c r="K242" s="243"/>
      <c r="L242" s="138" t="s">
        <v>15</v>
      </c>
      <c r="M242" s="244"/>
      <c r="N242" s="243"/>
      <c r="O242" s="138" t="s">
        <v>15</v>
      </c>
      <c r="P242" s="244"/>
      <c r="Q242" s="243">
        <v>48</v>
      </c>
      <c r="R242" s="138" t="s">
        <v>15</v>
      </c>
      <c r="S242" s="244"/>
    </row>
    <row r="243" spans="2:19" s="1" customFormat="1" ht="22.5" customHeight="1" hidden="1" outlineLevel="2" collapsed="1">
      <c r="B243" s="115"/>
      <c r="C243" s="86" t="s">
        <v>94</v>
      </c>
      <c r="D243" s="86" t="s">
        <v>90</v>
      </c>
      <c r="E243" s="87" t="s">
        <v>496</v>
      </c>
      <c r="F243" s="88" t="s">
        <v>497</v>
      </c>
      <c r="G243" s="89" t="s">
        <v>82</v>
      </c>
      <c r="H243" s="90">
        <v>273.417</v>
      </c>
      <c r="I243" s="101">
        <v>236.8</v>
      </c>
      <c r="J243" s="245">
        <f>ROUND(I243*H243,2)</f>
        <v>64745.15</v>
      </c>
      <c r="K243" s="246"/>
      <c r="L243" s="101">
        <v>236.8</v>
      </c>
      <c r="M243" s="247">
        <f>ROUND(L243*K243,2)</f>
        <v>0</v>
      </c>
      <c r="N243" s="246"/>
      <c r="O243" s="101">
        <v>236.8</v>
      </c>
      <c r="P243" s="247">
        <f>ROUND(O243*N243,2)</f>
        <v>0</v>
      </c>
      <c r="Q243" s="246">
        <v>273.417</v>
      </c>
      <c r="R243" s="101">
        <v>236.8</v>
      </c>
      <c r="S243" s="247">
        <f>ROUND(R243*Q243,2)</f>
        <v>64745.15</v>
      </c>
    </row>
    <row r="244" spans="2:19" s="8" customFormat="1" ht="13.5" hidden="1" outlineLevel="3">
      <c r="B244" s="135"/>
      <c r="C244" s="77"/>
      <c r="D244" s="79" t="s">
        <v>70</v>
      </c>
      <c r="E244" s="83" t="s">
        <v>15</v>
      </c>
      <c r="F244" s="84" t="s">
        <v>924</v>
      </c>
      <c r="G244" s="77"/>
      <c r="H244" s="85">
        <v>273.417</v>
      </c>
      <c r="I244" s="136" t="s">
        <v>15</v>
      </c>
      <c r="J244" s="77"/>
      <c r="K244" s="239"/>
      <c r="L244" s="136" t="s">
        <v>15</v>
      </c>
      <c r="M244" s="240"/>
      <c r="N244" s="239"/>
      <c r="O244" s="136" t="s">
        <v>15</v>
      </c>
      <c r="P244" s="240"/>
      <c r="Q244" s="239">
        <v>273.417</v>
      </c>
      <c r="R244" s="136" t="s">
        <v>15</v>
      </c>
      <c r="S244" s="240"/>
    </row>
    <row r="245" spans="2:19" s="9" customFormat="1" ht="13.5" hidden="1" outlineLevel="3">
      <c r="B245" s="137"/>
      <c r="C245" s="78"/>
      <c r="D245" s="79" t="s">
        <v>70</v>
      </c>
      <c r="E245" s="241" t="s">
        <v>15</v>
      </c>
      <c r="F245" s="242" t="s">
        <v>71</v>
      </c>
      <c r="G245" s="78"/>
      <c r="H245" s="82">
        <v>273.417</v>
      </c>
      <c r="I245" s="138" t="s">
        <v>15</v>
      </c>
      <c r="J245" s="78"/>
      <c r="K245" s="243"/>
      <c r="L245" s="138" t="s">
        <v>15</v>
      </c>
      <c r="M245" s="244"/>
      <c r="N245" s="243"/>
      <c r="O245" s="138" t="s">
        <v>15</v>
      </c>
      <c r="P245" s="244"/>
      <c r="Q245" s="243">
        <v>273.417</v>
      </c>
      <c r="R245" s="138" t="s">
        <v>15</v>
      </c>
      <c r="S245" s="244"/>
    </row>
    <row r="246" spans="2:19" s="6" customFormat="1" ht="29.85" customHeight="1" outlineLevel="1" collapsed="1">
      <c r="B246" s="131"/>
      <c r="C246" s="66"/>
      <c r="D246" s="67" t="s">
        <v>36</v>
      </c>
      <c r="E246" s="68" t="s">
        <v>66</v>
      </c>
      <c r="F246" s="68" t="s">
        <v>509</v>
      </c>
      <c r="G246" s="66"/>
      <c r="H246" s="66"/>
      <c r="I246" s="132" t="s">
        <v>15</v>
      </c>
      <c r="J246" s="69">
        <f>SUM(J247:J293)</f>
        <v>360283.68</v>
      </c>
      <c r="K246" s="131"/>
      <c r="L246" s="132" t="s">
        <v>15</v>
      </c>
      <c r="M246" s="233">
        <f>SUM(M247:M293)</f>
        <v>0</v>
      </c>
      <c r="N246" s="131"/>
      <c r="O246" s="132" t="s">
        <v>15</v>
      </c>
      <c r="P246" s="233">
        <f>SUM(P247:P293)</f>
        <v>0</v>
      </c>
      <c r="Q246" s="131"/>
      <c r="R246" s="132" t="s">
        <v>15</v>
      </c>
      <c r="S246" s="233">
        <f>SUM(S247:S293)</f>
        <v>360283.68</v>
      </c>
    </row>
    <row r="247" spans="2:19" s="1" customFormat="1" ht="22.5" customHeight="1" hidden="1" outlineLevel="2" collapsed="1">
      <c r="B247" s="115"/>
      <c r="C247" s="70" t="s">
        <v>95</v>
      </c>
      <c r="D247" s="70" t="s">
        <v>67</v>
      </c>
      <c r="E247" s="71" t="s">
        <v>510</v>
      </c>
      <c r="F247" s="72" t="s">
        <v>511</v>
      </c>
      <c r="G247" s="73" t="s">
        <v>77</v>
      </c>
      <c r="H247" s="74">
        <v>3.95</v>
      </c>
      <c r="I247" s="100">
        <v>111.5</v>
      </c>
      <c r="J247" s="234">
        <f>ROUND(I247*H247,2)</f>
        <v>440.43</v>
      </c>
      <c r="K247" s="235"/>
      <c r="L247" s="100">
        <v>111.5</v>
      </c>
      <c r="M247" s="236">
        <f>ROUND(L247*K247,2)</f>
        <v>0</v>
      </c>
      <c r="N247" s="235"/>
      <c r="O247" s="100">
        <v>111.5</v>
      </c>
      <c r="P247" s="236">
        <f>ROUND(O247*N247,2)</f>
        <v>0</v>
      </c>
      <c r="Q247" s="235">
        <v>3.95</v>
      </c>
      <c r="R247" s="100">
        <v>111.5</v>
      </c>
      <c r="S247" s="236">
        <f>ROUND(R247*Q247,2)</f>
        <v>440.43</v>
      </c>
    </row>
    <row r="248" spans="2:19" s="7" customFormat="1" ht="13.5" hidden="1" outlineLevel="3">
      <c r="B248" s="140"/>
      <c r="C248" s="76"/>
      <c r="D248" s="79" t="s">
        <v>70</v>
      </c>
      <c r="E248" s="143" t="s">
        <v>15</v>
      </c>
      <c r="F248" s="201" t="s">
        <v>925</v>
      </c>
      <c r="G248" s="76"/>
      <c r="H248" s="143" t="s">
        <v>15</v>
      </c>
      <c r="I248" s="144" t="s">
        <v>15</v>
      </c>
      <c r="J248" s="76"/>
      <c r="K248" s="237"/>
      <c r="L248" s="144" t="s">
        <v>15</v>
      </c>
      <c r="M248" s="238"/>
      <c r="N248" s="237"/>
      <c r="O248" s="144" t="s">
        <v>15</v>
      </c>
      <c r="P248" s="238"/>
      <c r="Q248" s="237" t="s">
        <v>15</v>
      </c>
      <c r="R248" s="144" t="s">
        <v>15</v>
      </c>
      <c r="S248" s="238"/>
    </row>
    <row r="249" spans="2:19" s="7" customFormat="1" ht="13.5" hidden="1" outlineLevel="3">
      <c r="B249" s="140"/>
      <c r="C249" s="76"/>
      <c r="D249" s="79" t="s">
        <v>70</v>
      </c>
      <c r="E249" s="143" t="s">
        <v>15</v>
      </c>
      <c r="F249" s="201" t="s">
        <v>926</v>
      </c>
      <c r="G249" s="76"/>
      <c r="H249" s="143" t="s">
        <v>15</v>
      </c>
      <c r="I249" s="144" t="s">
        <v>15</v>
      </c>
      <c r="J249" s="76"/>
      <c r="K249" s="237"/>
      <c r="L249" s="144" t="s">
        <v>15</v>
      </c>
      <c r="M249" s="238"/>
      <c r="N249" s="237"/>
      <c r="O249" s="144" t="s">
        <v>15</v>
      </c>
      <c r="P249" s="238"/>
      <c r="Q249" s="237" t="s">
        <v>15</v>
      </c>
      <c r="R249" s="144" t="s">
        <v>15</v>
      </c>
      <c r="S249" s="238"/>
    </row>
    <row r="250" spans="2:19" s="7" customFormat="1" ht="13.5" hidden="1" outlineLevel="3">
      <c r="B250" s="140"/>
      <c r="C250" s="76"/>
      <c r="D250" s="79" t="s">
        <v>70</v>
      </c>
      <c r="E250" s="143" t="s">
        <v>15</v>
      </c>
      <c r="F250" s="201" t="s">
        <v>927</v>
      </c>
      <c r="G250" s="76"/>
      <c r="H250" s="143" t="s">
        <v>15</v>
      </c>
      <c r="I250" s="144" t="s">
        <v>15</v>
      </c>
      <c r="J250" s="76"/>
      <c r="K250" s="237"/>
      <c r="L250" s="144" t="s">
        <v>15</v>
      </c>
      <c r="M250" s="238"/>
      <c r="N250" s="237"/>
      <c r="O250" s="144" t="s">
        <v>15</v>
      </c>
      <c r="P250" s="238"/>
      <c r="Q250" s="237" t="s">
        <v>15</v>
      </c>
      <c r="R250" s="144" t="s">
        <v>15</v>
      </c>
      <c r="S250" s="238"/>
    </row>
    <row r="251" spans="2:19" s="8" customFormat="1" ht="13.5" hidden="1" outlineLevel="3">
      <c r="B251" s="135"/>
      <c r="C251" s="77"/>
      <c r="D251" s="79" t="s">
        <v>70</v>
      </c>
      <c r="E251" s="83" t="s">
        <v>15</v>
      </c>
      <c r="F251" s="84" t="s">
        <v>928</v>
      </c>
      <c r="G251" s="77"/>
      <c r="H251" s="85">
        <v>3.95</v>
      </c>
      <c r="I251" s="136" t="s">
        <v>15</v>
      </c>
      <c r="J251" s="77"/>
      <c r="K251" s="239"/>
      <c r="L251" s="136" t="s">
        <v>15</v>
      </c>
      <c r="M251" s="240"/>
      <c r="N251" s="239"/>
      <c r="O251" s="136" t="s">
        <v>15</v>
      </c>
      <c r="P251" s="240"/>
      <c r="Q251" s="239">
        <v>3.95</v>
      </c>
      <c r="R251" s="136" t="s">
        <v>15</v>
      </c>
      <c r="S251" s="240"/>
    </row>
    <row r="252" spans="2:19" s="9" customFormat="1" ht="13.5" hidden="1" outlineLevel="3">
      <c r="B252" s="137"/>
      <c r="C252" s="78"/>
      <c r="D252" s="79" t="s">
        <v>70</v>
      </c>
      <c r="E252" s="241" t="s">
        <v>15</v>
      </c>
      <c r="F252" s="242" t="s">
        <v>71</v>
      </c>
      <c r="G252" s="78"/>
      <c r="H252" s="82">
        <v>3.95</v>
      </c>
      <c r="I252" s="138" t="s">
        <v>15</v>
      </c>
      <c r="J252" s="78"/>
      <c r="K252" s="243"/>
      <c r="L252" s="138" t="s">
        <v>15</v>
      </c>
      <c r="M252" s="244"/>
      <c r="N252" s="243"/>
      <c r="O252" s="138" t="s">
        <v>15</v>
      </c>
      <c r="P252" s="244"/>
      <c r="Q252" s="243">
        <v>3.95</v>
      </c>
      <c r="R252" s="138" t="s">
        <v>15</v>
      </c>
      <c r="S252" s="244"/>
    </row>
    <row r="253" spans="2:19" s="1" customFormat="1" ht="22.5" customHeight="1" hidden="1" outlineLevel="2">
      <c r="B253" s="115"/>
      <c r="C253" s="70" t="s">
        <v>46</v>
      </c>
      <c r="D253" s="70" t="s">
        <v>67</v>
      </c>
      <c r="E253" s="71" t="s">
        <v>929</v>
      </c>
      <c r="F253" s="72" t="s">
        <v>930</v>
      </c>
      <c r="G253" s="73" t="s">
        <v>77</v>
      </c>
      <c r="H253" s="74">
        <v>3.95</v>
      </c>
      <c r="I253" s="100">
        <v>18.2</v>
      </c>
      <c r="J253" s="234">
        <f>ROUND(I253*H253,2)</f>
        <v>71.89</v>
      </c>
      <c r="K253" s="235"/>
      <c r="L253" s="100">
        <v>18.2</v>
      </c>
      <c r="M253" s="236">
        <f>ROUND(L253*K253,2)</f>
        <v>0</v>
      </c>
      <c r="N253" s="235"/>
      <c r="O253" s="100">
        <v>18.2</v>
      </c>
      <c r="P253" s="236">
        <f>ROUND(O253*N253,2)</f>
        <v>0</v>
      </c>
      <c r="Q253" s="235">
        <v>3.95</v>
      </c>
      <c r="R253" s="100">
        <v>18.2</v>
      </c>
      <c r="S253" s="236">
        <f>ROUND(R253*Q253,2)</f>
        <v>71.89</v>
      </c>
    </row>
    <row r="254" spans="2:19" s="1" customFormat="1" ht="22.5" customHeight="1" hidden="1" outlineLevel="2" collapsed="1">
      <c r="B254" s="115"/>
      <c r="C254" s="70" t="s">
        <v>96</v>
      </c>
      <c r="D254" s="70" t="s">
        <v>67</v>
      </c>
      <c r="E254" s="71" t="s">
        <v>538</v>
      </c>
      <c r="F254" s="72" t="s">
        <v>539</v>
      </c>
      <c r="G254" s="73" t="s">
        <v>77</v>
      </c>
      <c r="H254" s="74">
        <v>288.825</v>
      </c>
      <c r="I254" s="100">
        <v>25.1</v>
      </c>
      <c r="J254" s="234">
        <f>ROUND(I254*H254,2)</f>
        <v>7249.51</v>
      </c>
      <c r="K254" s="235"/>
      <c r="L254" s="100">
        <v>25.1</v>
      </c>
      <c r="M254" s="236">
        <f>ROUND(L254*K254,2)</f>
        <v>0</v>
      </c>
      <c r="N254" s="235"/>
      <c r="O254" s="100">
        <v>25.1</v>
      </c>
      <c r="P254" s="236">
        <f>ROUND(O254*N254,2)</f>
        <v>0</v>
      </c>
      <c r="Q254" s="235">
        <v>288.825</v>
      </c>
      <c r="R254" s="100">
        <v>25.1</v>
      </c>
      <c r="S254" s="236">
        <f>ROUND(R254*Q254,2)</f>
        <v>7249.51</v>
      </c>
    </row>
    <row r="255" spans="2:19" s="7" customFormat="1" ht="13.5" hidden="1" outlineLevel="3">
      <c r="B255" s="140"/>
      <c r="C255" s="76"/>
      <c r="D255" s="79" t="s">
        <v>70</v>
      </c>
      <c r="E255" s="143" t="s">
        <v>15</v>
      </c>
      <c r="F255" s="201" t="s">
        <v>853</v>
      </c>
      <c r="G255" s="76"/>
      <c r="H255" s="143" t="s">
        <v>15</v>
      </c>
      <c r="I255" s="144" t="s">
        <v>15</v>
      </c>
      <c r="J255" s="76"/>
      <c r="K255" s="237"/>
      <c r="L255" s="144" t="s">
        <v>15</v>
      </c>
      <c r="M255" s="238"/>
      <c r="N255" s="237"/>
      <c r="O255" s="144" t="s">
        <v>15</v>
      </c>
      <c r="P255" s="238"/>
      <c r="Q255" s="237" t="s">
        <v>15</v>
      </c>
      <c r="R255" s="144" t="s">
        <v>15</v>
      </c>
      <c r="S255" s="238"/>
    </row>
    <row r="256" spans="2:19" s="7" customFormat="1" ht="13.5" hidden="1" outlineLevel="3">
      <c r="B256" s="140"/>
      <c r="C256" s="76"/>
      <c r="D256" s="79" t="s">
        <v>70</v>
      </c>
      <c r="E256" s="143" t="s">
        <v>15</v>
      </c>
      <c r="F256" s="201" t="s">
        <v>931</v>
      </c>
      <c r="G256" s="76"/>
      <c r="H256" s="143" t="s">
        <v>15</v>
      </c>
      <c r="I256" s="144" t="s">
        <v>15</v>
      </c>
      <c r="J256" s="76"/>
      <c r="K256" s="237"/>
      <c r="L256" s="144" t="s">
        <v>15</v>
      </c>
      <c r="M256" s="238"/>
      <c r="N256" s="237"/>
      <c r="O256" s="144" t="s">
        <v>15</v>
      </c>
      <c r="P256" s="238"/>
      <c r="Q256" s="237" t="s">
        <v>15</v>
      </c>
      <c r="R256" s="144" t="s">
        <v>15</v>
      </c>
      <c r="S256" s="238"/>
    </row>
    <row r="257" spans="2:19" s="7" customFormat="1" ht="13.5" hidden="1" outlineLevel="3">
      <c r="B257" s="140"/>
      <c r="C257" s="76"/>
      <c r="D257" s="79" t="s">
        <v>70</v>
      </c>
      <c r="E257" s="143" t="s">
        <v>15</v>
      </c>
      <c r="F257" s="201" t="s">
        <v>932</v>
      </c>
      <c r="G257" s="76"/>
      <c r="H257" s="143" t="s">
        <v>15</v>
      </c>
      <c r="I257" s="144" t="s">
        <v>15</v>
      </c>
      <c r="J257" s="76"/>
      <c r="K257" s="237"/>
      <c r="L257" s="144" t="s">
        <v>15</v>
      </c>
      <c r="M257" s="238"/>
      <c r="N257" s="237"/>
      <c r="O257" s="144" t="s">
        <v>15</v>
      </c>
      <c r="P257" s="238"/>
      <c r="Q257" s="237" t="s">
        <v>15</v>
      </c>
      <c r="R257" s="144" t="s">
        <v>15</v>
      </c>
      <c r="S257" s="238"/>
    </row>
    <row r="258" spans="2:19" s="7" customFormat="1" ht="13.5" hidden="1" outlineLevel="3">
      <c r="B258" s="140"/>
      <c r="C258" s="76"/>
      <c r="D258" s="79" t="s">
        <v>70</v>
      </c>
      <c r="E258" s="143" t="s">
        <v>15</v>
      </c>
      <c r="F258" s="201" t="s">
        <v>933</v>
      </c>
      <c r="G258" s="76"/>
      <c r="H258" s="143" t="s">
        <v>15</v>
      </c>
      <c r="I258" s="144" t="s">
        <v>15</v>
      </c>
      <c r="J258" s="76"/>
      <c r="K258" s="237"/>
      <c r="L258" s="144" t="s">
        <v>15</v>
      </c>
      <c r="M258" s="238"/>
      <c r="N258" s="237"/>
      <c r="O258" s="144" t="s">
        <v>15</v>
      </c>
      <c r="P258" s="238"/>
      <c r="Q258" s="237" t="s">
        <v>15</v>
      </c>
      <c r="R258" s="144" t="s">
        <v>15</v>
      </c>
      <c r="S258" s="238"/>
    </row>
    <row r="259" spans="2:19" s="7" customFormat="1" ht="13.5" hidden="1" outlineLevel="3">
      <c r="B259" s="140"/>
      <c r="C259" s="76"/>
      <c r="D259" s="79" t="s">
        <v>70</v>
      </c>
      <c r="E259" s="143" t="s">
        <v>15</v>
      </c>
      <c r="F259" s="201" t="s">
        <v>934</v>
      </c>
      <c r="G259" s="76"/>
      <c r="H259" s="143" t="s">
        <v>15</v>
      </c>
      <c r="I259" s="144" t="s">
        <v>15</v>
      </c>
      <c r="J259" s="76"/>
      <c r="K259" s="237"/>
      <c r="L259" s="144" t="s">
        <v>15</v>
      </c>
      <c r="M259" s="238"/>
      <c r="N259" s="237"/>
      <c r="O259" s="144" t="s">
        <v>15</v>
      </c>
      <c r="P259" s="238"/>
      <c r="Q259" s="237" t="s">
        <v>15</v>
      </c>
      <c r="R259" s="144" t="s">
        <v>15</v>
      </c>
      <c r="S259" s="238"/>
    </row>
    <row r="260" spans="2:19" s="7" customFormat="1" ht="13.5" hidden="1" outlineLevel="3">
      <c r="B260" s="140"/>
      <c r="C260" s="76"/>
      <c r="D260" s="79" t="s">
        <v>70</v>
      </c>
      <c r="E260" s="143" t="s">
        <v>15</v>
      </c>
      <c r="F260" s="201" t="s">
        <v>863</v>
      </c>
      <c r="G260" s="76"/>
      <c r="H260" s="143" t="s">
        <v>15</v>
      </c>
      <c r="I260" s="144" t="s">
        <v>15</v>
      </c>
      <c r="J260" s="76"/>
      <c r="K260" s="237"/>
      <c r="L260" s="144" t="s">
        <v>15</v>
      </c>
      <c r="M260" s="238"/>
      <c r="N260" s="237"/>
      <c r="O260" s="144" t="s">
        <v>15</v>
      </c>
      <c r="P260" s="238"/>
      <c r="Q260" s="237" t="s">
        <v>15</v>
      </c>
      <c r="R260" s="144" t="s">
        <v>15</v>
      </c>
      <c r="S260" s="238"/>
    </row>
    <row r="261" spans="2:19" s="7" customFormat="1" ht="13.5" hidden="1" outlineLevel="3">
      <c r="B261" s="140"/>
      <c r="C261" s="76"/>
      <c r="D261" s="79" t="s">
        <v>70</v>
      </c>
      <c r="E261" s="143" t="s">
        <v>15</v>
      </c>
      <c r="F261" s="201" t="s">
        <v>935</v>
      </c>
      <c r="G261" s="76"/>
      <c r="H261" s="143" t="s">
        <v>15</v>
      </c>
      <c r="I261" s="144" t="s">
        <v>15</v>
      </c>
      <c r="J261" s="76"/>
      <c r="K261" s="237"/>
      <c r="L261" s="144" t="s">
        <v>15</v>
      </c>
      <c r="M261" s="238"/>
      <c r="N261" s="237"/>
      <c r="O261" s="144" t="s">
        <v>15</v>
      </c>
      <c r="P261" s="238"/>
      <c r="Q261" s="237" t="s">
        <v>15</v>
      </c>
      <c r="R261" s="144" t="s">
        <v>15</v>
      </c>
      <c r="S261" s="238"/>
    </row>
    <row r="262" spans="2:19" s="8" customFormat="1" ht="13.5" hidden="1" outlineLevel="3">
      <c r="B262" s="135"/>
      <c r="C262" s="77"/>
      <c r="D262" s="79" t="s">
        <v>70</v>
      </c>
      <c r="E262" s="83" t="s">
        <v>15</v>
      </c>
      <c r="F262" s="84" t="s">
        <v>936</v>
      </c>
      <c r="G262" s="77"/>
      <c r="H262" s="85">
        <v>288.825</v>
      </c>
      <c r="I262" s="136" t="s">
        <v>15</v>
      </c>
      <c r="J262" s="77"/>
      <c r="K262" s="239"/>
      <c r="L262" s="136" t="s">
        <v>15</v>
      </c>
      <c r="M262" s="240"/>
      <c r="N262" s="239"/>
      <c r="O262" s="136" t="s">
        <v>15</v>
      </c>
      <c r="P262" s="240"/>
      <c r="Q262" s="239">
        <v>288.825</v>
      </c>
      <c r="R262" s="136" t="s">
        <v>15</v>
      </c>
      <c r="S262" s="240"/>
    </row>
    <row r="263" spans="2:19" s="9" customFormat="1" ht="13.5" hidden="1" outlineLevel="3">
      <c r="B263" s="137"/>
      <c r="C263" s="78"/>
      <c r="D263" s="79" t="s">
        <v>70</v>
      </c>
      <c r="E263" s="241" t="s">
        <v>15</v>
      </c>
      <c r="F263" s="242" t="s">
        <v>71</v>
      </c>
      <c r="G263" s="78"/>
      <c r="H263" s="82">
        <v>288.825</v>
      </c>
      <c r="I263" s="138" t="s">
        <v>15</v>
      </c>
      <c r="J263" s="78"/>
      <c r="K263" s="243"/>
      <c r="L263" s="138" t="s">
        <v>15</v>
      </c>
      <c r="M263" s="244"/>
      <c r="N263" s="243"/>
      <c r="O263" s="138" t="s">
        <v>15</v>
      </c>
      <c r="P263" s="244"/>
      <c r="Q263" s="243">
        <v>288.825</v>
      </c>
      <c r="R263" s="138" t="s">
        <v>15</v>
      </c>
      <c r="S263" s="244"/>
    </row>
    <row r="264" spans="2:19" s="1" customFormat="1" ht="22.5" customHeight="1" hidden="1" outlineLevel="2" collapsed="1">
      <c r="B264" s="115"/>
      <c r="C264" s="70" t="s">
        <v>97</v>
      </c>
      <c r="D264" s="70" t="s">
        <v>67</v>
      </c>
      <c r="E264" s="71" t="s">
        <v>937</v>
      </c>
      <c r="F264" s="72" t="s">
        <v>938</v>
      </c>
      <c r="G264" s="73" t="s">
        <v>77</v>
      </c>
      <c r="H264" s="74">
        <v>448.725</v>
      </c>
      <c r="I264" s="100">
        <v>139.3</v>
      </c>
      <c r="J264" s="234">
        <f>ROUND(I264*H264,2)</f>
        <v>62507.39</v>
      </c>
      <c r="K264" s="235"/>
      <c r="L264" s="100">
        <v>139.3</v>
      </c>
      <c r="M264" s="236">
        <f>ROUND(L264*K264,2)</f>
        <v>0</v>
      </c>
      <c r="N264" s="235"/>
      <c r="O264" s="100">
        <v>139.3</v>
      </c>
      <c r="P264" s="236">
        <f>ROUND(O264*N264,2)</f>
        <v>0</v>
      </c>
      <c r="Q264" s="235">
        <v>448.725</v>
      </c>
      <c r="R264" s="100">
        <v>139.3</v>
      </c>
      <c r="S264" s="236">
        <f>ROUND(R264*Q264,2)</f>
        <v>62507.39</v>
      </c>
    </row>
    <row r="265" spans="2:19" s="7" customFormat="1" ht="13.5" hidden="1" outlineLevel="3">
      <c r="B265" s="140"/>
      <c r="C265" s="76"/>
      <c r="D265" s="79" t="s">
        <v>70</v>
      </c>
      <c r="E265" s="143" t="s">
        <v>15</v>
      </c>
      <c r="F265" s="201" t="s">
        <v>853</v>
      </c>
      <c r="G265" s="76"/>
      <c r="H265" s="143" t="s">
        <v>15</v>
      </c>
      <c r="I265" s="144" t="s">
        <v>15</v>
      </c>
      <c r="J265" s="76"/>
      <c r="K265" s="237"/>
      <c r="L265" s="144" t="s">
        <v>15</v>
      </c>
      <c r="M265" s="238"/>
      <c r="N265" s="237"/>
      <c r="O265" s="144" t="s">
        <v>15</v>
      </c>
      <c r="P265" s="238"/>
      <c r="Q265" s="237" t="s">
        <v>15</v>
      </c>
      <c r="R265" s="144" t="s">
        <v>15</v>
      </c>
      <c r="S265" s="238"/>
    </row>
    <row r="266" spans="2:19" s="7" customFormat="1" ht="13.5" hidden="1" outlineLevel="3">
      <c r="B266" s="140"/>
      <c r="C266" s="76"/>
      <c r="D266" s="79" t="s">
        <v>70</v>
      </c>
      <c r="E266" s="143" t="s">
        <v>15</v>
      </c>
      <c r="F266" s="201" t="s">
        <v>939</v>
      </c>
      <c r="G266" s="76"/>
      <c r="H266" s="143" t="s">
        <v>15</v>
      </c>
      <c r="I266" s="144" t="s">
        <v>15</v>
      </c>
      <c r="J266" s="76"/>
      <c r="K266" s="237"/>
      <c r="L266" s="144" t="s">
        <v>15</v>
      </c>
      <c r="M266" s="238"/>
      <c r="N266" s="237"/>
      <c r="O266" s="144" t="s">
        <v>15</v>
      </c>
      <c r="P266" s="238"/>
      <c r="Q266" s="237" t="s">
        <v>15</v>
      </c>
      <c r="R266" s="144" t="s">
        <v>15</v>
      </c>
      <c r="S266" s="238"/>
    </row>
    <row r="267" spans="2:19" s="7" customFormat="1" ht="13.5" hidden="1" outlineLevel="3">
      <c r="B267" s="140"/>
      <c r="C267" s="76"/>
      <c r="D267" s="79" t="s">
        <v>70</v>
      </c>
      <c r="E267" s="143" t="s">
        <v>15</v>
      </c>
      <c r="F267" s="201" t="s">
        <v>940</v>
      </c>
      <c r="G267" s="76"/>
      <c r="H267" s="143" t="s">
        <v>15</v>
      </c>
      <c r="I267" s="144" t="s">
        <v>15</v>
      </c>
      <c r="J267" s="76"/>
      <c r="K267" s="237"/>
      <c r="L267" s="144" t="s">
        <v>15</v>
      </c>
      <c r="M267" s="238"/>
      <c r="N267" s="237"/>
      <c r="O267" s="144" t="s">
        <v>15</v>
      </c>
      <c r="P267" s="238"/>
      <c r="Q267" s="237" t="s">
        <v>15</v>
      </c>
      <c r="R267" s="144" t="s">
        <v>15</v>
      </c>
      <c r="S267" s="238"/>
    </row>
    <row r="268" spans="2:19" s="7" customFormat="1" ht="13.5" hidden="1" outlineLevel="3">
      <c r="B268" s="140"/>
      <c r="C268" s="76"/>
      <c r="D268" s="79" t="s">
        <v>70</v>
      </c>
      <c r="E268" s="143" t="s">
        <v>15</v>
      </c>
      <c r="F268" s="201" t="s">
        <v>941</v>
      </c>
      <c r="G268" s="76"/>
      <c r="H268" s="143" t="s">
        <v>15</v>
      </c>
      <c r="I268" s="144" t="s">
        <v>15</v>
      </c>
      <c r="J268" s="76"/>
      <c r="K268" s="237"/>
      <c r="L268" s="144" t="s">
        <v>15</v>
      </c>
      <c r="M268" s="238"/>
      <c r="N268" s="237"/>
      <c r="O268" s="144" t="s">
        <v>15</v>
      </c>
      <c r="P268" s="238"/>
      <c r="Q268" s="237" t="s">
        <v>15</v>
      </c>
      <c r="R268" s="144" t="s">
        <v>15</v>
      </c>
      <c r="S268" s="238"/>
    </row>
    <row r="269" spans="2:19" s="7" customFormat="1" ht="13.5" hidden="1" outlineLevel="3">
      <c r="B269" s="140"/>
      <c r="C269" s="76"/>
      <c r="D269" s="79" t="s">
        <v>70</v>
      </c>
      <c r="E269" s="143" t="s">
        <v>15</v>
      </c>
      <c r="F269" s="201" t="s">
        <v>942</v>
      </c>
      <c r="G269" s="76"/>
      <c r="H269" s="143" t="s">
        <v>15</v>
      </c>
      <c r="I269" s="144" t="s">
        <v>15</v>
      </c>
      <c r="J269" s="76"/>
      <c r="K269" s="237"/>
      <c r="L269" s="144" t="s">
        <v>15</v>
      </c>
      <c r="M269" s="238"/>
      <c r="N269" s="237"/>
      <c r="O269" s="144" t="s">
        <v>15</v>
      </c>
      <c r="P269" s="238"/>
      <c r="Q269" s="237" t="s">
        <v>15</v>
      </c>
      <c r="R269" s="144" t="s">
        <v>15</v>
      </c>
      <c r="S269" s="238"/>
    </row>
    <row r="270" spans="2:19" s="7" customFormat="1" ht="13.5" hidden="1" outlineLevel="3">
      <c r="B270" s="140"/>
      <c r="C270" s="76"/>
      <c r="D270" s="79" t="s">
        <v>70</v>
      </c>
      <c r="E270" s="143" t="s">
        <v>15</v>
      </c>
      <c r="F270" s="201" t="s">
        <v>863</v>
      </c>
      <c r="G270" s="76"/>
      <c r="H270" s="143" t="s">
        <v>15</v>
      </c>
      <c r="I270" s="144" t="s">
        <v>15</v>
      </c>
      <c r="J270" s="76"/>
      <c r="K270" s="237"/>
      <c r="L270" s="144" t="s">
        <v>15</v>
      </c>
      <c r="M270" s="238"/>
      <c r="N270" s="237"/>
      <c r="O270" s="144" t="s">
        <v>15</v>
      </c>
      <c r="P270" s="238"/>
      <c r="Q270" s="237" t="s">
        <v>15</v>
      </c>
      <c r="R270" s="144" t="s">
        <v>15</v>
      </c>
      <c r="S270" s="238"/>
    </row>
    <row r="271" spans="2:19" s="7" customFormat="1" ht="13.5" hidden="1" outlineLevel="3">
      <c r="B271" s="140"/>
      <c r="C271" s="76"/>
      <c r="D271" s="79" t="s">
        <v>70</v>
      </c>
      <c r="E271" s="143" t="s">
        <v>15</v>
      </c>
      <c r="F271" s="201" t="s">
        <v>943</v>
      </c>
      <c r="G271" s="76"/>
      <c r="H271" s="143" t="s">
        <v>15</v>
      </c>
      <c r="I271" s="144" t="s">
        <v>15</v>
      </c>
      <c r="J271" s="76"/>
      <c r="K271" s="237"/>
      <c r="L271" s="144" t="s">
        <v>15</v>
      </c>
      <c r="M271" s="238"/>
      <c r="N271" s="237"/>
      <c r="O271" s="144" t="s">
        <v>15</v>
      </c>
      <c r="P271" s="238"/>
      <c r="Q271" s="237" t="s">
        <v>15</v>
      </c>
      <c r="R271" s="144" t="s">
        <v>15</v>
      </c>
      <c r="S271" s="238"/>
    </row>
    <row r="272" spans="2:19" s="8" customFormat="1" ht="13.5" hidden="1" outlineLevel="3">
      <c r="B272" s="135"/>
      <c r="C272" s="77"/>
      <c r="D272" s="79" t="s">
        <v>70</v>
      </c>
      <c r="E272" s="83" t="s">
        <v>15</v>
      </c>
      <c r="F272" s="84" t="s">
        <v>944</v>
      </c>
      <c r="G272" s="77"/>
      <c r="H272" s="85">
        <v>448.725</v>
      </c>
      <c r="I272" s="136" t="s">
        <v>15</v>
      </c>
      <c r="J272" s="77"/>
      <c r="K272" s="239"/>
      <c r="L272" s="136" t="s">
        <v>15</v>
      </c>
      <c r="M272" s="240"/>
      <c r="N272" s="239"/>
      <c r="O272" s="136" t="s">
        <v>15</v>
      </c>
      <c r="P272" s="240"/>
      <c r="Q272" s="239">
        <v>448.725</v>
      </c>
      <c r="R272" s="136" t="s">
        <v>15</v>
      </c>
      <c r="S272" s="240"/>
    </row>
    <row r="273" spans="2:19" s="9" customFormat="1" ht="13.5" hidden="1" outlineLevel="3">
      <c r="B273" s="137"/>
      <c r="C273" s="78"/>
      <c r="D273" s="79" t="s">
        <v>70</v>
      </c>
      <c r="E273" s="241" t="s">
        <v>15</v>
      </c>
      <c r="F273" s="242" t="s">
        <v>71</v>
      </c>
      <c r="G273" s="78"/>
      <c r="H273" s="82">
        <v>448.725</v>
      </c>
      <c r="I273" s="138" t="s">
        <v>15</v>
      </c>
      <c r="J273" s="78"/>
      <c r="K273" s="243"/>
      <c r="L273" s="138" t="s">
        <v>15</v>
      </c>
      <c r="M273" s="244"/>
      <c r="N273" s="243"/>
      <c r="O273" s="138" t="s">
        <v>15</v>
      </c>
      <c r="P273" s="244"/>
      <c r="Q273" s="243">
        <v>448.725</v>
      </c>
      <c r="R273" s="138" t="s">
        <v>15</v>
      </c>
      <c r="S273" s="244"/>
    </row>
    <row r="274" spans="2:19" s="1" customFormat="1" ht="22.5" customHeight="1" hidden="1" outlineLevel="2">
      <c r="B274" s="115"/>
      <c r="C274" s="70" t="s">
        <v>98</v>
      </c>
      <c r="D274" s="70" t="s">
        <v>67</v>
      </c>
      <c r="E274" s="71" t="s">
        <v>945</v>
      </c>
      <c r="F274" s="72" t="s">
        <v>946</v>
      </c>
      <c r="G274" s="73" t="s">
        <v>104</v>
      </c>
      <c r="H274" s="74">
        <v>2</v>
      </c>
      <c r="I274" s="100">
        <v>27.9</v>
      </c>
      <c r="J274" s="234">
        <f>ROUND(I274*H274,2)</f>
        <v>55.8</v>
      </c>
      <c r="K274" s="235"/>
      <c r="L274" s="100">
        <v>27.9</v>
      </c>
      <c r="M274" s="236">
        <f>ROUND(L274*K274,2)</f>
        <v>0</v>
      </c>
      <c r="N274" s="235"/>
      <c r="O274" s="100">
        <v>27.9</v>
      </c>
      <c r="P274" s="236">
        <f>ROUND(O274*N274,2)</f>
        <v>0</v>
      </c>
      <c r="Q274" s="235">
        <v>2</v>
      </c>
      <c r="R274" s="100">
        <v>27.9</v>
      </c>
      <c r="S274" s="236">
        <f>ROUND(R274*Q274,2)</f>
        <v>55.8</v>
      </c>
    </row>
    <row r="275" spans="2:19" s="1" customFormat="1" ht="22.5" customHeight="1" hidden="1" outlineLevel="2" collapsed="1">
      <c r="B275" s="115"/>
      <c r="C275" s="70" t="s">
        <v>99</v>
      </c>
      <c r="D275" s="70" t="s">
        <v>67</v>
      </c>
      <c r="E275" s="71" t="s">
        <v>947</v>
      </c>
      <c r="F275" s="72" t="s">
        <v>948</v>
      </c>
      <c r="G275" s="73" t="s">
        <v>104</v>
      </c>
      <c r="H275" s="74">
        <v>284</v>
      </c>
      <c r="I275" s="100">
        <v>55.7</v>
      </c>
      <c r="J275" s="234">
        <f>ROUND(I275*H275,2)</f>
        <v>15818.8</v>
      </c>
      <c r="K275" s="235"/>
      <c r="L275" s="100">
        <v>55.7</v>
      </c>
      <c r="M275" s="236">
        <f>ROUND(L275*K275,2)</f>
        <v>0</v>
      </c>
      <c r="N275" s="235"/>
      <c r="O275" s="100">
        <v>55.7</v>
      </c>
      <c r="P275" s="236">
        <f>ROUND(O275*N275,2)</f>
        <v>0</v>
      </c>
      <c r="Q275" s="235">
        <v>284</v>
      </c>
      <c r="R275" s="100">
        <v>55.7</v>
      </c>
      <c r="S275" s="236">
        <f>ROUND(R275*Q275,2)</f>
        <v>15818.8</v>
      </c>
    </row>
    <row r="276" spans="2:19" s="7" customFormat="1" ht="13.5" hidden="1" outlineLevel="3">
      <c r="B276" s="140"/>
      <c r="C276" s="76"/>
      <c r="D276" s="79" t="s">
        <v>70</v>
      </c>
      <c r="E276" s="143" t="s">
        <v>15</v>
      </c>
      <c r="F276" s="201" t="s">
        <v>853</v>
      </c>
      <c r="G276" s="76"/>
      <c r="H276" s="143" t="s">
        <v>15</v>
      </c>
      <c r="I276" s="144" t="s">
        <v>15</v>
      </c>
      <c r="J276" s="76"/>
      <c r="K276" s="237"/>
      <c r="L276" s="144" t="s">
        <v>15</v>
      </c>
      <c r="M276" s="238"/>
      <c r="N276" s="237"/>
      <c r="O276" s="144" t="s">
        <v>15</v>
      </c>
      <c r="P276" s="238"/>
      <c r="Q276" s="237" t="s">
        <v>15</v>
      </c>
      <c r="R276" s="144" t="s">
        <v>15</v>
      </c>
      <c r="S276" s="238"/>
    </row>
    <row r="277" spans="2:19" s="7" customFormat="1" ht="13.5" hidden="1" outlineLevel="3">
      <c r="B277" s="140"/>
      <c r="C277" s="76"/>
      <c r="D277" s="79" t="s">
        <v>70</v>
      </c>
      <c r="E277" s="143" t="s">
        <v>15</v>
      </c>
      <c r="F277" s="201" t="s">
        <v>949</v>
      </c>
      <c r="G277" s="76"/>
      <c r="H277" s="143" t="s">
        <v>15</v>
      </c>
      <c r="I277" s="144" t="s">
        <v>15</v>
      </c>
      <c r="J277" s="76"/>
      <c r="K277" s="237"/>
      <c r="L277" s="144" t="s">
        <v>15</v>
      </c>
      <c r="M277" s="238"/>
      <c r="N277" s="237"/>
      <c r="O277" s="144" t="s">
        <v>15</v>
      </c>
      <c r="P277" s="238"/>
      <c r="Q277" s="237" t="s">
        <v>15</v>
      </c>
      <c r="R277" s="144" t="s">
        <v>15</v>
      </c>
      <c r="S277" s="238"/>
    </row>
    <row r="278" spans="2:19" s="7" customFormat="1" ht="13.5" hidden="1" outlineLevel="3">
      <c r="B278" s="140"/>
      <c r="C278" s="76"/>
      <c r="D278" s="79" t="s">
        <v>70</v>
      </c>
      <c r="E278" s="143" t="s">
        <v>15</v>
      </c>
      <c r="F278" s="201" t="s">
        <v>950</v>
      </c>
      <c r="G278" s="76"/>
      <c r="H278" s="143" t="s">
        <v>15</v>
      </c>
      <c r="I278" s="144" t="s">
        <v>15</v>
      </c>
      <c r="J278" s="76"/>
      <c r="K278" s="237"/>
      <c r="L278" s="144" t="s">
        <v>15</v>
      </c>
      <c r="M278" s="238"/>
      <c r="N278" s="237"/>
      <c r="O278" s="144" t="s">
        <v>15</v>
      </c>
      <c r="P278" s="238"/>
      <c r="Q278" s="237" t="s">
        <v>15</v>
      </c>
      <c r="R278" s="144" t="s">
        <v>15</v>
      </c>
      <c r="S278" s="238"/>
    </row>
    <row r="279" spans="2:19" s="7" customFormat="1" ht="13.5" hidden="1" outlineLevel="3">
      <c r="B279" s="140"/>
      <c r="C279" s="76"/>
      <c r="D279" s="79" t="s">
        <v>70</v>
      </c>
      <c r="E279" s="143" t="s">
        <v>15</v>
      </c>
      <c r="F279" s="201" t="s">
        <v>951</v>
      </c>
      <c r="G279" s="76"/>
      <c r="H279" s="143" t="s">
        <v>15</v>
      </c>
      <c r="I279" s="144" t="s">
        <v>15</v>
      </c>
      <c r="J279" s="76"/>
      <c r="K279" s="237"/>
      <c r="L279" s="144" t="s">
        <v>15</v>
      </c>
      <c r="M279" s="238"/>
      <c r="N279" s="237"/>
      <c r="O279" s="144" t="s">
        <v>15</v>
      </c>
      <c r="P279" s="238"/>
      <c r="Q279" s="237" t="s">
        <v>15</v>
      </c>
      <c r="R279" s="144" t="s">
        <v>15</v>
      </c>
      <c r="S279" s="238"/>
    </row>
    <row r="280" spans="2:19" s="7" customFormat="1" ht="13.5" hidden="1" outlineLevel="3">
      <c r="B280" s="140"/>
      <c r="C280" s="76"/>
      <c r="D280" s="79" t="s">
        <v>70</v>
      </c>
      <c r="E280" s="143" t="s">
        <v>15</v>
      </c>
      <c r="F280" s="201" t="s">
        <v>952</v>
      </c>
      <c r="G280" s="76"/>
      <c r="H280" s="143" t="s">
        <v>15</v>
      </c>
      <c r="I280" s="144" t="s">
        <v>15</v>
      </c>
      <c r="J280" s="76"/>
      <c r="K280" s="237"/>
      <c r="L280" s="144" t="s">
        <v>15</v>
      </c>
      <c r="M280" s="238"/>
      <c r="N280" s="237"/>
      <c r="O280" s="144" t="s">
        <v>15</v>
      </c>
      <c r="P280" s="238"/>
      <c r="Q280" s="237" t="s">
        <v>15</v>
      </c>
      <c r="R280" s="144" t="s">
        <v>15</v>
      </c>
      <c r="S280" s="238"/>
    </row>
    <row r="281" spans="2:19" s="7" customFormat="1" ht="13.5" hidden="1" outlineLevel="3">
      <c r="B281" s="140"/>
      <c r="C281" s="76"/>
      <c r="D281" s="79" t="s">
        <v>70</v>
      </c>
      <c r="E281" s="143" t="s">
        <v>15</v>
      </c>
      <c r="F281" s="201" t="s">
        <v>863</v>
      </c>
      <c r="G281" s="76"/>
      <c r="H281" s="143" t="s">
        <v>15</v>
      </c>
      <c r="I281" s="144" t="s">
        <v>15</v>
      </c>
      <c r="J281" s="76"/>
      <c r="K281" s="237"/>
      <c r="L281" s="144" t="s">
        <v>15</v>
      </c>
      <c r="M281" s="238"/>
      <c r="N281" s="237"/>
      <c r="O281" s="144" t="s">
        <v>15</v>
      </c>
      <c r="P281" s="238"/>
      <c r="Q281" s="237" t="s">
        <v>15</v>
      </c>
      <c r="R281" s="144" t="s">
        <v>15</v>
      </c>
      <c r="S281" s="238"/>
    </row>
    <row r="282" spans="2:19" s="7" customFormat="1" ht="13.5" hidden="1" outlineLevel="3">
      <c r="B282" s="140"/>
      <c r="C282" s="76"/>
      <c r="D282" s="79" t="s">
        <v>70</v>
      </c>
      <c r="E282" s="143" t="s">
        <v>15</v>
      </c>
      <c r="F282" s="201" t="s">
        <v>953</v>
      </c>
      <c r="G282" s="76"/>
      <c r="H282" s="143" t="s">
        <v>15</v>
      </c>
      <c r="I282" s="144" t="s">
        <v>15</v>
      </c>
      <c r="J282" s="76"/>
      <c r="K282" s="237"/>
      <c r="L282" s="144" t="s">
        <v>15</v>
      </c>
      <c r="M282" s="238"/>
      <c r="N282" s="237"/>
      <c r="O282" s="144" t="s">
        <v>15</v>
      </c>
      <c r="P282" s="238"/>
      <c r="Q282" s="237" t="s">
        <v>15</v>
      </c>
      <c r="R282" s="144" t="s">
        <v>15</v>
      </c>
      <c r="S282" s="238"/>
    </row>
    <row r="283" spans="2:19" s="7" customFormat="1" ht="13.5" hidden="1" outlineLevel="3">
      <c r="B283" s="140"/>
      <c r="C283" s="76"/>
      <c r="D283" s="79" t="s">
        <v>70</v>
      </c>
      <c r="E283" s="143" t="s">
        <v>15</v>
      </c>
      <c r="F283" s="201" t="s">
        <v>954</v>
      </c>
      <c r="G283" s="76"/>
      <c r="H283" s="143" t="s">
        <v>15</v>
      </c>
      <c r="I283" s="144" t="s">
        <v>15</v>
      </c>
      <c r="J283" s="76"/>
      <c r="K283" s="237"/>
      <c r="L283" s="144" t="s">
        <v>15</v>
      </c>
      <c r="M283" s="238"/>
      <c r="N283" s="237"/>
      <c r="O283" s="144" t="s">
        <v>15</v>
      </c>
      <c r="P283" s="238"/>
      <c r="Q283" s="237" t="s">
        <v>15</v>
      </c>
      <c r="R283" s="144" t="s">
        <v>15</v>
      </c>
      <c r="S283" s="238"/>
    </row>
    <row r="284" spans="2:19" s="8" customFormat="1" ht="13.5" hidden="1" outlineLevel="3">
      <c r="B284" s="135"/>
      <c r="C284" s="77"/>
      <c r="D284" s="79" t="s">
        <v>70</v>
      </c>
      <c r="E284" s="83" t="s">
        <v>15</v>
      </c>
      <c r="F284" s="84" t="s">
        <v>955</v>
      </c>
      <c r="G284" s="77"/>
      <c r="H284" s="85">
        <v>284</v>
      </c>
      <c r="I284" s="136" t="s">
        <v>15</v>
      </c>
      <c r="J284" s="77"/>
      <c r="K284" s="239"/>
      <c r="L284" s="136" t="s">
        <v>15</v>
      </c>
      <c r="M284" s="240"/>
      <c r="N284" s="239"/>
      <c r="O284" s="136" t="s">
        <v>15</v>
      </c>
      <c r="P284" s="240"/>
      <c r="Q284" s="239">
        <v>284</v>
      </c>
      <c r="R284" s="136" t="s">
        <v>15</v>
      </c>
      <c r="S284" s="240"/>
    </row>
    <row r="285" spans="2:19" s="9" customFormat="1" ht="13.5" hidden="1" outlineLevel="3">
      <c r="B285" s="137"/>
      <c r="C285" s="78"/>
      <c r="D285" s="79" t="s">
        <v>70</v>
      </c>
      <c r="E285" s="241" t="s">
        <v>15</v>
      </c>
      <c r="F285" s="242" t="s">
        <v>71</v>
      </c>
      <c r="G285" s="78"/>
      <c r="H285" s="82">
        <v>284</v>
      </c>
      <c r="I285" s="138" t="s">
        <v>15</v>
      </c>
      <c r="J285" s="78"/>
      <c r="K285" s="243"/>
      <c r="L285" s="138" t="s">
        <v>15</v>
      </c>
      <c r="M285" s="244"/>
      <c r="N285" s="243"/>
      <c r="O285" s="138" t="s">
        <v>15</v>
      </c>
      <c r="P285" s="244"/>
      <c r="Q285" s="243">
        <v>284</v>
      </c>
      <c r="R285" s="138" t="s">
        <v>15</v>
      </c>
      <c r="S285" s="244"/>
    </row>
    <row r="286" spans="2:19" s="1" customFormat="1" ht="22.5" customHeight="1" hidden="1" outlineLevel="2" collapsed="1">
      <c r="B286" s="115"/>
      <c r="C286" s="70" t="s">
        <v>100</v>
      </c>
      <c r="D286" s="70" t="s">
        <v>67</v>
      </c>
      <c r="E286" s="71" t="s">
        <v>574</v>
      </c>
      <c r="F286" s="72" t="s">
        <v>575</v>
      </c>
      <c r="G286" s="73" t="s">
        <v>82</v>
      </c>
      <c r="H286" s="74">
        <v>1702.5</v>
      </c>
      <c r="I286" s="100">
        <v>11.1</v>
      </c>
      <c r="J286" s="234">
        <f>ROUND(I286*H286,2)</f>
        <v>18897.75</v>
      </c>
      <c r="K286" s="235"/>
      <c r="L286" s="100">
        <v>11.1</v>
      </c>
      <c r="M286" s="236">
        <f>ROUND(L286*K286,2)</f>
        <v>0</v>
      </c>
      <c r="N286" s="235"/>
      <c r="O286" s="100">
        <v>11.1</v>
      </c>
      <c r="P286" s="236">
        <f>ROUND(O286*N286,2)</f>
        <v>0</v>
      </c>
      <c r="Q286" s="235">
        <v>1702.5</v>
      </c>
      <c r="R286" s="100">
        <v>11.1</v>
      </c>
      <c r="S286" s="236">
        <f>ROUND(R286*Q286,2)</f>
        <v>18897.75</v>
      </c>
    </row>
    <row r="287" spans="2:19" s="7" customFormat="1" ht="13.5" hidden="1" outlineLevel="3">
      <c r="B287" s="140"/>
      <c r="C287" s="76"/>
      <c r="D287" s="79" t="s">
        <v>70</v>
      </c>
      <c r="E287" s="143" t="s">
        <v>15</v>
      </c>
      <c r="F287" s="201" t="s">
        <v>956</v>
      </c>
      <c r="G287" s="76"/>
      <c r="H287" s="143" t="s">
        <v>15</v>
      </c>
      <c r="I287" s="144" t="s">
        <v>15</v>
      </c>
      <c r="J287" s="76"/>
      <c r="K287" s="237"/>
      <c r="L287" s="144" t="s">
        <v>15</v>
      </c>
      <c r="M287" s="238"/>
      <c r="N287" s="237"/>
      <c r="O287" s="144" t="s">
        <v>15</v>
      </c>
      <c r="P287" s="238"/>
      <c r="Q287" s="237" t="s">
        <v>15</v>
      </c>
      <c r="R287" s="144" t="s">
        <v>15</v>
      </c>
      <c r="S287" s="238"/>
    </row>
    <row r="288" spans="2:19" s="7" customFormat="1" ht="13.5" hidden="1" outlineLevel="3">
      <c r="B288" s="140"/>
      <c r="C288" s="76"/>
      <c r="D288" s="79" t="s">
        <v>70</v>
      </c>
      <c r="E288" s="143" t="s">
        <v>15</v>
      </c>
      <c r="F288" s="201" t="s">
        <v>957</v>
      </c>
      <c r="G288" s="76"/>
      <c r="H288" s="143" t="s">
        <v>15</v>
      </c>
      <c r="I288" s="144" t="s">
        <v>15</v>
      </c>
      <c r="J288" s="76"/>
      <c r="K288" s="237"/>
      <c r="L288" s="144" t="s">
        <v>15</v>
      </c>
      <c r="M288" s="238"/>
      <c r="N288" s="237"/>
      <c r="O288" s="144" t="s">
        <v>15</v>
      </c>
      <c r="P288" s="238"/>
      <c r="Q288" s="237" t="s">
        <v>15</v>
      </c>
      <c r="R288" s="144" t="s">
        <v>15</v>
      </c>
      <c r="S288" s="238"/>
    </row>
    <row r="289" spans="2:19" s="8" customFormat="1" ht="13.5" hidden="1" outlineLevel="3">
      <c r="B289" s="135"/>
      <c r="C289" s="77"/>
      <c r="D289" s="79" t="s">
        <v>70</v>
      </c>
      <c r="E289" s="83" t="s">
        <v>15</v>
      </c>
      <c r="F289" s="84" t="s">
        <v>958</v>
      </c>
      <c r="G289" s="77"/>
      <c r="H289" s="85">
        <v>1702.5</v>
      </c>
      <c r="I289" s="136" t="s">
        <v>15</v>
      </c>
      <c r="J289" s="77"/>
      <c r="K289" s="239"/>
      <c r="L289" s="136" t="s">
        <v>15</v>
      </c>
      <c r="M289" s="240"/>
      <c r="N289" s="239"/>
      <c r="O289" s="136" t="s">
        <v>15</v>
      </c>
      <c r="P289" s="240"/>
      <c r="Q289" s="239">
        <v>1702.5</v>
      </c>
      <c r="R289" s="136" t="s">
        <v>15</v>
      </c>
      <c r="S289" s="240"/>
    </row>
    <row r="290" spans="2:19" s="9" customFormat="1" ht="13.5" hidden="1" outlineLevel="3">
      <c r="B290" s="137"/>
      <c r="C290" s="78"/>
      <c r="D290" s="79" t="s">
        <v>70</v>
      </c>
      <c r="E290" s="241" t="s">
        <v>15</v>
      </c>
      <c r="F290" s="242" t="s">
        <v>71</v>
      </c>
      <c r="G290" s="78"/>
      <c r="H290" s="82">
        <v>1702.5</v>
      </c>
      <c r="I290" s="138" t="s">
        <v>15</v>
      </c>
      <c r="J290" s="78"/>
      <c r="K290" s="243"/>
      <c r="L290" s="138" t="s">
        <v>15</v>
      </c>
      <c r="M290" s="244"/>
      <c r="N290" s="243"/>
      <c r="O290" s="138" t="s">
        <v>15</v>
      </c>
      <c r="P290" s="244"/>
      <c r="Q290" s="243">
        <v>1702.5</v>
      </c>
      <c r="R290" s="138" t="s">
        <v>15</v>
      </c>
      <c r="S290" s="244"/>
    </row>
    <row r="291" spans="2:19" s="1" customFormat="1" ht="22.5" customHeight="1" hidden="1" outlineLevel="2">
      <c r="B291" s="115"/>
      <c r="C291" s="70" t="s">
        <v>101</v>
      </c>
      <c r="D291" s="70" t="s">
        <v>67</v>
      </c>
      <c r="E291" s="71" t="s">
        <v>959</v>
      </c>
      <c r="F291" s="72" t="s">
        <v>960</v>
      </c>
      <c r="G291" s="73" t="s">
        <v>77</v>
      </c>
      <c r="H291" s="74">
        <v>448.725</v>
      </c>
      <c r="I291" s="100">
        <v>18.2</v>
      </c>
      <c r="J291" s="234">
        <f>ROUND(I291*H291,2)</f>
        <v>8166.8</v>
      </c>
      <c r="K291" s="235"/>
      <c r="L291" s="100">
        <v>18.2</v>
      </c>
      <c r="M291" s="236">
        <f>ROUND(L291*K291,2)</f>
        <v>0</v>
      </c>
      <c r="N291" s="235"/>
      <c r="O291" s="100">
        <v>18.2</v>
      </c>
      <c r="P291" s="236">
        <f>ROUND(O291*N291,2)</f>
        <v>0</v>
      </c>
      <c r="Q291" s="235">
        <v>448.725</v>
      </c>
      <c r="R291" s="100">
        <v>18.2</v>
      </c>
      <c r="S291" s="236">
        <f>ROUND(R291*Q291,2)</f>
        <v>8166.8</v>
      </c>
    </row>
    <row r="292" spans="2:19" s="1" customFormat="1" ht="22.5" customHeight="1" hidden="1" outlineLevel="2">
      <c r="B292" s="115"/>
      <c r="C292" s="70" t="s">
        <v>102</v>
      </c>
      <c r="D292" s="70" t="s">
        <v>67</v>
      </c>
      <c r="E292" s="71" t="s">
        <v>585</v>
      </c>
      <c r="F292" s="72" t="s">
        <v>586</v>
      </c>
      <c r="G292" s="73" t="s">
        <v>82</v>
      </c>
      <c r="H292" s="74">
        <v>425.625</v>
      </c>
      <c r="I292" s="100">
        <v>37.2</v>
      </c>
      <c r="J292" s="234">
        <f>ROUND(I292*H292,2)</f>
        <v>15833.25</v>
      </c>
      <c r="K292" s="235"/>
      <c r="L292" s="100">
        <v>37.2</v>
      </c>
      <c r="M292" s="236">
        <f>ROUND(L292*K292,2)</f>
        <v>0</v>
      </c>
      <c r="N292" s="235"/>
      <c r="O292" s="100">
        <v>37.2</v>
      </c>
      <c r="P292" s="236">
        <f>ROUND(O292*N292,2)</f>
        <v>0</v>
      </c>
      <c r="Q292" s="235">
        <v>425.625</v>
      </c>
      <c r="R292" s="100">
        <v>37.2</v>
      </c>
      <c r="S292" s="236">
        <f>ROUND(R292*Q292,2)</f>
        <v>15833.25</v>
      </c>
    </row>
    <row r="293" spans="2:19" s="1" customFormat="1" ht="22.5" customHeight="1" hidden="1" outlineLevel="2">
      <c r="B293" s="115"/>
      <c r="C293" s="70" t="s">
        <v>103</v>
      </c>
      <c r="D293" s="70" t="s">
        <v>67</v>
      </c>
      <c r="E293" s="71" t="s">
        <v>961</v>
      </c>
      <c r="F293" s="72" t="s">
        <v>962</v>
      </c>
      <c r="G293" s="73" t="s">
        <v>82</v>
      </c>
      <c r="H293" s="74">
        <v>425.625</v>
      </c>
      <c r="I293" s="100">
        <v>543.3</v>
      </c>
      <c r="J293" s="234">
        <f>ROUND(I293*H293,2)</f>
        <v>231242.06</v>
      </c>
      <c r="K293" s="235"/>
      <c r="L293" s="100">
        <v>543.3</v>
      </c>
      <c r="M293" s="236">
        <f>ROUND(L293*K293,2)</f>
        <v>0</v>
      </c>
      <c r="N293" s="235"/>
      <c r="O293" s="100">
        <v>543.3</v>
      </c>
      <c r="P293" s="236">
        <f>ROUND(O293*N293,2)</f>
        <v>0</v>
      </c>
      <c r="Q293" s="235">
        <v>425.625</v>
      </c>
      <c r="R293" s="100">
        <v>543.3</v>
      </c>
      <c r="S293" s="236">
        <f>ROUND(R293*Q293,2)</f>
        <v>231242.06</v>
      </c>
    </row>
    <row r="294" spans="2:19" s="6" customFormat="1" ht="29.85" customHeight="1" outlineLevel="1" collapsed="1">
      <c r="B294" s="131"/>
      <c r="C294" s="66"/>
      <c r="D294" s="67" t="s">
        <v>36</v>
      </c>
      <c r="E294" s="68" t="s">
        <v>37</v>
      </c>
      <c r="F294" s="68" t="s">
        <v>587</v>
      </c>
      <c r="G294" s="66"/>
      <c r="H294" s="66"/>
      <c r="I294" s="132" t="s">
        <v>15</v>
      </c>
      <c r="J294" s="69">
        <f>SUM(J295)</f>
        <v>21736</v>
      </c>
      <c r="K294" s="131"/>
      <c r="L294" s="132" t="s">
        <v>15</v>
      </c>
      <c r="M294" s="233">
        <f>SUM(M295)</f>
        <v>0</v>
      </c>
      <c r="N294" s="131"/>
      <c r="O294" s="132" t="s">
        <v>15</v>
      </c>
      <c r="P294" s="233">
        <f>SUM(P295)</f>
        <v>0</v>
      </c>
      <c r="Q294" s="131"/>
      <c r="R294" s="132" t="s">
        <v>15</v>
      </c>
      <c r="S294" s="233">
        <f>SUM(S295)</f>
        <v>21736</v>
      </c>
    </row>
    <row r="295" spans="2:19" s="1" customFormat="1" ht="22.5" customHeight="1" hidden="1" outlineLevel="2" collapsed="1">
      <c r="B295" s="115"/>
      <c r="C295" s="70" t="s">
        <v>105</v>
      </c>
      <c r="D295" s="70" t="s">
        <v>67</v>
      </c>
      <c r="E295" s="71" t="s">
        <v>588</v>
      </c>
      <c r="F295" s="72" t="s">
        <v>589</v>
      </c>
      <c r="G295" s="73" t="s">
        <v>104</v>
      </c>
      <c r="H295" s="74">
        <v>130</v>
      </c>
      <c r="I295" s="100">
        <v>167.2</v>
      </c>
      <c r="J295" s="234">
        <f>ROUND(I295*H295,2)</f>
        <v>21736</v>
      </c>
      <c r="K295" s="235"/>
      <c r="L295" s="100">
        <v>167.2</v>
      </c>
      <c r="M295" s="236">
        <f>ROUND(L295*K295,2)</f>
        <v>0</v>
      </c>
      <c r="N295" s="235"/>
      <c r="O295" s="100">
        <v>167.2</v>
      </c>
      <c r="P295" s="236">
        <f>ROUND(O295*N295,2)</f>
        <v>0</v>
      </c>
      <c r="Q295" s="235">
        <v>130</v>
      </c>
      <c r="R295" s="100">
        <v>167.2</v>
      </c>
      <c r="S295" s="236">
        <f>ROUND(R295*Q295,2)</f>
        <v>21736</v>
      </c>
    </row>
    <row r="296" spans="2:19" s="7" customFormat="1" ht="13.5" hidden="1" outlineLevel="3">
      <c r="B296" s="140"/>
      <c r="C296" s="76"/>
      <c r="D296" s="79" t="s">
        <v>70</v>
      </c>
      <c r="E296" s="143" t="s">
        <v>15</v>
      </c>
      <c r="F296" s="201" t="s">
        <v>963</v>
      </c>
      <c r="G296" s="76"/>
      <c r="H296" s="143" t="s">
        <v>15</v>
      </c>
      <c r="I296" s="144" t="s">
        <v>15</v>
      </c>
      <c r="J296" s="76"/>
      <c r="K296" s="237"/>
      <c r="L296" s="144" t="s">
        <v>15</v>
      </c>
      <c r="M296" s="238"/>
      <c r="N296" s="237"/>
      <c r="O296" s="144" t="s">
        <v>15</v>
      </c>
      <c r="P296" s="238"/>
      <c r="Q296" s="237" t="s">
        <v>15</v>
      </c>
      <c r="R296" s="144" t="s">
        <v>15</v>
      </c>
      <c r="S296" s="238"/>
    </row>
    <row r="297" spans="2:19" s="7" customFormat="1" ht="13.5" hidden="1" outlineLevel="3">
      <c r="B297" s="140"/>
      <c r="C297" s="76"/>
      <c r="D297" s="79" t="s">
        <v>70</v>
      </c>
      <c r="E297" s="143" t="s">
        <v>15</v>
      </c>
      <c r="F297" s="201" t="s">
        <v>964</v>
      </c>
      <c r="G297" s="76"/>
      <c r="H297" s="143" t="s">
        <v>15</v>
      </c>
      <c r="I297" s="144" t="s">
        <v>15</v>
      </c>
      <c r="J297" s="76"/>
      <c r="K297" s="237"/>
      <c r="L297" s="144" t="s">
        <v>15</v>
      </c>
      <c r="M297" s="238"/>
      <c r="N297" s="237"/>
      <c r="O297" s="144" t="s">
        <v>15</v>
      </c>
      <c r="P297" s="238"/>
      <c r="Q297" s="237" t="s">
        <v>15</v>
      </c>
      <c r="R297" s="144" t="s">
        <v>15</v>
      </c>
      <c r="S297" s="238"/>
    </row>
    <row r="298" spans="2:19" s="8" customFormat="1" ht="13.5" hidden="1" outlineLevel="3">
      <c r="B298" s="135"/>
      <c r="C298" s="77"/>
      <c r="D298" s="79" t="s">
        <v>70</v>
      </c>
      <c r="E298" s="83" t="s">
        <v>15</v>
      </c>
      <c r="F298" s="84" t="s">
        <v>965</v>
      </c>
      <c r="G298" s="77"/>
      <c r="H298" s="85">
        <v>130</v>
      </c>
      <c r="I298" s="136" t="s">
        <v>15</v>
      </c>
      <c r="J298" s="77"/>
      <c r="K298" s="239"/>
      <c r="L298" s="136" t="s">
        <v>15</v>
      </c>
      <c r="M298" s="240"/>
      <c r="N298" s="239"/>
      <c r="O298" s="136" t="s">
        <v>15</v>
      </c>
      <c r="P298" s="240"/>
      <c r="Q298" s="239">
        <v>130</v>
      </c>
      <c r="R298" s="136" t="s">
        <v>15</v>
      </c>
      <c r="S298" s="240"/>
    </row>
    <row r="299" spans="2:19" s="9" customFormat="1" ht="13.5" hidden="1" outlineLevel="3">
      <c r="B299" s="137"/>
      <c r="C299" s="78"/>
      <c r="D299" s="79" t="s">
        <v>70</v>
      </c>
      <c r="E299" s="241" t="s">
        <v>15</v>
      </c>
      <c r="F299" s="242" t="s">
        <v>71</v>
      </c>
      <c r="G299" s="78"/>
      <c r="H299" s="82">
        <v>130</v>
      </c>
      <c r="I299" s="138" t="s">
        <v>15</v>
      </c>
      <c r="J299" s="78"/>
      <c r="K299" s="243"/>
      <c r="L299" s="138" t="s">
        <v>15</v>
      </c>
      <c r="M299" s="244"/>
      <c r="N299" s="243"/>
      <c r="O299" s="138" t="s">
        <v>15</v>
      </c>
      <c r="P299" s="244"/>
      <c r="Q299" s="243">
        <v>130</v>
      </c>
      <c r="R299" s="138" t="s">
        <v>15</v>
      </c>
      <c r="S299" s="244"/>
    </row>
    <row r="300" spans="2:19" s="6" customFormat="1" ht="29.85" customHeight="1" outlineLevel="1" collapsed="1">
      <c r="B300" s="131"/>
      <c r="C300" s="66"/>
      <c r="D300" s="67" t="s">
        <v>36</v>
      </c>
      <c r="E300" s="68" t="s">
        <v>69</v>
      </c>
      <c r="F300" s="68" t="s">
        <v>183</v>
      </c>
      <c r="G300" s="66"/>
      <c r="H300" s="66"/>
      <c r="I300" s="132" t="s">
        <v>15</v>
      </c>
      <c r="J300" s="69">
        <f>SUM(J301:J310)</f>
        <v>41892.770000000004</v>
      </c>
      <c r="K300" s="131"/>
      <c r="L300" s="132" t="s">
        <v>15</v>
      </c>
      <c r="M300" s="233">
        <f>SUM(M301:M310)</f>
        <v>0</v>
      </c>
      <c r="N300" s="131"/>
      <c r="O300" s="132" t="s">
        <v>15</v>
      </c>
      <c r="P300" s="233">
        <f>SUM(P301:P310)</f>
        <v>0</v>
      </c>
      <c r="Q300" s="131"/>
      <c r="R300" s="132" t="s">
        <v>15</v>
      </c>
      <c r="S300" s="233">
        <f>SUM(S301:S310)</f>
        <v>41892.770000000004</v>
      </c>
    </row>
    <row r="301" spans="2:19" s="1" customFormat="1" ht="22.5" customHeight="1" hidden="1" outlineLevel="2" collapsed="1">
      <c r="B301" s="115"/>
      <c r="C301" s="70" t="s">
        <v>106</v>
      </c>
      <c r="D301" s="70" t="s">
        <v>67</v>
      </c>
      <c r="E301" s="71" t="s">
        <v>593</v>
      </c>
      <c r="F301" s="72" t="s">
        <v>594</v>
      </c>
      <c r="G301" s="73" t="s">
        <v>68</v>
      </c>
      <c r="H301" s="74">
        <v>42.664</v>
      </c>
      <c r="I301" s="100">
        <v>626.9</v>
      </c>
      <c r="J301" s="234">
        <f>ROUND(I301*H301,2)</f>
        <v>26746.06</v>
      </c>
      <c r="K301" s="235"/>
      <c r="L301" s="100">
        <v>626.9</v>
      </c>
      <c r="M301" s="236">
        <f>ROUND(L301*K301,2)</f>
        <v>0</v>
      </c>
      <c r="N301" s="235"/>
      <c r="O301" s="100">
        <v>626.9</v>
      </c>
      <c r="P301" s="236">
        <f>ROUND(O301*N301,2)</f>
        <v>0</v>
      </c>
      <c r="Q301" s="235">
        <v>42.664</v>
      </c>
      <c r="R301" s="100">
        <v>626.9</v>
      </c>
      <c r="S301" s="236">
        <f>ROUND(R301*Q301,2)</f>
        <v>26746.06</v>
      </c>
    </row>
    <row r="302" spans="2:19" s="7" customFormat="1" ht="13.5" hidden="1" outlineLevel="3">
      <c r="B302" s="140"/>
      <c r="C302" s="76"/>
      <c r="D302" s="79" t="s">
        <v>70</v>
      </c>
      <c r="E302" s="143" t="s">
        <v>15</v>
      </c>
      <c r="F302" s="201" t="s">
        <v>966</v>
      </c>
      <c r="G302" s="76"/>
      <c r="H302" s="143" t="s">
        <v>15</v>
      </c>
      <c r="I302" s="144" t="s">
        <v>15</v>
      </c>
      <c r="J302" s="76"/>
      <c r="K302" s="237"/>
      <c r="L302" s="144" t="s">
        <v>15</v>
      </c>
      <c r="M302" s="238"/>
      <c r="N302" s="237"/>
      <c r="O302" s="144" t="s">
        <v>15</v>
      </c>
      <c r="P302" s="238"/>
      <c r="Q302" s="237" t="s">
        <v>15</v>
      </c>
      <c r="R302" s="144" t="s">
        <v>15</v>
      </c>
      <c r="S302" s="238"/>
    </row>
    <row r="303" spans="2:19" s="7" customFormat="1" ht="13.5" hidden="1" outlineLevel="3">
      <c r="B303" s="140"/>
      <c r="C303" s="76"/>
      <c r="D303" s="79" t="s">
        <v>70</v>
      </c>
      <c r="E303" s="143" t="s">
        <v>15</v>
      </c>
      <c r="F303" s="201" t="s">
        <v>967</v>
      </c>
      <c r="G303" s="76"/>
      <c r="H303" s="143" t="s">
        <v>15</v>
      </c>
      <c r="I303" s="144" t="s">
        <v>15</v>
      </c>
      <c r="J303" s="76"/>
      <c r="K303" s="237"/>
      <c r="L303" s="144" t="s">
        <v>15</v>
      </c>
      <c r="M303" s="238"/>
      <c r="N303" s="237"/>
      <c r="O303" s="144" t="s">
        <v>15</v>
      </c>
      <c r="P303" s="238"/>
      <c r="Q303" s="237" t="s">
        <v>15</v>
      </c>
      <c r="R303" s="144" t="s">
        <v>15</v>
      </c>
      <c r="S303" s="238"/>
    </row>
    <row r="304" spans="2:19" s="8" customFormat="1" ht="13.5" hidden="1" outlineLevel="3">
      <c r="B304" s="135"/>
      <c r="C304" s="77"/>
      <c r="D304" s="79" t="s">
        <v>70</v>
      </c>
      <c r="E304" s="83" t="s">
        <v>15</v>
      </c>
      <c r="F304" s="84" t="s">
        <v>968</v>
      </c>
      <c r="G304" s="77"/>
      <c r="H304" s="85">
        <v>42.664</v>
      </c>
      <c r="I304" s="136" t="s">
        <v>15</v>
      </c>
      <c r="J304" s="77"/>
      <c r="K304" s="239"/>
      <c r="L304" s="136" t="s">
        <v>15</v>
      </c>
      <c r="M304" s="240"/>
      <c r="N304" s="239"/>
      <c r="O304" s="136" t="s">
        <v>15</v>
      </c>
      <c r="P304" s="240"/>
      <c r="Q304" s="239">
        <v>42.664</v>
      </c>
      <c r="R304" s="136" t="s">
        <v>15</v>
      </c>
      <c r="S304" s="240"/>
    </row>
    <row r="305" spans="2:19" s="9" customFormat="1" ht="13.5" hidden="1" outlineLevel="3">
      <c r="B305" s="137"/>
      <c r="C305" s="78"/>
      <c r="D305" s="79" t="s">
        <v>70</v>
      </c>
      <c r="E305" s="241" t="s">
        <v>15</v>
      </c>
      <c r="F305" s="242" t="s">
        <v>71</v>
      </c>
      <c r="G305" s="78"/>
      <c r="H305" s="82">
        <v>42.664</v>
      </c>
      <c r="I305" s="138" t="s">
        <v>15</v>
      </c>
      <c r="J305" s="78"/>
      <c r="K305" s="243"/>
      <c r="L305" s="138" t="s">
        <v>15</v>
      </c>
      <c r="M305" s="244"/>
      <c r="N305" s="243"/>
      <c r="O305" s="138" t="s">
        <v>15</v>
      </c>
      <c r="P305" s="244"/>
      <c r="Q305" s="243">
        <v>42.664</v>
      </c>
      <c r="R305" s="138" t="s">
        <v>15</v>
      </c>
      <c r="S305" s="244"/>
    </row>
    <row r="306" spans="2:19" s="1" customFormat="1" ht="22.5" customHeight="1" hidden="1" outlineLevel="2" collapsed="1">
      <c r="B306" s="115"/>
      <c r="C306" s="70" t="s">
        <v>107</v>
      </c>
      <c r="D306" s="70" t="s">
        <v>67</v>
      </c>
      <c r="E306" s="71" t="s">
        <v>595</v>
      </c>
      <c r="F306" s="72" t="s">
        <v>596</v>
      </c>
      <c r="G306" s="73" t="s">
        <v>68</v>
      </c>
      <c r="H306" s="74">
        <v>3.24</v>
      </c>
      <c r="I306" s="100">
        <v>2507.8</v>
      </c>
      <c r="J306" s="234">
        <f>ROUND(I306*H306,2)</f>
        <v>8125.27</v>
      </c>
      <c r="K306" s="235"/>
      <c r="L306" s="100">
        <v>2507.8</v>
      </c>
      <c r="M306" s="236">
        <f>ROUND(L306*K306,2)</f>
        <v>0</v>
      </c>
      <c r="N306" s="235"/>
      <c r="O306" s="100">
        <v>2507.8</v>
      </c>
      <c r="P306" s="236">
        <f>ROUND(O306*N306,2)</f>
        <v>0</v>
      </c>
      <c r="Q306" s="235">
        <v>3.24</v>
      </c>
      <c r="R306" s="100">
        <v>2507.8</v>
      </c>
      <c r="S306" s="236">
        <f>ROUND(R306*Q306,2)</f>
        <v>8125.27</v>
      </c>
    </row>
    <row r="307" spans="2:19" s="7" customFormat="1" ht="13.5" hidden="1" outlineLevel="3">
      <c r="B307" s="140"/>
      <c r="C307" s="76"/>
      <c r="D307" s="79" t="s">
        <v>70</v>
      </c>
      <c r="E307" s="143" t="s">
        <v>15</v>
      </c>
      <c r="F307" s="201" t="s">
        <v>969</v>
      </c>
      <c r="G307" s="76"/>
      <c r="H307" s="143" t="s">
        <v>15</v>
      </c>
      <c r="I307" s="144" t="s">
        <v>15</v>
      </c>
      <c r="J307" s="76"/>
      <c r="K307" s="237"/>
      <c r="L307" s="144" t="s">
        <v>15</v>
      </c>
      <c r="M307" s="238"/>
      <c r="N307" s="237"/>
      <c r="O307" s="144" t="s">
        <v>15</v>
      </c>
      <c r="P307" s="238"/>
      <c r="Q307" s="237" t="s">
        <v>15</v>
      </c>
      <c r="R307" s="144" t="s">
        <v>15</v>
      </c>
      <c r="S307" s="238"/>
    </row>
    <row r="308" spans="2:19" s="8" customFormat="1" ht="13.5" hidden="1" outlineLevel="3">
      <c r="B308" s="135"/>
      <c r="C308" s="77"/>
      <c r="D308" s="79" t="s">
        <v>70</v>
      </c>
      <c r="E308" s="83" t="s">
        <v>15</v>
      </c>
      <c r="F308" s="84" t="s">
        <v>970</v>
      </c>
      <c r="G308" s="77"/>
      <c r="H308" s="85">
        <v>3.24</v>
      </c>
      <c r="I308" s="136" t="s">
        <v>15</v>
      </c>
      <c r="J308" s="77"/>
      <c r="K308" s="239"/>
      <c r="L308" s="136" t="s">
        <v>15</v>
      </c>
      <c r="M308" s="240"/>
      <c r="N308" s="239"/>
      <c r="O308" s="136" t="s">
        <v>15</v>
      </c>
      <c r="P308" s="240"/>
      <c r="Q308" s="239">
        <v>3.24</v>
      </c>
      <c r="R308" s="136" t="s">
        <v>15</v>
      </c>
      <c r="S308" s="240"/>
    </row>
    <row r="309" spans="2:19" s="9" customFormat="1" ht="13.5" hidden="1" outlineLevel="3">
      <c r="B309" s="137"/>
      <c r="C309" s="78"/>
      <c r="D309" s="79" t="s">
        <v>70</v>
      </c>
      <c r="E309" s="241" t="s">
        <v>15</v>
      </c>
      <c r="F309" s="242" t="s">
        <v>71</v>
      </c>
      <c r="G309" s="78"/>
      <c r="H309" s="82">
        <v>3.24</v>
      </c>
      <c r="I309" s="138" t="s">
        <v>15</v>
      </c>
      <c r="J309" s="78"/>
      <c r="K309" s="243"/>
      <c r="L309" s="138" t="s">
        <v>15</v>
      </c>
      <c r="M309" s="244"/>
      <c r="N309" s="243"/>
      <c r="O309" s="138" t="s">
        <v>15</v>
      </c>
      <c r="P309" s="244"/>
      <c r="Q309" s="243">
        <v>3.24</v>
      </c>
      <c r="R309" s="138" t="s">
        <v>15</v>
      </c>
      <c r="S309" s="244"/>
    </row>
    <row r="310" spans="2:19" s="1" customFormat="1" ht="22.5" customHeight="1" hidden="1" outlineLevel="2" collapsed="1">
      <c r="B310" s="115"/>
      <c r="C310" s="70" t="s">
        <v>108</v>
      </c>
      <c r="D310" s="70" t="s">
        <v>67</v>
      </c>
      <c r="E310" s="71" t="s">
        <v>597</v>
      </c>
      <c r="F310" s="72" t="s">
        <v>598</v>
      </c>
      <c r="G310" s="73" t="s">
        <v>77</v>
      </c>
      <c r="H310" s="74">
        <v>7.2</v>
      </c>
      <c r="I310" s="100">
        <v>975.2</v>
      </c>
      <c r="J310" s="234">
        <f>ROUND(I310*H310,2)</f>
        <v>7021.44</v>
      </c>
      <c r="K310" s="235"/>
      <c r="L310" s="100">
        <v>975.2</v>
      </c>
      <c r="M310" s="236">
        <f>ROUND(L310*K310,2)</f>
        <v>0</v>
      </c>
      <c r="N310" s="235"/>
      <c r="O310" s="100">
        <v>975.2</v>
      </c>
      <c r="P310" s="236">
        <f>ROUND(O310*N310,2)</f>
        <v>0</v>
      </c>
      <c r="Q310" s="235">
        <v>7.2</v>
      </c>
      <c r="R310" s="100">
        <v>975.2</v>
      </c>
      <c r="S310" s="236">
        <f>ROUND(R310*Q310,2)</f>
        <v>7021.44</v>
      </c>
    </row>
    <row r="311" spans="2:19" s="8" customFormat="1" ht="13.5" hidden="1" outlineLevel="3">
      <c r="B311" s="135"/>
      <c r="C311" s="77"/>
      <c r="D311" s="79" t="s">
        <v>70</v>
      </c>
      <c r="E311" s="83" t="s">
        <v>15</v>
      </c>
      <c r="F311" s="84" t="s">
        <v>971</v>
      </c>
      <c r="G311" s="77"/>
      <c r="H311" s="85">
        <v>7.2</v>
      </c>
      <c r="I311" s="136" t="s">
        <v>15</v>
      </c>
      <c r="J311" s="77"/>
      <c r="K311" s="239"/>
      <c r="L311" s="136" t="s">
        <v>15</v>
      </c>
      <c r="M311" s="240"/>
      <c r="N311" s="239"/>
      <c r="O311" s="136" t="s">
        <v>15</v>
      </c>
      <c r="P311" s="240"/>
      <c r="Q311" s="239">
        <v>7.2</v>
      </c>
      <c r="R311" s="136" t="s">
        <v>15</v>
      </c>
      <c r="S311" s="240"/>
    </row>
    <row r="312" spans="2:19" s="9" customFormat="1" ht="13.5" hidden="1" outlineLevel="3">
      <c r="B312" s="137"/>
      <c r="C312" s="78"/>
      <c r="D312" s="79" t="s">
        <v>70</v>
      </c>
      <c r="E312" s="241" t="s">
        <v>15</v>
      </c>
      <c r="F312" s="242" t="s">
        <v>71</v>
      </c>
      <c r="G312" s="78"/>
      <c r="H312" s="82">
        <v>7.2</v>
      </c>
      <c r="I312" s="138" t="s">
        <v>15</v>
      </c>
      <c r="J312" s="78"/>
      <c r="K312" s="243"/>
      <c r="L312" s="138" t="s">
        <v>15</v>
      </c>
      <c r="M312" s="244"/>
      <c r="N312" s="243"/>
      <c r="O312" s="138" t="s">
        <v>15</v>
      </c>
      <c r="P312" s="244"/>
      <c r="Q312" s="243">
        <v>7.2</v>
      </c>
      <c r="R312" s="138" t="s">
        <v>15</v>
      </c>
      <c r="S312" s="244"/>
    </row>
    <row r="313" spans="2:19" s="6" customFormat="1" ht="29.85" customHeight="1" outlineLevel="1" collapsed="1">
      <c r="B313" s="131"/>
      <c r="C313" s="66"/>
      <c r="D313" s="67" t="s">
        <v>36</v>
      </c>
      <c r="E313" s="68" t="s">
        <v>72</v>
      </c>
      <c r="F313" s="68" t="s">
        <v>184</v>
      </c>
      <c r="G313" s="66"/>
      <c r="H313" s="66"/>
      <c r="I313" s="132" t="s">
        <v>15</v>
      </c>
      <c r="J313" s="69">
        <f>SUM(J314:J357)</f>
        <v>615022.0599999999</v>
      </c>
      <c r="K313" s="131"/>
      <c r="L313" s="132" t="s">
        <v>15</v>
      </c>
      <c r="M313" s="233">
        <f>SUM(M314:M357)</f>
        <v>0</v>
      </c>
      <c r="N313" s="131"/>
      <c r="O313" s="132" t="s">
        <v>15</v>
      </c>
      <c r="P313" s="233">
        <f>SUM(P314:P357)</f>
        <v>0</v>
      </c>
      <c r="Q313" s="131"/>
      <c r="R313" s="132" t="s">
        <v>15</v>
      </c>
      <c r="S313" s="233">
        <f>SUM(S314:S357)</f>
        <v>615022.0599999999</v>
      </c>
    </row>
    <row r="314" spans="2:19" s="1" customFormat="1" ht="22.5" customHeight="1" hidden="1" outlineLevel="2" collapsed="1">
      <c r="B314" s="115"/>
      <c r="C314" s="70" t="s">
        <v>109</v>
      </c>
      <c r="D314" s="70" t="s">
        <v>67</v>
      </c>
      <c r="E314" s="71" t="s">
        <v>972</v>
      </c>
      <c r="F314" s="72" t="s">
        <v>973</v>
      </c>
      <c r="G314" s="73" t="s">
        <v>77</v>
      </c>
      <c r="H314" s="74">
        <v>288.825</v>
      </c>
      <c r="I314" s="100">
        <v>222.9</v>
      </c>
      <c r="J314" s="234">
        <f>ROUND(I314*H314,2)</f>
        <v>64379.09</v>
      </c>
      <c r="K314" s="235"/>
      <c r="L314" s="100">
        <v>222.9</v>
      </c>
      <c r="M314" s="236">
        <f>ROUND(L314*K314,2)</f>
        <v>0</v>
      </c>
      <c r="N314" s="235"/>
      <c r="O314" s="100">
        <v>222.9</v>
      </c>
      <c r="P314" s="236">
        <f>ROUND(O314*N314,2)</f>
        <v>0</v>
      </c>
      <c r="Q314" s="235">
        <v>288.825</v>
      </c>
      <c r="R314" s="100">
        <v>222.9</v>
      </c>
      <c r="S314" s="236">
        <f>ROUND(R314*Q314,2)</f>
        <v>64379.09</v>
      </c>
    </row>
    <row r="315" spans="2:19" s="7" customFormat="1" ht="13.5" hidden="1" outlineLevel="3">
      <c r="B315" s="140"/>
      <c r="C315" s="76"/>
      <c r="D315" s="79" t="s">
        <v>70</v>
      </c>
      <c r="E315" s="143" t="s">
        <v>15</v>
      </c>
      <c r="F315" s="201" t="s">
        <v>974</v>
      </c>
      <c r="G315" s="76"/>
      <c r="H315" s="143" t="s">
        <v>15</v>
      </c>
      <c r="I315" s="144" t="s">
        <v>15</v>
      </c>
      <c r="J315" s="76"/>
      <c r="K315" s="237"/>
      <c r="L315" s="144" t="s">
        <v>15</v>
      </c>
      <c r="M315" s="238"/>
      <c r="N315" s="237"/>
      <c r="O315" s="144" t="s">
        <v>15</v>
      </c>
      <c r="P315" s="238"/>
      <c r="Q315" s="237" t="s">
        <v>15</v>
      </c>
      <c r="R315" s="144" t="s">
        <v>15</v>
      </c>
      <c r="S315" s="238"/>
    </row>
    <row r="316" spans="2:19" s="7" customFormat="1" ht="13.5" hidden="1" outlineLevel="3">
      <c r="B316" s="140"/>
      <c r="C316" s="76"/>
      <c r="D316" s="79" t="s">
        <v>70</v>
      </c>
      <c r="E316" s="143" t="s">
        <v>15</v>
      </c>
      <c r="F316" s="201" t="s">
        <v>853</v>
      </c>
      <c r="G316" s="76"/>
      <c r="H316" s="143" t="s">
        <v>15</v>
      </c>
      <c r="I316" s="144" t="s">
        <v>15</v>
      </c>
      <c r="J316" s="76"/>
      <c r="K316" s="237"/>
      <c r="L316" s="144" t="s">
        <v>15</v>
      </c>
      <c r="M316" s="238"/>
      <c r="N316" s="237"/>
      <c r="O316" s="144" t="s">
        <v>15</v>
      </c>
      <c r="P316" s="238"/>
      <c r="Q316" s="237" t="s">
        <v>15</v>
      </c>
      <c r="R316" s="144" t="s">
        <v>15</v>
      </c>
      <c r="S316" s="238"/>
    </row>
    <row r="317" spans="2:19" s="7" customFormat="1" ht="13.5" hidden="1" outlineLevel="3">
      <c r="B317" s="140"/>
      <c r="C317" s="76"/>
      <c r="D317" s="79" t="s">
        <v>70</v>
      </c>
      <c r="E317" s="143" t="s">
        <v>15</v>
      </c>
      <c r="F317" s="201" t="s">
        <v>931</v>
      </c>
      <c r="G317" s="76"/>
      <c r="H317" s="143" t="s">
        <v>15</v>
      </c>
      <c r="I317" s="144" t="s">
        <v>15</v>
      </c>
      <c r="J317" s="76"/>
      <c r="K317" s="237"/>
      <c r="L317" s="144" t="s">
        <v>15</v>
      </c>
      <c r="M317" s="238"/>
      <c r="N317" s="237"/>
      <c r="O317" s="144" t="s">
        <v>15</v>
      </c>
      <c r="P317" s="238"/>
      <c r="Q317" s="237" t="s">
        <v>15</v>
      </c>
      <c r="R317" s="144" t="s">
        <v>15</v>
      </c>
      <c r="S317" s="238"/>
    </row>
    <row r="318" spans="2:19" s="7" customFormat="1" ht="13.5" hidden="1" outlineLevel="3">
      <c r="B318" s="140"/>
      <c r="C318" s="76"/>
      <c r="D318" s="79" t="s">
        <v>70</v>
      </c>
      <c r="E318" s="143" t="s">
        <v>15</v>
      </c>
      <c r="F318" s="201" t="s">
        <v>932</v>
      </c>
      <c r="G318" s="76"/>
      <c r="H318" s="143" t="s">
        <v>15</v>
      </c>
      <c r="I318" s="144" t="s">
        <v>15</v>
      </c>
      <c r="J318" s="76"/>
      <c r="K318" s="237"/>
      <c r="L318" s="144" t="s">
        <v>15</v>
      </c>
      <c r="M318" s="238"/>
      <c r="N318" s="237"/>
      <c r="O318" s="144" t="s">
        <v>15</v>
      </c>
      <c r="P318" s="238"/>
      <c r="Q318" s="237" t="s">
        <v>15</v>
      </c>
      <c r="R318" s="144" t="s">
        <v>15</v>
      </c>
      <c r="S318" s="238"/>
    </row>
    <row r="319" spans="2:19" s="7" customFormat="1" ht="13.5" hidden="1" outlineLevel="3">
      <c r="B319" s="140"/>
      <c r="C319" s="76"/>
      <c r="D319" s="79" t="s">
        <v>70</v>
      </c>
      <c r="E319" s="143" t="s">
        <v>15</v>
      </c>
      <c r="F319" s="201" t="s">
        <v>933</v>
      </c>
      <c r="G319" s="76"/>
      <c r="H319" s="143" t="s">
        <v>15</v>
      </c>
      <c r="I319" s="144" t="s">
        <v>15</v>
      </c>
      <c r="J319" s="76"/>
      <c r="K319" s="237"/>
      <c r="L319" s="144" t="s">
        <v>15</v>
      </c>
      <c r="M319" s="238"/>
      <c r="N319" s="237"/>
      <c r="O319" s="144" t="s">
        <v>15</v>
      </c>
      <c r="P319" s="238"/>
      <c r="Q319" s="237" t="s">
        <v>15</v>
      </c>
      <c r="R319" s="144" t="s">
        <v>15</v>
      </c>
      <c r="S319" s="238"/>
    </row>
    <row r="320" spans="2:19" s="7" customFormat="1" ht="13.5" hidden="1" outlineLevel="3">
      <c r="B320" s="140"/>
      <c r="C320" s="76"/>
      <c r="D320" s="79" t="s">
        <v>70</v>
      </c>
      <c r="E320" s="143" t="s">
        <v>15</v>
      </c>
      <c r="F320" s="201" t="s">
        <v>975</v>
      </c>
      <c r="G320" s="76"/>
      <c r="H320" s="143" t="s">
        <v>15</v>
      </c>
      <c r="I320" s="144" t="s">
        <v>15</v>
      </c>
      <c r="J320" s="76"/>
      <c r="K320" s="237"/>
      <c r="L320" s="144" t="s">
        <v>15</v>
      </c>
      <c r="M320" s="238"/>
      <c r="N320" s="237"/>
      <c r="O320" s="144" t="s">
        <v>15</v>
      </c>
      <c r="P320" s="238"/>
      <c r="Q320" s="237" t="s">
        <v>15</v>
      </c>
      <c r="R320" s="144" t="s">
        <v>15</v>
      </c>
      <c r="S320" s="238"/>
    </row>
    <row r="321" spans="2:19" s="7" customFormat="1" ht="13.5" hidden="1" outlineLevel="3">
      <c r="B321" s="140"/>
      <c r="C321" s="76"/>
      <c r="D321" s="79" t="s">
        <v>70</v>
      </c>
      <c r="E321" s="143" t="s">
        <v>15</v>
      </c>
      <c r="F321" s="201" t="s">
        <v>863</v>
      </c>
      <c r="G321" s="76"/>
      <c r="H321" s="143" t="s">
        <v>15</v>
      </c>
      <c r="I321" s="144" t="s">
        <v>15</v>
      </c>
      <c r="J321" s="76"/>
      <c r="K321" s="237"/>
      <c r="L321" s="144" t="s">
        <v>15</v>
      </c>
      <c r="M321" s="238"/>
      <c r="N321" s="237"/>
      <c r="O321" s="144" t="s">
        <v>15</v>
      </c>
      <c r="P321" s="238"/>
      <c r="Q321" s="237" t="s">
        <v>15</v>
      </c>
      <c r="R321" s="144" t="s">
        <v>15</v>
      </c>
      <c r="S321" s="238"/>
    </row>
    <row r="322" spans="2:19" s="7" customFormat="1" ht="13.5" hidden="1" outlineLevel="3">
      <c r="B322" s="140"/>
      <c r="C322" s="76"/>
      <c r="D322" s="79" t="s">
        <v>70</v>
      </c>
      <c r="E322" s="143" t="s">
        <v>15</v>
      </c>
      <c r="F322" s="201" t="s">
        <v>935</v>
      </c>
      <c r="G322" s="76"/>
      <c r="H322" s="143" t="s">
        <v>15</v>
      </c>
      <c r="I322" s="144" t="s">
        <v>15</v>
      </c>
      <c r="J322" s="76"/>
      <c r="K322" s="237"/>
      <c r="L322" s="144" t="s">
        <v>15</v>
      </c>
      <c r="M322" s="238"/>
      <c r="N322" s="237"/>
      <c r="O322" s="144" t="s">
        <v>15</v>
      </c>
      <c r="P322" s="238"/>
      <c r="Q322" s="237" t="s">
        <v>15</v>
      </c>
      <c r="R322" s="144" t="s">
        <v>15</v>
      </c>
      <c r="S322" s="238"/>
    </row>
    <row r="323" spans="2:19" s="8" customFormat="1" ht="13.5" hidden="1" outlineLevel="3">
      <c r="B323" s="135"/>
      <c r="C323" s="77"/>
      <c r="D323" s="79" t="s">
        <v>70</v>
      </c>
      <c r="E323" s="83" t="s">
        <v>15</v>
      </c>
      <c r="F323" s="84" t="s">
        <v>936</v>
      </c>
      <c r="G323" s="77"/>
      <c r="H323" s="85">
        <v>288.825</v>
      </c>
      <c r="I323" s="136" t="s">
        <v>15</v>
      </c>
      <c r="J323" s="77"/>
      <c r="K323" s="239"/>
      <c r="L323" s="136" t="s">
        <v>15</v>
      </c>
      <c r="M323" s="240"/>
      <c r="N323" s="239"/>
      <c r="O323" s="136" t="s">
        <v>15</v>
      </c>
      <c r="P323" s="240"/>
      <c r="Q323" s="239">
        <v>288.825</v>
      </c>
      <c r="R323" s="136" t="s">
        <v>15</v>
      </c>
      <c r="S323" s="240"/>
    </row>
    <row r="324" spans="2:19" s="9" customFormat="1" ht="13.5" hidden="1" outlineLevel="3">
      <c r="B324" s="137"/>
      <c r="C324" s="78"/>
      <c r="D324" s="79" t="s">
        <v>70</v>
      </c>
      <c r="E324" s="241" t="s">
        <v>15</v>
      </c>
      <c r="F324" s="242" t="s">
        <v>71</v>
      </c>
      <c r="G324" s="78"/>
      <c r="H324" s="82">
        <v>288.825</v>
      </c>
      <c r="I324" s="138" t="s">
        <v>15</v>
      </c>
      <c r="J324" s="78"/>
      <c r="K324" s="243"/>
      <c r="L324" s="138" t="s">
        <v>15</v>
      </c>
      <c r="M324" s="244"/>
      <c r="N324" s="243"/>
      <c r="O324" s="138" t="s">
        <v>15</v>
      </c>
      <c r="P324" s="244"/>
      <c r="Q324" s="243">
        <v>288.825</v>
      </c>
      <c r="R324" s="138" t="s">
        <v>15</v>
      </c>
      <c r="S324" s="244"/>
    </row>
    <row r="325" spans="2:19" s="1" customFormat="1" ht="22.5" customHeight="1" hidden="1" outlineLevel="2" collapsed="1">
      <c r="B325" s="115"/>
      <c r="C325" s="70" t="s">
        <v>110</v>
      </c>
      <c r="D325" s="70" t="s">
        <v>67</v>
      </c>
      <c r="E325" s="71" t="s">
        <v>607</v>
      </c>
      <c r="F325" s="72" t="s">
        <v>608</v>
      </c>
      <c r="G325" s="73" t="s">
        <v>77</v>
      </c>
      <c r="H325" s="74">
        <v>288.825</v>
      </c>
      <c r="I325" s="100">
        <v>181.1</v>
      </c>
      <c r="J325" s="234">
        <f>ROUND(I325*H325,2)</f>
        <v>52306.21</v>
      </c>
      <c r="K325" s="235"/>
      <c r="L325" s="100">
        <v>181.1</v>
      </c>
      <c r="M325" s="236">
        <f>ROUND(L325*K325,2)</f>
        <v>0</v>
      </c>
      <c r="N325" s="235"/>
      <c r="O325" s="100">
        <v>181.1</v>
      </c>
      <c r="P325" s="236">
        <f>ROUND(O325*N325,2)</f>
        <v>0</v>
      </c>
      <c r="Q325" s="235">
        <v>288.825</v>
      </c>
      <c r="R325" s="100">
        <v>181.1</v>
      </c>
      <c r="S325" s="236">
        <f>ROUND(R325*Q325,2)</f>
        <v>52306.21</v>
      </c>
    </row>
    <row r="326" spans="2:19" s="7" customFormat="1" ht="13.5" hidden="1" outlineLevel="3">
      <c r="B326" s="140"/>
      <c r="C326" s="76"/>
      <c r="D326" s="79" t="s">
        <v>70</v>
      </c>
      <c r="E326" s="143" t="s">
        <v>15</v>
      </c>
      <c r="F326" s="201" t="s">
        <v>853</v>
      </c>
      <c r="G326" s="76"/>
      <c r="H326" s="143" t="s">
        <v>15</v>
      </c>
      <c r="I326" s="144" t="s">
        <v>15</v>
      </c>
      <c r="J326" s="76"/>
      <c r="K326" s="237"/>
      <c r="L326" s="144" t="s">
        <v>15</v>
      </c>
      <c r="M326" s="238"/>
      <c r="N326" s="237"/>
      <c r="O326" s="144" t="s">
        <v>15</v>
      </c>
      <c r="P326" s="238"/>
      <c r="Q326" s="237" t="s">
        <v>15</v>
      </c>
      <c r="R326" s="144" t="s">
        <v>15</v>
      </c>
      <c r="S326" s="238"/>
    </row>
    <row r="327" spans="2:19" s="7" customFormat="1" ht="13.5" hidden="1" outlineLevel="3">
      <c r="B327" s="140"/>
      <c r="C327" s="76"/>
      <c r="D327" s="79" t="s">
        <v>70</v>
      </c>
      <c r="E327" s="143" t="s">
        <v>15</v>
      </c>
      <c r="F327" s="201" t="s">
        <v>931</v>
      </c>
      <c r="G327" s="76"/>
      <c r="H327" s="143" t="s">
        <v>15</v>
      </c>
      <c r="I327" s="144" t="s">
        <v>15</v>
      </c>
      <c r="J327" s="76"/>
      <c r="K327" s="237"/>
      <c r="L327" s="144" t="s">
        <v>15</v>
      </c>
      <c r="M327" s="238"/>
      <c r="N327" s="237"/>
      <c r="O327" s="144" t="s">
        <v>15</v>
      </c>
      <c r="P327" s="238"/>
      <c r="Q327" s="237" t="s">
        <v>15</v>
      </c>
      <c r="R327" s="144" t="s">
        <v>15</v>
      </c>
      <c r="S327" s="238"/>
    </row>
    <row r="328" spans="2:19" s="7" customFormat="1" ht="13.5" hidden="1" outlineLevel="3">
      <c r="B328" s="140"/>
      <c r="C328" s="76"/>
      <c r="D328" s="79" t="s">
        <v>70</v>
      </c>
      <c r="E328" s="143" t="s">
        <v>15</v>
      </c>
      <c r="F328" s="201" t="s">
        <v>932</v>
      </c>
      <c r="G328" s="76"/>
      <c r="H328" s="143" t="s">
        <v>15</v>
      </c>
      <c r="I328" s="144" t="s">
        <v>15</v>
      </c>
      <c r="J328" s="76"/>
      <c r="K328" s="237"/>
      <c r="L328" s="144" t="s">
        <v>15</v>
      </c>
      <c r="M328" s="238"/>
      <c r="N328" s="237"/>
      <c r="O328" s="144" t="s">
        <v>15</v>
      </c>
      <c r="P328" s="238"/>
      <c r="Q328" s="237" t="s">
        <v>15</v>
      </c>
      <c r="R328" s="144" t="s">
        <v>15</v>
      </c>
      <c r="S328" s="238"/>
    </row>
    <row r="329" spans="2:19" s="7" customFormat="1" ht="13.5" hidden="1" outlineLevel="3">
      <c r="B329" s="140"/>
      <c r="C329" s="76"/>
      <c r="D329" s="79" t="s">
        <v>70</v>
      </c>
      <c r="E329" s="143" t="s">
        <v>15</v>
      </c>
      <c r="F329" s="201" t="s">
        <v>933</v>
      </c>
      <c r="G329" s="76"/>
      <c r="H329" s="143" t="s">
        <v>15</v>
      </c>
      <c r="I329" s="144" t="s">
        <v>15</v>
      </c>
      <c r="J329" s="76"/>
      <c r="K329" s="237"/>
      <c r="L329" s="144" t="s">
        <v>15</v>
      </c>
      <c r="M329" s="238"/>
      <c r="N329" s="237"/>
      <c r="O329" s="144" t="s">
        <v>15</v>
      </c>
      <c r="P329" s="238"/>
      <c r="Q329" s="237" t="s">
        <v>15</v>
      </c>
      <c r="R329" s="144" t="s">
        <v>15</v>
      </c>
      <c r="S329" s="238"/>
    </row>
    <row r="330" spans="2:19" s="7" customFormat="1" ht="13.5" hidden="1" outlineLevel="3">
      <c r="B330" s="140"/>
      <c r="C330" s="76"/>
      <c r="D330" s="79" t="s">
        <v>70</v>
      </c>
      <c r="E330" s="143" t="s">
        <v>15</v>
      </c>
      <c r="F330" s="201" t="s">
        <v>975</v>
      </c>
      <c r="G330" s="76"/>
      <c r="H330" s="143" t="s">
        <v>15</v>
      </c>
      <c r="I330" s="144" t="s">
        <v>15</v>
      </c>
      <c r="J330" s="76"/>
      <c r="K330" s="237"/>
      <c r="L330" s="144" t="s">
        <v>15</v>
      </c>
      <c r="M330" s="238"/>
      <c r="N330" s="237"/>
      <c r="O330" s="144" t="s">
        <v>15</v>
      </c>
      <c r="P330" s="238"/>
      <c r="Q330" s="237" t="s">
        <v>15</v>
      </c>
      <c r="R330" s="144" t="s">
        <v>15</v>
      </c>
      <c r="S330" s="238"/>
    </row>
    <row r="331" spans="2:19" s="7" customFormat="1" ht="13.5" hidden="1" outlineLevel="3">
      <c r="B331" s="140"/>
      <c r="C331" s="76"/>
      <c r="D331" s="79" t="s">
        <v>70</v>
      </c>
      <c r="E331" s="143" t="s">
        <v>15</v>
      </c>
      <c r="F331" s="201" t="s">
        <v>863</v>
      </c>
      <c r="G331" s="76"/>
      <c r="H331" s="143" t="s">
        <v>15</v>
      </c>
      <c r="I331" s="144" t="s">
        <v>15</v>
      </c>
      <c r="J331" s="76"/>
      <c r="K331" s="237"/>
      <c r="L331" s="144" t="s">
        <v>15</v>
      </c>
      <c r="M331" s="238"/>
      <c r="N331" s="237"/>
      <c r="O331" s="144" t="s">
        <v>15</v>
      </c>
      <c r="P331" s="238"/>
      <c r="Q331" s="237" t="s">
        <v>15</v>
      </c>
      <c r="R331" s="144" t="s">
        <v>15</v>
      </c>
      <c r="S331" s="238"/>
    </row>
    <row r="332" spans="2:19" s="7" customFormat="1" ht="13.5" hidden="1" outlineLevel="3">
      <c r="B332" s="140"/>
      <c r="C332" s="76"/>
      <c r="D332" s="79" t="s">
        <v>70</v>
      </c>
      <c r="E332" s="143" t="s">
        <v>15</v>
      </c>
      <c r="F332" s="201" t="s">
        <v>935</v>
      </c>
      <c r="G332" s="76"/>
      <c r="H332" s="143" t="s">
        <v>15</v>
      </c>
      <c r="I332" s="144" t="s">
        <v>15</v>
      </c>
      <c r="J332" s="76"/>
      <c r="K332" s="237"/>
      <c r="L332" s="144" t="s">
        <v>15</v>
      </c>
      <c r="M332" s="238"/>
      <c r="N332" s="237"/>
      <c r="O332" s="144" t="s">
        <v>15</v>
      </c>
      <c r="P332" s="238"/>
      <c r="Q332" s="237" t="s">
        <v>15</v>
      </c>
      <c r="R332" s="144" t="s">
        <v>15</v>
      </c>
      <c r="S332" s="238"/>
    </row>
    <row r="333" spans="2:19" s="8" customFormat="1" ht="13.5" hidden="1" outlineLevel="3">
      <c r="B333" s="135"/>
      <c r="C333" s="77"/>
      <c r="D333" s="79" t="s">
        <v>70</v>
      </c>
      <c r="E333" s="83" t="s">
        <v>15</v>
      </c>
      <c r="F333" s="84" t="s">
        <v>936</v>
      </c>
      <c r="G333" s="77"/>
      <c r="H333" s="85">
        <v>288.825</v>
      </c>
      <c r="I333" s="136" t="s">
        <v>15</v>
      </c>
      <c r="J333" s="77"/>
      <c r="K333" s="239"/>
      <c r="L333" s="136" t="s">
        <v>15</v>
      </c>
      <c r="M333" s="240"/>
      <c r="N333" s="239"/>
      <c r="O333" s="136" t="s">
        <v>15</v>
      </c>
      <c r="P333" s="240"/>
      <c r="Q333" s="239">
        <v>288.825</v>
      </c>
      <c r="R333" s="136" t="s">
        <v>15</v>
      </c>
      <c r="S333" s="240"/>
    </row>
    <row r="334" spans="2:19" s="9" customFormat="1" ht="13.5" hidden="1" outlineLevel="3">
      <c r="B334" s="137"/>
      <c r="C334" s="78"/>
      <c r="D334" s="79" t="s">
        <v>70</v>
      </c>
      <c r="E334" s="241" t="s">
        <v>15</v>
      </c>
      <c r="F334" s="242" t="s">
        <v>71</v>
      </c>
      <c r="G334" s="78"/>
      <c r="H334" s="82">
        <v>288.825</v>
      </c>
      <c r="I334" s="138" t="s">
        <v>15</v>
      </c>
      <c r="J334" s="78"/>
      <c r="K334" s="243"/>
      <c r="L334" s="138" t="s">
        <v>15</v>
      </c>
      <c r="M334" s="244"/>
      <c r="N334" s="243"/>
      <c r="O334" s="138" t="s">
        <v>15</v>
      </c>
      <c r="P334" s="244"/>
      <c r="Q334" s="243">
        <v>288.825</v>
      </c>
      <c r="R334" s="138" t="s">
        <v>15</v>
      </c>
      <c r="S334" s="244"/>
    </row>
    <row r="335" spans="2:19" s="1" customFormat="1" ht="22.5" customHeight="1" hidden="1" outlineLevel="2" collapsed="1">
      <c r="B335" s="115"/>
      <c r="C335" s="70" t="s">
        <v>111</v>
      </c>
      <c r="D335" s="70" t="s">
        <v>67</v>
      </c>
      <c r="E335" s="71" t="s">
        <v>607</v>
      </c>
      <c r="F335" s="72" t="s">
        <v>608</v>
      </c>
      <c r="G335" s="73" t="s">
        <v>77</v>
      </c>
      <c r="H335" s="74">
        <v>3.95</v>
      </c>
      <c r="I335" s="100">
        <v>181.1</v>
      </c>
      <c r="J335" s="234">
        <f>ROUND(I335*H335,2)</f>
        <v>715.35</v>
      </c>
      <c r="K335" s="235"/>
      <c r="L335" s="100">
        <v>181.1</v>
      </c>
      <c r="M335" s="236">
        <f>ROUND(L335*K335,2)</f>
        <v>0</v>
      </c>
      <c r="N335" s="235"/>
      <c r="O335" s="100">
        <v>181.1</v>
      </c>
      <c r="P335" s="236">
        <f>ROUND(O335*N335,2)</f>
        <v>0</v>
      </c>
      <c r="Q335" s="235">
        <v>3.95</v>
      </c>
      <c r="R335" s="100">
        <v>181.1</v>
      </c>
      <c r="S335" s="236">
        <f>ROUND(R335*Q335,2)</f>
        <v>715.35</v>
      </c>
    </row>
    <row r="336" spans="2:19" s="7" customFormat="1" ht="13.5" hidden="1" outlineLevel="3">
      <c r="B336" s="140"/>
      <c r="C336" s="76"/>
      <c r="D336" s="79" t="s">
        <v>70</v>
      </c>
      <c r="E336" s="143" t="s">
        <v>15</v>
      </c>
      <c r="F336" s="201" t="s">
        <v>925</v>
      </c>
      <c r="G336" s="76"/>
      <c r="H336" s="143" t="s">
        <v>15</v>
      </c>
      <c r="I336" s="144" t="s">
        <v>15</v>
      </c>
      <c r="J336" s="76"/>
      <c r="K336" s="237"/>
      <c r="L336" s="144" t="s">
        <v>15</v>
      </c>
      <c r="M336" s="238"/>
      <c r="N336" s="237"/>
      <c r="O336" s="144" t="s">
        <v>15</v>
      </c>
      <c r="P336" s="238"/>
      <c r="Q336" s="237" t="s">
        <v>15</v>
      </c>
      <c r="R336" s="144" t="s">
        <v>15</v>
      </c>
      <c r="S336" s="238"/>
    </row>
    <row r="337" spans="2:19" s="7" customFormat="1" ht="13.5" hidden="1" outlineLevel="3">
      <c r="B337" s="140"/>
      <c r="C337" s="76"/>
      <c r="D337" s="79" t="s">
        <v>70</v>
      </c>
      <c r="E337" s="143" t="s">
        <v>15</v>
      </c>
      <c r="F337" s="201" t="s">
        <v>926</v>
      </c>
      <c r="G337" s="76"/>
      <c r="H337" s="143" t="s">
        <v>15</v>
      </c>
      <c r="I337" s="144" t="s">
        <v>15</v>
      </c>
      <c r="J337" s="76"/>
      <c r="K337" s="237"/>
      <c r="L337" s="144" t="s">
        <v>15</v>
      </c>
      <c r="M337" s="238"/>
      <c r="N337" s="237"/>
      <c r="O337" s="144" t="s">
        <v>15</v>
      </c>
      <c r="P337" s="238"/>
      <c r="Q337" s="237" t="s">
        <v>15</v>
      </c>
      <c r="R337" s="144" t="s">
        <v>15</v>
      </c>
      <c r="S337" s="238"/>
    </row>
    <row r="338" spans="2:19" s="7" customFormat="1" ht="13.5" hidden="1" outlineLevel="3">
      <c r="B338" s="140"/>
      <c r="C338" s="76"/>
      <c r="D338" s="79" t="s">
        <v>70</v>
      </c>
      <c r="E338" s="143" t="s">
        <v>15</v>
      </c>
      <c r="F338" s="201" t="s">
        <v>927</v>
      </c>
      <c r="G338" s="76"/>
      <c r="H338" s="143" t="s">
        <v>15</v>
      </c>
      <c r="I338" s="144" t="s">
        <v>15</v>
      </c>
      <c r="J338" s="76"/>
      <c r="K338" s="237"/>
      <c r="L338" s="144" t="s">
        <v>15</v>
      </c>
      <c r="M338" s="238"/>
      <c r="N338" s="237"/>
      <c r="O338" s="144" t="s">
        <v>15</v>
      </c>
      <c r="P338" s="238"/>
      <c r="Q338" s="237" t="s">
        <v>15</v>
      </c>
      <c r="R338" s="144" t="s">
        <v>15</v>
      </c>
      <c r="S338" s="238"/>
    </row>
    <row r="339" spans="2:19" s="8" customFormat="1" ht="13.5" hidden="1" outlineLevel="3">
      <c r="B339" s="135"/>
      <c r="C339" s="77"/>
      <c r="D339" s="79" t="s">
        <v>70</v>
      </c>
      <c r="E339" s="83" t="s">
        <v>15</v>
      </c>
      <c r="F339" s="84" t="s">
        <v>928</v>
      </c>
      <c r="G339" s="77"/>
      <c r="H339" s="85">
        <v>3.95</v>
      </c>
      <c r="I339" s="136" t="s">
        <v>15</v>
      </c>
      <c r="J339" s="77"/>
      <c r="K339" s="239"/>
      <c r="L339" s="136" t="s">
        <v>15</v>
      </c>
      <c r="M339" s="240"/>
      <c r="N339" s="239"/>
      <c r="O339" s="136" t="s">
        <v>15</v>
      </c>
      <c r="P339" s="240"/>
      <c r="Q339" s="239">
        <v>3.95</v>
      </c>
      <c r="R339" s="136" t="s">
        <v>15</v>
      </c>
      <c r="S339" s="240"/>
    </row>
    <row r="340" spans="2:19" s="9" customFormat="1" ht="13.5" hidden="1" outlineLevel="3">
      <c r="B340" s="137"/>
      <c r="C340" s="78"/>
      <c r="D340" s="79" t="s">
        <v>70</v>
      </c>
      <c r="E340" s="241" t="s">
        <v>15</v>
      </c>
      <c r="F340" s="242" t="s">
        <v>71</v>
      </c>
      <c r="G340" s="78"/>
      <c r="H340" s="82">
        <v>3.95</v>
      </c>
      <c r="I340" s="138" t="s">
        <v>15</v>
      </c>
      <c r="J340" s="78"/>
      <c r="K340" s="243"/>
      <c r="L340" s="138" t="s">
        <v>15</v>
      </c>
      <c r="M340" s="244"/>
      <c r="N340" s="243"/>
      <c r="O340" s="138" t="s">
        <v>15</v>
      </c>
      <c r="P340" s="244"/>
      <c r="Q340" s="243">
        <v>3.95</v>
      </c>
      <c r="R340" s="138" t="s">
        <v>15</v>
      </c>
      <c r="S340" s="244"/>
    </row>
    <row r="341" spans="2:19" s="1" customFormat="1" ht="22.5" customHeight="1" hidden="1" outlineLevel="2">
      <c r="B341" s="115"/>
      <c r="C341" s="70" t="s">
        <v>112</v>
      </c>
      <c r="D341" s="70" t="s">
        <v>67</v>
      </c>
      <c r="E341" s="71" t="s">
        <v>640</v>
      </c>
      <c r="F341" s="72" t="s">
        <v>641</v>
      </c>
      <c r="G341" s="73" t="s">
        <v>77</v>
      </c>
      <c r="H341" s="74">
        <v>288.825</v>
      </c>
      <c r="I341" s="100">
        <v>30.7</v>
      </c>
      <c r="J341" s="234">
        <f>ROUND(I341*H341,2)</f>
        <v>8866.93</v>
      </c>
      <c r="K341" s="235"/>
      <c r="L341" s="100">
        <v>30.7</v>
      </c>
      <c r="M341" s="236">
        <f>ROUND(L341*K341,2)</f>
        <v>0</v>
      </c>
      <c r="N341" s="235"/>
      <c r="O341" s="100">
        <v>30.7</v>
      </c>
      <c r="P341" s="236">
        <f>ROUND(O341*N341,2)</f>
        <v>0</v>
      </c>
      <c r="Q341" s="235">
        <v>288.825</v>
      </c>
      <c r="R341" s="100">
        <v>30.7</v>
      </c>
      <c r="S341" s="236">
        <f>ROUND(R341*Q341,2)</f>
        <v>8866.93</v>
      </c>
    </row>
    <row r="342" spans="2:19" s="1" customFormat="1" ht="22.5" customHeight="1" hidden="1" outlineLevel="2" collapsed="1">
      <c r="B342" s="115"/>
      <c r="C342" s="70" t="s">
        <v>113</v>
      </c>
      <c r="D342" s="70" t="s">
        <v>67</v>
      </c>
      <c r="E342" s="71" t="s">
        <v>976</v>
      </c>
      <c r="F342" s="72" t="s">
        <v>977</v>
      </c>
      <c r="G342" s="73" t="s">
        <v>77</v>
      </c>
      <c r="H342" s="74">
        <v>897.45</v>
      </c>
      <c r="I342" s="100">
        <v>22.3</v>
      </c>
      <c r="J342" s="234">
        <f>ROUND(I342*H342,2)</f>
        <v>20013.14</v>
      </c>
      <c r="K342" s="235"/>
      <c r="L342" s="100">
        <v>22.3</v>
      </c>
      <c r="M342" s="236">
        <f>ROUND(L342*K342,2)</f>
        <v>0</v>
      </c>
      <c r="N342" s="235"/>
      <c r="O342" s="100">
        <v>22.3</v>
      </c>
      <c r="P342" s="236">
        <f>ROUND(O342*N342,2)</f>
        <v>0</v>
      </c>
      <c r="Q342" s="235">
        <v>897.45</v>
      </c>
      <c r="R342" s="100">
        <v>22.3</v>
      </c>
      <c r="S342" s="236">
        <f>ROUND(R342*Q342,2)</f>
        <v>20013.14</v>
      </c>
    </row>
    <row r="343" spans="2:19" s="8" customFormat="1" ht="13.5" hidden="1" outlineLevel="3">
      <c r="B343" s="135"/>
      <c r="C343" s="77"/>
      <c r="D343" s="79" t="s">
        <v>70</v>
      </c>
      <c r="E343" s="83" t="s">
        <v>15</v>
      </c>
      <c r="F343" s="84" t="s">
        <v>978</v>
      </c>
      <c r="G343" s="77"/>
      <c r="H343" s="85">
        <v>897.45</v>
      </c>
      <c r="I343" s="136" t="s">
        <v>15</v>
      </c>
      <c r="J343" s="77"/>
      <c r="K343" s="239"/>
      <c r="L343" s="136" t="s">
        <v>15</v>
      </c>
      <c r="M343" s="240"/>
      <c r="N343" s="239"/>
      <c r="O343" s="136" t="s">
        <v>15</v>
      </c>
      <c r="P343" s="240"/>
      <c r="Q343" s="239">
        <v>897.45</v>
      </c>
      <c r="R343" s="136" t="s">
        <v>15</v>
      </c>
      <c r="S343" s="240"/>
    </row>
    <row r="344" spans="2:19" s="9" customFormat="1" ht="13.5" hidden="1" outlineLevel="3">
      <c r="B344" s="137"/>
      <c r="C344" s="78"/>
      <c r="D344" s="79" t="s">
        <v>70</v>
      </c>
      <c r="E344" s="241" t="s">
        <v>15</v>
      </c>
      <c r="F344" s="242" t="s">
        <v>71</v>
      </c>
      <c r="G344" s="78"/>
      <c r="H344" s="82">
        <v>897.45</v>
      </c>
      <c r="I344" s="138" t="s">
        <v>15</v>
      </c>
      <c r="J344" s="78"/>
      <c r="K344" s="243"/>
      <c r="L344" s="138" t="s">
        <v>15</v>
      </c>
      <c r="M344" s="244"/>
      <c r="N344" s="243"/>
      <c r="O344" s="138" t="s">
        <v>15</v>
      </c>
      <c r="P344" s="244"/>
      <c r="Q344" s="243">
        <v>897.45</v>
      </c>
      <c r="R344" s="138" t="s">
        <v>15</v>
      </c>
      <c r="S344" s="244"/>
    </row>
    <row r="345" spans="2:19" s="1" customFormat="1" ht="22.5" customHeight="1" hidden="1" outlineLevel="2" collapsed="1">
      <c r="B345" s="115"/>
      <c r="C345" s="70" t="s">
        <v>114</v>
      </c>
      <c r="D345" s="70" t="s">
        <v>67</v>
      </c>
      <c r="E345" s="71" t="s">
        <v>979</v>
      </c>
      <c r="F345" s="72" t="s">
        <v>980</v>
      </c>
      <c r="G345" s="73" t="s">
        <v>77</v>
      </c>
      <c r="H345" s="74">
        <v>1346.175</v>
      </c>
      <c r="I345" s="100">
        <v>285.7</v>
      </c>
      <c r="J345" s="234">
        <f>ROUND(I345*H345,2)</f>
        <v>384602.2</v>
      </c>
      <c r="K345" s="235"/>
      <c r="L345" s="100">
        <v>285.7</v>
      </c>
      <c r="M345" s="236">
        <f>ROUND(L345*K345,2)</f>
        <v>0</v>
      </c>
      <c r="N345" s="235"/>
      <c r="O345" s="100">
        <v>285.7</v>
      </c>
      <c r="P345" s="236">
        <f>ROUND(O345*N345,2)</f>
        <v>0</v>
      </c>
      <c r="Q345" s="235">
        <v>1346.175</v>
      </c>
      <c r="R345" s="100">
        <v>285.7</v>
      </c>
      <c r="S345" s="236">
        <f>ROUND(R345*Q345,2)</f>
        <v>384602.2</v>
      </c>
    </row>
    <row r="346" spans="2:19" s="7" customFormat="1" ht="13.5" hidden="1" outlineLevel="3">
      <c r="B346" s="140"/>
      <c r="C346" s="76"/>
      <c r="D346" s="79" t="s">
        <v>70</v>
      </c>
      <c r="E346" s="143" t="s">
        <v>15</v>
      </c>
      <c r="F346" s="201" t="s">
        <v>853</v>
      </c>
      <c r="G346" s="76"/>
      <c r="H346" s="143" t="s">
        <v>15</v>
      </c>
      <c r="I346" s="144" t="s">
        <v>15</v>
      </c>
      <c r="J346" s="76"/>
      <c r="K346" s="237"/>
      <c r="L346" s="144" t="s">
        <v>15</v>
      </c>
      <c r="M346" s="238"/>
      <c r="N346" s="237"/>
      <c r="O346" s="144" t="s">
        <v>15</v>
      </c>
      <c r="P346" s="238"/>
      <c r="Q346" s="237" t="s">
        <v>15</v>
      </c>
      <c r="R346" s="144" t="s">
        <v>15</v>
      </c>
      <c r="S346" s="238"/>
    </row>
    <row r="347" spans="2:19" s="7" customFormat="1" ht="13.5" hidden="1" outlineLevel="3">
      <c r="B347" s="140"/>
      <c r="C347" s="76"/>
      <c r="D347" s="79" t="s">
        <v>70</v>
      </c>
      <c r="E347" s="143" t="s">
        <v>15</v>
      </c>
      <c r="F347" s="201" t="s">
        <v>981</v>
      </c>
      <c r="G347" s="76"/>
      <c r="H347" s="143" t="s">
        <v>15</v>
      </c>
      <c r="I347" s="144" t="s">
        <v>15</v>
      </c>
      <c r="J347" s="76"/>
      <c r="K347" s="237"/>
      <c r="L347" s="144" t="s">
        <v>15</v>
      </c>
      <c r="M347" s="238"/>
      <c r="N347" s="237"/>
      <c r="O347" s="144" t="s">
        <v>15</v>
      </c>
      <c r="P347" s="238"/>
      <c r="Q347" s="237" t="s">
        <v>15</v>
      </c>
      <c r="R347" s="144" t="s">
        <v>15</v>
      </c>
      <c r="S347" s="238"/>
    </row>
    <row r="348" spans="2:19" s="7" customFormat="1" ht="13.5" hidden="1" outlineLevel="3">
      <c r="B348" s="140"/>
      <c r="C348" s="76"/>
      <c r="D348" s="79" t="s">
        <v>70</v>
      </c>
      <c r="E348" s="143" t="s">
        <v>15</v>
      </c>
      <c r="F348" s="201" t="s">
        <v>982</v>
      </c>
      <c r="G348" s="76"/>
      <c r="H348" s="143" t="s">
        <v>15</v>
      </c>
      <c r="I348" s="144" t="s">
        <v>15</v>
      </c>
      <c r="J348" s="76"/>
      <c r="K348" s="237"/>
      <c r="L348" s="144" t="s">
        <v>15</v>
      </c>
      <c r="M348" s="238"/>
      <c r="N348" s="237"/>
      <c r="O348" s="144" t="s">
        <v>15</v>
      </c>
      <c r="P348" s="238"/>
      <c r="Q348" s="237" t="s">
        <v>15</v>
      </c>
      <c r="R348" s="144" t="s">
        <v>15</v>
      </c>
      <c r="S348" s="238"/>
    </row>
    <row r="349" spans="2:19" s="7" customFormat="1" ht="13.5" hidden="1" outlineLevel="3">
      <c r="B349" s="140"/>
      <c r="C349" s="76"/>
      <c r="D349" s="79" t="s">
        <v>70</v>
      </c>
      <c r="E349" s="143" t="s">
        <v>15</v>
      </c>
      <c r="F349" s="201" t="s">
        <v>983</v>
      </c>
      <c r="G349" s="76"/>
      <c r="H349" s="143" t="s">
        <v>15</v>
      </c>
      <c r="I349" s="144" t="s">
        <v>15</v>
      </c>
      <c r="J349" s="76"/>
      <c r="K349" s="237"/>
      <c r="L349" s="144" t="s">
        <v>15</v>
      </c>
      <c r="M349" s="238"/>
      <c r="N349" s="237"/>
      <c r="O349" s="144" t="s">
        <v>15</v>
      </c>
      <c r="P349" s="238"/>
      <c r="Q349" s="237" t="s">
        <v>15</v>
      </c>
      <c r="R349" s="144" t="s">
        <v>15</v>
      </c>
      <c r="S349" s="238"/>
    </row>
    <row r="350" spans="2:19" s="7" customFormat="1" ht="13.5" hidden="1" outlineLevel="3">
      <c r="B350" s="140"/>
      <c r="C350" s="76"/>
      <c r="D350" s="79" t="s">
        <v>70</v>
      </c>
      <c r="E350" s="143" t="s">
        <v>15</v>
      </c>
      <c r="F350" s="201" t="s">
        <v>984</v>
      </c>
      <c r="G350" s="76"/>
      <c r="H350" s="143" t="s">
        <v>15</v>
      </c>
      <c r="I350" s="144" t="s">
        <v>15</v>
      </c>
      <c r="J350" s="76"/>
      <c r="K350" s="237"/>
      <c r="L350" s="144" t="s">
        <v>15</v>
      </c>
      <c r="M350" s="238"/>
      <c r="N350" s="237"/>
      <c r="O350" s="144" t="s">
        <v>15</v>
      </c>
      <c r="P350" s="238"/>
      <c r="Q350" s="237" t="s">
        <v>15</v>
      </c>
      <c r="R350" s="144" t="s">
        <v>15</v>
      </c>
      <c r="S350" s="238"/>
    </row>
    <row r="351" spans="2:19" s="7" customFormat="1" ht="13.5" hidden="1" outlineLevel="3">
      <c r="B351" s="140"/>
      <c r="C351" s="76"/>
      <c r="D351" s="79" t="s">
        <v>70</v>
      </c>
      <c r="E351" s="143" t="s">
        <v>15</v>
      </c>
      <c r="F351" s="201" t="s">
        <v>863</v>
      </c>
      <c r="G351" s="76"/>
      <c r="H351" s="143" t="s">
        <v>15</v>
      </c>
      <c r="I351" s="144" t="s">
        <v>15</v>
      </c>
      <c r="J351" s="76"/>
      <c r="K351" s="237"/>
      <c r="L351" s="144" t="s">
        <v>15</v>
      </c>
      <c r="M351" s="238"/>
      <c r="N351" s="237"/>
      <c r="O351" s="144" t="s">
        <v>15</v>
      </c>
      <c r="P351" s="238"/>
      <c r="Q351" s="237" t="s">
        <v>15</v>
      </c>
      <c r="R351" s="144" t="s">
        <v>15</v>
      </c>
      <c r="S351" s="238"/>
    </row>
    <row r="352" spans="2:19" s="7" customFormat="1" ht="13.5" hidden="1" outlineLevel="3">
      <c r="B352" s="140"/>
      <c r="C352" s="76"/>
      <c r="D352" s="79" t="s">
        <v>70</v>
      </c>
      <c r="E352" s="143" t="s">
        <v>15</v>
      </c>
      <c r="F352" s="201" t="s">
        <v>985</v>
      </c>
      <c r="G352" s="76"/>
      <c r="H352" s="143" t="s">
        <v>15</v>
      </c>
      <c r="I352" s="144" t="s">
        <v>15</v>
      </c>
      <c r="J352" s="76"/>
      <c r="K352" s="237"/>
      <c r="L352" s="144" t="s">
        <v>15</v>
      </c>
      <c r="M352" s="238"/>
      <c r="N352" s="237"/>
      <c r="O352" s="144" t="s">
        <v>15</v>
      </c>
      <c r="P352" s="238"/>
      <c r="Q352" s="237" t="s">
        <v>15</v>
      </c>
      <c r="R352" s="144" t="s">
        <v>15</v>
      </c>
      <c r="S352" s="238"/>
    </row>
    <row r="353" spans="2:19" s="8" customFormat="1" ht="13.5" hidden="1" outlineLevel="3">
      <c r="B353" s="135"/>
      <c r="C353" s="77"/>
      <c r="D353" s="79" t="s">
        <v>70</v>
      </c>
      <c r="E353" s="83" t="s">
        <v>15</v>
      </c>
      <c r="F353" s="84" t="s">
        <v>986</v>
      </c>
      <c r="G353" s="77"/>
      <c r="H353" s="85">
        <v>1346.175</v>
      </c>
      <c r="I353" s="136" t="s">
        <v>15</v>
      </c>
      <c r="J353" s="77"/>
      <c r="K353" s="239"/>
      <c r="L353" s="136" t="s">
        <v>15</v>
      </c>
      <c r="M353" s="240"/>
      <c r="N353" s="239"/>
      <c r="O353" s="136" t="s">
        <v>15</v>
      </c>
      <c r="P353" s="240"/>
      <c r="Q353" s="239">
        <v>1346.175</v>
      </c>
      <c r="R353" s="136" t="s">
        <v>15</v>
      </c>
      <c r="S353" s="240"/>
    </row>
    <row r="354" spans="2:19" s="9" customFormat="1" ht="13.5" hidden="1" outlineLevel="3">
      <c r="B354" s="137"/>
      <c r="C354" s="78"/>
      <c r="D354" s="79" t="s">
        <v>70</v>
      </c>
      <c r="E354" s="241" t="s">
        <v>15</v>
      </c>
      <c r="F354" s="242" t="s">
        <v>71</v>
      </c>
      <c r="G354" s="78"/>
      <c r="H354" s="82">
        <v>1346.175</v>
      </c>
      <c r="I354" s="138" t="s">
        <v>15</v>
      </c>
      <c r="J354" s="78"/>
      <c r="K354" s="243"/>
      <c r="L354" s="138" t="s">
        <v>15</v>
      </c>
      <c r="M354" s="244"/>
      <c r="N354" s="243"/>
      <c r="O354" s="138" t="s">
        <v>15</v>
      </c>
      <c r="P354" s="244"/>
      <c r="Q354" s="243">
        <v>1346.175</v>
      </c>
      <c r="R354" s="138" t="s">
        <v>15</v>
      </c>
      <c r="S354" s="244"/>
    </row>
    <row r="355" spans="2:19" s="1" customFormat="1" ht="22.5" customHeight="1" hidden="1" outlineLevel="2">
      <c r="B355" s="115"/>
      <c r="C355" s="70" t="s">
        <v>115</v>
      </c>
      <c r="D355" s="70" t="s">
        <v>67</v>
      </c>
      <c r="E355" s="71" t="s">
        <v>987</v>
      </c>
      <c r="F355" s="72" t="s">
        <v>988</v>
      </c>
      <c r="G355" s="73" t="s">
        <v>77</v>
      </c>
      <c r="H355" s="74">
        <v>3.95</v>
      </c>
      <c r="I355" s="100">
        <v>390.1</v>
      </c>
      <c r="J355" s="234">
        <f>ROUND(I355*H355,2)</f>
        <v>1540.9</v>
      </c>
      <c r="K355" s="235"/>
      <c r="L355" s="100">
        <v>390.1</v>
      </c>
      <c r="M355" s="236">
        <f>ROUND(L355*K355,2)</f>
        <v>0</v>
      </c>
      <c r="N355" s="235"/>
      <c r="O355" s="100">
        <v>390.1</v>
      </c>
      <c r="P355" s="236">
        <f>ROUND(O355*N355,2)</f>
        <v>0</v>
      </c>
      <c r="Q355" s="235">
        <v>3.95</v>
      </c>
      <c r="R355" s="100">
        <v>390.1</v>
      </c>
      <c r="S355" s="236">
        <f>ROUND(R355*Q355,2)</f>
        <v>1540.9</v>
      </c>
    </row>
    <row r="356" spans="2:19" s="1" customFormat="1" ht="22.5" customHeight="1" hidden="1" outlineLevel="2">
      <c r="B356" s="115"/>
      <c r="C356" s="70" t="s">
        <v>116</v>
      </c>
      <c r="D356" s="70" t="s">
        <v>67</v>
      </c>
      <c r="E356" s="71" t="s">
        <v>989</v>
      </c>
      <c r="F356" s="72" t="s">
        <v>990</v>
      </c>
      <c r="G356" s="73" t="s">
        <v>77</v>
      </c>
      <c r="H356" s="74">
        <v>448.725</v>
      </c>
      <c r="I356" s="100">
        <v>181.1</v>
      </c>
      <c r="J356" s="234">
        <f>ROUND(I356*H356,2)</f>
        <v>81264.1</v>
      </c>
      <c r="K356" s="235"/>
      <c r="L356" s="100">
        <v>181.1</v>
      </c>
      <c r="M356" s="236">
        <f>ROUND(L356*K356,2)</f>
        <v>0</v>
      </c>
      <c r="N356" s="235"/>
      <c r="O356" s="100">
        <v>181.1</v>
      </c>
      <c r="P356" s="236">
        <f>ROUND(O356*N356,2)</f>
        <v>0</v>
      </c>
      <c r="Q356" s="235">
        <v>448.725</v>
      </c>
      <c r="R356" s="100">
        <v>181.1</v>
      </c>
      <c r="S356" s="236">
        <f>ROUND(R356*Q356,2)</f>
        <v>81264.1</v>
      </c>
    </row>
    <row r="357" spans="2:19" s="1" customFormat="1" ht="22.5" customHeight="1" hidden="1" outlineLevel="2" collapsed="1">
      <c r="B357" s="115"/>
      <c r="C357" s="86" t="s">
        <v>117</v>
      </c>
      <c r="D357" s="86" t="s">
        <v>90</v>
      </c>
      <c r="E357" s="87" t="s">
        <v>649</v>
      </c>
      <c r="F357" s="88" t="s">
        <v>650</v>
      </c>
      <c r="G357" s="89" t="s">
        <v>82</v>
      </c>
      <c r="H357" s="90">
        <v>0.504</v>
      </c>
      <c r="I357" s="101">
        <v>2647.1</v>
      </c>
      <c r="J357" s="245">
        <f>ROUND(I357*H357,2)</f>
        <v>1334.14</v>
      </c>
      <c r="K357" s="246"/>
      <c r="L357" s="101">
        <v>2647.1</v>
      </c>
      <c r="M357" s="247">
        <f>ROUND(L357*K357,2)</f>
        <v>0</v>
      </c>
      <c r="N357" s="246"/>
      <c r="O357" s="101">
        <v>2647.1</v>
      </c>
      <c r="P357" s="247">
        <f>ROUND(O357*N357,2)</f>
        <v>0</v>
      </c>
      <c r="Q357" s="246">
        <v>0.504</v>
      </c>
      <c r="R357" s="101">
        <v>2647.1</v>
      </c>
      <c r="S357" s="247">
        <f>ROUND(R357*Q357,2)</f>
        <v>1334.14</v>
      </c>
    </row>
    <row r="358" spans="2:19" s="7" customFormat="1" ht="13.5" hidden="1" outlineLevel="3">
      <c r="B358" s="140"/>
      <c r="C358" s="76"/>
      <c r="D358" s="79" t="s">
        <v>70</v>
      </c>
      <c r="E358" s="143" t="s">
        <v>15</v>
      </c>
      <c r="F358" s="201" t="s">
        <v>651</v>
      </c>
      <c r="G358" s="76"/>
      <c r="H358" s="143" t="s">
        <v>15</v>
      </c>
      <c r="I358" s="144" t="s">
        <v>15</v>
      </c>
      <c r="J358" s="76"/>
      <c r="K358" s="237"/>
      <c r="L358" s="144" t="s">
        <v>15</v>
      </c>
      <c r="M358" s="238"/>
      <c r="N358" s="237"/>
      <c r="O358" s="144" t="s">
        <v>15</v>
      </c>
      <c r="P358" s="238"/>
      <c r="Q358" s="237" t="s">
        <v>15</v>
      </c>
      <c r="R358" s="144" t="s">
        <v>15</v>
      </c>
      <c r="S358" s="238"/>
    </row>
    <row r="359" spans="2:19" s="8" customFormat="1" ht="13.5" hidden="1" outlineLevel="3">
      <c r="B359" s="135"/>
      <c r="C359" s="77"/>
      <c r="D359" s="79" t="s">
        <v>70</v>
      </c>
      <c r="E359" s="83" t="s">
        <v>15</v>
      </c>
      <c r="F359" s="84" t="s">
        <v>991</v>
      </c>
      <c r="G359" s="77"/>
      <c r="H359" s="85">
        <v>0.504</v>
      </c>
      <c r="I359" s="136" t="s">
        <v>15</v>
      </c>
      <c r="J359" s="77"/>
      <c r="K359" s="239"/>
      <c r="L359" s="136" t="s">
        <v>15</v>
      </c>
      <c r="M359" s="240"/>
      <c r="N359" s="239"/>
      <c r="O359" s="136" t="s">
        <v>15</v>
      </c>
      <c r="P359" s="240"/>
      <c r="Q359" s="239">
        <v>0.504</v>
      </c>
      <c r="R359" s="136" t="s">
        <v>15</v>
      </c>
      <c r="S359" s="240"/>
    </row>
    <row r="360" spans="2:19" s="9" customFormat="1" ht="13.5" hidden="1" outlineLevel="3">
      <c r="B360" s="137"/>
      <c r="C360" s="78"/>
      <c r="D360" s="79" t="s">
        <v>70</v>
      </c>
      <c r="E360" s="241" t="s">
        <v>15</v>
      </c>
      <c r="F360" s="242" t="s">
        <v>71</v>
      </c>
      <c r="G360" s="78"/>
      <c r="H360" s="82">
        <v>0.504</v>
      </c>
      <c r="I360" s="138" t="s">
        <v>15</v>
      </c>
      <c r="J360" s="78"/>
      <c r="K360" s="243"/>
      <c r="L360" s="138" t="s">
        <v>15</v>
      </c>
      <c r="M360" s="244"/>
      <c r="N360" s="243"/>
      <c r="O360" s="138" t="s">
        <v>15</v>
      </c>
      <c r="P360" s="244"/>
      <c r="Q360" s="243">
        <v>0.504</v>
      </c>
      <c r="R360" s="138" t="s">
        <v>15</v>
      </c>
      <c r="S360" s="244"/>
    </row>
    <row r="361" spans="2:19" s="6" customFormat="1" ht="29.85" customHeight="1" outlineLevel="1">
      <c r="B361" s="131"/>
      <c r="C361" s="66"/>
      <c r="D361" s="67" t="s">
        <v>36</v>
      </c>
      <c r="E361" s="68" t="s">
        <v>75</v>
      </c>
      <c r="F361" s="68" t="s">
        <v>185</v>
      </c>
      <c r="G361" s="66"/>
      <c r="H361" s="66"/>
      <c r="I361" s="132" t="s">
        <v>15</v>
      </c>
      <c r="J361" s="69">
        <f>SUM(J362:J402)</f>
        <v>331102.73</v>
      </c>
      <c r="K361" s="131"/>
      <c r="L361" s="132" t="s">
        <v>15</v>
      </c>
      <c r="M361" s="233">
        <f>SUM(M362:M402)</f>
        <v>0</v>
      </c>
      <c r="N361" s="131"/>
      <c r="O361" s="132" t="s">
        <v>15</v>
      </c>
      <c r="P361" s="233">
        <f>SUM(P362:P402)</f>
        <v>-33801.94</v>
      </c>
      <c r="Q361" s="131"/>
      <c r="R361" s="132" t="s">
        <v>15</v>
      </c>
      <c r="S361" s="233">
        <f>SUM(S362:S402)</f>
        <v>331102.73</v>
      </c>
    </row>
    <row r="362" spans="2:19" s="1" customFormat="1" ht="22.5" customHeight="1" outlineLevel="2" collapsed="1">
      <c r="B362" s="115"/>
      <c r="C362" s="70" t="s">
        <v>118</v>
      </c>
      <c r="D362" s="70" t="s">
        <v>67</v>
      </c>
      <c r="E362" s="71" t="s">
        <v>656</v>
      </c>
      <c r="F362" s="72" t="s">
        <v>657</v>
      </c>
      <c r="G362" s="73" t="s">
        <v>104</v>
      </c>
      <c r="H362" s="74">
        <v>4</v>
      </c>
      <c r="I362" s="100">
        <v>34.9</v>
      </c>
      <c r="J362" s="234">
        <f>ROUND(I362*H362,2)</f>
        <v>139.6</v>
      </c>
      <c r="K362" s="235"/>
      <c r="L362" s="100">
        <v>34.9</v>
      </c>
      <c r="M362" s="236">
        <f>ROUND(L362*K362,2)</f>
        <v>0</v>
      </c>
      <c r="N362" s="235"/>
      <c r="O362" s="100">
        <v>34.9</v>
      </c>
      <c r="P362" s="236">
        <f>ROUND(O362*N362,2)</f>
        <v>0</v>
      </c>
      <c r="Q362" s="235">
        <v>4</v>
      </c>
      <c r="R362" s="100">
        <v>34.9</v>
      </c>
      <c r="S362" s="236">
        <f>ROUND(R362*Q362,2)</f>
        <v>139.6</v>
      </c>
    </row>
    <row r="363" spans="2:19" s="8" customFormat="1" ht="13.5" hidden="1" outlineLevel="3">
      <c r="B363" s="135"/>
      <c r="C363" s="77"/>
      <c r="D363" s="79" t="s">
        <v>70</v>
      </c>
      <c r="E363" s="83" t="s">
        <v>15</v>
      </c>
      <c r="F363" s="84" t="s">
        <v>992</v>
      </c>
      <c r="G363" s="77"/>
      <c r="H363" s="85">
        <v>4</v>
      </c>
      <c r="I363" s="136" t="s">
        <v>15</v>
      </c>
      <c r="J363" s="77"/>
      <c r="K363" s="239"/>
      <c r="L363" s="136" t="s">
        <v>15</v>
      </c>
      <c r="M363" s="240"/>
      <c r="N363" s="239"/>
      <c r="O363" s="136" t="s">
        <v>15</v>
      </c>
      <c r="P363" s="240"/>
      <c r="Q363" s="239">
        <v>4</v>
      </c>
      <c r="R363" s="136" t="s">
        <v>15</v>
      </c>
      <c r="S363" s="240"/>
    </row>
    <row r="364" spans="2:19" s="9" customFormat="1" ht="13.5" hidden="1" outlineLevel="3">
      <c r="B364" s="137"/>
      <c r="C364" s="78"/>
      <c r="D364" s="79" t="s">
        <v>70</v>
      </c>
      <c r="E364" s="241" t="s">
        <v>15</v>
      </c>
      <c r="F364" s="242" t="s">
        <v>71</v>
      </c>
      <c r="G364" s="78"/>
      <c r="H364" s="82">
        <v>4</v>
      </c>
      <c r="I364" s="138" t="s">
        <v>15</v>
      </c>
      <c r="J364" s="78"/>
      <c r="K364" s="243"/>
      <c r="L364" s="138" t="s">
        <v>15</v>
      </c>
      <c r="M364" s="244"/>
      <c r="N364" s="243"/>
      <c r="O364" s="138" t="s">
        <v>15</v>
      </c>
      <c r="P364" s="244"/>
      <c r="Q364" s="243">
        <v>4</v>
      </c>
      <c r="R364" s="138" t="s">
        <v>15</v>
      </c>
      <c r="S364" s="244"/>
    </row>
    <row r="365" spans="2:19" s="1" customFormat="1" ht="22.5" customHeight="1" outlineLevel="2" collapsed="1">
      <c r="B365" s="115"/>
      <c r="C365" s="180" t="s">
        <v>119</v>
      </c>
      <c r="D365" s="180" t="s">
        <v>67</v>
      </c>
      <c r="E365" s="181" t="s">
        <v>659</v>
      </c>
      <c r="F365" s="182" t="s">
        <v>660</v>
      </c>
      <c r="G365" s="183" t="s">
        <v>104</v>
      </c>
      <c r="H365" s="184">
        <v>256</v>
      </c>
      <c r="I365" s="185">
        <v>48.8</v>
      </c>
      <c r="J365" s="316">
        <f>ROUND(I365*H365,2)</f>
        <v>12492.8</v>
      </c>
      <c r="K365" s="317"/>
      <c r="L365" s="185">
        <v>48.8</v>
      </c>
      <c r="M365" s="318">
        <f>ROUND(L365*K365,2)</f>
        <v>0</v>
      </c>
      <c r="N365" s="317">
        <v>-30.01</v>
      </c>
      <c r="O365" s="185">
        <v>48.8</v>
      </c>
      <c r="P365" s="318">
        <f>ROUND(O365*N365,2)</f>
        <v>-1464.49</v>
      </c>
      <c r="Q365" s="317">
        <v>256</v>
      </c>
      <c r="R365" s="185">
        <v>48.8</v>
      </c>
      <c r="S365" s="318">
        <f>ROUND(R365*Q365,2)</f>
        <v>12492.8</v>
      </c>
    </row>
    <row r="366" spans="2:19" s="8" customFormat="1" ht="13.5" hidden="1" outlineLevel="3">
      <c r="B366" s="135"/>
      <c r="C366" s="77"/>
      <c r="D366" s="79" t="s">
        <v>70</v>
      </c>
      <c r="E366" s="83" t="s">
        <v>15</v>
      </c>
      <c r="F366" s="84" t="s">
        <v>993</v>
      </c>
      <c r="G366" s="77"/>
      <c r="H366" s="85">
        <v>225</v>
      </c>
      <c r="I366" s="136" t="s">
        <v>15</v>
      </c>
      <c r="J366" s="77"/>
      <c r="K366" s="239"/>
      <c r="L366" s="136" t="s">
        <v>15</v>
      </c>
      <c r="M366" s="240"/>
      <c r="N366" s="239"/>
      <c r="O366" s="136" t="s">
        <v>15</v>
      </c>
      <c r="P366" s="240"/>
      <c r="Q366" s="239">
        <v>225</v>
      </c>
      <c r="R366" s="136" t="s">
        <v>15</v>
      </c>
      <c r="S366" s="240"/>
    </row>
    <row r="367" spans="2:19" s="8" customFormat="1" ht="13.5" hidden="1" outlineLevel="3">
      <c r="B367" s="135"/>
      <c r="C367" s="77"/>
      <c r="D367" s="79" t="s">
        <v>70</v>
      </c>
      <c r="E367" s="83" t="s">
        <v>15</v>
      </c>
      <c r="F367" s="84" t="s">
        <v>994</v>
      </c>
      <c r="G367" s="77"/>
      <c r="H367" s="85">
        <v>31</v>
      </c>
      <c r="I367" s="136" t="s">
        <v>15</v>
      </c>
      <c r="J367" s="77"/>
      <c r="K367" s="239"/>
      <c r="L367" s="136" t="s">
        <v>15</v>
      </c>
      <c r="M367" s="240"/>
      <c r="N367" s="239"/>
      <c r="O367" s="136" t="s">
        <v>15</v>
      </c>
      <c r="P367" s="240"/>
      <c r="Q367" s="239">
        <v>31</v>
      </c>
      <c r="R367" s="136" t="s">
        <v>15</v>
      </c>
      <c r="S367" s="240"/>
    </row>
    <row r="368" spans="2:19" s="9" customFormat="1" ht="13.5" hidden="1" outlineLevel="3">
      <c r="B368" s="137"/>
      <c r="C368" s="78"/>
      <c r="D368" s="79" t="s">
        <v>70</v>
      </c>
      <c r="E368" s="241" t="s">
        <v>15</v>
      </c>
      <c r="F368" s="242" t="s">
        <v>71</v>
      </c>
      <c r="G368" s="78"/>
      <c r="H368" s="82">
        <v>256</v>
      </c>
      <c r="I368" s="138" t="s">
        <v>15</v>
      </c>
      <c r="J368" s="78"/>
      <c r="K368" s="243"/>
      <c r="L368" s="138" t="s">
        <v>15</v>
      </c>
      <c r="M368" s="244"/>
      <c r="N368" s="243"/>
      <c r="O368" s="138" t="s">
        <v>15</v>
      </c>
      <c r="P368" s="244"/>
      <c r="Q368" s="243">
        <v>256</v>
      </c>
      <c r="R368" s="138" t="s">
        <v>15</v>
      </c>
      <c r="S368" s="244"/>
    </row>
    <row r="369" spans="2:19" s="1" customFormat="1" ht="22.5" customHeight="1" outlineLevel="2">
      <c r="B369" s="115"/>
      <c r="C369" s="70" t="s">
        <v>45</v>
      </c>
      <c r="D369" s="70" t="s">
        <v>67</v>
      </c>
      <c r="E369" s="71" t="s">
        <v>995</v>
      </c>
      <c r="F369" s="72" t="s">
        <v>996</v>
      </c>
      <c r="G369" s="73" t="s">
        <v>182</v>
      </c>
      <c r="H369" s="74">
        <v>10</v>
      </c>
      <c r="I369" s="100">
        <v>83.6</v>
      </c>
      <c r="J369" s="234">
        <f>ROUND(I369*H369,2)</f>
        <v>836</v>
      </c>
      <c r="K369" s="235"/>
      <c r="L369" s="100">
        <v>83.6</v>
      </c>
      <c r="M369" s="236">
        <f>ROUND(L369*K369,2)</f>
        <v>0</v>
      </c>
      <c r="N369" s="235"/>
      <c r="O369" s="100">
        <v>83.6</v>
      </c>
      <c r="P369" s="236">
        <f>ROUND(O369*N369,2)</f>
        <v>0</v>
      </c>
      <c r="Q369" s="235">
        <v>10</v>
      </c>
      <c r="R369" s="100">
        <v>83.6</v>
      </c>
      <c r="S369" s="236">
        <f>ROUND(R369*Q369,2)</f>
        <v>836</v>
      </c>
    </row>
    <row r="370" spans="2:19" s="1" customFormat="1" ht="22.5" customHeight="1" outlineLevel="2">
      <c r="B370" s="115"/>
      <c r="C370" s="70" t="s">
        <v>120</v>
      </c>
      <c r="D370" s="70" t="s">
        <v>67</v>
      </c>
      <c r="E370" s="71" t="s">
        <v>676</v>
      </c>
      <c r="F370" s="72" t="s">
        <v>677</v>
      </c>
      <c r="G370" s="73" t="s">
        <v>104</v>
      </c>
      <c r="H370" s="74">
        <v>4</v>
      </c>
      <c r="I370" s="100">
        <v>33.4</v>
      </c>
      <c r="J370" s="234">
        <f>ROUND(I370*H370,2)</f>
        <v>133.6</v>
      </c>
      <c r="K370" s="235"/>
      <c r="L370" s="100">
        <v>33.4</v>
      </c>
      <c r="M370" s="236">
        <f>ROUND(L370*K370,2)</f>
        <v>0</v>
      </c>
      <c r="N370" s="235"/>
      <c r="O370" s="100">
        <v>33.4</v>
      </c>
      <c r="P370" s="236">
        <f>ROUND(O370*N370,2)</f>
        <v>0</v>
      </c>
      <c r="Q370" s="235">
        <v>4</v>
      </c>
      <c r="R370" s="100">
        <v>33.4</v>
      </c>
      <c r="S370" s="236">
        <f>ROUND(R370*Q370,2)</f>
        <v>133.6</v>
      </c>
    </row>
    <row r="371" spans="2:19" s="1" customFormat="1" ht="22.5" customHeight="1" outlineLevel="2">
      <c r="B371" s="115"/>
      <c r="C371" s="180" t="s">
        <v>121</v>
      </c>
      <c r="D371" s="180" t="s">
        <v>67</v>
      </c>
      <c r="E371" s="181" t="s">
        <v>679</v>
      </c>
      <c r="F371" s="182" t="s">
        <v>680</v>
      </c>
      <c r="G371" s="183" t="s">
        <v>104</v>
      </c>
      <c r="H371" s="184">
        <v>256</v>
      </c>
      <c r="I371" s="185">
        <v>39</v>
      </c>
      <c r="J371" s="316">
        <f>ROUND(I371*H371,2)</f>
        <v>9984</v>
      </c>
      <c r="K371" s="317"/>
      <c r="L371" s="185">
        <v>39</v>
      </c>
      <c r="M371" s="318">
        <f>ROUND(L371*K371,2)</f>
        <v>0</v>
      </c>
      <c r="N371" s="317">
        <v>-30.01</v>
      </c>
      <c r="O371" s="185">
        <v>39</v>
      </c>
      <c r="P371" s="318">
        <f>ROUND(O371*N371,2)</f>
        <v>-1170.39</v>
      </c>
      <c r="Q371" s="317">
        <v>256</v>
      </c>
      <c r="R371" s="185">
        <v>39</v>
      </c>
      <c r="S371" s="318">
        <f>ROUND(R371*Q371,2)</f>
        <v>9984</v>
      </c>
    </row>
    <row r="372" spans="2:19" s="1" customFormat="1" ht="22.5" customHeight="1" outlineLevel="2">
      <c r="B372" s="115"/>
      <c r="C372" s="70" t="s">
        <v>122</v>
      </c>
      <c r="D372" s="70" t="s">
        <v>67</v>
      </c>
      <c r="E372" s="71" t="s">
        <v>681</v>
      </c>
      <c r="F372" s="72" t="s">
        <v>682</v>
      </c>
      <c r="G372" s="73" t="s">
        <v>997</v>
      </c>
      <c r="H372" s="74">
        <v>1</v>
      </c>
      <c r="I372" s="100">
        <v>557.3</v>
      </c>
      <c r="J372" s="234">
        <f>ROUND(I372*H372,2)</f>
        <v>557.3</v>
      </c>
      <c r="K372" s="235"/>
      <c r="L372" s="100">
        <v>557.3</v>
      </c>
      <c r="M372" s="236">
        <f>ROUND(L372*K372,2)</f>
        <v>0</v>
      </c>
      <c r="N372" s="235"/>
      <c r="O372" s="100">
        <v>557.3</v>
      </c>
      <c r="P372" s="236">
        <f>ROUND(O372*N372,2)</f>
        <v>0</v>
      </c>
      <c r="Q372" s="235">
        <v>1</v>
      </c>
      <c r="R372" s="100">
        <v>557.3</v>
      </c>
      <c r="S372" s="236">
        <f>ROUND(R372*Q372,2)</f>
        <v>557.3</v>
      </c>
    </row>
    <row r="373" spans="2:19" s="1" customFormat="1" ht="22.5" customHeight="1" outlineLevel="2" collapsed="1">
      <c r="B373" s="115"/>
      <c r="C373" s="70" t="s">
        <v>123</v>
      </c>
      <c r="D373" s="70" t="s">
        <v>67</v>
      </c>
      <c r="E373" s="71" t="s">
        <v>998</v>
      </c>
      <c r="F373" s="72" t="s">
        <v>684</v>
      </c>
      <c r="G373" s="73" t="s">
        <v>182</v>
      </c>
      <c r="H373" s="74">
        <v>16</v>
      </c>
      <c r="I373" s="100">
        <v>1114.6</v>
      </c>
      <c r="J373" s="234">
        <f>ROUND(I373*H373,2)</f>
        <v>17833.6</v>
      </c>
      <c r="K373" s="235"/>
      <c r="L373" s="100">
        <v>1114.6</v>
      </c>
      <c r="M373" s="236">
        <f>ROUND(L373*K373,2)</f>
        <v>0</v>
      </c>
      <c r="N373" s="235"/>
      <c r="O373" s="100">
        <v>1114.6</v>
      </c>
      <c r="P373" s="236">
        <f>ROUND(O373*N373,2)</f>
        <v>0</v>
      </c>
      <c r="Q373" s="235">
        <v>16</v>
      </c>
      <c r="R373" s="100">
        <v>1114.6</v>
      </c>
      <c r="S373" s="236">
        <f>ROUND(R373*Q373,2)</f>
        <v>17833.6</v>
      </c>
    </row>
    <row r="374" spans="2:19" s="8" customFormat="1" ht="13.5" hidden="1" outlineLevel="3">
      <c r="B374" s="135"/>
      <c r="C374" s="77"/>
      <c r="D374" s="79" t="s">
        <v>70</v>
      </c>
      <c r="E374" s="83" t="s">
        <v>15</v>
      </c>
      <c r="F374" s="84" t="s">
        <v>999</v>
      </c>
      <c r="G374" s="77"/>
      <c r="H374" s="85">
        <v>15</v>
      </c>
      <c r="I374" s="136" t="s">
        <v>15</v>
      </c>
      <c r="J374" s="77"/>
      <c r="K374" s="239"/>
      <c r="L374" s="136" t="s">
        <v>15</v>
      </c>
      <c r="M374" s="240"/>
      <c r="N374" s="239"/>
      <c r="O374" s="136" t="s">
        <v>15</v>
      </c>
      <c r="P374" s="240"/>
      <c r="Q374" s="239">
        <v>15</v>
      </c>
      <c r="R374" s="136" t="s">
        <v>15</v>
      </c>
      <c r="S374" s="240"/>
    </row>
    <row r="375" spans="2:19" s="8" customFormat="1" ht="13.5" hidden="1" outlineLevel="3">
      <c r="B375" s="135"/>
      <c r="C375" s="77"/>
      <c r="D375" s="79" t="s">
        <v>70</v>
      </c>
      <c r="E375" s="83" t="s">
        <v>15</v>
      </c>
      <c r="F375" s="84" t="s">
        <v>1000</v>
      </c>
      <c r="G375" s="77"/>
      <c r="H375" s="85">
        <v>1</v>
      </c>
      <c r="I375" s="136" t="s">
        <v>15</v>
      </c>
      <c r="J375" s="77"/>
      <c r="K375" s="239"/>
      <c r="L375" s="136" t="s">
        <v>15</v>
      </c>
      <c r="M375" s="240"/>
      <c r="N375" s="239"/>
      <c r="O375" s="136" t="s">
        <v>15</v>
      </c>
      <c r="P375" s="240"/>
      <c r="Q375" s="239">
        <v>1</v>
      </c>
      <c r="R375" s="136" t="s">
        <v>15</v>
      </c>
      <c r="S375" s="240"/>
    </row>
    <row r="376" spans="2:19" s="9" customFormat="1" ht="13.5" hidden="1" outlineLevel="3">
      <c r="B376" s="137"/>
      <c r="C376" s="78"/>
      <c r="D376" s="79" t="s">
        <v>70</v>
      </c>
      <c r="E376" s="241" t="s">
        <v>15</v>
      </c>
      <c r="F376" s="242" t="s">
        <v>71</v>
      </c>
      <c r="G376" s="78"/>
      <c r="H376" s="82">
        <v>16</v>
      </c>
      <c r="I376" s="138" t="s">
        <v>15</v>
      </c>
      <c r="J376" s="78"/>
      <c r="K376" s="243"/>
      <c r="L376" s="138" t="s">
        <v>15</v>
      </c>
      <c r="M376" s="244"/>
      <c r="N376" s="243"/>
      <c r="O376" s="138" t="s">
        <v>15</v>
      </c>
      <c r="P376" s="244"/>
      <c r="Q376" s="243">
        <v>16</v>
      </c>
      <c r="R376" s="138" t="s">
        <v>15</v>
      </c>
      <c r="S376" s="244"/>
    </row>
    <row r="377" spans="2:19" s="1" customFormat="1" ht="22.5" customHeight="1" outlineLevel="2" collapsed="1">
      <c r="B377" s="115"/>
      <c r="C377" s="180" t="s">
        <v>124</v>
      </c>
      <c r="D377" s="180" t="s">
        <v>67</v>
      </c>
      <c r="E377" s="181" t="s">
        <v>685</v>
      </c>
      <c r="F377" s="182" t="s">
        <v>686</v>
      </c>
      <c r="G377" s="183" t="s">
        <v>182</v>
      </c>
      <c r="H377" s="184">
        <v>9</v>
      </c>
      <c r="I377" s="185">
        <v>4876.2</v>
      </c>
      <c r="J377" s="316">
        <f>ROUND(I377*H377,2)</f>
        <v>43885.8</v>
      </c>
      <c r="K377" s="317"/>
      <c r="L377" s="185">
        <v>4876.2</v>
      </c>
      <c r="M377" s="318">
        <f>ROUND(L377*K377,2)</f>
        <v>0</v>
      </c>
      <c r="N377" s="317">
        <v>-1</v>
      </c>
      <c r="O377" s="185">
        <v>4876.2</v>
      </c>
      <c r="P377" s="318">
        <f>ROUND(O377*N377,2)</f>
        <v>-4876.2</v>
      </c>
      <c r="Q377" s="317">
        <v>9</v>
      </c>
      <c r="R377" s="185">
        <v>4876.2</v>
      </c>
      <c r="S377" s="318">
        <f>ROUND(R377*Q377,2)</f>
        <v>43885.8</v>
      </c>
    </row>
    <row r="378" spans="2:19" s="7" customFormat="1" ht="13.5" hidden="1" outlineLevel="3">
      <c r="B378" s="140"/>
      <c r="C378" s="76"/>
      <c r="D378" s="79" t="s">
        <v>70</v>
      </c>
      <c r="E378" s="143" t="s">
        <v>15</v>
      </c>
      <c r="F378" s="201" t="s">
        <v>1001</v>
      </c>
      <c r="G378" s="76"/>
      <c r="H378" s="143" t="s">
        <v>15</v>
      </c>
      <c r="I378" s="144" t="s">
        <v>15</v>
      </c>
      <c r="J378" s="76"/>
      <c r="K378" s="237"/>
      <c r="L378" s="144" t="s">
        <v>15</v>
      </c>
      <c r="M378" s="238"/>
      <c r="N378" s="237"/>
      <c r="O378" s="144" t="s">
        <v>15</v>
      </c>
      <c r="P378" s="238"/>
      <c r="Q378" s="237" t="s">
        <v>15</v>
      </c>
      <c r="R378" s="144" t="s">
        <v>15</v>
      </c>
      <c r="S378" s="238"/>
    </row>
    <row r="379" spans="2:19" s="7" customFormat="1" ht="13.5" hidden="1" outlineLevel="3">
      <c r="B379" s="140"/>
      <c r="C379" s="76"/>
      <c r="D379" s="79" t="s">
        <v>70</v>
      </c>
      <c r="E379" s="143" t="s">
        <v>15</v>
      </c>
      <c r="F379" s="201" t="s">
        <v>1002</v>
      </c>
      <c r="G379" s="76"/>
      <c r="H379" s="143" t="s">
        <v>15</v>
      </c>
      <c r="I379" s="144" t="s">
        <v>15</v>
      </c>
      <c r="J379" s="76"/>
      <c r="K379" s="237"/>
      <c r="L379" s="144" t="s">
        <v>15</v>
      </c>
      <c r="M379" s="238"/>
      <c r="N379" s="237"/>
      <c r="O379" s="144" t="s">
        <v>15</v>
      </c>
      <c r="P379" s="238"/>
      <c r="Q379" s="237" t="s">
        <v>15</v>
      </c>
      <c r="R379" s="144" t="s">
        <v>15</v>
      </c>
      <c r="S379" s="238"/>
    </row>
    <row r="380" spans="2:19" s="8" customFormat="1" ht="13.5" hidden="1" outlineLevel="3">
      <c r="B380" s="135"/>
      <c r="C380" s="77"/>
      <c r="D380" s="79" t="s">
        <v>70</v>
      </c>
      <c r="E380" s="83" t="s">
        <v>15</v>
      </c>
      <c r="F380" s="84" t="s">
        <v>76</v>
      </c>
      <c r="G380" s="77"/>
      <c r="H380" s="85">
        <v>9</v>
      </c>
      <c r="I380" s="136" t="s">
        <v>15</v>
      </c>
      <c r="J380" s="77"/>
      <c r="K380" s="239"/>
      <c r="L380" s="136" t="s">
        <v>15</v>
      </c>
      <c r="M380" s="240"/>
      <c r="N380" s="239"/>
      <c r="O380" s="136" t="s">
        <v>15</v>
      </c>
      <c r="P380" s="240"/>
      <c r="Q380" s="239">
        <v>9</v>
      </c>
      <c r="R380" s="136" t="s">
        <v>15</v>
      </c>
      <c r="S380" s="240"/>
    </row>
    <row r="381" spans="2:19" s="9" customFormat="1" ht="13.5" hidden="1" outlineLevel="3">
      <c r="B381" s="137"/>
      <c r="C381" s="78"/>
      <c r="D381" s="79" t="s">
        <v>70</v>
      </c>
      <c r="E381" s="241" t="s">
        <v>15</v>
      </c>
      <c r="F381" s="242" t="s">
        <v>71</v>
      </c>
      <c r="G381" s="78"/>
      <c r="H381" s="82">
        <v>9</v>
      </c>
      <c r="I381" s="138" t="s">
        <v>15</v>
      </c>
      <c r="J381" s="78"/>
      <c r="K381" s="243"/>
      <c r="L381" s="138" t="s">
        <v>15</v>
      </c>
      <c r="M381" s="244"/>
      <c r="N381" s="243"/>
      <c r="O381" s="138" t="s">
        <v>15</v>
      </c>
      <c r="P381" s="244"/>
      <c r="Q381" s="243">
        <v>9</v>
      </c>
      <c r="R381" s="138" t="s">
        <v>15</v>
      </c>
      <c r="S381" s="244"/>
    </row>
    <row r="382" spans="2:19" s="1" customFormat="1" ht="22.5" customHeight="1" outlineLevel="2">
      <c r="B382" s="115"/>
      <c r="C382" s="70" t="s">
        <v>125</v>
      </c>
      <c r="D382" s="70" t="s">
        <v>67</v>
      </c>
      <c r="E382" s="71" t="s">
        <v>694</v>
      </c>
      <c r="F382" s="72" t="s">
        <v>695</v>
      </c>
      <c r="G382" s="73" t="s">
        <v>182</v>
      </c>
      <c r="H382" s="74">
        <v>9</v>
      </c>
      <c r="I382" s="100">
        <v>835.9</v>
      </c>
      <c r="J382" s="234">
        <f>ROUND(I382*H382,2)</f>
        <v>7523.1</v>
      </c>
      <c r="K382" s="235"/>
      <c r="L382" s="100">
        <v>835.9</v>
      </c>
      <c r="M382" s="236">
        <f>ROUND(L382*K382,2)</f>
        <v>0</v>
      </c>
      <c r="N382" s="235"/>
      <c r="O382" s="100">
        <v>835.9</v>
      </c>
      <c r="P382" s="236">
        <f>ROUND(O382*N382,2)</f>
        <v>0</v>
      </c>
      <c r="Q382" s="235">
        <v>9</v>
      </c>
      <c r="R382" s="100">
        <v>835.9</v>
      </c>
      <c r="S382" s="236">
        <f>ROUND(R382*Q382,2)</f>
        <v>7523.1</v>
      </c>
    </row>
    <row r="383" spans="2:19" s="1" customFormat="1" ht="22.5" customHeight="1" outlineLevel="2" collapsed="1">
      <c r="B383" s="115"/>
      <c r="C383" s="86" t="s">
        <v>127</v>
      </c>
      <c r="D383" s="86" t="s">
        <v>90</v>
      </c>
      <c r="E383" s="87" t="s">
        <v>1003</v>
      </c>
      <c r="F383" s="88" t="s">
        <v>1004</v>
      </c>
      <c r="G383" s="89" t="s">
        <v>182</v>
      </c>
      <c r="H383" s="90">
        <v>1.373</v>
      </c>
      <c r="I383" s="101">
        <v>1057.5</v>
      </c>
      <c r="J383" s="245">
        <f>ROUND(I383*H383,2)</f>
        <v>1451.95</v>
      </c>
      <c r="K383" s="246"/>
      <c r="L383" s="101">
        <v>1057.5</v>
      </c>
      <c r="M383" s="247">
        <f>ROUND(L383*K383,2)</f>
        <v>0</v>
      </c>
      <c r="N383" s="246"/>
      <c r="O383" s="101">
        <v>1057.5</v>
      </c>
      <c r="P383" s="247">
        <f>ROUND(O383*N383,2)</f>
        <v>0</v>
      </c>
      <c r="Q383" s="246">
        <v>1.373</v>
      </c>
      <c r="R383" s="101">
        <v>1057.5</v>
      </c>
      <c r="S383" s="247">
        <f>ROUND(R383*Q383,2)</f>
        <v>1451.95</v>
      </c>
    </row>
    <row r="384" spans="2:19" s="8" customFormat="1" ht="13.5" hidden="1" outlineLevel="3">
      <c r="B384" s="135"/>
      <c r="C384" s="77"/>
      <c r="D384" s="79" t="s">
        <v>70</v>
      </c>
      <c r="E384" s="83" t="s">
        <v>15</v>
      </c>
      <c r="F384" s="84" t="s">
        <v>1005</v>
      </c>
      <c r="G384" s="77"/>
      <c r="H384" s="85">
        <v>1.373</v>
      </c>
      <c r="I384" s="136" t="s">
        <v>15</v>
      </c>
      <c r="J384" s="77"/>
      <c r="K384" s="239"/>
      <c r="L384" s="136" t="s">
        <v>15</v>
      </c>
      <c r="M384" s="240"/>
      <c r="N384" s="239"/>
      <c r="O384" s="136" t="s">
        <v>15</v>
      </c>
      <c r="P384" s="240"/>
      <c r="Q384" s="239">
        <v>1.373</v>
      </c>
      <c r="R384" s="136" t="s">
        <v>15</v>
      </c>
      <c r="S384" s="240"/>
    </row>
    <row r="385" spans="2:19" s="9" customFormat="1" ht="13.5" hidden="1" outlineLevel="3">
      <c r="B385" s="137"/>
      <c r="C385" s="78"/>
      <c r="D385" s="79" t="s">
        <v>70</v>
      </c>
      <c r="E385" s="241" t="s">
        <v>15</v>
      </c>
      <c r="F385" s="242" t="s">
        <v>71</v>
      </c>
      <c r="G385" s="78"/>
      <c r="H385" s="82">
        <v>1.373</v>
      </c>
      <c r="I385" s="138" t="s">
        <v>15</v>
      </c>
      <c r="J385" s="78"/>
      <c r="K385" s="243"/>
      <c r="L385" s="138" t="s">
        <v>15</v>
      </c>
      <c r="M385" s="244"/>
      <c r="N385" s="243"/>
      <c r="O385" s="138" t="s">
        <v>15</v>
      </c>
      <c r="P385" s="244"/>
      <c r="Q385" s="243">
        <v>1.373</v>
      </c>
      <c r="R385" s="138" t="s">
        <v>15</v>
      </c>
      <c r="S385" s="244"/>
    </row>
    <row r="386" spans="2:19" s="1" customFormat="1" ht="22.5" customHeight="1" outlineLevel="2" collapsed="1">
      <c r="B386" s="115"/>
      <c r="C386" s="194" t="s">
        <v>128</v>
      </c>
      <c r="D386" s="194" t="s">
        <v>90</v>
      </c>
      <c r="E386" s="195" t="s">
        <v>1006</v>
      </c>
      <c r="F386" s="196" t="s">
        <v>1007</v>
      </c>
      <c r="G386" s="197" t="s">
        <v>182</v>
      </c>
      <c r="H386" s="198">
        <v>43.947</v>
      </c>
      <c r="I386" s="199">
        <v>2917.4</v>
      </c>
      <c r="J386" s="319">
        <f>ROUND(I386*H386,2)</f>
        <v>128210.98</v>
      </c>
      <c r="K386" s="320"/>
      <c r="L386" s="199">
        <v>2917.4</v>
      </c>
      <c r="M386" s="321">
        <f>ROUND(L386*K386,2)</f>
        <v>0</v>
      </c>
      <c r="N386" s="320">
        <f>(-30.01/6)</f>
        <v>-5.001666666666667</v>
      </c>
      <c r="O386" s="199">
        <v>2917.4</v>
      </c>
      <c r="P386" s="321">
        <f>ROUND(O386*N386,2)</f>
        <v>-14591.86</v>
      </c>
      <c r="Q386" s="320">
        <v>43.947</v>
      </c>
      <c r="R386" s="199">
        <v>2917.4</v>
      </c>
      <c r="S386" s="321">
        <f>ROUND(R386*Q386,2)</f>
        <v>128210.98</v>
      </c>
    </row>
    <row r="387" spans="2:19" s="8" customFormat="1" ht="13.5" hidden="1" outlineLevel="3">
      <c r="B387" s="135"/>
      <c r="C387" s="77"/>
      <c r="D387" s="79" t="s">
        <v>70</v>
      </c>
      <c r="E387" s="83" t="s">
        <v>15</v>
      </c>
      <c r="F387" s="84" t="s">
        <v>1008</v>
      </c>
      <c r="G387" s="77"/>
      <c r="H387" s="85">
        <v>38.625</v>
      </c>
      <c r="I387" s="136" t="s">
        <v>15</v>
      </c>
      <c r="J387" s="77"/>
      <c r="K387" s="239"/>
      <c r="L387" s="136" t="s">
        <v>15</v>
      </c>
      <c r="M387" s="240"/>
      <c r="N387" s="239"/>
      <c r="O387" s="136" t="s">
        <v>15</v>
      </c>
      <c r="P387" s="240"/>
      <c r="Q387" s="239">
        <v>38.625</v>
      </c>
      <c r="R387" s="136" t="s">
        <v>15</v>
      </c>
      <c r="S387" s="240"/>
    </row>
    <row r="388" spans="2:19" s="8" customFormat="1" ht="13.5" hidden="1" outlineLevel="3">
      <c r="B388" s="135"/>
      <c r="C388" s="77"/>
      <c r="D388" s="79" t="s">
        <v>70</v>
      </c>
      <c r="E388" s="83" t="s">
        <v>15</v>
      </c>
      <c r="F388" s="84" t="s">
        <v>1009</v>
      </c>
      <c r="G388" s="77"/>
      <c r="H388" s="85">
        <v>5.322</v>
      </c>
      <c r="I388" s="136" t="s">
        <v>15</v>
      </c>
      <c r="J388" s="77"/>
      <c r="K388" s="239"/>
      <c r="L388" s="136" t="s">
        <v>15</v>
      </c>
      <c r="M388" s="240"/>
      <c r="N388" s="239"/>
      <c r="O388" s="136" t="s">
        <v>15</v>
      </c>
      <c r="P388" s="240"/>
      <c r="Q388" s="239">
        <v>5.322</v>
      </c>
      <c r="R388" s="136" t="s">
        <v>15</v>
      </c>
      <c r="S388" s="240"/>
    </row>
    <row r="389" spans="2:19" s="9" customFormat="1" ht="13.5" hidden="1" outlineLevel="3">
      <c r="B389" s="137"/>
      <c r="C389" s="78"/>
      <c r="D389" s="79" t="s">
        <v>70</v>
      </c>
      <c r="E389" s="241" t="s">
        <v>15</v>
      </c>
      <c r="F389" s="242" t="s">
        <v>71</v>
      </c>
      <c r="G389" s="78"/>
      <c r="H389" s="82">
        <v>43.947</v>
      </c>
      <c r="I389" s="138" t="s">
        <v>15</v>
      </c>
      <c r="J389" s="78"/>
      <c r="K389" s="243"/>
      <c r="L389" s="138" t="s">
        <v>15</v>
      </c>
      <c r="M389" s="244"/>
      <c r="N389" s="243"/>
      <c r="O389" s="138" t="s">
        <v>15</v>
      </c>
      <c r="P389" s="244"/>
      <c r="Q389" s="243">
        <v>43.947</v>
      </c>
      <c r="R389" s="138" t="s">
        <v>15</v>
      </c>
      <c r="S389" s="244"/>
    </row>
    <row r="390" spans="2:19" s="1" customFormat="1" ht="22.5" customHeight="1" outlineLevel="2">
      <c r="B390" s="115"/>
      <c r="C390" s="86" t="s">
        <v>129</v>
      </c>
      <c r="D390" s="86" t="s">
        <v>90</v>
      </c>
      <c r="E390" s="87" t="s">
        <v>1010</v>
      </c>
      <c r="F390" s="88" t="s">
        <v>1011</v>
      </c>
      <c r="G390" s="89" t="s">
        <v>182</v>
      </c>
      <c r="H390" s="90">
        <v>9</v>
      </c>
      <c r="I390" s="101">
        <v>801.1</v>
      </c>
      <c r="J390" s="245">
        <f aca="true" t="shared" si="0" ref="J390:J402">ROUND(I390*H390,2)</f>
        <v>7209.9</v>
      </c>
      <c r="K390" s="246"/>
      <c r="L390" s="101">
        <v>801.1</v>
      </c>
      <c r="M390" s="247">
        <f aca="true" t="shared" si="1" ref="M390:M402">ROUND(L390*K390,2)</f>
        <v>0</v>
      </c>
      <c r="N390" s="246"/>
      <c r="O390" s="101">
        <v>801.1</v>
      </c>
      <c r="P390" s="247">
        <f aca="true" t="shared" si="2" ref="P390:P402">ROUND(O390*N390,2)</f>
        <v>0</v>
      </c>
      <c r="Q390" s="246">
        <v>9</v>
      </c>
      <c r="R390" s="101">
        <v>801.1</v>
      </c>
      <c r="S390" s="247">
        <f aca="true" t="shared" si="3" ref="S390:S402">ROUND(R390*Q390,2)</f>
        <v>7209.9</v>
      </c>
    </row>
    <row r="391" spans="2:19" s="1" customFormat="1" ht="22.5" customHeight="1" outlineLevel="2">
      <c r="B391" s="115"/>
      <c r="C391" s="86" t="s">
        <v>130</v>
      </c>
      <c r="D391" s="86" t="s">
        <v>90</v>
      </c>
      <c r="E391" s="87" t="s">
        <v>1012</v>
      </c>
      <c r="F391" s="88" t="s">
        <v>1013</v>
      </c>
      <c r="G391" s="89" t="s">
        <v>182</v>
      </c>
      <c r="H391" s="90">
        <v>1</v>
      </c>
      <c r="I391" s="101">
        <v>4774.5</v>
      </c>
      <c r="J391" s="245">
        <f t="shared" si="0"/>
        <v>4774.5</v>
      </c>
      <c r="K391" s="246"/>
      <c r="L391" s="101">
        <v>4774.5</v>
      </c>
      <c r="M391" s="247">
        <f t="shared" si="1"/>
        <v>0</v>
      </c>
      <c r="N391" s="246"/>
      <c r="O391" s="101">
        <v>4774.5</v>
      </c>
      <c r="P391" s="247">
        <f t="shared" si="2"/>
        <v>0</v>
      </c>
      <c r="Q391" s="246">
        <v>1</v>
      </c>
      <c r="R391" s="101">
        <v>4774.5</v>
      </c>
      <c r="S391" s="247">
        <f t="shared" si="3"/>
        <v>4774.5</v>
      </c>
    </row>
    <row r="392" spans="2:19" s="1" customFormat="1" ht="22.5" customHeight="1" outlineLevel="2">
      <c r="B392" s="115"/>
      <c r="C392" s="86" t="s">
        <v>131</v>
      </c>
      <c r="D392" s="86" t="s">
        <v>90</v>
      </c>
      <c r="E392" s="87" t="s">
        <v>1014</v>
      </c>
      <c r="F392" s="88" t="s">
        <v>1015</v>
      </c>
      <c r="G392" s="89" t="s">
        <v>182</v>
      </c>
      <c r="H392" s="90">
        <v>1</v>
      </c>
      <c r="I392" s="101">
        <v>167.2</v>
      </c>
      <c r="J392" s="245">
        <f t="shared" si="0"/>
        <v>167.2</v>
      </c>
      <c r="K392" s="246"/>
      <c r="L392" s="101">
        <v>167.2</v>
      </c>
      <c r="M392" s="247">
        <f t="shared" si="1"/>
        <v>0</v>
      </c>
      <c r="N392" s="246"/>
      <c r="O392" s="101">
        <v>167.2</v>
      </c>
      <c r="P392" s="247">
        <f t="shared" si="2"/>
        <v>0</v>
      </c>
      <c r="Q392" s="246">
        <v>1</v>
      </c>
      <c r="R392" s="101">
        <v>167.2</v>
      </c>
      <c r="S392" s="247">
        <f t="shared" si="3"/>
        <v>167.2</v>
      </c>
    </row>
    <row r="393" spans="2:19" s="1" customFormat="1" ht="22.5" customHeight="1" outlineLevel="2">
      <c r="B393" s="115"/>
      <c r="C393" s="86" t="s">
        <v>132</v>
      </c>
      <c r="D393" s="86" t="s">
        <v>90</v>
      </c>
      <c r="E393" s="87" t="s">
        <v>748</v>
      </c>
      <c r="F393" s="88" t="s">
        <v>749</v>
      </c>
      <c r="G393" s="89" t="s">
        <v>182</v>
      </c>
      <c r="H393" s="90">
        <v>3</v>
      </c>
      <c r="I393" s="101">
        <v>182.6</v>
      </c>
      <c r="J393" s="245">
        <f t="shared" si="0"/>
        <v>547.8</v>
      </c>
      <c r="K393" s="246"/>
      <c r="L393" s="101">
        <v>182.6</v>
      </c>
      <c r="M393" s="247">
        <f t="shared" si="1"/>
        <v>0</v>
      </c>
      <c r="N393" s="246"/>
      <c r="O393" s="101">
        <v>182.6</v>
      </c>
      <c r="P393" s="247">
        <f t="shared" si="2"/>
        <v>0</v>
      </c>
      <c r="Q393" s="246">
        <v>3</v>
      </c>
      <c r="R393" s="101">
        <v>182.6</v>
      </c>
      <c r="S393" s="247">
        <f t="shared" si="3"/>
        <v>547.8</v>
      </c>
    </row>
    <row r="394" spans="2:19" s="1" customFormat="1" ht="22.5" customHeight="1" outlineLevel="2">
      <c r="B394" s="115"/>
      <c r="C394" s="86" t="s">
        <v>133</v>
      </c>
      <c r="D394" s="86" t="s">
        <v>90</v>
      </c>
      <c r="E394" s="87" t="s">
        <v>750</v>
      </c>
      <c r="F394" s="88" t="s">
        <v>751</v>
      </c>
      <c r="G394" s="89" t="s">
        <v>182</v>
      </c>
      <c r="H394" s="90">
        <v>3</v>
      </c>
      <c r="I394" s="101">
        <v>204.9</v>
      </c>
      <c r="J394" s="245">
        <f t="shared" si="0"/>
        <v>614.7</v>
      </c>
      <c r="K394" s="246"/>
      <c r="L394" s="101">
        <v>204.9</v>
      </c>
      <c r="M394" s="247">
        <f t="shared" si="1"/>
        <v>0</v>
      </c>
      <c r="N394" s="246"/>
      <c r="O394" s="101">
        <v>204.9</v>
      </c>
      <c r="P394" s="247">
        <f t="shared" si="2"/>
        <v>0</v>
      </c>
      <c r="Q394" s="246">
        <v>3</v>
      </c>
      <c r="R394" s="101">
        <v>204.9</v>
      </c>
      <c r="S394" s="247">
        <f t="shared" si="3"/>
        <v>614.7</v>
      </c>
    </row>
    <row r="395" spans="2:19" s="1" customFormat="1" ht="22.5" customHeight="1" outlineLevel="2">
      <c r="B395" s="115"/>
      <c r="C395" s="86" t="s">
        <v>134</v>
      </c>
      <c r="D395" s="86" t="s">
        <v>90</v>
      </c>
      <c r="E395" s="87" t="s">
        <v>752</v>
      </c>
      <c r="F395" s="88" t="s">
        <v>753</v>
      </c>
      <c r="G395" s="89" t="s">
        <v>182</v>
      </c>
      <c r="H395" s="90">
        <v>2</v>
      </c>
      <c r="I395" s="101">
        <v>229.9</v>
      </c>
      <c r="J395" s="245">
        <f t="shared" si="0"/>
        <v>459.8</v>
      </c>
      <c r="K395" s="246"/>
      <c r="L395" s="101">
        <v>229.9</v>
      </c>
      <c r="M395" s="247">
        <f t="shared" si="1"/>
        <v>0</v>
      </c>
      <c r="N395" s="246"/>
      <c r="O395" s="101">
        <v>229.9</v>
      </c>
      <c r="P395" s="247">
        <f t="shared" si="2"/>
        <v>0</v>
      </c>
      <c r="Q395" s="246">
        <v>2</v>
      </c>
      <c r="R395" s="101">
        <v>229.9</v>
      </c>
      <c r="S395" s="247">
        <f t="shared" si="3"/>
        <v>459.8</v>
      </c>
    </row>
    <row r="396" spans="2:19" s="1" customFormat="1" ht="31.5" customHeight="1" outlineLevel="2">
      <c r="B396" s="115"/>
      <c r="C396" s="86" t="s">
        <v>135</v>
      </c>
      <c r="D396" s="86" t="s">
        <v>90</v>
      </c>
      <c r="E396" s="87" t="s">
        <v>754</v>
      </c>
      <c r="F396" s="88" t="s">
        <v>1016</v>
      </c>
      <c r="G396" s="89" t="s">
        <v>182</v>
      </c>
      <c r="H396" s="90">
        <v>6</v>
      </c>
      <c r="I396" s="101">
        <v>253.6</v>
      </c>
      <c r="J396" s="245">
        <f t="shared" si="0"/>
        <v>1521.6</v>
      </c>
      <c r="K396" s="246"/>
      <c r="L396" s="101">
        <v>253.6</v>
      </c>
      <c r="M396" s="247">
        <f t="shared" si="1"/>
        <v>0</v>
      </c>
      <c r="N396" s="246"/>
      <c r="O396" s="101">
        <v>253.6</v>
      </c>
      <c r="P396" s="247">
        <f t="shared" si="2"/>
        <v>0</v>
      </c>
      <c r="Q396" s="246">
        <v>6</v>
      </c>
      <c r="R396" s="101">
        <v>253.6</v>
      </c>
      <c r="S396" s="247">
        <f t="shared" si="3"/>
        <v>1521.6</v>
      </c>
    </row>
    <row r="397" spans="2:19" s="1" customFormat="1" ht="22.5" customHeight="1" outlineLevel="2" collapsed="1">
      <c r="B397" s="115"/>
      <c r="C397" s="194" t="s">
        <v>136</v>
      </c>
      <c r="D397" s="194" t="s">
        <v>90</v>
      </c>
      <c r="E397" s="195" t="s">
        <v>756</v>
      </c>
      <c r="F397" s="196" t="s">
        <v>757</v>
      </c>
      <c r="G397" s="197" t="s">
        <v>182</v>
      </c>
      <c r="H397" s="198">
        <v>9</v>
      </c>
      <c r="I397" s="199">
        <v>1018.5</v>
      </c>
      <c r="J397" s="319">
        <f t="shared" si="0"/>
        <v>9166.5</v>
      </c>
      <c r="K397" s="320"/>
      <c r="L397" s="199">
        <v>1018.5</v>
      </c>
      <c r="M397" s="321">
        <f t="shared" si="1"/>
        <v>0</v>
      </c>
      <c r="N397" s="320">
        <v>-1</v>
      </c>
      <c r="O397" s="199">
        <v>1018.5</v>
      </c>
      <c r="P397" s="321">
        <f t="shared" si="2"/>
        <v>-1018.5</v>
      </c>
      <c r="Q397" s="320">
        <v>9</v>
      </c>
      <c r="R397" s="199">
        <v>1018.5</v>
      </c>
      <c r="S397" s="321">
        <f t="shared" si="3"/>
        <v>9166.5</v>
      </c>
    </row>
    <row r="398" spans="2:19" s="1" customFormat="1" ht="22.5" customHeight="1" outlineLevel="2" collapsed="1">
      <c r="B398" s="115"/>
      <c r="C398" s="194" t="s">
        <v>137</v>
      </c>
      <c r="D398" s="194" t="s">
        <v>90</v>
      </c>
      <c r="E398" s="195" t="s">
        <v>758</v>
      </c>
      <c r="F398" s="196" t="s">
        <v>759</v>
      </c>
      <c r="G398" s="197" t="s">
        <v>182</v>
      </c>
      <c r="H398" s="198">
        <v>6</v>
      </c>
      <c r="I398" s="199">
        <v>650.7</v>
      </c>
      <c r="J398" s="319">
        <f t="shared" si="0"/>
        <v>3904.2</v>
      </c>
      <c r="K398" s="320"/>
      <c r="L398" s="199">
        <v>650.7</v>
      </c>
      <c r="M398" s="321">
        <f t="shared" si="1"/>
        <v>0</v>
      </c>
      <c r="N398" s="320">
        <v>-1</v>
      </c>
      <c r="O398" s="199">
        <v>650.7</v>
      </c>
      <c r="P398" s="321">
        <f t="shared" si="2"/>
        <v>-650.7</v>
      </c>
      <c r="Q398" s="320">
        <v>6</v>
      </c>
      <c r="R398" s="199">
        <v>650.7</v>
      </c>
      <c r="S398" s="321">
        <f t="shared" si="3"/>
        <v>3904.2</v>
      </c>
    </row>
    <row r="399" spans="2:19" s="1" customFormat="1" ht="22.5" customHeight="1" outlineLevel="2" collapsed="1">
      <c r="B399" s="115"/>
      <c r="C399" s="194" t="s">
        <v>138</v>
      </c>
      <c r="D399" s="194" t="s">
        <v>90</v>
      </c>
      <c r="E399" s="195" t="s">
        <v>760</v>
      </c>
      <c r="F399" s="196" t="s">
        <v>761</v>
      </c>
      <c r="G399" s="197" t="s">
        <v>182</v>
      </c>
      <c r="H399" s="198">
        <v>7</v>
      </c>
      <c r="I399" s="199">
        <v>901.5</v>
      </c>
      <c r="J399" s="319">
        <f t="shared" si="0"/>
        <v>6310.5</v>
      </c>
      <c r="K399" s="320"/>
      <c r="L399" s="199">
        <v>901.5</v>
      </c>
      <c r="M399" s="321">
        <f t="shared" si="1"/>
        <v>0</v>
      </c>
      <c r="N399" s="320">
        <v>-1</v>
      </c>
      <c r="O399" s="199">
        <v>901.5</v>
      </c>
      <c r="P399" s="321">
        <f t="shared" si="2"/>
        <v>-901.5</v>
      </c>
      <c r="Q399" s="320">
        <v>7</v>
      </c>
      <c r="R399" s="199">
        <v>901.5</v>
      </c>
      <c r="S399" s="321">
        <f t="shared" si="3"/>
        <v>6310.5</v>
      </c>
    </row>
    <row r="400" spans="2:19" s="1" customFormat="1" ht="22.5" customHeight="1" outlineLevel="2" collapsed="1">
      <c r="B400" s="115"/>
      <c r="C400" s="209" t="s">
        <v>139</v>
      </c>
      <c r="D400" s="209" t="s">
        <v>90</v>
      </c>
      <c r="E400" s="210" t="s">
        <v>762</v>
      </c>
      <c r="F400" s="211" t="s">
        <v>763</v>
      </c>
      <c r="G400" s="212" t="s">
        <v>182</v>
      </c>
      <c r="H400" s="213">
        <v>3</v>
      </c>
      <c r="I400" s="101">
        <v>1462.9</v>
      </c>
      <c r="J400" s="501">
        <f t="shared" si="0"/>
        <v>4388.7</v>
      </c>
      <c r="K400" s="502"/>
      <c r="L400" s="101">
        <v>1462.9</v>
      </c>
      <c r="M400" s="503">
        <f t="shared" si="1"/>
        <v>0</v>
      </c>
      <c r="N400" s="502">
        <v>-1</v>
      </c>
      <c r="O400" s="101">
        <v>1462.9</v>
      </c>
      <c r="P400" s="503">
        <f t="shared" si="2"/>
        <v>-1462.9</v>
      </c>
      <c r="Q400" s="502">
        <v>3</v>
      </c>
      <c r="R400" s="101">
        <v>1462.9</v>
      </c>
      <c r="S400" s="503">
        <f t="shared" si="3"/>
        <v>4388.7</v>
      </c>
    </row>
    <row r="401" spans="2:19" s="1" customFormat="1" ht="22.5" customHeight="1" outlineLevel="2" collapsed="1">
      <c r="B401" s="115"/>
      <c r="C401" s="194" t="s">
        <v>140</v>
      </c>
      <c r="D401" s="194" t="s">
        <v>90</v>
      </c>
      <c r="E401" s="195" t="s">
        <v>764</v>
      </c>
      <c r="F401" s="196" t="s">
        <v>765</v>
      </c>
      <c r="G401" s="197" t="s">
        <v>182</v>
      </c>
      <c r="H401" s="198">
        <v>9</v>
      </c>
      <c r="I401" s="199">
        <v>5433.5</v>
      </c>
      <c r="J401" s="319">
        <f t="shared" si="0"/>
        <v>48901.5</v>
      </c>
      <c r="K401" s="320"/>
      <c r="L401" s="199">
        <v>5433.5</v>
      </c>
      <c r="M401" s="321">
        <f t="shared" si="1"/>
        <v>0</v>
      </c>
      <c r="N401" s="320">
        <v>-1</v>
      </c>
      <c r="O401" s="199">
        <v>5433.5</v>
      </c>
      <c r="P401" s="321">
        <f t="shared" si="2"/>
        <v>-5433.5</v>
      </c>
      <c r="Q401" s="320">
        <v>9</v>
      </c>
      <c r="R401" s="199">
        <v>5433.5</v>
      </c>
      <c r="S401" s="321">
        <f t="shared" si="3"/>
        <v>48901.5</v>
      </c>
    </row>
    <row r="402" spans="2:19" s="1" customFormat="1" ht="22.5" customHeight="1" outlineLevel="2" collapsed="1">
      <c r="B402" s="115"/>
      <c r="C402" s="194" t="s">
        <v>141</v>
      </c>
      <c r="D402" s="194" t="s">
        <v>90</v>
      </c>
      <c r="E402" s="195" t="s">
        <v>1017</v>
      </c>
      <c r="F402" s="196" t="s">
        <v>1018</v>
      </c>
      <c r="G402" s="197" t="s">
        <v>182</v>
      </c>
      <c r="H402" s="198">
        <v>9</v>
      </c>
      <c r="I402" s="199">
        <v>2231.9</v>
      </c>
      <c r="J402" s="319">
        <f t="shared" si="0"/>
        <v>20087.1</v>
      </c>
      <c r="K402" s="320"/>
      <c r="L402" s="199">
        <v>2231.9</v>
      </c>
      <c r="M402" s="321">
        <f t="shared" si="1"/>
        <v>0</v>
      </c>
      <c r="N402" s="320">
        <v>-1</v>
      </c>
      <c r="O402" s="199">
        <v>2231.9</v>
      </c>
      <c r="P402" s="321">
        <f t="shared" si="2"/>
        <v>-2231.9</v>
      </c>
      <c r="Q402" s="320">
        <v>9</v>
      </c>
      <c r="R402" s="199">
        <v>2231.9</v>
      </c>
      <c r="S402" s="321">
        <f t="shared" si="3"/>
        <v>20087.1</v>
      </c>
    </row>
    <row r="403" spans="2:19" s="6" customFormat="1" ht="29.85" customHeight="1" outlineLevel="1" collapsed="1">
      <c r="B403" s="131"/>
      <c r="C403" s="66"/>
      <c r="D403" s="67" t="s">
        <v>36</v>
      </c>
      <c r="E403" s="68" t="s">
        <v>157</v>
      </c>
      <c r="F403" s="68" t="s">
        <v>1019</v>
      </c>
      <c r="G403" s="66"/>
      <c r="H403" s="66"/>
      <c r="I403" s="132" t="s">
        <v>15</v>
      </c>
      <c r="J403" s="69">
        <f>SUM(J404:J408)</f>
        <v>24049</v>
      </c>
      <c r="K403" s="131"/>
      <c r="L403" s="132" t="s">
        <v>15</v>
      </c>
      <c r="M403" s="233">
        <f>SUM(M404:M408)</f>
        <v>0</v>
      </c>
      <c r="N403" s="131"/>
      <c r="O403" s="132" t="s">
        <v>15</v>
      </c>
      <c r="P403" s="233">
        <f>SUM(P404:P408)</f>
        <v>0</v>
      </c>
      <c r="Q403" s="131"/>
      <c r="R403" s="132" t="s">
        <v>15</v>
      </c>
      <c r="S403" s="233">
        <f>SUM(S404:S408)</f>
        <v>24049</v>
      </c>
    </row>
    <row r="404" spans="2:19" s="1" customFormat="1" ht="22.5" customHeight="1" hidden="1" outlineLevel="2" collapsed="1">
      <c r="B404" s="115"/>
      <c r="C404" s="70" t="s">
        <v>142</v>
      </c>
      <c r="D404" s="70" t="s">
        <v>67</v>
      </c>
      <c r="E404" s="71" t="s">
        <v>1020</v>
      </c>
      <c r="F404" s="72" t="s">
        <v>1021</v>
      </c>
      <c r="G404" s="73" t="s">
        <v>104</v>
      </c>
      <c r="H404" s="74">
        <v>284</v>
      </c>
      <c r="I404" s="100">
        <v>83.6</v>
      </c>
      <c r="J404" s="234">
        <f>ROUND(I404*H404,2)</f>
        <v>23742.4</v>
      </c>
      <c r="K404" s="235"/>
      <c r="L404" s="100">
        <v>83.6</v>
      </c>
      <c r="M404" s="236">
        <f>ROUND(L404*K404,2)</f>
        <v>0</v>
      </c>
      <c r="N404" s="235"/>
      <c r="O404" s="100">
        <v>83.6</v>
      </c>
      <c r="P404" s="236">
        <f>ROUND(O404*N404,2)</f>
        <v>0</v>
      </c>
      <c r="Q404" s="235">
        <v>284</v>
      </c>
      <c r="R404" s="100">
        <v>83.6</v>
      </c>
      <c r="S404" s="236">
        <f>ROUND(R404*Q404,2)</f>
        <v>23742.4</v>
      </c>
    </row>
    <row r="405" spans="2:19" s="7" customFormat="1" ht="13.5" hidden="1" outlineLevel="3">
      <c r="B405" s="140"/>
      <c r="C405" s="76"/>
      <c r="D405" s="79" t="s">
        <v>70</v>
      </c>
      <c r="E405" s="143" t="s">
        <v>15</v>
      </c>
      <c r="F405" s="201" t="s">
        <v>1022</v>
      </c>
      <c r="G405" s="76"/>
      <c r="H405" s="143" t="s">
        <v>15</v>
      </c>
      <c r="I405" s="144" t="s">
        <v>15</v>
      </c>
      <c r="J405" s="76"/>
      <c r="K405" s="237"/>
      <c r="L405" s="144" t="s">
        <v>15</v>
      </c>
      <c r="M405" s="238"/>
      <c r="N405" s="237"/>
      <c r="O405" s="144" t="s">
        <v>15</v>
      </c>
      <c r="P405" s="238"/>
      <c r="Q405" s="237" t="s">
        <v>15</v>
      </c>
      <c r="R405" s="144" t="s">
        <v>15</v>
      </c>
      <c r="S405" s="238"/>
    </row>
    <row r="406" spans="2:19" s="8" customFormat="1" ht="13.5" hidden="1" outlineLevel="3">
      <c r="B406" s="135"/>
      <c r="C406" s="77"/>
      <c r="D406" s="79" t="s">
        <v>70</v>
      </c>
      <c r="E406" s="83" t="s">
        <v>15</v>
      </c>
      <c r="F406" s="84" t="s">
        <v>955</v>
      </c>
      <c r="G406" s="77"/>
      <c r="H406" s="85">
        <v>284</v>
      </c>
      <c r="I406" s="136" t="s">
        <v>15</v>
      </c>
      <c r="J406" s="77"/>
      <c r="K406" s="239"/>
      <c r="L406" s="136" t="s">
        <v>15</v>
      </c>
      <c r="M406" s="240"/>
      <c r="N406" s="239"/>
      <c r="O406" s="136" t="s">
        <v>15</v>
      </c>
      <c r="P406" s="240"/>
      <c r="Q406" s="239">
        <v>284</v>
      </c>
      <c r="R406" s="136" t="s">
        <v>15</v>
      </c>
      <c r="S406" s="240"/>
    </row>
    <row r="407" spans="2:19" s="9" customFormat="1" ht="13.5" hidden="1" outlineLevel="3">
      <c r="B407" s="137"/>
      <c r="C407" s="78"/>
      <c r="D407" s="79" t="s">
        <v>70</v>
      </c>
      <c r="E407" s="241" t="s">
        <v>15</v>
      </c>
      <c r="F407" s="242" t="s">
        <v>71</v>
      </c>
      <c r="G407" s="78"/>
      <c r="H407" s="82">
        <v>284</v>
      </c>
      <c r="I407" s="138" t="s">
        <v>15</v>
      </c>
      <c r="J407" s="78"/>
      <c r="K407" s="243"/>
      <c r="L407" s="138" t="s">
        <v>15</v>
      </c>
      <c r="M407" s="244"/>
      <c r="N407" s="243"/>
      <c r="O407" s="138" t="s">
        <v>15</v>
      </c>
      <c r="P407" s="244"/>
      <c r="Q407" s="243">
        <v>284</v>
      </c>
      <c r="R407" s="138" t="s">
        <v>15</v>
      </c>
      <c r="S407" s="244"/>
    </row>
    <row r="408" spans="2:19" s="1" customFormat="1" ht="22.5" customHeight="1" hidden="1" outlineLevel="2" collapsed="1">
      <c r="B408" s="115"/>
      <c r="C408" s="70" t="s">
        <v>143</v>
      </c>
      <c r="D408" s="70" t="s">
        <v>67</v>
      </c>
      <c r="E408" s="71" t="s">
        <v>1023</v>
      </c>
      <c r="F408" s="72" t="s">
        <v>1024</v>
      </c>
      <c r="G408" s="73" t="s">
        <v>104</v>
      </c>
      <c r="H408" s="74">
        <v>2</v>
      </c>
      <c r="I408" s="100">
        <v>153.3</v>
      </c>
      <c r="J408" s="234">
        <f>ROUND(I408*H408,2)</f>
        <v>306.6</v>
      </c>
      <c r="K408" s="235"/>
      <c r="L408" s="100">
        <v>153.3</v>
      </c>
      <c r="M408" s="236">
        <f>ROUND(L408*K408,2)</f>
        <v>0</v>
      </c>
      <c r="N408" s="235"/>
      <c r="O408" s="100">
        <v>153.3</v>
      </c>
      <c r="P408" s="236">
        <f>ROUND(O408*N408,2)</f>
        <v>0</v>
      </c>
      <c r="Q408" s="235">
        <v>2</v>
      </c>
      <c r="R408" s="100">
        <v>153.3</v>
      </c>
      <c r="S408" s="236">
        <f>ROUND(R408*Q408,2)</f>
        <v>306.6</v>
      </c>
    </row>
    <row r="409" spans="2:19" s="7" customFormat="1" ht="13.5" hidden="1" outlineLevel="3">
      <c r="B409" s="140"/>
      <c r="C409" s="76"/>
      <c r="D409" s="79" t="s">
        <v>70</v>
      </c>
      <c r="E409" s="143" t="s">
        <v>15</v>
      </c>
      <c r="F409" s="201" t="s">
        <v>1025</v>
      </c>
      <c r="G409" s="76"/>
      <c r="H409" s="143" t="s">
        <v>15</v>
      </c>
      <c r="I409" s="144" t="s">
        <v>15</v>
      </c>
      <c r="J409" s="76"/>
      <c r="K409" s="237"/>
      <c r="L409" s="144" t="s">
        <v>15</v>
      </c>
      <c r="M409" s="238"/>
      <c r="N409" s="237"/>
      <c r="O409" s="144" t="s">
        <v>15</v>
      </c>
      <c r="P409" s="238"/>
      <c r="Q409" s="237" t="s">
        <v>15</v>
      </c>
      <c r="R409" s="144" t="s">
        <v>15</v>
      </c>
      <c r="S409" s="238"/>
    </row>
    <row r="410" spans="2:19" s="8" customFormat="1" ht="13.5" hidden="1" outlineLevel="3">
      <c r="B410" s="135"/>
      <c r="C410" s="77"/>
      <c r="D410" s="79" t="s">
        <v>70</v>
      </c>
      <c r="E410" s="83" t="s">
        <v>15</v>
      </c>
      <c r="F410" s="84" t="s">
        <v>37</v>
      </c>
      <c r="G410" s="77"/>
      <c r="H410" s="85">
        <v>2</v>
      </c>
      <c r="I410" s="136" t="s">
        <v>15</v>
      </c>
      <c r="J410" s="77"/>
      <c r="K410" s="239"/>
      <c r="L410" s="136" t="s">
        <v>15</v>
      </c>
      <c r="M410" s="240"/>
      <c r="N410" s="239"/>
      <c r="O410" s="136" t="s">
        <v>15</v>
      </c>
      <c r="P410" s="240"/>
      <c r="Q410" s="239">
        <v>2</v>
      </c>
      <c r="R410" s="136" t="s">
        <v>15</v>
      </c>
      <c r="S410" s="240"/>
    </row>
    <row r="411" spans="2:19" s="9" customFormat="1" ht="13.5" hidden="1" outlineLevel="3">
      <c r="B411" s="137"/>
      <c r="C411" s="78"/>
      <c r="D411" s="79" t="s">
        <v>70</v>
      </c>
      <c r="E411" s="241" t="s">
        <v>15</v>
      </c>
      <c r="F411" s="242" t="s">
        <v>71</v>
      </c>
      <c r="G411" s="78"/>
      <c r="H411" s="82">
        <v>2</v>
      </c>
      <c r="I411" s="138" t="s">
        <v>15</v>
      </c>
      <c r="J411" s="78"/>
      <c r="K411" s="243"/>
      <c r="L411" s="138" t="s">
        <v>15</v>
      </c>
      <c r="M411" s="244"/>
      <c r="N411" s="243"/>
      <c r="O411" s="138" t="s">
        <v>15</v>
      </c>
      <c r="P411" s="244"/>
      <c r="Q411" s="243">
        <v>2</v>
      </c>
      <c r="R411" s="138" t="s">
        <v>15</v>
      </c>
      <c r="S411" s="244"/>
    </row>
    <row r="412" spans="2:19" s="6" customFormat="1" ht="29.85" customHeight="1" outlineLevel="1" collapsed="1">
      <c r="B412" s="131"/>
      <c r="C412" s="66"/>
      <c r="D412" s="67" t="s">
        <v>36</v>
      </c>
      <c r="E412" s="68" t="s">
        <v>165</v>
      </c>
      <c r="F412" s="68" t="s">
        <v>768</v>
      </c>
      <c r="G412" s="66"/>
      <c r="H412" s="66"/>
      <c r="I412" s="132" t="s">
        <v>15</v>
      </c>
      <c r="J412" s="69">
        <f>J413</f>
        <v>45501.71</v>
      </c>
      <c r="K412" s="131"/>
      <c r="L412" s="132" t="s">
        <v>15</v>
      </c>
      <c r="M412" s="233">
        <f>M413</f>
        <v>0</v>
      </c>
      <c r="N412" s="131"/>
      <c r="O412" s="132" t="s">
        <v>15</v>
      </c>
      <c r="P412" s="233">
        <f>P413</f>
        <v>0</v>
      </c>
      <c r="Q412" s="131"/>
      <c r="R412" s="132" t="s">
        <v>15</v>
      </c>
      <c r="S412" s="233">
        <f>S413</f>
        <v>45501.71</v>
      </c>
    </row>
    <row r="413" spans="2:19" s="1" customFormat="1" ht="22.5" customHeight="1" hidden="1" outlineLevel="2">
      <c r="B413" s="115"/>
      <c r="C413" s="70" t="s">
        <v>144</v>
      </c>
      <c r="D413" s="70" t="s">
        <v>67</v>
      </c>
      <c r="E413" s="71" t="s">
        <v>769</v>
      </c>
      <c r="F413" s="72" t="s">
        <v>770</v>
      </c>
      <c r="G413" s="73" t="s">
        <v>82</v>
      </c>
      <c r="H413" s="74">
        <v>932.412</v>
      </c>
      <c r="I413" s="100">
        <v>48.8</v>
      </c>
      <c r="J413" s="234">
        <f>ROUND(I413*H413,2)</f>
        <v>45501.71</v>
      </c>
      <c r="K413" s="235"/>
      <c r="L413" s="100">
        <v>48.8</v>
      </c>
      <c r="M413" s="236">
        <f>ROUND(L413*K413,2)</f>
        <v>0</v>
      </c>
      <c r="N413" s="235"/>
      <c r="O413" s="100">
        <v>48.8</v>
      </c>
      <c r="P413" s="236">
        <f>ROUND(O413*N413,2)</f>
        <v>0</v>
      </c>
      <c r="Q413" s="235">
        <v>932.412</v>
      </c>
      <c r="R413" s="100">
        <v>48.8</v>
      </c>
      <c r="S413" s="236">
        <f>ROUND(R413*Q413,2)</f>
        <v>45501.71</v>
      </c>
    </row>
    <row r="414" spans="2:19" s="1" customFormat="1" ht="6.9" customHeight="1">
      <c r="B414" s="133"/>
      <c r="C414" s="134"/>
      <c r="D414" s="134"/>
      <c r="E414" s="134"/>
      <c r="F414" s="134"/>
      <c r="G414" s="134"/>
      <c r="H414" s="134"/>
      <c r="I414" s="139"/>
      <c r="J414" s="134"/>
      <c r="K414" s="133"/>
      <c r="L414" s="139"/>
      <c r="M414" s="272"/>
      <c r="N414" s="133"/>
      <c r="O414" s="139"/>
      <c r="P414" s="272"/>
      <c r="Q414" s="133"/>
      <c r="R414" s="139"/>
      <c r="S414" s="272"/>
    </row>
    <row r="416" spans="3:5" ht="13.5">
      <c r="C416" s="187" t="s">
        <v>812</v>
      </c>
      <c r="D416" s="193"/>
      <c r="E416" s="193"/>
    </row>
    <row r="417" spans="3:5" ht="13.5">
      <c r="C417" s="188"/>
      <c r="D417" s="193" t="s">
        <v>813</v>
      </c>
      <c r="E417" s="193"/>
    </row>
    <row r="418" spans="3:5" ht="13.5">
      <c r="C418" s="189"/>
      <c r="D418" s="193" t="s">
        <v>814</v>
      </c>
      <c r="E418" s="193"/>
    </row>
    <row r="419" spans="3:5" ht="13.5">
      <c r="C419" s="190"/>
      <c r="D419" s="193" t="s">
        <v>815</v>
      </c>
      <c r="E419" s="193"/>
    </row>
    <row r="420" spans="3:5" ht="13.5">
      <c r="C420" s="191"/>
      <c r="D420" s="193" t="s">
        <v>816</v>
      </c>
      <c r="E420" s="193"/>
    </row>
    <row r="421" spans="3:4" ht="13.5">
      <c r="C421" s="192"/>
      <c r="D421" s="273" t="s">
        <v>817</v>
      </c>
    </row>
  </sheetData>
  <sheetProtection formatColumns="0" formatRows="0" sort="0" autoFilter="0"/>
  <autoFilter ref="C96:J413"/>
  <mergeCells count="18">
    <mergeCell ref="Q95:S95"/>
    <mergeCell ref="E49:H49"/>
    <mergeCell ref="E51:H51"/>
    <mergeCell ref="E53:H53"/>
    <mergeCell ref="E55:H55"/>
    <mergeCell ref="E83:H83"/>
    <mergeCell ref="E85:H85"/>
    <mergeCell ref="E87:H87"/>
    <mergeCell ref="E89:H89"/>
    <mergeCell ref="H95:J95"/>
    <mergeCell ref="K95:M95"/>
    <mergeCell ref="N95:P95"/>
    <mergeCell ref="E28:H28"/>
    <mergeCell ref="G1:H1"/>
    <mergeCell ref="E7:H7"/>
    <mergeCell ref="E9:H9"/>
    <mergeCell ref="E11:H11"/>
    <mergeCell ref="E13:H13"/>
  </mergeCells>
  <hyperlinks>
    <hyperlink ref="F1:G1" location="C2" tooltip="Krycí list soupisu" display="1) Krycí list soupisu"/>
    <hyperlink ref="G1:H1" location="C62" tooltip="Rekapitulace" display="2) Rekapitulace"/>
    <hyperlink ref="J1" location="C96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Medek Martin</cp:lastModifiedBy>
  <cp:lastPrinted>2018-07-16T08:29:13Z</cp:lastPrinted>
  <dcterms:created xsi:type="dcterms:W3CDTF">2016-11-15T16:06:31Z</dcterms:created>
  <dcterms:modified xsi:type="dcterms:W3CDTF">2018-07-16T08:29:14Z</dcterms:modified>
  <cp:category/>
  <cp:version/>
  <cp:contentType/>
  <cp:contentStatus/>
</cp:coreProperties>
</file>